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ignaturas\2024-I\Ecología 1\Clases\Semana 8\9. Taller Estudio de caso - Calotropis procera\"/>
    </mc:Choice>
  </mc:AlternateContent>
  <xr:revisionPtr revIDLastSave="0" documentId="13_ncr:1_{08AF1E51-A12E-4158-914A-7B44C8AC0DBD}" xr6:coauthVersionLast="47" xr6:coauthVersionMax="47" xr10:uidLastSave="{00000000-0000-0000-0000-000000000000}"/>
  <bookViews>
    <workbookView xWindow="-120" yWindow="-120" windowWidth="29040" windowHeight="15840" tabRatio="682" xr2:uid="{00000000-000D-0000-FFFF-FFFF00000000}"/>
  </bookViews>
  <sheets>
    <sheet name="Datos de campo" sheetId="13" r:id="rId1"/>
    <sheet name="Regresiones" sheetId="14" r:id="rId2"/>
    <sheet name="TV y matrice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4" l="1"/>
  <c r="D123" i="13"/>
  <c r="E123" i="13" s="1"/>
  <c r="F123" i="13" s="1"/>
  <c r="D122" i="13"/>
  <c r="E122" i="13" s="1"/>
  <c r="F122" i="13" s="1"/>
  <c r="D121" i="13"/>
  <c r="E121" i="13" s="1"/>
  <c r="F121" i="13" s="1"/>
  <c r="D120" i="13"/>
  <c r="E120" i="13" s="1"/>
  <c r="F120" i="13" s="1"/>
  <c r="D119" i="13"/>
  <c r="E119" i="13" s="1"/>
  <c r="F119" i="13" s="1"/>
  <c r="D118" i="13"/>
  <c r="E118" i="13" s="1"/>
  <c r="F118" i="13" s="1"/>
  <c r="D117" i="13"/>
  <c r="E117" i="13" s="1"/>
  <c r="F117" i="13" s="1"/>
  <c r="D116" i="13"/>
  <c r="E116" i="13" s="1"/>
  <c r="F116" i="13" s="1"/>
  <c r="D115" i="13"/>
  <c r="E115" i="13" s="1"/>
  <c r="F115" i="13" s="1"/>
  <c r="D114" i="13"/>
  <c r="E114" i="13" s="1"/>
  <c r="F114" i="13" s="1"/>
  <c r="D113" i="13"/>
  <c r="E113" i="13" s="1"/>
  <c r="F113" i="13" s="1"/>
  <c r="E112" i="13"/>
  <c r="F112" i="13" s="1"/>
  <c r="D112" i="13"/>
  <c r="D111" i="13"/>
  <c r="E111" i="13" s="1"/>
  <c r="F111" i="13" s="1"/>
  <c r="D110" i="13"/>
  <c r="E110" i="13" s="1"/>
  <c r="F110" i="13" s="1"/>
  <c r="D109" i="13"/>
  <c r="E109" i="13" s="1"/>
  <c r="F109" i="13" s="1"/>
  <c r="D108" i="13"/>
  <c r="E108" i="13" s="1"/>
  <c r="F108" i="13" s="1"/>
  <c r="E107" i="13"/>
  <c r="F107" i="13" s="1"/>
  <c r="D107" i="13"/>
  <c r="F106" i="13"/>
  <c r="E106" i="13"/>
  <c r="D106" i="13"/>
  <c r="E105" i="13"/>
  <c r="F105" i="13" s="1"/>
  <c r="D105" i="13"/>
  <c r="D104" i="13"/>
  <c r="E104" i="13" s="1"/>
  <c r="F104" i="13" s="1"/>
  <c r="D103" i="13"/>
  <c r="E103" i="13" s="1"/>
  <c r="F103" i="13" s="1"/>
  <c r="D102" i="13"/>
  <c r="E102" i="13" s="1"/>
  <c r="F102" i="13" s="1"/>
  <c r="E101" i="13"/>
  <c r="F101" i="13" s="1"/>
  <c r="D101" i="13"/>
  <c r="D100" i="13"/>
  <c r="E100" i="13" s="1"/>
  <c r="F100" i="13" s="1"/>
  <c r="E99" i="13"/>
  <c r="F99" i="13" s="1"/>
  <c r="D99" i="13"/>
  <c r="F98" i="13"/>
  <c r="E98" i="13"/>
  <c r="D98" i="13"/>
  <c r="E97" i="13"/>
  <c r="F97" i="13" s="1"/>
  <c r="D97" i="13"/>
  <c r="D96" i="13"/>
  <c r="E96" i="13" s="1"/>
  <c r="F96" i="13" s="1"/>
  <c r="E95" i="13"/>
  <c r="F95" i="13" s="1"/>
  <c r="D95" i="13"/>
  <c r="D94" i="13"/>
  <c r="E94" i="13" s="1"/>
  <c r="F94" i="13" s="1"/>
  <c r="L93" i="13"/>
  <c r="K93" i="13"/>
  <c r="J93" i="13"/>
  <c r="E93" i="13"/>
  <c r="F93" i="13" s="1"/>
  <c r="D93" i="13"/>
  <c r="L92" i="13"/>
  <c r="K92" i="13"/>
  <c r="J92" i="13"/>
  <c r="D92" i="13"/>
  <c r="E92" i="13" s="1"/>
  <c r="F92" i="13" s="1"/>
  <c r="L91" i="13"/>
  <c r="K91" i="13"/>
  <c r="J91" i="13"/>
  <c r="D91" i="13"/>
  <c r="E91" i="13" s="1"/>
  <c r="F91" i="13" s="1"/>
  <c r="L90" i="13"/>
  <c r="K90" i="13"/>
  <c r="J90" i="13"/>
  <c r="D90" i="13"/>
  <c r="E90" i="13" s="1"/>
  <c r="F90" i="13" s="1"/>
  <c r="L89" i="13"/>
  <c r="K89" i="13"/>
  <c r="J89" i="13"/>
  <c r="E89" i="13"/>
  <c r="F89" i="13" s="1"/>
  <c r="D89" i="13"/>
  <c r="L88" i="13"/>
  <c r="K88" i="13"/>
  <c r="J88" i="13"/>
  <c r="D88" i="13"/>
  <c r="E88" i="13" s="1"/>
  <c r="F88" i="13" s="1"/>
  <c r="L87" i="13"/>
  <c r="K87" i="13"/>
  <c r="J87" i="13"/>
  <c r="D87" i="13"/>
  <c r="E87" i="13" s="1"/>
  <c r="F87" i="13" s="1"/>
  <c r="L86" i="13"/>
  <c r="K86" i="13"/>
  <c r="J86" i="13"/>
  <c r="D86" i="13"/>
  <c r="E86" i="13" s="1"/>
  <c r="F86" i="13" s="1"/>
  <c r="L85" i="13"/>
  <c r="K85" i="13"/>
  <c r="J85" i="13"/>
  <c r="D85" i="13"/>
  <c r="E85" i="13" s="1"/>
  <c r="F85" i="13" s="1"/>
  <c r="L84" i="13"/>
  <c r="K84" i="13"/>
  <c r="J84" i="13"/>
  <c r="D84" i="13"/>
  <c r="E84" i="13" s="1"/>
  <c r="F84" i="13" s="1"/>
  <c r="L83" i="13"/>
  <c r="K83" i="13"/>
  <c r="J83" i="13"/>
  <c r="D83" i="13"/>
  <c r="E83" i="13" s="1"/>
  <c r="F83" i="13" s="1"/>
  <c r="L82" i="13"/>
  <c r="K82" i="13"/>
  <c r="J82" i="13"/>
  <c r="E82" i="13"/>
  <c r="F82" i="13" s="1"/>
  <c r="D82" i="13"/>
  <c r="L81" i="13"/>
  <c r="K81" i="13"/>
  <c r="J81" i="13"/>
  <c r="D81" i="13"/>
  <c r="E81" i="13" s="1"/>
  <c r="F81" i="13" s="1"/>
  <c r="L80" i="13"/>
  <c r="K80" i="13"/>
  <c r="J80" i="13"/>
  <c r="D80" i="13"/>
  <c r="E80" i="13" s="1"/>
  <c r="F80" i="13" s="1"/>
  <c r="L79" i="13"/>
  <c r="K79" i="13"/>
  <c r="J79" i="13"/>
  <c r="D79" i="13"/>
  <c r="E79" i="13" s="1"/>
  <c r="F79" i="13" s="1"/>
  <c r="L78" i="13"/>
  <c r="K78" i="13"/>
  <c r="J78" i="13"/>
  <c r="D78" i="13"/>
  <c r="E78" i="13" s="1"/>
  <c r="F78" i="13" s="1"/>
  <c r="L77" i="13"/>
  <c r="K77" i="13"/>
  <c r="J77" i="13"/>
  <c r="E77" i="13"/>
  <c r="F77" i="13" s="1"/>
  <c r="D77" i="13"/>
  <c r="L76" i="13"/>
  <c r="K76" i="13"/>
  <c r="J76" i="13"/>
  <c r="D76" i="13"/>
  <c r="E76" i="13" s="1"/>
  <c r="F76" i="13" s="1"/>
  <c r="L75" i="13"/>
  <c r="K75" i="13"/>
  <c r="J75" i="13"/>
  <c r="D75" i="13"/>
  <c r="E75" i="13" s="1"/>
  <c r="F75" i="13" s="1"/>
  <c r="L74" i="13"/>
  <c r="K74" i="13"/>
  <c r="J74" i="13"/>
  <c r="D74" i="13"/>
  <c r="E74" i="13" s="1"/>
  <c r="F74" i="13" s="1"/>
  <c r="L73" i="13"/>
  <c r="K73" i="13"/>
  <c r="J73" i="13"/>
  <c r="D73" i="13"/>
  <c r="E73" i="13" s="1"/>
  <c r="F73" i="13" s="1"/>
  <c r="L72" i="13"/>
  <c r="K72" i="13"/>
  <c r="J72" i="13"/>
  <c r="D72" i="13"/>
  <c r="E72" i="13" s="1"/>
  <c r="F72" i="13" s="1"/>
  <c r="L71" i="13"/>
  <c r="K71" i="13"/>
  <c r="J71" i="13"/>
  <c r="D71" i="13"/>
  <c r="E71" i="13" s="1"/>
  <c r="F71" i="13" s="1"/>
  <c r="L70" i="13"/>
  <c r="K70" i="13"/>
  <c r="J70" i="13"/>
  <c r="F70" i="13"/>
  <c r="E70" i="13"/>
  <c r="D70" i="13"/>
  <c r="L69" i="13"/>
  <c r="K69" i="13"/>
  <c r="J69" i="13"/>
  <c r="D69" i="13"/>
  <c r="E69" i="13" s="1"/>
  <c r="F69" i="13" s="1"/>
  <c r="L68" i="13"/>
  <c r="K68" i="13"/>
  <c r="J68" i="13"/>
  <c r="D68" i="13"/>
  <c r="E68" i="13" s="1"/>
  <c r="F68" i="13" s="1"/>
  <c r="L67" i="13"/>
  <c r="K67" i="13"/>
  <c r="J67" i="13"/>
  <c r="D67" i="13"/>
  <c r="E67" i="13" s="1"/>
  <c r="F67" i="13" s="1"/>
  <c r="L66" i="13"/>
  <c r="K66" i="13"/>
  <c r="J66" i="13"/>
  <c r="E66" i="13"/>
  <c r="F66" i="13" s="1"/>
  <c r="D66" i="13"/>
  <c r="L65" i="13"/>
  <c r="K65" i="13"/>
  <c r="J65" i="13"/>
  <c r="E65" i="13"/>
  <c r="F65" i="13" s="1"/>
  <c r="D65" i="13"/>
  <c r="L64" i="13"/>
  <c r="K64" i="13"/>
  <c r="J64" i="13"/>
  <c r="D64" i="13"/>
  <c r="E64" i="13" s="1"/>
  <c r="F64" i="13" s="1"/>
  <c r="D63" i="13"/>
  <c r="E63" i="13" s="1"/>
  <c r="F63" i="13" s="1"/>
  <c r="F62" i="13"/>
  <c r="E62" i="13"/>
  <c r="D62" i="13"/>
  <c r="D61" i="13"/>
  <c r="E61" i="13" s="1"/>
  <c r="F61" i="13" s="1"/>
  <c r="D60" i="13"/>
  <c r="E60" i="13" s="1"/>
  <c r="F60" i="13" s="1"/>
  <c r="D59" i="13"/>
  <c r="E59" i="13" s="1"/>
  <c r="F59" i="13" s="1"/>
  <c r="E58" i="13"/>
  <c r="F58" i="13" s="1"/>
  <c r="D58" i="13"/>
  <c r="D57" i="13"/>
  <c r="E57" i="13" s="1"/>
  <c r="F57" i="13" s="1"/>
  <c r="D56" i="13"/>
  <c r="E56" i="13" s="1"/>
  <c r="F56" i="13" s="1"/>
  <c r="D55" i="13"/>
  <c r="E55" i="13" s="1"/>
  <c r="F55" i="13" s="1"/>
  <c r="D54" i="13"/>
  <c r="E54" i="13" s="1"/>
  <c r="F54" i="13" s="1"/>
  <c r="F53" i="13"/>
  <c r="E53" i="13"/>
  <c r="D53" i="13"/>
  <c r="D52" i="13"/>
  <c r="E52" i="13" s="1"/>
  <c r="F52" i="13" s="1"/>
  <c r="E51" i="13"/>
  <c r="F51" i="13" s="1"/>
  <c r="D51" i="13"/>
  <c r="D50" i="13"/>
  <c r="E50" i="13" s="1"/>
  <c r="F50" i="13" s="1"/>
  <c r="D49" i="13"/>
  <c r="E49" i="13" s="1"/>
  <c r="F49" i="13" s="1"/>
  <c r="F48" i="13"/>
  <c r="E48" i="13"/>
  <c r="D48" i="13"/>
  <c r="E47" i="13"/>
  <c r="F47" i="13" s="1"/>
  <c r="D47" i="13"/>
  <c r="D46" i="13"/>
  <c r="E46" i="13" s="1"/>
  <c r="F46" i="13" s="1"/>
  <c r="F45" i="13"/>
  <c r="E45" i="13"/>
  <c r="D45" i="13"/>
  <c r="D44" i="13"/>
  <c r="E44" i="13" s="1"/>
  <c r="F44" i="13" s="1"/>
  <c r="E43" i="13"/>
  <c r="F43" i="13" s="1"/>
  <c r="D43" i="13"/>
  <c r="D42" i="13"/>
  <c r="E42" i="13" s="1"/>
  <c r="F42" i="13" s="1"/>
  <c r="D41" i="13"/>
  <c r="E41" i="13" s="1"/>
  <c r="F41" i="13" s="1"/>
  <c r="F40" i="13"/>
  <c r="E40" i="13"/>
  <c r="D40" i="13"/>
  <c r="E39" i="13"/>
  <c r="F39" i="13" s="1"/>
  <c r="D39" i="13"/>
  <c r="D38" i="13"/>
  <c r="E38" i="13" s="1"/>
  <c r="F38" i="13" s="1"/>
  <c r="D37" i="13"/>
  <c r="E37" i="13" s="1"/>
  <c r="F37" i="13" s="1"/>
  <c r="F36" i="13"/>
  <c r="E36" i="13"/>
  <c r="D36" i="13"/>
  <c r="E35" i="13"/>
  <c r="F35" i="13" s="1"/>
  <c r="D35" i="13"/>
  <c r="D34" i="13"/>
  <c r="E34" i="13" s="1"/>
  <c r="F34" i="13" s="1"/>
  <c r="D33" i="13"/>
  <c r="E33" i="13" s="1"/>
  <c r="F33" i="13" s="1"/>
  <c r="F32" i="13"/>
  <c r="E32" i="13"/>
  <c r="D32" i="13"/>
  <c r="E31" i="13"/>
  <c r="F31" i="13" s="1"/>
  <c r="D31" i="13"/>
  <c r="D30" i="13"/>
  <c r="E30" i="13" s="1"/>
  <c r="F30" i="13" s="1"/>
  <c r="D29" i="13"/>
  <c r="E29" i="13" s="1"/>
  <c r="F29" i="13" s="1"/>
  <c r="D28" i="13"/>
  <c r="E28" i="13" s="1"/>
  <c r="F28" i="13" s="1"/>
  <c r="E27" i="13"/>
  <c r="F27" i="13" s="1"/>
  <c r="D27" i="13"/>
  <c r="D26" i="13"/>
  <c r="E26" i="13" s="1"/>
  <c r="F26" i="13" s="1"/>
  <c r="D25" i="13"/>
  <c r="E25" i="13" s="1"/>
  <c r="F25" i="13" s="1"/>
  <c r="D24" i="13"/>
  <c r="E24" i="13" s="1"/>
  <c r="F24" i="13" s="1"/>
  <c r="E23" i="13"/>
  <c r="F23" i="13" s="1"/>
  <c r="D23" i="13"/>
  <c r="D22" i="13"/>
  <c r="E22" i="13" s="1"/>
  <c r="F22" i="13" s="1"/>
  <c r="D21" i="13"/>
  <c r="E21" i="13" s="1"/>
  <c r="F21" i="13" s="1"/>
  <c r="D20" i="13"/>
  <c r="E20" i="13" s="1"/>
  <c r="F20" i="13" s="1"/>
  <c r="E19" i="13"/>
  <c r="F19" i="13" s="1"/>
  <c r="D19" i="13"/>
  <c r="D18" i="13"/>
  <c r="E18" i="13" s="1"/>
  <c r="F18" i="13" s="1"/>
  <c r="D17" i="13"/>
  <c r="E17" i="13" s="1"/>
  <c r="F17" i="13" s="1"/>
  <c r="D16" i="13"/>
  <c r="E16" i="13" s="1"/>
  <c r="F16" i="13" s="1"/>
  <c r="E15" i="13"/>
  <c r="F15" i="13" s="1"/>
  <c r="D15" i="13"/>
  <c r="D14" i="13"/>
  <c r="E14" i="13" s="1"/>
  <c r="F14" i="13" s="1"/>
  <c r="D13" i="13"/>
  <c r="E13" i="13" s="1"/>
  <c r="F13" i="13" s="1"/>
  <c r="D12" i="13"/>
  <c r="E12" i="13" s="1"/>
  <c r="F12" i="13" s="1"/>
  <c r="E11" i="13"/>
  <c r="F11" i="13" s="1"/>
  <c r="D11" i="13"/>
  <c r="D10" i="13"/>
  <c r="E10" i="13" s="1"/>
  <c r="F10" i="13" s="1"/>
  <c r="D9" i="13"/>
  <c r="E9" i="13" s="1"/>
  <c r="F9" i="13" s="1"/>
  <c r="D8" i="13"/>
  <c r="E8" i="13" s="1"/>
  <c r="F8" i="13" s="1"/>
  <c r="E7" i="13"/>
  <c r="F7" i="13" s="1"/>
  <c r="D7" i="13"/>
  <c r="D6" i="13"/>
  <c r="E6" i="13" s="1"/>
  <c r="F6" i="13" s="1"/>
  <c r="M5" i="13"/>
  <c r="D5" i="13"/>
  <c r="E5" i="13" s="1"/>
  <c r="F5" i="13" s="1"/>
  <c r="M4" i="13"/>
  <c r="C4" i="13"/>
  <c r="D4" i="13" s="1"/>
  <c r="E4" i="13" s="1"/>
  <c r="F4" i="13" s="1"/>
  <c r="AB9" i="10"/>
  <c r="AA9" i="10"/>
  <c r="Z9" i="10"/>
  <c r="Y9" i="10"/>
  <c r="W9" i="10"/>
  <c r="V9" i="10"/>
  <c r="P64" i="10" l="1"/>
  <c r="Q64" i="10" l="1"/>
  <c r="R64" i="10" l="1"/>
  <c r="S64" i="10" l="1"/>
  <c r="T64" i="10" l="1"/>
  <c r="U64" i="10" l="1"/>
  <c r="V64" i="10" l="1"/>
  <c r="W64" i="10" l="1"/>
  <c r="X64" i="10" l="1"/>
  <c r="R9" i="10" l="1"/>
  <c r="M9" i="10"/>
  <c r="N9" i="10"/>
  <c r="P9" i="10" l="1"/>
  <c r="Y6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  <author>Autor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Colocar los intervalos de la variable de estado seleccionada.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Número total de individuos, por cada intervalo o clase de estado</t>
        </r>
      </text>
    </comment>
    <comment ref="A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Pueden ser más o menos clases de estado</t>
        </r>
      </text>
    </comment>
    <comment ref="Q58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1. Seleccionar todo el vector
2. Introducir la formula
3. ctrl + shift + enter</t>
        </r>
      </text>
    </comment>
    <comment ref="I84" authorId="0" shapeId="0" xr:uid="{00000000-0006-0000-0200-000005000000}">
      <text>
        <r>
          <rPr>
            <sz val="11"/>
            <color indexed="81"/>
            <rFont val="Tahoma"/>
            <family val="2"/>
          </rPr>
          <t>Inicia en 1</t>
        </r>
      </text>
    </comment>
  </commentList>
</comments>
</file>

<file path=xl/sharedStrings.xml><?xml version="1.0" encoding="utf-8"?>
<sst xmlns="http://schemas.openxmlformats.org/spreadsheetml/2006/main" count="173" uniqueCount="150">
  <si>
    <t>Ro</t>
  </si>
  <si>
    <t>T</t>
  </si>
  <si>
    <t>x</t>
  </si>
  <si>
    <r>
      <t>e</t>
    </r>
    <r>
      <rPr>
        <b/>
        <vertAlign val="subscript"/>
        <sz val="14"/>
        <color theme="1"/>
        <rFont val="Calibri"/>
        <family val="2"/>
        <scheme val="minor"/>
      </rPr>
      <t>x</t>
    </r>
  </si>
  <si>
    <t>r</t>
  </si>
  <si>
    <t>DISTRIB. ESTABLE</t>
  </si>
  <si>
    <t>VALOR REPRODUCTIVO</t>
  </si>
  <si>
    <r>
      <t>N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</si>
  <si>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</si>
  <si>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</si>
  <si>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</si>
  <si>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</si>
  <si>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</si>
  <si>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</si>
  <si>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</si>
  <si>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</si>
  <si>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x.l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</si>
  <si>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</si>
  <si>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  <r>
      <rPr>
        <b/>
        <sz val="12"/>
        <color theme="1"/>
        <rFont val="Calibri"/>
        <family val="2"/>
        <scheme val="minor"/>
      </rPr>
      <t>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</si>
  <si>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</si>
  <si>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</si>
  <si>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.e</t>
    </r>
    <r>
      <rPr>
        <b/>
        <vertAlign val="superscript"/>
        <sz val="12"/>
        <color theme="1"/>
        <rFont val="Calibri"/>
        <family val="2"/>
        <scheme val="minor"/>
      </rPr>
      <t>-rx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</si>
  <si>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rx</t>
    </r>
    <r>
      <rPr>
        <b/>
        <sz val="12"/>
        <color theme="1"/>
        <rFont val="Calibri"/>
        <family val="2"/>
        <scheme val="minor"/>
      </rPr>
      <t>/l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</si>
  <si>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-ry</t>
    </r>
    <r>
      <rPr>
        <b/>
        <sz val="12"/>
        <color theme="1"/>
        <rFont val="Calibri"/>
        <family val="2"/>
        <scheme val="minor"/>
      </rPr>
      <t>.(l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</si>
  <si>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est</t>
    </r>
  </si>
  <si>
    <t>Tiempo</t>
  </si>
  <si>
    <t>=</t>
  </si>
  <si>
    <t>Total</t>
  </si>
  <si>
    <r>
      <t>Sx=N</t>
    </r>
    <r>
      <rPr>
        <vertAlign val="subscript"/>
        <sz val="11"/>
        <rFont val="Arial"/>
        <family val="2"/>
      </rPr>
      <t>x+1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x</t>
    </r>
  </si>
  <si>
    <t>Prob. de muertes</t>
  </si>
  <si>
    <t>Tasa de mortalidad</t>
  </si>
  <si>
    <t>Prob. de supervivencia</t>
  </si>
  <si>
    <r>
      <t>e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=Tx/Lx</t>
    </r>
  </si>
  <si>
    <t>TABLA DE VIDA GENERAL</t>
  </si>
  <si>
    <r>
      <t>B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=m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.N</t>
    </r>
    <r>
      <rPr>
        <vertAlign val="subscript"/>
        <sz val="11"/>
        <rFont val="Arial"/>
        <family val="2"/>
      </rPr>
      <t>x</t>
    </r>
  </si>
  <si>
    <r>
      <t>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=N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/No</t>
    </r>
  </si>
  <si>
    <r>
      <t>d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-l</t>
    </r>
    <r>
      <rPr>
        <vertAlign val="subscript"/>
        <sz val="11"/>
        <rFont val="Arial"/>
        <family val="2"/>
      </rPr>
      <t>x+1</t>
    </r>
  </si>
  <si>
    <r>
      <t>q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=d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/l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</si>
  <si>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= S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</si>
  <si>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=1-q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</si>
  <si>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=(N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+1)/2</t>
    </r>
  </si>
  <si>
    <r>
      <t>T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=∑L</t>
    </r>
    <r>
      <rPr>
        <vertAlign val="subscript"/>
        <sz val="10"/>
        <rFont val="Arial"/>
        <family val="2"/>
      </rPr>
      <t>x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</si>
  <si>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</si>
  <si>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r</t>
    </r>
    <r>
      <rPr>
        <vertAlign val="subscript"/>
        <sz val="10"/>
        <rFont val="Arial"/>
        <family val="2"/>
      </rPr>
      <t>est</t>
    </r>
    <r>
      <rPr>
        <sz val="10"/>
        <rFont val="Arial"/>
        <family val="2"/>
      </rPr>
      <t>=ln(Ro)/T</t>
    </r>
  </si>
  <si>
    <t>indv./indv. x t</t>
  </si>
  <si>
    <r>
      <t xml:space="preserve">1 = </t>
    </r>
    <r>
      <rPr>
        <sz val="10"/>
        <rFont val="Calibri"/>
        <family val="2"/>
      </rPr>
      <t>∑</t>
    </r>
    <r>
      <rPr>
        <sz val="11.5"/>
        <rFont val="Arial"/>
        <family val="2"/>
      </rPr>
      <t>(</t>
    </r>
    <r>
      <rPr>
        <sz val="10"/>
        <rFont val="Arial"/>
        <family val="2"/>
      </rPr>
      <t>e</t>
    </r>
    <r>
      <rPr>
        <vertAlign val="superscript"/>
        <sz val="10"/>
        <rFont val="Arial"/>
        <family val="2"/>
      </rPr>
      <t>-r</t>
    </r>
    <r>
      <rPr>
        <sz val="10"/>
        <rFont val="Arial"/>
        <family val="2"/>
      </rPr>
      <t>.x.l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</si>
  <si>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t>ʎ = R</t>
  </si>
  <si>
    <t>Distribución estable de edades</t>
  </si>
  <si>
    <t>ESPERANZA DE VIDA</t>
  </si>
  <si>
    <t>Tasa finita de crecimiento</t>
  </si>
  <si>
    <t>Supervivencia</t>
  </si>
  <si>
    <t>Función de Euler</t>
  </si>
  <si>
    <t>Tasa instantánea</t>
  </si>
  <si>
    <t>ESTADÍSTICOS</t>
  </si>
  <si>
    <t>ESTIMADORES BÁSICOS</t>
  </si>
  <si>
    <r>
      <t>Ro=</t>
    </r>
    <r>
      <rPr>
        <sz val="10"/>
        <rFont val="Calibri"/>
        <family val="2"/>
      </rPr>
      <t>∑</t>
    </r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</si>
  <si>
    <t>Tasa Reprod. neta</t>
  </si>
  <si>
    <t>Tasa finita</t>
  </si>
  <si>
    <r>
      <t>T=∑x.l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/Ro</t>
    </r>
  </si>
  <si>
    <t>Tiempo Generacional</t>
  </si>
  <si>
    <r>
      <t>S</t>
    </r>
    <r>
      <rPr>
        <b/>
        <sz val="12"/>
        <rFont val="Arial"/>
        <family val="2"/>
      </rPr>
      <t>e</t>
    </r>
    <r>
      <rPr>
        <b/>
        <vertAlign val="superscript"/>
        <sz val="12"/>
        <rFont val="Arial"/>
        <family val="2"/>
      </rPr>
      <t>-ry</t>
    </r>
    <r>
      <rPr>
        <b/>
        <sz val="12"/>
        <rFont val="Arial"/>
        <family val="2"/>
      </rPr>
      <t>(l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.m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)</t>
    </r>
  </si>
  <si>
    <t>Fecundidad pre-reproductiva</t>
  </si>
  <si>
    <t>Fecundidad post-reproductiva</t>
  </si>
  <si>
    <t>Valor reproductivo</t>
  </si>
  <si>
    <t>M. Leslie (L)</t>
  </si>
  <si>
    <t>Dist. Estable</t>
  </si>
  <si>
    <t>Tasa Finita</t>
  </si>
  <si>
    <t>MATRIZ DE LESLIE (L)</t>
  </si>
  <si>
    <r>
      <t>n</t>
    </r>
    <r>
      <rPr>
        <b/>
        <vertAlign val="subscript"/>
        <sz val="12"/>
        <color theme="5"/>
        <rFont val="Arial"/>
        <family val="2"/>
      </rPr>
      <t>t</t>
    </r>
  </si>
  <si>
    <r>
      <t>n</t>
    </r>
    <r>
      <rPr>
        <b/>
        <vertAlign val="subscript"/>
        <sz val="12"/>
        <color theme="5"/>
        <rFont val="Arial"/>
        <family val="2"/>
      </rPr>
      <t>t+1</t>
    </r>
  </si>
  <si>
    <r>
      <t>n</t>
    </r>
    <r>
      <rPr>
        <b/>
        <vertAlign val="subscript"/>
        <sz val="12"/>
        <color theme="5"/>
        <rFont val="Arial"/>
        <family val="2"/>
      </rPr>
      <t>0</t>
    </r>
  </si>
  <si>
    <r>
      <t>n</t>
    </r>
    <r>
      <rPr>
        <b/>
        <vertAlign val="subscript"/>
        <sz val="12"/>
        <color theme="5"/>
        <rFont val="Arial"/>
        <family val="2"/>
      </rPr>
      <t>1</t>
    </r>
  </si>
  <si>
    <r>
      <t>n</t>
    </r>
    <r>
      <rPr>
        <b/>
        <vertAlign val="subscript"/>
        <sz val="12"/>
        <color theme="5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</si>
  <si>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</si>
  <si>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</si>
  <si>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</si>
  <si>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</si>
  <si>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</si>
  <si>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</si>
  <si>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</si>
  <si>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</si>
  <si>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POST-REPRODUCTIVA</t>
  </si>
  <si>
    <t>λ</t>
  </si>
  <si>
    <r>
      <t>n</t>
    </r>
    <r>
      <rPr>
        <b/>
        <vertAlign val="subscript"/>
        <sz val="14"/>
        <color theme="5"/>
        <rFont val="Arial"/>
        <family val="2"/>
      </rPr>
      <t>t</t>
    </r>
  </si>
  <si>
    <r>
      <t>n</t>
    </r>
    <r>
      <rPr>
        <b/>
        <vertAlign val="subscript"/>
        <sz val="14"/>
        <color theme="5"/>
        <rFont val="Arial"/>
        <family val="2"/>
      </rPr>
      <t>t+1</t>
    </r>
  </si>
  <si>
    <r>
      <t>n</t>
    </r>
    <r>
      <rPr>
        <b/>
        <vertAlign val="subscript"/>
        <sz val="14"/>
        <color theme="5"/>
        <rFont val="Arial"/>
        <family val="2"/>
      </rPr>
      <t>t+2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</si>
  <si>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</si>
  <si>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</si>
  <si>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</si>
  <si>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</si>
  <si>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</si>
  <si>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</si>
  <si>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</si>
  <si>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t+10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</si>
  <si>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t+1</t>
    </r>
    <r>
      <rPr>
        <b/>
        <sz val="12"/>
        <color theme="1"/>
        <rFont val="Calibri"/>
        <family val="2"/>
        <scheme val="minor"/>
      </rPr>
      <t>/n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</si>
  <si>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v</t>
    </r>
    <r>
      <rPr>
        <b/>
        <vertAlign val="subscript"/>
        <sz val="14"/>
        <color theme="5"/>
        <rFont val="Arial"/>
        <family val="2"/>
      </rPr>
      <t>x1</t>
    </r>
  </si>
  <si>
    <r>
      <t>v</t>
    </r>
    <r>
      <rPr>
        <vertAlign val="subscript"/>
        <sz val="12"/>
        <rFont val="Arial"/>
        <family val="2"/>
      </rPr>
      <t>1</t>
    </r>
  </si>
  <si>
    <r>
      <t>v</t>
    </r>
    <r>
      <rPr>
        <vertAlign val="sub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</si>
  <si>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</si>
  <si>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</si>
  <si>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</si>
  <si>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Vector V</t>
    </r>
    <r>
      <rPr>
        <b/>
        <vertAlign val="subscript"/>
        <sz val="14"/>
        <color theme="5"/>
        <rFont val="Calibri"/>
        <family val="2"/>
        <scheme val="minor"/>
      </rPr>
      <t>X</t>
    </r>
    <r>
      <rPr>
        <b/>
        <sz val="14"/>
        <color theme="5"/>
        <rFont val="Calibri"/>
        <family val="2"/>
        <scheme val="minor"/>
      </rPr>
      <t xml:space="preserve"> (Estandarizado)</t>
    </r>
  </si>
  <si>
    <r>
      <t>N</t>
    </r>
    <r>
      <rPr>
        <b/>
        <vertAlign val="subscript"/>
        <sz val="14"/>
        <color theme="5"/>
        <rFont val="Calibri"/>
        <family val="2"/>
      </rPr>
      <t>x</t>
    </r>
  </si>
  <si>
    <r>
      <t xml:space="preserve">Vector original </t>
    </r>
    <r>
      <rPr>
        <b/>
        <sz val="18"/>
        <color theme="5"/>
        <rFont val="Calibri"/>
        <family val="2"/>
        <scheme val="minor"/>
      </rPr>
      <t>v</t>
    </r>
    <r>
      <rPr>
        <b/>
        <vertAlign val="subscript"/>
        <sz val="18"/>
        <color theme="5"/>
        <rFont val="Calibri"/>
        <family val="2"/>
        <scheme val="minor"/>
      </rPr>
      <t>x2</t>
    </r>
  </si>
  <si>
    <t>Valor Reprod. original</t>
  </si>
  <si>
    <t>Valor Reprod estimado</t>
  </si>
  <si>
    <t>Valor Reprod. Estandarizado</t>
  </si>
  <si>
    <r>
      <t xml:space="preserve">ESPERANZA DE VIDA </t>
    </r>
    <r>
      <rPr>
        <b/>
        <sz val="12"/>
        <color rgb="FF0066FF"/>
        <rFont val="Arial"/>
        <family val="2"/>
      </rPr>
      <t>(e</t>
    </r>
    <r>
      <rPr>
        <b/>
        <vertAlign val="subscript"/>
        <sz val="12"/>
        <color rgb="FF0066FF"/>
        <rFont val="Arial"/>
        <family val="2"/>
      </rPr>
      <t>x</t>
    </r>
    <r>
      <rPr>
        <b/>
        <sz val="12"/>
        <color rgb="FF0066FF"/>
        <rFont val="Arial"/>
        <family val="2"/>
      </rPr>
      <t>)</t>
    </r>
  </si>
  <si>
    <r>
      <t>c</t>
    </r>
    <r>
      <rPr>
        <b/>
        <vertAlign val="subscript"/>
        <sz val="12"/>
        <color rgb="FF0066FF"/>
        <rFont val="Calibri"/>
        <family val="2"/>
        <scheme val="minor"/>
      </rPr>
      <t>(x)</t>
    </r>
  </si>
  <si>
    <r>
      <t>v</t>
    </r>
    <r>
      <rPr>
        <b/>
        <vertAlign val="subscript"/>
        <sz val="14"/>
        <color rgb="FF0066FF"/>
        <rFont val="Calibri"/>
        <family val="2"/>
        <scheme val="minor"/>
      </rPr>
      <t>(x)</t>
    </r>
  </si>
  <si>
    <t>CTRL+SHIFT+ENTER</t>
  </si>
  <si>
    <t>SELECCIONAMOS EL VECTOR</t>
  </si>
  <si>
    <t>FROMULA (MMULT)</t>
  </si>
  <si>
    <t>λ=</t>
  </si>
  <si>
    <t>Clase de estado</t>
  </si>
  <si>
    <t>Frecuencia
(nx)</t>
  </si>
  <si>
    <t>Estado 1</t>
  </si>
  <si>
    <t>Estado 2</t>
  </si>
  <si>
    <t>Estado 3</t>
  </si>
  <si>
    <t>Estado 4</t>
  </si>
  <si>
    <t>Estado 5</t>
  </si>
  <si>
    <t>ESTIMADORES MATRICIALES</t>
  </si>
  <si>
    <t>ESTIMADORES POR TABLA DE VIDA</t>
  </si>
  <si>
    <t>Estados</t>
  </si>
  <si>
    <t>VALOR REPRODUCTIVO ESTANDARIZADO</t>
  </si>
  <si>
    <r>
      <t>(n</t>
    </r>
    <r>
      <rPr>
        <b/>
        <vertAlign val="subscript"/>
        <sz val="12"/>
        <color theme="5"/>
        <rFont val="Arial"/>
        <family val="2"/>
      </rPr>
      <t>t</t>
    </r>
    <r>
      <rPr>
        <b/>
        <sz val="12"/>
        <color theme="5"/>
        <rFont val="Arial"/>
        <family val="2"/>
      </rPr>
      <t>)</t>
    </r>
  </si>
  <si>
    <r>
      <t xml:space="preserve">VECTOR </t>
    </r>
    <r>
      <rPr>
        <b/>
        <sz val="12"/>
        <color rgb="FF0066FF"/>
        <rFont val="Arial"/>
        <family val="2"/>
      </rPr>
      <t>n</t>
    </r>
    <r>
      <rPr>
        <b/>
        <vertAlign val="subscript"/>
        <sz val="10"/>
        <color rgb="FF0066FF"/>
        <rFont val="Arial"/>
        <family val="2"/>
      </rPr>
      <t>t</t>
    </r>
  </si>
  <si>
    <t>GENERALES</t>
  </si>
  <si>
    <t>REPRODUCTIVOS</t>
  </si>
  <si>
    <t>Variables de estado
(se debe escoger una)</t>
  </si>
  <si>
    <t>No. Frutos
(muestra)</t>
  </si>
  <si>
    <t xml:space="preserve">Número de semillas </t>
  </si>
  <si>
    <t>Individuo</t>
  </si>
  <si>
    <t>Long. Total - L
(cm)</t>
  </si>
  <si>
    <r>
      <t>Cobertura - C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</si>
  <si>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 xml:space="preserve">Futo grande </t>
  </si>
  <si>
    <t>Fruto Mediano</t>
  </si>
  <si>
    <t xml:space="preserve">Fruto Pequeño </t>
  </si>
  <si>
    <t>Grande</t>
  </si>
  <si>
    <t>Mediano</t>
  </si>
  <si>
    <t>Pequeño</t>
  </si>
  <si>
    <t>B Total</t>
  </si>
  <si>
    <t>Total de semillas</t>
  </si>
  <si>
    <t>Ancho - A (diametro) (cm)</t>
  </si>
  <si>
    <t>Radio - R
(cm)</t>
  </si>
  <si>
    <t>Cobertura - C
( cm²)</t>
  </si>
  <si>
    <r>
      <t>Radio - R 
(m</t>
    </r>
    <r>
      <rPr>
        <b/>
        <sz val="11"/>
        <color theme="1"/>
        <rFont val="Calibri"/>
        <family val="2"/>
        <scheme val="minor"/>
      </rPr>
      <t>)</t>
    </r>
  </si>
  <si>
    <r>
      <t>Cobertura - C 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</si>
  <si>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Diámetro - A 
(cm)</t>
  </si>
  <si>
    <t>Espacio para realizar las figuras de regresión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</si>
</sst>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Symbol"/>
      <family val="1"/>
      <charset val="2"/>
    </font>
    <font>
      <sz val="11"/>
      <name val="Arial"/>
      <family val="2"/>
    </font>
    <font>
      <sz val="12"/>
      <name val="Arial"/>
      <family val="2"/>
    </font>
    <font>
      <vertAlign val="subscript"/>
      <sz val="10"/>
      <name val="Arial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vertAlign val="subscript"/>
      <sz val="11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sz val="11.5"/>
      <name val="Arial"/>
      <family val="2"/>
    </font>
    <font>
      <b/>
      <sz val="12"/>
      <color rgb="FF0066FF"/>
      <name val="Calibri"/>
      <family val="2"/>
      <scheme val="minor"/>
    </font>
    <font>
      <b/>
      <vertAlign val="subscript"/>
      <sz val="12"/>
      <color rgb="FF0066FF"/>
      <name val="Calibri"/>
      <family val="2"/>
      <scheme val="minor"/>
    </font>
    <font>
      <b/>
      <sz val="10"/>
      <color theme="5"/>
      <name val="Arial"/>
      <family val="2"/>
    </font>
    <font>
      <b/>
      <sz val="11"/>
      <color theme="5"/>
      <name val="Arial"/>
      <family val="2"/>
    </font>
    <font>
      <b/>
      <sz val="12"/>
      <color theme="5"/>
      <name val="Arial"/>
      <family val="2"/>
    </font>
    <font>
      <b/>
      <vertAlign val="subscript"/>
      <sz val="12"/>
      <color theme="5"/>
      <name val="Arial"/>
      <family val="2"/>
    </font>
    <font>
      <b/>
      <sz val="11"/>
      <color theme="5"/>
      <name val="Calibri"/>
      <family val="2"/>
    </font>
    <font>
      <b/>
      <sz val="14"/>
      <color theme="5"/>
      <name val="Arial"/>
      <family val="2"/>
    </font>
    <font>
      <b/>
      <vertAlign val="subscript"/>
      <sz val="14"/>
      <color theme="5"/>
      <name val="Arial"/>
      <family val="2"/>
    </font>
    <font>
      <b/>
      <sz val="14"/>
      <color rgb="FF0070C0"/>
      <name val="Calibri"/>
      <family val="2"/>
      <scheme val="minor"/>
    </font>
    <font>
      <b/>
      <sz val="12"/>
      <color theme="5"/>
      <name val="Calibri"/>
      <family val="2"/>
    </font>
    <font>
      <b/>
      <sz val="14"/>
      <color theme="5"/>
      <name val="Calibri"/>
      <family val="2"/>
      <scheme val="minor"/>
    </font>
    <font>
      <b/>
      <sz val="14"/>
      <color theme="5"/>
      <name val="Calibri"/>
      <family val="2"/>
    </font>
    <font>
      <b/>
      <vertAlign val="subscript"/>
      <sz val="14"/>
      <color theme="5"/>
      <name val="Calibri"/>
      <family val="2"/>
      <scheme val="minor"/>
    </font>
    <font>
      <vertAlign val="subscript"/>
      <sz val="12"/>
      <name val="Arial"/>
      <family val="2"/>
    </font>
    <font>
      <b/>
      <vertAlign val="subscript"/>
      <sz val="14"/>
      <color theme="5"/>
      <name val="Calibri"/>
      <family val="2"/>
    </font>
    <font>
      <b/>
      <sz val="18"/>
      <color theme="5"/>
      <name val="Calibri"/>
      <family val="2"/>
      <scheme val="minor"/>
    </font>
    <font>
      <b/>
      <vertAlign val="subscript"/>
      <sz val="18"/>
      <color theme="5"/>
      <name val="Calibri"/>
      <family val="2"/>
      <scheme val="minor"/>
    </font>
    <font>
      <b/>
      <sz val="10"/>
      <color rgb="FF0066FF"/>
      <name val="Arial"/>
      <family val="2"/>
    </font>
    <font>
      <b/>
      <sz val="12"/>
      <color rgb="FF0066FF"/>
      <name val="Arial"/>
      <family val="2"/>
    </font>
    <font>
      <b/>
      <vertAlign val="subscript"/>
      <sz val="12"/>
      <color rgb="FF0066FF"/>
      <name val="Arial"/>
      <family val="2"/>
    </font>
    <font>
      <sz val="10"/>
      <color rgb="FF0066FF"/>
      <name val="Arial"/>
      <family val="2"/>
    </font>
    <font>
      <sz val="10"/>
      <color rgb="FF0070C0"/>
      <name val="Arial"/>
      <family val="2"/>
    </font>
    <font>
      <b/>
      <sz val="14"/>
      <color rgb="FF0066FF"/>
      <name val="Calibri"/>
      <family val="2"/>
      <scheme val="minor"/>
    </font>
    <font>
      <b/>
      <vertAlign val="subscript"/>
      <sz val="14"/>
      <color rgb="FF0066FF"/>
      <name val="Calibri"/>
      <family val="2"/>
      <scheme val="minor"/>
    </font>
    <font>
      <b/>
      <vertAlign val="subscript"/>
      <sz val="10"/>
      <color rgb="FF0066FF"/>
      <name val="Arial"/>
      <family val="2"/>
    </font>
    <font>
      <sz val="10"/>
      <color rgb="FFFF000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9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20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19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164" fontId="0" fillId="4" borderId="8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2" fontId="19" fillId="4" borderId="2" xfId="0" applyNumberFormat="1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center"/>
    </xf>
    <xf numFmtId="2" fontId="19" fillId="4" borderId="8" xfId="0" applyNumberFormat="1" applyFont="1" applyFill="1" applyBorder="1" applyAlignment="1">
      <alignment horizontal="center"/>
    </xf>
    <xf numFmtId="2" fontId="19" fillId="4" borderId="4" xfId="0" applyNumberFormat="1" applyFon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19" fillId="4" borderId="0" xfId="0" applyNumberFormat="1" applyFont="1" applyFill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2" fontId="19" fillId="4" borderId="3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5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0" fontId="32" fillId="4" borderId="0" xfId="0" applyFont="1" applyFill="1"/>
    <xf numFmtId="0" fontId="0" fillId="4" borderId="0" xfId="0" applyFill="1" applyAlignment="1">
      <alignment horizontal="center"/>
    </xf>
    <xf numFmtId="0" fontId="33" fillId="4" borderId="0" xfId="0" applyFont="1" applyFill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3" fillId="0" borderId="0" xfId="0" applyFont="1"/>
    <xf numFmtId="0" fontId="36" fillId="0" borderId="0" xfId="0" applyFont="1" applyAlignment="1">
      <alignment horizontal="center"/>
    </xf>
    <xf numFmtId="0" fontId="36" fillId="0" borderId="0" xfId="0" applyFont="1"/>
    <xf numFmtId="0" fontId="38" fillId="0" borderId="0" xfId="0" applyFont="1" applyAlignment="1">
      <alignment horizontal="center"/>
    </xf>
    <xf numFmtId="49" fontId="33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9" fillId="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47" fillId="4" borderId="0" xfId="0" applyFont="1" applyFill="1"/>
    <xf numFmtId="0" fontId="50" fillId="4" borderId="0" xfId="0" applyFont="1" applyFill="1"/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2" fontId="50" fillId="0" borderId="8" xfId="0" applyNumberFormat="1" applyFont="1" applyBorder="1" applyAlignment="1">
      <alignment horizontal="center"/>
    </xf>
    <xf numFmtId="2" fontId="50" fillId="0" borderId="5" xfId="0" applyNumberFormat="1" applyFont="1" applyBorder="1" applyAlignment="1">
      <alignment horizontal="center"/>
    </xf>
    <xf numFmtId="2" fontId="50" fillId="0" borderId="7" xfId="0" applyNumberFormat="1" applyFont="1" applyBorder="1" applyAlignment="1">
      <alignment horizontal="center"/>
    </xf>
    <xf numFmtId="0" fontId="52" fillId="3" borderId="11" xfId="0" applyFont="1" applyFill="1" applyBorder="1" applyAlignment="1">
      <alignment horizontal="center"/>
    </xf>
    <xf numFmtId="164" fontId="50" fillId="0" borderId="8" xfId="0" applyNumberFormat="1" applyFont="1" applyBorder="1" applyAlignment="1">
      <alignment horizontal="center"/>
    </xf>
    <xf numFmtId="164" fontId="50" fillId="0" borderId="5" xfId="0" applyNumberFormat="1" applyFont="1" applyBorder="1" applyAlignment="1">
      <alignment horizontal="center"/>
    </xf>
    <xf numFmtId="164" fontId="50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50" fillId="0" borderId="0" xfId="0" applyNumberFormat="1" applyFont="1" applyAlignment="1">
      <alignment horizontal="center"/>
    </xf>
    <xf numFmtId="0" fontId="51" fillId="4" borderId="9" xfId="0" applyFont="1" applyFill="1" applyBorder="1" applyAlignment="1">
      <alignment horizontal="center"/>
    </xf>
    <xf numFmtId="0" fontId="51" fillId="4" borderId="10" xfId="0" applyFont="1" applyFill="1" applyBorder="1" applyAlignment="1">
      <alignment horizontal="center"/>
    </xf>
    <xf numFmtId="0" fontId="51" fillId="4" borderId="11" xfId="0" applyFont="1" applyFill="1" applyBorder="1" applyAlignment="1">
      <alignment horizontal="center"/>
    </xf>
    <xf numFmtId="2" fontId="51" fillId="4" borderId="9" xfId="0" applyNumberFormat="1" applyFont="1" applyFill="1" applyBorder="1" applyAlignment="1">
      <alignment horizontal="center"/>
    </xf>
    <xf numFmtId="2" fontId="51" fillId="4" borderId="10" xfId="0" applyNumberFormat="1" applyFont="1" applyFill="1" applyBorder="1" applyAlignment="1">
      <alignment horizontal="center"/>
    </xf>
    <xf numFmtId="2" fontId="51" fillId="4" borderId="11" xfId="0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164" fontId="51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47" fillId="4" borderId="0" xfId="0" applyFont="1" applyFill="1" applyAlignment="1">
      <alignment vertical="center"/>
    </xf>
    <xf numFmtId="0" fontId="0" fillId="0" borderId="7" xfId="0" applyBorder="1" applyAlignment="1">
      <alignment horizontal="center"/>
    </xf>
    <xf numFmtId="0" fontId="55" fillId="2" borderId="6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0" fillId="4" borderId="0" xfId="0" applyFont="1" applyFill="1" applyAlignment="1">
      <alignment horizontal="center"/>
    </xf>
    <xf numFmtId="0" fontId="47" fillId="3" borderId="9" xfId="0" applyFont="1" applyFill="1" applyBorder="1" applyAlignment="1">
      <alignment horizontal="center"/>
    </xf>
    <xf numFmtId="0" fontId="47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7270341207351"/>
          <c:y val="5.0925925925925923E-2"/>
          <c:w val="0.78929396325459322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'TV y matrices'!$B$98</c:f>
              <c:strCache>
                <c:ptCount val="1"/>
                <c:pt idx="0">
                  <c:v>Estado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'TV y matrices'!$A$99:$A$109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'TV y matrices'!$B$99:$B$109</c:f>
              <c:numCache>
                <c:formatCode>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5-4F9C-8415-AB00B9A0CBD8}"/>
            </c:ext>
          </c:extLst>
        </c:ser>
        <c:ser>
          <c:idx val="1"/>
          <c:order val="1"/>
          <c:tx>
            <c:strRef>
              <c:f>'TV y matrices'!$C$98</c:f>
              <c:strCache>
                <c:ptCount val="1"/>
                <c:pt idx="0">
                  <c:v>Estado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'TV y matrices'!$A$99:$A$109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'TV y matrices'!$C$99:$C$109</c:f>
              <c:numCache>
                <c:formatCode>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5-4F9C-8415-AB00B9A0CBD8}"/>
            </c:ext>
          </c:extLst>
        </c:ser>
        <c:ser>
          <c:idx val="2"/>
          <c:order val="2"/>
          <c:tx>
            <c:strRef>
              <c:f>'TV y matrices'!$D$98</c:f>
              <c:strCache>
                <c:ptCount val="1"/>
                <c:pt idx="0">
                  <c:v>Estado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'TV y matrices'!$A$99:$A$109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'TV y matrices'!$D$99:$D$109</c:f>
              <c:numCache>
                <c:formatCode>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5-4F9C-8415-AB00B9A0CBD8}"/>
            </c:ext>
          </c:extLst>
        </c:ser>
        <c:ser>
          <c:idx val="3"/>
          <c:order val="3"/>
          <c:tx>
            <c:strRef>
              <c:f>'TV y matrices'!$E$98</c:f>
              <c:strCache>
                <c:ptCount val="1"/>
                <c:pt idx="0">
                  <c:v>Estado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'TV y matrices'!$A$99:$A$109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'TV y matrices'!$E$99:$E$109</c:f>
              <c:numCache>
                <c:formatCode>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5-4F9C-8415-AB00B9A0CBD8}"/>
            </c:ext>
          </c:extLst>
        </c:ser>
        <c:ser>
          <c:idx val="4"/>
          <c:order val="4"/>
          <c:tx>
            <c:strRef>
              <c:f>'TV y matrices'!$F$98</c:f>
              <c:strCache>
                <c:ptCount val="1"/>
                <c:pt idx="0">
                  <c:v>Estado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'TV y matrices'!$A$99:$A$109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'TV y matrices'!$F$99:$F$109</c:f>
              <c:numCache>
                <c:formatCode>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15-4F9C-8415-AB00B9A0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01888"/>
        <c:axId val="276102432"/>
      </c:scatterChart>
      <c:valAx>
        <c:axId val="27610188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0" baseline="0">
                    <a:effectLst/>
                  </a:rPr>
                  <a:t>Tiempos (años)</a:t>
                </a:r>
                <a:endParaRPr lang="es-CO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3332020997375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02432"/>
        <c:crosses val="autoZero"/>
        <c:crossBetween val="midCat"/>
      </c:valAx>
      <c:valAx>
        <c:axId val="27610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Nx (edades)</a:t>
                </a:r>
              </a:p>
            </c:rich>
          </c:tx>
          <c:layout>
            <c:manualLayout>
              <c:xMode val="edge"/>
              <c:yMode val="edge"/>
              <c:x val="0"/>
              <c:y val="0.24967957130358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763779527559"/>
          <c:y val="8.3911490230387867E-2"/>
          <c:w val="0.18826399825021869"/>
          <c:h val="0.37773767862350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65313</xdr:colOff>
      <xdr:row>24</xdr:row>
      <xdr:rowOff>32658</xdr:rowOff>
    </xdr:from>
    <xdr:ext cx="5405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𝑟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s-CO" sz="1100" b="0" i="0">
                  <a:latin typeface="Cambria Math" panose="02040503050406030204" pitchFamily="18" charset="0"/>
                </a:rPr>
                <a:t>=𝑒〗^𝑟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32</xdr:row>
      <xdr:rowOff>0</xdr:rowOff>
    </xdr:from>
    <xdr:to>
      <xdr:col>1</xdr:col>
      <xdr:colOff>411480</xdr:colOff>
      <xdr:row>33</xdr:row>
      <xdr:rowOff>79350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4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2</xdr:col>
      <xdr:colOff>121918</xdr:colOff>
      <xdr:row>36</xdr:row>
      <xdr:rowOff>60960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25729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37</xdr:row>
      <xdr:rowOff>76200</xdr:rowOff>
    </xdr:from>
    <xdr:to>
      <xdr:col>1</xdr:col>
      <xdr:colOff>442984</xdr:colOff>
      <xdr:row>39</xdr:row>
      <xdr:rowOff>129540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9989820"/>
          <a:ext cx="1105924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46</xdr:row>
      <xdr:rowOff>144780</xdr:rowOff>
    </xdr:from>
    <xdr:to>
      <xdr:col>1</xdr:col>
      <xdr:colOff>434340</xdr:colOff>
      <xdr:row>48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683740"/>
          <a:ext cx="107442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50</xdr:row>
      <xdr:rowOff>30480</xdr:rowOff>
    </xdr:from>
    <xdr:to>
      <xdr:col>1</xdr:col>
      <xdr:colOff>182880</xdr:colOff>
      <xdr:row>52</xdr:row>
      <xdr:rowOff>148424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874240"/>
          <a:ext cx="822960" cy="45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57</xdr:row>
      <xdr:rowOff>137160</xdr:rowOff>
    </xdr:from>
    <xdr:to>
      <xdr:col>1</xdr:col>
      <xdr:colOff>365760</xdr:colOff>
      <xdr:row>59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1580"/>
          <a:ext cx="10439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47</xdr:row>
      <xdr:rowOff>68580</xdr:rowOff>
    </xdr:from>
    <xdr:to>
      <xdr:col>10</xdr:col>
      <xdr:colOff>601980</xdr:colOff>
      <xdr:row>53</xdr:row>
      <xdr:rowOff>91440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/>
        <a:stretch/>
      </xdr:blipFill>
      <xdr:spPr bwMode="auto">
        <a:xfrm>
          <a:off x="3627120" y="14584680"/>
          <a:ext cx="29260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</xdr:colOff>
      <xdr:row>47</xdr:row>
      <xdr:rowOff>38100</xdr:rowOff>
    </xdr:from>
    <xdr:to>
      <xdr:col>6</xdr:col>
      <xdr:colOff>243840</xdr:colOff>
      <xdr:row>48</xdr:row>
      <xdr:rowOff>7620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286000" y="14615160"/>
          <a:ext cx="1181100" cy="13716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9526</xdr:colOff>
      <xdr:row>60</xdr:row>
      <xdr:rowOff>135839</xdr:rowOff>
    </xdr:from>
    <xdr:to>
      <xdr:col>1</xdr:col>
      <xdr:colOff>438151</xdr:colOff>
      <xdr:row>61</xdr:row>
      <xdr:rowOff>160020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7233214"/>
          <a:ext cx="1104900" cy="224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63</xdr:row>
      <xdr:rowOff>17024</xdr:rowOff>
    </xdr:from>
    <xdr:to>
      <xdr:col>1</xdr:col>
      <xdr:colOff>447676</xdr:colOff>
      <xdr:row>64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676374"/>
          <a:ext cx="1123950" cy="215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65</xdr:row>
      <xdr:rowOff>57150</xdr:rowOff>
    </xdr:from>
    <xdr:to>
      <xdr:col>1</xdr:col>
      <xdr:colOff>209551</xdr:colOff>
      <xdr:row>67</xdr:row>
      <xdr:rowOff>136840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8068925"/>
          <a:ext cx="819150" cy="42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1</xdr:col>
      <xdr:colOff>411480</xdr:colOff>
      <xdr:row>33</xdr:row>
      <xdr:rowOff>79350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2</xdr:col>
      <xdr:colOff>121918</xdr:colOff>
      <xdr:row>36</xdr:row>
      <xdr:rowOff>60960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37</xdr:row>
      <xdr:rowOff>76200</xdr:rowOff>
    </xdr:from>
    <xdr:to>
      <xdr:col>1</xdr:col>
      <xdr:colOff>442984</xdr:colOff>
      <xdr:row>39</xdr:row>
      <xdr:rowOff>129540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078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</xdr:colOff>
      <xdr:row>40</xdr:row>
      <xdr:rowOff>45720</xdr:rowOff>
    </xdr:from>
    <xdr:to>
      <xdr:col>3</xdr:col>
      <xdr:colOff>81852</xdr:colOff>
      <xdr:row>43</xdr:row>
      <xdr:rowOff>45720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" y="10652760"/>
          <a:ext cx="181159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54</xdr:row>
      <xdr:rowOff>45720</xdr:rowOff>
    </xdr:from>
    <xdr:to>
      <xdr:col>1</xdr:col>
      <xdr:colOff>397585</xdr:colOff>
      <xdr:row>56</xdr:row>
      <xdr:rowOff>198120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6760"/>
          <a:ext cx="1075765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182880</xdr:colOff>
      <xdr:row>96</xdr:row>
      <xdr:rowOff>30480</xdr:rowOff>
    </xdr:from>
    <xdr:to>
      <xdr:col>12</xdr:col>
      <xdr:colOff>815340</xdr:colOff>
      <xdr:row>112</xdr:row>
      <xdr:rowOff>91440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123"/>
  <sheetViews>
    <sheetView tabSelected="1" workbookViewId="0">
      <pane ySplit="3" topLeftCell="A4" activePane="bottomLeft" state="frozen"/>
      <selection pane="bottomLeft" activeCell="N14" sqref="N14"/>
    </sheetView>
  </sheetViews>
  <sheetFormatPr baseColWidth="10" defaultRowHeight="12.75" x14ac:dyDescent="0.2"/>
  <cols>
    <col min="1" max="1" width="9.42578125" bestFit="1" customWidth="1"/>
    <col min="2" max="2" width="11.7109375" bestFit="1" customWidth="1"/>
    <col min="3" max="3" width="15" bestFit="1" customWidth="1"/>
    <col min="4" max="4" width="8.7109375" bestFit="1" customWidth="1"/>
    <col min="5" max="5" width="12.5703125" bestFit="1" customWidth="1"/>
    <col min="6" max="6" width="11" bestFit="1" customWidth="1"/>
    <col min="7" max="7" width="12" bestFit="1" customWidth="1"/>
    <col min="8" max="8" width="14.140625" bestFit="1" customWidth="1"/>
    <col min="9" max="9" width="14.5703125" bestFit="1" customWidth="1"/>
    <col min="10" max="10" width="7.5703125" bestFit="1" customWidth="1"/>
    <col min="11" max="12" width="7.85546875" bestFit="1" customWidth="1"/>
    <col min="13" max="13" width="7" bestFit="1" customWidth="1"/>
  </cols>
  <sheetData>
    <row r="1" spans="1:13" ht="15.75" thickBot="1" x14ac:dyDescent="0.25">
      <c r="A1" s="143" t="s">
        <v>127</v>
      </c>
      <c r="B1" s="143"/>
      <c r="C1" s="143"/>
      <c r="D1" s="143"/>
      <c r="E1" s="129"/>
      <c r="F1" s="135"/>
      <c r="G1" s="135"/>
      <c r="H1" s="143" t="s">
        <v>128</v>
      </c>
      <c r="I1" s="143"/>
      <c r="J1" s="143"/>
      <c r="K1" s="135"/>
      <c r="L1" s="135"/>
      <c r="M1" s="135"/>
    </row>
    <row r="2" spans="1:13" ht="15.75" thickBot="1" x14ac:dyDescent="0.25">
      <c r="A2" s="130"/>
      <c r="B2" s="144" t="s">
        <v>129</v>
      </c>
      <c r="C2" s="145"/>
      <c r="D2" s="145"/>
      <c r="E2" s="145"/>
      <c r="F2" s="146"/>
      <c r="G2" s="144" t="s">
        <v>130</v>
      </c>
      <c r="H2" s="145"/>
      <c r="I2" s="146"/>
      <c r="J2" s="144" t="s">
        <v>131</v>
      </c>
      <c r="K2" s="145"/>
      <c r="L2" s="145"/>
      <c r="M2" s="146"/>
    </row>
    <row r="3" spans="1:13" ht="47.25" x14ac:dyDescent="0.2">
      <c r="A3" s="131" t="s">
        <v>132</v>
      </c>
      <c r="B3" s="132" t="s">
        <v>133</v>
      </c>
      <c r="C3" s="132" t="s">
        <v>143</v>
      </c>
      <c r="D3" s="132" t="s">
        <v>144</v>
      </c>
      <c r="E3" s="132" t="s">
        <v>145</v>
      </c>
      <c r="F3" s="132" t="s">
        <v>134</v>
      </c>
      <c r="G3" s="131" t="s">
        <v>135</v>
      </c>
      <c r="H3" s="131" t="s">
        <v>136</v>
      </c>
      <c r="I3" s="131" t="s">
        <v>137</v>
      </c>
      <c r="J3" s="133" t="s">
        <v>138</v>
      </c>
      <c r="K3" s="133" t="s">
        <v>139</v>
      </c>
      <c r="L3" s="133" t="s">
        <v>140</v>
      </c>
      <c r="M3" s="133" t="s">
        <v>141</v>
      </c>
    </row>
    <row r="4" spans="1:13" x14ac:dyDescent="0.2">
      <c r="A4" s="134">
        <v>1</v>
      </c>
      <c r="B4" s="136">
        <v>240</v>
      </c>
      <c r="C4" s="134">
        <f>1.8*100</f>
        <v>180</v>
      </c>
      <c r="D4" s="134">
        <f>C4/2</f>
        <v>90</v>
      </c>
      <c r="E4" s="136">
        <f>3.14*D4^2</f>
        <v>25434</v>
      </c>
      <c r="F4" s="137">
        <f>E4/10000</f>
        <v>2.5434000000000001</v>
      </c>
      <c r="G4" s="134">
        <v>55</v>
      </c>
      <c r="H4" s="134">
        <v>5</v>
      </c>
      <c r="I4" s="134">
        <v>19</v>
      </c>
      <c r="J4" s="138">
        <v>24750</v>
      </c>
      <c r="K4" s="138">
        <v>1950</v>
      </c>
      <c r="L4" s="138">
        <v>6004</v>
      </c>
      <c r="M4" s="138">
        <f>SUM(J4+K4+L4)</f>
        <v>32704</v>
      </c>
    </row>
    <row r="5" spans="1:13" x14ac:dyDescent="0.2">
      <c r="A5" s="134">
        <v>2</v>
      </c>
      <c r="B5" s="136">
        <v>210</v>
      </c>
      <c r="C5" s="134">
        <v>160</v>
      </c>
      <c r="D5" s="134">
        <f t="shared" ref="D5:D68" si="0">C5/2</f>
        <v>80</v>
      </c>
      <c r="E5" s="136">
        <f t="shared" ref="E5:E68" si="1">3.14*D5^2</f>
        <v>20096</v>
      </c>
      <c r="F5" s="137">
        <f t="shared" ref="F5:F68" si="2">E5/10000</f>
        <v>2.0095999999999998</v>
      </c>
      <c r="G5" s="134">
        <v>55</v>
      </c>
      <c r="H5" s="134">
        <v>3</v>
      </c>
      <c r="I5" s="134">
        <v>5</v>
      </c>
      <c r="J5" s="138">
        <v>24750</v>
      </c>
      <c r="K5" s="138">
        <v>1170</v>
      </c>
      <c r="L5" s="134">
        <v>1580</v>
      </c>
      <c r="M5" s="138">
        <f>SUM(J5+K5+L5)</f>
        <v>27500</v>
      </c>
    </row>
    <row r="6" spans="1:13" x14ac:dyDescent="0.2">
      <c r="A6" s="134">
        <v>3</v>
      </c>
      <c r="B6" s="136">
        <v>210</v>
      </c>
      <c r="C6" s="134">
        <v>150</v>
      </c>
      <c r="D6" s="134">
        <f t="shared" si="0"/>
        <v>75</v>
      </c>
      <c r="E6" s="136">
        <f t="shared" si="1"/>
        <v>17662.5</v>
      </c>
      <c r="F6" s="137">
        <f t="shared" si="2"/>
        <v>1.7662500000000001</v>
      </c>
      <c r="G6" s="134">
        <v>8</v>
      </c>
      <c r="H6" s="134">
        <v>4</v>
      </c>
      <c r="I6" s="134">
        <v>3</v>
      </c>
      <c r="J6" s="138">
        <v>1800</v>
      </c>
      <c r="K6" s="138">
        <v>1560</v>
      </c>
      <c r="L6" s="134">
        <v>948</v>
      </c>
      <c r="M6" s="138"/>
    </row>
    <row r="7" spans="1:13" x14ac:dyDescent="0.2">
      <c r="A7" s="134">
        <v>4</v>
      </c>
      <c r="B7" s="136">
        <v>190</v>
      </c>
      <c r="C7" s="134">
        <v>110</v>
      </c>
      <c r="D7" s="134">
        <f t="shared" si="0"/>
        <v>55</v>
      </c>
      <c r="E7" s="136">
        <f t="shared" si="1"/>
        <v>9498.5</v>
      </c>
      <c r="F7" s="137">
        <f t="shared" si="2"/>
        <v>0.94984999999999997</v>
      </c>
      <c r="G7" s="134">
        <v>8</v>
      </c>
      <c r="H7" s="134">
        <v>6</v>
      </c>
      <c r="I7" s="134">
        <v>5</v>
      </c>
      <c r="J7" s="138">
        <v>1800</v>
      </c>
      <c r="K7" s="138">
        <v>2340</v>
      </c>
      <c r="L7" s="134">
        <v>1580</v>
      </c>
      <c r="M7" s="138"/>
    </row>
    <row r="8" spans="1:13" x14ac:dyDescent="0.2">
      <c r="A8" s="134">
        <v>5</v>
      </c>
      <c r="B8" s="136">
        <v>220</v>
      </c>
      <c r="C8" s="134">
        <v>90</v>
      </c>
      <c r="D8" s="134">
        <f t="shared" si="0"/>
        <v>45</v>
      </c>
      <c r="E8" s="136">
        <f t="shared" si="1"/>
        <v>6358.5</v>
      </c>
      <c r="F8" s="137">
        <f t="shared" si="2"/>
        <v>0.63585000000000003</v>
      </c>
      <c r="G8" s="134">
        <v>35</v>
      </c>
      <c r="H8" s="134">
        <v>3</v>
      </c>
      <c r="I8" s="134">
        <v>9</v>
      </c>
      <c r="J8" s="138">
        <v>15750</v>
      </c>
      <c r="K8" s="138">
        <v>1170</v>
      </c>
      <c r="L8" s="134">
        <v>2844</v>
      </c>
      <c r="M8" s="138"/>
    </row>
    <row r="9" spans="1:13" x14ac:dyDescent="0.2">
      <c r="A9" s="134">
        <v>6</v>
      </c>
      <c r="B9" s="134">
        <v>210</v>
      </c>
      <c r="C9" s="134">
        <v>140</v>
      </c>
      <c r="D9" s="134">
        <f t="shared" si="0"/>
        <v>70</v>
      </c>
      <c r="E9" s="136">
        <f t="shared" si="1"/>
        <v>15386</v>
      </c>
      <c r="F9" s="137">
        <f t="shared" si="2"/>
        <v>1.5386</v>
      </c>
      <c r="G9" s="134">
        <v>3</v>
      </c>
      <c r="H9" s="134">
        <v>1</v>
      </c>
      <c r="I9" s="134">
        <v>11</v>
      </c>
      <c r="J9" s="138">
        <v>1350</v>
      </c>
      <c r="K9" s="134">
        <v>390</v>
      </c>
      <c r="L9" s="134">
        <v>3476</v>
      </c>
      <c r="M9" s="138"/>
    </row>
    <row r="10" spans="1:13" x14ac:dyDescent="0.2">
      <c r="A10" s="134">
        <v>7</v>
      </c>
      <c r="B10" s="134">
        <v>220</v>
      </c>
      <c r="C10" s="134">
        <v>130</v>
      </c>
      <c r="D10" s="134">
        <f t="shared" si="0"/>
        <v>65</v>
      </c>
      <c r="E10" s="136">
        <f t="shared" si="1"/>
        <v>13266.5</v>
      </c>
      <c r="F10" s="137">
        <f t="shared" si="2"/>
        <v>1.3266500000000001</v>
      </c>
      <c r="G10" s="134">
        <v>68</v>
      </c>
      <c r="H10" s="134">
        <v>2</v>
      </c>
      <c r="I10" s="134">
        <v>7</v>
      </c>
      <c r="J10" s="138">
        <v>30600</v>
      </c>
      <c r="K10" s="134">
        <v>780</v>
      </c>
      <c r="L10" s="134">
        <v>2212</v>
      </c>
      <c r="M10" s="138"/>
    </row>
    <row r="11" spans="1:13" x14ac:dyDescent="0.2">
      <c r="A11" s="134">
        <v>8</v>
      </c>
      <c r="B11" s="134">
        <v>200</v>
      </c>
      <c r="C11" s="134">
        <v>110</v>
      </c>
      <c r="D11" s="134">
        <f t="shared" si="0"/>
        <v>55</v>
      </c>
      <c r="E11" s="136">
        <f t="shared" si="1"/>
        <v>9498.5</v>
      </c>
      <c r="F11" s="137">
        <f t="shared" si="2"/>
        <v>0.94984999999999997</v>
      </c>
      <c r="G11" s="134">
        <v>19</v>
      </c>
      <c r="H11" s="134">
        <v>2</v>
      </c>
      <c r="I11" s="134">
        <v>4</v>
      </c>
      <c r="J11" s="138">
        <v>8550</v>
      </c>
      <c r="K11" s="134">
        <v>780</v>
      </c>
      <c r="L11" s="134">
        <v>1264</v>
      </c>
      <c r="M11" s="138"/>
    </row>
    <row r="12" spans="1:13" x14ac:dyDescent="0.2">
      <c r="A12" s="134">
        <v>9</v>
      </c>
      <c r="B12" s="134">
        <v>200</v>
      </c>
      <c r="C12" s="134">
        <v>140</v>
      </c>
      <c r="D12" s="134">
        <f t="shared" si="0"/>
        <v>70</v>
      </c>
      <c r="E12" s="136">
        <f t="shared" si="1"/>
        <v>15386</v>
      </c>
      <c r="F12" s="137">
        <f t="shared" si="2"/>
        <v>1.5386</v>
      </c>
      <c r="G12" s="134">
        <v>24</v>
      </c>
      <c r="H12" s="134">
        <v>6</v>
      </c>
      <c r="I12" s="134">
        <v>6</v>
      </c>
      <c r="J12" s="138">
        <v>10800</v>
      </c>
      <c r="K12" s="138">
        <v>2340</v>
      </c>
      <c r="L12" s="134">
        <v>1896</v>
      </c>
      <c r="M12" s="138"/>
    </row>
    <row r="13" spans="1:13" x14ac:dyDescent="0.2">
      <c r="A13" s="134">
        <v>10</v>
      </c>
      <c r="B13" s="134">
        <v>175</v>
      </c>
      <c r="C13" s="134">
        <v>70</v>
      </c>
      <c r="D13" s="134">
        <f t="shared" si="0"/>
        <v>35</v>
      </c>
      <c r="E13" s="136">
        <f t="shared" si="1"/>
        <v>3846.5</v>
      </c>
      <c r="F13" s="137">
        <f t="shared" si="2"/>
        <v>0.38464999999999999</v>
      </c>
      <c r="G13" s="134">
        <v>9</v>
      </c>
      <c r="H13" s="134">
        <v>1</v>
      </c>
      <c r="I13" s="134">
        <v>2</v>
      </c>
      <c r="J13" s="138">
        <v>4050</v>
      </c>
      <c r="K13" s="134">
        <v>390</v>
      </c>
      <c r="L13" s="134">
        <v>632</v>
      </c>
      <c r="M13" s="138"/>
    </row>
    <row r="14" spans="1:13" x14ac:dyDescent="0.2">
      <c r="A14" s="134">
        <v>11</v>
      </c>
      <c r="B14" s="134">
        <v>220</v>
      </c>
      <c r="C14" s="134">
        <v>120</v>
      </c>
      <c r="D14" s="134">
        <f t="shared" si="0"/>
        <v>60</v>
      </c>
      <c r="E14" s="136">
        <f t="shared" si="1"/>
        <v>11304</v>
      </c>
      <c r="F14" s="137">
        <f t="shared" si="2"/>
        <v>1.1304000000000001</v>
      </c>
      <c r="G14" s="134">
        <v>25</v>
      </c>
      <c r="H14" s="134">
        <v>1</v>
      </c>
      <c r="I14" s="134">
        <v>4</v>
      </c>
      <c r="J14" s="138">
        <v>11250</v>
      </c>
      <c r="K14" s="134">
        <v>390</v>
      </c>
      <c r="L14" s="134">
        <v>1264</v>
      </c>
      <c r="M14" s="138"/>
    </row>
    <row r="15" spans="1:13" x14ac:dyDescent="0.2">
      <c r="A15" s="134">
        <v>12</v>
      </c>
      <c r="B15" s="134">
        <v>90</v>
      </c>
      <c r="C15" s="134">
        <v>40</v>
      </c>
      <c r="D15" s="134">
        <f t="shared" si="0"/>
        <v>20</v>
      </c>
      <c r="E15" s="136">
        <f t="shared" si="1"/>
        <v>1256</v>
      </c>
      <c r="F15" s="137">
        <f t="shared" si="2"/>
        <v>0.12559999999999999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8"/>
    </row>
    <row r="16" spans="1:13" x14ac:dyDescent="0.2">
      <c r="A16" s="134">
        <v>13</v>
      </c>
      <c r="B16" s="134">
        <v>70</v>
      </c>
      <c r="C16" s="134">
        <v>30</v>
      </c>
      <c r="D16" s="134">
        <f t="shared" si="0"/>
        <v>15</v>
      </c>
      <c r="E16" s="136">
        <f t="shared" si="1"/>
        <v>706.5</v>
      </c>
      <c r="F16" s="137">
        <f t="shared" si="2"/>
        <v>7.0650000000000004E-2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8"/>
    </row>
    <row r="17" spans="1:13" x14ac:dyDescent="0.2">
      <c r="A17" s="134">
        <v>14</v>
      </c>
      <c r="B17" s="134">
        <v>50</v>
      </c>
      <c r="C17" s="134">
        <v>30</v>
      </c>
      <c r="D17" s="134">
        <f t="shared" si="0"/>
        <v>15</v>
      </c>
      <c r="E17" s="136">
        <f t="shared" si="1"/>
        <v>706.5</v>
      </c>
      <c r="F17" s="137">
        <f t="shared" si="2"/>
        <v>7.0650000000000004E-2</v>
      </c>
      <c r="G17" s="134">
        <v>0</v>
      </c>
      <c r="H17" s="134">
        <v>0</v>
      </c>
      <c r="I17" s="134">
        <v>2</v>
      </c>
      <c r="J17" s="134">
        <v>0</v>
      </c>
      <c r="K17" s="134">
        <v>0</v>
      </c>
      <c r="L17" s="134">
        <v>632</v>
      </c>
      <c r="M17" s="138"/>
    </row>
    <row r="18" spans="1:13" x14ac:dyDescent="0.2">
      <c r="A18" s="134">
        <v>15</v>
      </c>
      <c r="B18" s="134">
        <v>215</v>
      </c>
      <c r="C18" s="134">
        <v>70</v>
      </c>
      <c r="D18" s="134">
        <f t="shared" si="0"/>
        <v>35</v>
      </c>
      <c r="E18" s="136">
        <f t="shared" si="1"/>
        <v>3846.5</v>
      </c>
      <c r="F18" s="137">
        <f t="shared" si="2"/>
        <v>0.38464999999999999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8"/>
    </row>
    <row r="19" spans="1:13" x14ac:dyDescent="0.2">
      <c r="A19" s="134">
        <v>16</v>
      </c>
      <c r="B19" s="134">
        <v>46</v>
      </c>
      <c r="C19" s="134">
        <v>20</v>
      </c>
      <c r="D19" s="134">
        <f t="shared" si="0"/>
        <v>10</v>
      </c>
      <c r="E19" s="136">
        <f t="shared" si="1"/>
        <v>314</v>
      </c>
      <c r="F19" s="137">
        <f t="shared" si="2"/>
        <v>3.1399999999999997E-2</v>
      </c>
      <c r="G19" s="134">
        <v>2</v>
      </c>
      <c r="H19" s="134">
        <v>1</v>
      </c>
      <c r="I19" s="134">
        <v>0</v>
      </c>
      <c r="J19" s="134">
        <v>900</v>
      </c>
      <c r="K19" s="134">
        <v>390</v>
      </c>
      <c r="L19" s="134">
        <v>0</v>
      </c>
      <c r="M19" s="138"/>
    </row>
    <row r="20" spans="1:13" x14ac:dyDescent="0.2">
      <c r="A20" s="134">
        <v>17</v>
      </c>
      <c r="B20" s="134">
        <v>65</v>
      </c>
      <c r="C20" s="134">
        <v>50</v>
      </c>
      <c r="D20" s="134">
        <f t="shared" si="0"/>
        <v>25</v>
      </c>
      <c r="E20" s="136">
        <f t="shared" si="1"/>
        <v>1962.5</v>
      </c>
      <c r="F20" s="137">
        <f t="shared" si="2"/>
        <v>0.19625000000000001</v>
      </c>
      <c r="G20" s="134">
        <v>0</v>
      </c>
      <c r="H20" s="135">
        <v>0</v>
      </c>
      <c r="I20" s="134">
        <v>0</v>
      </c>
      <c r="J20" s="134">
        <v>0</v>
      </c>
      <c r="K20" s="134">
        <v>0</v>
      </c>
      <c r="L20" s="134">
        <v>0</v>
      </c>
      <c r="M20" s="138"/>
    </row>
    <row r="21" spans="1:13" x14ac:dyDescent="0.2">
      <c r="A21" s="134">
        <v>18</v>
      </c>
      <c r="B21" s="134">
        <v>25</v>
      </c>
      <c r="C21" s="134">
        <v>60</v>
      </c>
      <c r="D21" s="134">
        <f t="shared" si="0"/>
        <v>30</v>
      </c>
      <c r="E21" s="136">
        <f t="shared" si="1"/>
        <v>2826</v>
      </c>
      <c r="F21" s="137">
        <f t="shared" si="2"/>
        <v>0.28260000000000002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8"/>
    </row>
    <row r="22" spans="1:13" x14ac:dyDescent="0.2">
      <c r="A22" s="134">
        <v>19</v>
      </c>
      <c r="B22" s="134">
        <v>147</v>
      </c>
      <c r="C22" s="134">
        <v>40</v>
      </c>
      <c r="D22" s="134">
        <f t="shared" si="0"/>
        <v>20</v>
      </c>
      <c r="E22" s="136">
        <f t="shared" si="1"/>
        <v>1256</v>
      </c>
      <c r="F22" s="137">
        <f t="shared" si="2"/>
        <v>0.12559999999999999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8"/>
    </row>
    <row r="23" spans="1:13" x14ac:dyDescent="0.2">
      <c r="A23" s="134">
        <v>20</v>
      </c>
      <c r="B23" s="134">
        <v>40</v>
      </c>
      <c r="C23" s="134">
        <v>150</v>
      </c>
      <c r="D23" s="134">
        <f t="shared" si="0"/>
        <v>75</v>
      </c>
      <c r="E23" s="136">
        <f t="shared" si="1"/>
        <v>17662.5</v>
      </c>
      <c r="F23" s="137">
        <f t="shared" si="2"/>
        <v>1.7662500000000001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8"/>
    </row>
    <row r="24" spans="1:13" x14ac:dyDescent="0.2">
      <c r="A24" s="134">
        <v>21</v>
      </c>
      <c r="B24" s="134">
        <v>213</v>
      </c>
      <c r="C24" s="134">
        <v>77</v>
      </c>
      <c r="D24" s="134">
        <f t="shared" si="0"/>
        <v>38.5</v>
      </c>
      <c r="E24" s="136">
        <f t="shared" si="1"/>
        <v>4654.2650000000003</v>
      </c>
      <c r="F24" s="137">
        <f t="shared" si="2"/>
        <v>0.46542650000000002</v>
      </c>
      <c r="G24" s="134">
        <v>14</v>
      </c>
      <c r="H24" s="134">
        <v>0</v>
      </c>
      <c r="I24" s="134">
        <v>3</v>
      </c>
      <c r="J24" s="138">
        <v>6300</v>
      </c>
      <c r="K24" s="134">
        <v>0</v>
      </c>
      <c r="L24" s="134">
        <v>948</v>
      </c>
      <c r="M24" s="138"/>
    </row>
    <row r="25" spans="1:13" x14ac:dyDescent="0.2">
      <c r="A25" s="134">
        <v>22</v>
      </c>
      <c r="B25" s="134">
        <v>30</v>
      </c>
      <c r="C25" s="134">
        <v>70</v>
      </c>
      <c r="D25" s="134">
        <f t="shared" si="0"/>
        <v>35</v>
      </c>
      <c r="E25" s="136">
        <f t="shared" si="1"/>
        <v>3846.5</v>
      </c>
      <c r="F25" s="137">
        <f t="shared" si="2"/>
        <v>0.38464999999999999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8"/>
    </row>
    <row r="26" spans="1:13" x14ac:dyDescent="0.2">
      <c r="A26" s="134">
        <v>23</v>
      </c>
      <c r="B26" s="134">
        <v>90</v>
      </c>
      <c r="C26" s="134">
        <v>20</v>
      </c>
      <c r="D26" s="134">
        <f t="shared" si="0"/>
        <v>10</v>
      </c>
      <c r="E26" s="136">
        <f t="shared" si="1"/>
        <v>314</v>
      </c>
      <c r="F26" s="137">
        <f t="shared" si="2"/>
        <v>3.1399999999999997E-2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8"/>
    </row>
    <row r="27" spans="1:13" x14ac:dyDescent="0.2">
      <c r="A27" s="134">
        <v>24</v>
      </c>
      <c r="B27" s="134">
        <v>64</v>
      </c>
      <c r="C27" s="134">
        <v>18</v>
      </c>
      <c r="D27" s="134">
        <f t="shared" si="0"/>
        <v>9</v>
      </c>
      <c r="E27" s="136">
        <f t="shared" si="1"/>
        <v>254.34</v>
      </c>
      <c r="F27" s="137">
        <f t="shared" si="2"/>
        <v>2.5434000000000002E-2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8"/>
    </row>
    <row r="28" spans="1:13" x14ac:dyDescent="0.2">
      <c r="A28" s="134">
        <v>25</v>
      </c>
      <c r="B28" s="134">
        <v>140</v>
      </c>
      <c r="C28" s="134">
        <v>50</v>
      </c>
      <c r="D28" s="134">
        <f t="shared" si="0"/>
        <v>25</v>
      </c>
      <c r="E28" s="136">
        <f t="shared" si="1"/>
        <v>1962.5</v>
      </c>
      <c r="F28" s="137">
        <f t="shared" si="2"/>
        <v>0.19625000000000001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8"/>
    </row>
    <row r="29" spans="1:13" x14ac:dyDescent="0.2">
      <c r="A29" s="134">
        <v>26</v>
      </c>
      <c r="B29" s="134">
        <v>250</v>
      </c>
      <c r="C29" s="134">
        <v>140</v>
      </c>
      <c r="D29" s="134">
        <f t="shared" si="0"/>
        <v>70</v>
      </c>
      <c r="E29" s="136">
        <f t="shared" si="1"/>
        <v>15386</v>
      </c>
      <c r="F29" s="137">
        <f t="shared" si="2"/>
        <v>1.5386</v>
      </c>
      <c r="G29" s="134">
        <v>1</v>
      </c>
      <c r="H29" s="134">
        <v>0</v>
      </c>
      <c r="I29" s="134">
        <v>3</v>
      </c>
      <c r="J29" s="134">
        <v>450</v>
      </c>
      <c r="K29" s="134">
        <v>0</v>
      </c>
      <c r="L29" s="134">
        <v>948</v>
      </c>
      <c r="M29" s="138"/>
    </row>
    <row r="30" spans="1:13" x14ac:dyDescent="0.2">
      <c r="A30" s="134">
        <v>27</v>
      </c>
      <c r="B30" s="134">
        <v>57</v>
      </c>
      <c r="C30" s="134">
        <v>70</v>
      </c>
      <c r="D30" s="134">
        <f t="shared" si="0"/>
        <v>35</v>
      </c>
      <c r="E30" s="136">
        <f t="shared" si="1"/>
        <v>3846.5</v>
      </c>
      <c r="F30" s="137">
        <f t="shared" si="2"/>
        <v>0.38464999999999999</v>
      </c>
      <c r="G30" s="134">
        <v>0</v>
      </c>
      <c r="H30" s="134">
        <v>0</v>
      </c>
      <c r="I30" s="134">
        <v>0</v>
      </c>
      <c r="J30" s="134">
        <v>0</v>
      </c>
      <c r="K30" s="134">
        <v>0</v>
      </c>
      <c r="L30" s="134">
        <v>0</v>
      </c>
      <c r="M30" s="138"/>
    </row>
    <row r="31" spans="1:13" x14ac:dyDescent="0.2">
      <c r="A31" s="134">
        <v>28</v>
      </c>
      <c r="B31" s="134">
        <v>30</v>
      </c>
      <c r="C31" s="134">
        <v>24</v>
      </c>
      <c r="D31" s="134">
        <f t="shared" si="0"/>
        <v>12</v>
      </c>
      <c r="E31" s="136">
        <f t="shared" si="1"/>
        <v>452.16</v>
      </c>
      <c r="F31" s="137">
        <f t="shared" si="2"/>
        <v>4.5215999999999999E-2</v>
      </c>
      <c r="G31" s="134">
        <v>0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8"/>
    </row>
    <row r="32" spans="1:13" x14ac:dyDescent="0.2">
      <c r="A32" s="134">
        <v>29</v>
      </c>
      <c r="B32" s="134">
        <v>33</v>
      </c>
      <c r="C32" s="134">
        <v>40</v>
      </c>
      <c r="D32" s="134">
        <f t="shared" si="0"/>
        <v>20</v>
      </c>
      <c r="E32" s="136">
        <f t="shared" si="1"/>
        <v>1256</v>
      </c>
      <c r="F32" s="137">
        <f t="shared" si="2"/>
        <v>0.12559999999999999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8"/>
    </row>
    <row r="33" spans="1:13" x14ac:dyDescent="0.2">
      <c r="A33" s="134">
        <v>30</v>
      </c>
      <c r="B33" s="134">
        <v>54</v>
      </c>
      <c r="C33" s="134">
        <v>70</v>
      </c>
      <c r="D33" s="134">
        <f t="shared" si="0"/>
        <v>35</v>
      </c>
      <c r="E33" s="136">
        <f t="shared" si="1"/>
        <v>3846.5</v>
      </c>
      <c r="F33" s="137">
        <f t="shared" si="2"/>
        <v>0.38464999999999999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8"/>
    </row>
    <row r="34" spans="1:13" x14ac:dyDescent="0.2">
      <c r="A34" s="135">
        <v>31</v>
      </c>
      <c r="B34" s="134">
        <v>220</v>
      </c>
      <c r="C34" s="134">
        <v>214</v>
      </c>
      <c r="D34" s="134">
        <f t="shared" si="0"/>
        <v>107</v>
      </c>
      <c r="E34" s="136">
        <f t="shared" si="1"/>
        <v>35949.86</v>
      </c>
      <c r="F34" s="137">
        <f t="shared" si="2"/>
        <v>3.594986</v>
      </c>
      <c r="G34" s="139">
        <v>10</v>
      </c>
      <c r="H34" s="139">
        <v>1</v>
      </c>
      <c r="I34" s="139">
        <v>1</v>
      </c>
      <c r="J34" s="134">
        <v>1122</v>
      </c>
      <c r="K34" s="134">
        <v>451</v>
      </c>
      <c r="L34" s="134">
        <v>456</v>
      </c>
      <c r="M34" s="134"/>
    </row>
    <row r="35" spans="1:13" x14ac:dyDescent="0.2">
      <c r="A35" s="135">
        <v>32</v>
      </c>
      <c r="B35" s="134">
        <v>187</v>
      </c>
      <c r="C35" s="134">
        <v>122</v>
      </c>
      <c r="D35" s="134">
        <f t="shared" si="0"/>
        <v>61</v>
      </c>
      <c r="E35" s="136">
        <f t="shared" si="1"/>
        <v>11683.94</v>
      </c>
      <c r="F35" s="137">
        <f t="shared" si="2"/>
        <v>1.1683940000000002</v>
      </c>
      <c r="G35" s="139">
        <v>17</v>
      </c>
      <c r="H35" s="139">
        <v>1</v>
      </c>
      <c r="I35" s="139">
        <v>1</v>
      </c>
      <c r="J35" s="134">
        <v>1985</v>
      </c>
      <c r="K35" s="134">
        <v>425</v>
      </c>
      <c r="L35" s="134">
        <v>450</v>
      </c>
      <c r="M35" s="134"/>
    </row>
    <row r="36" spans="1:13" x14ac:dyDescent="0.2">
      <c r="A36" s="135">
        <v>33</v>
      </c>
      <c r="B36" s="134">
        <v>171</v>
      </c>
      <c r="C36" s="134">
        <v>110</v>
      </c>
      <c r="D36" s="134">
        <f t="shared" si="0"/>
        <v>55</v>
      </c>
      <c r="E36" s="136">
        <f t="shared" si="1"/>
        <v>9498.5</v>
      </c>
      <c r="F36" s="137">
        <f t="shared" si="2"/>
        <v>0.94984999999999997</v>
      </c>
      <c r="G36" s="139">
        <v>9</v>
      </c>
      <c r="H36" s="139">
        <v>1</v>
      </c>
      <c r="I36" s="139">
        <v>1</v>
      </c>
      <c r="J36" s="134">
        <v>1102</v>
      </c>
      <c r="K36" s="134">
        <v>489</v>
      </c>
      <c r="L36" s="134">
        <v>478</v>
      </c>
      <c r="M36" s="134"/>
    </row>
    <row r="37" spans="1:13" x14ac:dyDescent="0.2">
      <c r="A37" s="135">
        <v>34</v>
      </c>
      <c r="B37" s="134">
        <v>217</v>
      </c>
      <c r="C37" s="134">
        <v>285</v>
      </c>
      <c r="D37" s="134">
        <f t="shared" si="0"/>
        <v>142.5</v>
      </c>
      <c r="E37" s="136">
        <f t="shared" si="1"/>
        <v>63761.625</v>
      </c>
      <c r="F37" s="137">
        <f t="shared" si="2"/>
        <v>6.3761625000000004</v>
      </c>
      <c r="G37" s="139">
        <v>108</v>
      </c>
      <c r="H37" s="139">
        <v>4</v>
      </c>
      <c r="I37" s="139">
        <v>4</v>
      </c>
      <c r="J37" s="134">
        <v>48952</v>
      </c>
      <c r="K37" s="134">
        <v>1589</v>
      </c>
      <c r="L37" s="134">
        <v>756</v>
      </c>
      <c r="M37" s="134"/>
    </row>
    <row r="38" spans="1:13" x14ac:dyDescent="0.2">
      <c r="A38" s="134">
        <v>35</v>
      </c>
      <c r="B38" s="134">
        <v>255</v>
      </c>
      <c r="C38" s="134">
        <v>251</v>
      </c>
      <c r="D38" s="134">
        <f t="shared" si="0"/>
        <v>125.5</v>
      </c>
      <c r="E38" s="136">
        <f t="shared" si="1"/>
        <v>49455.785000000003</v>
      </c>
      <c r="F38" s="137">
        <f t="shared" si="2"/>
        <v>4.9455785000000008</v>
      </c>
      <c r="G38" s="139">
        <v>132</v>
      </c>
      <c r="H38" s="139">
        <v>9</v>
      </c>
      <c r="I38" s="139">
        <v>9</v>
      </c>
      <c r="J38" s="134">
        <v>40256</v>
      </c>
      <c r="K38" s="134">
        <v>4665</v>
      </c>
      <c r="L38" s="134">
        <v>2890</v>
      </c>
      <c r="M38" s="134"/>
    </row>
    <row r="39" spans="1:13" x14ac:dyDescent="0.2">
      <c r="A39" s="135">
        <v>36</v>
      </c>
      <c r="B39" s="134">
        <v>230</v>
      </c>
      <c r="C39" s="134">
        <v>114</v>
      </c>
      <c r="D39" s="134">
        <f t="shared" si="0"/>
        <v>57</v>
      </c>
      <c r="E39" s="136">
        <f t="shared" si="1"/>
        <v>10201.86</v>
      </c>
      <c r="F39" s="137">
        <f t="shared" si="2"/>
        <v>1.020186</v>
      </c>
      <c r="G39" s="139">
        <v>26</v>
      </c>
      <c r="H39" s="139">
        <v>11</v>
      </c>
      <c r="I39" s="139">
        <v>11</v>
      </c>
      <c r="J39" s="134">
        <v>10236</v>
      </c>
      <c r="K39" s="134">
        <v>6455</v>
      </c>
      <c r="L39" s="134">
        <v>3210</v>
      </c>
      <c r="M39" s="134"/>
    </row>
    <row r="40" spans="1:13" x14ac:dyDescent="0.2">
      <c r="A40" s="135">
        <v>37</v>
      </c>
      <c r="B40" s="134">
        <v>240</v>
      </c>
      <c r="C40" s="134">
        <v>136</v>
      </c>
      <c r="D40" s="134">
        <f t="shared" si="0"/>
        <v>68</v>
      </c>
      <c r="E40" s="136">
        <f t="shared" si="1"/>
        <v>14519.36</v>
      </c>
      <c r="F40" s="137">
        <f t="shared" si="2"/>
        <v>1.4519360000000001</v>
      </c>
      <c r="G40" s="139">
        <v>30</v>
      </c>
      <c r="H40" s="139">
        <v>20</v>
      </c>
      <c r="I40" s="139">
        <v>20</v>
      </c>
      <c r="J40" s="134">
        <v>11222</v>
      </c>
      <c r="K40" s="134">
        <v>7820</v>
      </c>
      <c r="L40" s="134">
        <v>5485</v>
      </c>
      <c r="M40" s="134"/>
    </row>
    <row r="41" spans="1:13" x14ac:dyDescent="0.2">
      <c r="A41" s="135">
        <v>38</v>
      </c>
      <c r="B41" s="134">
        <v>210</v>
      </c>
      <c r="C41" s="134">
        <v>94</v>
      </c>
      <c r="D41" s="134">
        <f t="shared" si="0"/>
        <v>47</v>
      </c>
      <c r="E41" s="136">
        <f t="shared" si="1"/>
        <v>6936.26</v>
      </c>
      <c r="F41" s="137">
        <f t="shared" si="2"/>
        <v>0.69362600000000008</v>
      </c>
      <c r="G41" s="139">
        <v>9</v>
      </c>
      <c r="H41" s="139">
        <v>3</v>
      </c>
      <c r="I41" s="139">
        <v>3</v>
      </c>
      <c r="J41" s="134">
        <v>1098</v>
      </c>
      <c r="K41" s="134">
        <v>1369</v>
      </c>
      <c r="L41" s="134">
        <v>652</v>
      </c>
      <c r="M41" s="134"/>
    </row>
    <row r="42" spans="1:13" x14ac:dyDescent="0.2">
      <c r="A42" s="135">
        <v>39</v>
      </c>
      <c r="B42" s="134">
        <v>180</v>
      </c>
      <c r="C42" s="134">
        <v>132</v>
      </c>
      <c r="D42" s="134">
        <f t="shared" si="0"/>
        <v>66</v>
      </c>
      <c r="E42" s="136">
        <f t="shared" si="1"/>
        <v>13677.84</v>
      </c>
      <c r="F42" s="137">
        <f t="shared" si="2"/>
        <v>1.3677840000000001</v>
      </c>
      <c r="G42" s="139">
        <v>34</v>
      </c>
      <c r="H42" s="139">
        <v>6</v>
      </c>
      <c r="I42" s="139">
        <v>6</v>
      </c>
      <c r="J42" s="134">
        <v>12356</v>
      </c>
      <c r="K42" s="134">
        <v>3645</v>
      </c>
      <c r="L42" s="134">
        <v>2250</v>
      </c>
      <c r="M42" s="134"/>
    </row>
    <row r="43" spans="1:13" x14ac:dyDescent="0.2">
      <c r="A43" s="134">
        <v>40</v>
      </c>
      <c r="B43" s="134">
        <v>233</v>
      </c>
      <c r="C43" s="134">
        <v>151</v>
      </c>
      <c r="D43" s="134">
        <f t="shared" si="0"/>
        <v>75.5</v>
      </c>
      <c r="E43" s="136">
        <f t="shared" si="1"/>
        <v>17898.785</v>
      </c>
      <c r="F43" s="137">
        <f t="shared" si="2"/>
        <v>1.7898784999999999</v>
      </c>
      <c r="G43" s="139">
        <v>41</v>
      </c>
      <c r="H43" s="139">
        <v>7</v>
      </c>
      <c r="I43" s="139">
        <v>7</v>
      </c>
      <c r="J43" s="134">
        <v>16595</v>
      </c>
      <c r="K43" s="134">
        <v>3888</v>
      </c>
      <c r="L43" s="134">
        <v>2456</v>
      </c>
      <c r="M43" s="134"/>
    </row>
    <row r="44" spans="1:13" x14ac:dyDescent="0.2">
      <c r="A44" s="135">
        <v>41</v>
      </c>
      <c r="B44" s="134">
        <v>130</v>
      </c>
      <c r="C44" s="134">
        <v>66</v>
      </c>
      <c r="D44" s="134">
        <f t="shared" si="0"/>
        <v>33</v>
      </c>
      <c r="E44" s="136">
        <f t="shared" si="1"/>
        <v>3419.46</v>
      </c>
      <c r="F44" s="137">
        <f t="shared" si="2"/>
        <v>0.34194600000000003</v>
      </c>
      <c r="G44" s="139">
        <v>1</v>
      </c>
      <c r="H44" s="139">
        <v>1</v>
      </c>
      <c r="I44" s="139">
        <v>1</v>
      </c>
      <c r="J44" s="134">
        <v>658</v>
      </c>
      <c r="K44" s="134">
        <v>478</v>
      </c>
      <c r="L44" s="134">
        <v>421</v>
      </c>
      <c r="M44" s="134"/>
    </row>
    <row r="45" spans="1:13" x14ac:dyDescent="0.2">
      <c r="A45" s="135">
        <v>42</v>
      </c>
      <c r="B45" s="134">
        <v>190</v>
      </c>
      <c r="C45" s="134">
        <v>102</v>
      </c>
      <c r="D45" s="134">
        <f t="shared" si="0"/>
        <v>51</v>
      </c>
      <c r="E45" s="136">
        <f t="shared" si="1"/>
        <v>8167.14</v>
      </c>
      <c r="F45" s="137">
        <f t="shared" si="2"/>
        <v>0.81671400000000005</v>
      </c>
      <c r="G45" s="139">
        <v>14</v>
      </c>
      <c r="H45" s="139">
        <v>1</v>
      </c>
      <c r="I45" s="139">
        <v>1</v>
      </c>
      <c r="J45" s="134">
        <v>14502</v>
      </c>
      <c r="K45" s="134">
        <v>499</v>
      </c>
      <c r="L45" s="134">
        <v>456</v>
      </c>
      <c r="M45" s="134"/>
    </row>
    <row r="46" spans="1:13" x14ac:dyDescent="0.2">
      <c r="A46" s="135">
        <v>43</v>
      </c>
      <c r="B46" s="134">
        <v>195</v>
      </c>
      <c r="C46" s="134">
        <v>98</v>
      </c>
      <c r="D46" s="134">
        <f t="shared" si="0"/>
        <v>49</v>
      </c>
      <c r="E46" s="136">
        <f t="shared" si="1"/>
        <v>7539.14</v>
      </c>
      <c r="F46" s="137">
        <f t="shared" si="2"/>
        <v>0.75391400000000008</v>
      </c>
      <c r="G46" s="139">
        <v>1</v>
      </c>
      <c r="H46" s="139">
        <v>0</v>
      </c>
      <c r="I46" s="139">
        <v>0</v>
      </c>
      <c r="J46" s="134">
        <v>689</v>
      </c>
      <c r="K46" s="134">
        <v>0</v>
      </c>
      <c r="L46" s="134">
        <v>0</v>
      </c>
      <c r="M46" s="134"/>
    </row>
    <row r="47" spans="1:13" x14ac:dyDescent="0.2">
      <c r="A47" s="135">
        <v>44</v>
      </c>
      <c r="B47" s="134">
        <v>208</v>
      </c>
      <c r="C47" s="134">
        <v>104</v>
      </c>
      <c r="D47" s="134">
        <f t="shared" si="0"/>
        <v>52</v>
      </c>
      <c r="E47" s="136">
        <f t="shared" si="1"/>
        <v>8490.56</v>
      </c>
      <c r="F47" s="137">
        <f t="shared" si="2"/>
        <v>0.84905599999999992</v>
      </c>
      <c r="G47" s="139">
        <v>25</v>
      </c>
      <c r="H47" s="139">
        <v>0</v>
      </c>
      <c r="I47" s="139">
        <v>0</v>
      </c>
      <c r="J47" s="134">
        <v>11603</v>
      </c>
      <c r="K47" s="134">
        <v>0</v>
      </c>
      <c r="L47" s="134">
        <v>0</v>
      </c>
      <c r="M47" s="134"/>
    </row>
    <row r="48" spans="1:13" x14ac:dyDescent="0.2">
      <c r="A48" s="134">
        <v>45</v>
      </c>
      <c r="B48" s="134">
        <v>2.25</v>
      </c>
      <c r="C48" s="134">
        <v>75</v>
      </c>
      <c r="D48" s="134">
        <f t="shared" si="0"/>
        <v>37.5</v>
      </c>
      <c r="E48" s="136">
        <f t="shared" si="1"/>
        <v>4415.625</v>
      </c>
      <c r="F48" s="137">
        <f t="shared" si="2"/>
        <v>0.44156250000000002</v>
      </c>
      <c r="G48" s="139">
        <v>9</v>
      </c>
      <c r="H48" s="139">
        <v>0</v>
      </c>
      <c r="I48" s="139">
        <v>0</v>
      </c>
      <c r="J48" s="134">
        <v>1156</v>
      </c>
      <c r="K48" s="134">
        <v>0</v>
      </c>
      <c r="L48" s="134">
        <v>0</v>
      </c>
      <c r="M48" s="134"/>
    </row>
    <row r="49" spans="1:13" x14ac:dyDescent="0.2">
      <c r="A49" s="135">
        <v>46</v>
      </c>
      <c r="B49" s="134">
        <v>228</v>
      </c>
      <c r="C49" s="134">
        <v>200</v>
      </c>
      <c r="D49" s="134">
        <f t="shared" si="0"/>
        <v>100</v>
      </c>
      <c r="E49" s="136">
        <f t="shared" si="1"/>
        <v>31400</v>
      </c>
      <c r="F49" s="137">
        <f t="shared" si="2"/>
        <v>3.14</v>
      </c>
      <c r="G49" s="139">
        <v>32</v>
      </c>
      <c r="H49" s="139">
        <v>0</v>
      </c>
      <c r="I49" s="139">
        <v>0</v>
      </c>
      <c r="J49" s="134">
        <v>11789</v>
      </c>
      <c r="K49" s="134">
        <v>0</v>
      </c>
      <c r="L49" s="134">
        <v>0</v>
      </c>
      <c r="M49" s="134"/>
    </row>
    <row r="50" spans="1:13" x14ac:dyDescent="0.2">
      <c r="A50" s="135">
        <v>47</v>
      </c>
      <c r="B50" s="134">
        <v>144</v>
      </c>
      <c r="C50" s="134">
        <v>134</v>
      </c>
      <c r="D50" s="134">
        <f t="shared" si="0"/>
        <v>67</v>
      </c>
      <c r="E50" s="136">
        <f t="shared" si="1"/>
        <v>14095.460000000001</v>
      </c>
      <c r="F50" s="137">
        <f t="shared" si="2"/>
        <v>1.4095460000000002</v>
      </c>
      <c r="G50" s="139">
        <v>9</v>
      </c>
      <c r="H50" s="139">
        <v>1</v>
      </c>
      <c r="I50" s="139">
        <v>1</v>
      </c>
      <c r="J50" s="134">
        <v>1125</v>
      </c>
      <c r="K50" s="134">
        <v>421</v>
      </c>
      <c r="L50" s="134">
        <v>478</v>
      </c>
      <c r="M50" s="134"/>
    </row>
    <row r="51" spans="1:13" x14ac:dyDescent="0.2">
      <c r="A51" s="135">
        <v>48</v>
      </c>
      <c r="B51" s="134">
        <v>224</v>
      </c>
      <c r="C51" s="134">
        <v>153</v>
      </c>
      <c r="D51" s="134">
        <f t="shared" si="0"/>
        <v>76.5</v>
      </c>
      <c r="E51" s="136">
        <f t="shared" si="1"/>
        <v>18376.065000000002</v>
      </c>
      <c r="F51" s="137">
        <f t="shared" si="2"/>
        <v>1.8376065000000001</v>
      </c>
      <c r="G51" s="139">
        <v>0</v>
      </c>
      <c r="H51" s="139">
        <v>0</v>
      </c>
      <c r="I51" s="139">
        <v>0</v>
      </c>
      <c r="J51" s="134">
        <v>0</v>
      </c>
      <c r="K51" s="134">
        <v>0</v>
      </c>
      <c r="L51" s="134">
        <v>0</v>
      </c>
      <c r="M51" s="134"/>
    </row>
    <row r="52" spans="1:13" x14ac:dyDescent="0.2">
      <c r="A52" s="135">
        <v>49</v>
      </c>
      <c r="B52" s="134">
        <v>280</v>
      </c>
      <c r="C52" s="134">
        <v>134</v>
      </c>
      <c r="D52" s="134">
        <f t="shared" si="0"/>
        <v>67</v>
      </c>
      <c r="E52" s="136">
        <f t="shared" si="1"/>
        <v>14095.460000000001</v>
      </c>
      <c r="F52" s="137">
        <f t="shared" si="2"/>
        <v>1.4095460000000002</v>
      </c>
      <c r="G52" s="139">
        <v>0</v>
      </c>
      <c r="H52" s="139">
        <v>0</v>
      </c>
      <c r="I52" s="139">
        <v>0</v>
      </c>
      <c r="J52" s="134">
        <v>0</v>
      </c>
      <c r="K52" s="134">
        <v>0</v>
      </c>
      <c r="L52" s="134">
        <v>0</v>
      </c>
      <c r="M52" s="134"/>
    </row>
    <row r="53" spans="1:13" x14ac:dyDescent="0.2">
      <c r="A53" s="134">
        <v>50</v>
      </c>
      <c r="B53" s="134">
        <v>265</v>
      </c>
      <c r="C53" s="134">
        <v>203</v>
      </c>
      <c r="D53" s="134">
        <f t="shared" si="0"/>
        <v>101.5</v>
      </c>
      <c r="E53" s="136">
        <f t="shared" si="1"/>
        <v>32349.065000000002</v>
      </c>
      <c r="F53" s="137">
        <f t="shared" si="2"/>
        <v>3.2349065000000001</v>
      </c>
      <c r="G53" s="139">
        <v>2</v>
      </c>
      <c r="H53" s="139">
        <v>1</v>
      </c>
      <c r="I53" s="139">
        <v>1</v>
      </c>
      <c r="J53" s="134">
        <v>0</v>
      </c>
      <c r="K53" s="134">
        <v>0</v>
      </c>
      <c r="L53" s="134">
        <v>436</v>
      </c>
      <c r="M53" s="134"/>
    </row>
    <row r="54" spans="1:13" x14ac:dyDescent="0.2">
      <c r="A54" s="135">
        <v>51</v>
      </c>
      <c r="B54" s="134">
        <v>25</v>
      </c>
      <c r="C54" s="134">
        <v>22</v>
      </c>
      <c r="D54" s="134">
        <f t="shared" si="0"/>
        <v>11</v>
      </c>
      <c r="E54" s="136">
        <f t="shared" si="1"/>
        <v>379.94</v>
      </c>
      <c r="F54" s="137">
        <f t="shared" si="2"/>
        <v>3.7994E-2</v>
      </c>
      <c r="G54" s="139">
        <v>0</v>
      </c>
      <c r="H54" s="139">
        <v>0</v>
      </c>
      <c r="I54" s="139">
        <v>0</v>
      </c>
      <c r="J54" s="134">
        <v>0</v>
      </c>
      <c r="K54" s="134">
        <v>0</v>
      </c>
      <c r="L54" s="134">
        <v>0</v>
      </c>
      <c r="M54" s="134"/>
    </row>
    <row r="55" spans="1:13" x14ac:dyDescent="0.2">
      <c r="A55" s="135">
        <v>52</v>
      </c>
      <c r="B55" s="134">
        <v>57</v>
      </c>
      <c r="C55" s="134">
        <v>65</v>
      </c>
      <c r="D55" s="134">
        <f t="shared" si="0"/>
        <v>32.5</v>
      </c>
      <c r="E55" s="136">
        <f t="shared" si="1"/>
        <v>3316.625</v>
      </c>
      <c r="F55" s="137">
        <f t="shared" si="2"/>
        <v>0.33166250000000003</v>
      </c>
      <c r="G55" s="139">
        <v>0</v>
      </c>
      <c r="H55" s="139">
        <v>0</v>
      </c>
      <c r="I55" s="139">
        <v>0</v>
      </c>
      <c r="J55" s="134">
        <v>0</v>
      </c>
      <c r="K55" s="134">
        <v>0</v>
      </c>
      <c r="L55" s="134">
        <v>0</v>
      </c>
      <c r="M55" s="134"/>
    </row>
    <row r="56" spans="1:13" x14ac:dyDescent="0.2">
      <c r="A56" s="135">
        <v>53</v>
      </c>
      <c r="B56" s="134">
        <v>50</v>
      </c>
      <c r="C56" s="134">
        <v>70</v>
      </c>
      <c r="D56" s="134">
        <f t="shared" si="0"/>
        <v>35</v>
      </c>
      <c r="E56" s="136">
        <f t="shared" si="1"/>
        <v>3846.5</v>
      </c>
      <c r="F56" s="137">
        <f t="shared" si="2"/>
        <v>0.38464999999999999</v>
      </c>
      <c r="G56" s="139">
        <v>0</v>
      </c>
      <c r="H56" s="139">
        <v>0</v>
      </c>
      <c r="I56" s="139">
        <v>0</v>
      </c>
      <c r="J56" s="134">
        <v>0</v>
      </c>
      <c r="K56" s="134">
        <v>0</v>
      </c>
      <c r="L56" s="134">
        <v>0</v>
      </c>
      <c r="M56" s="134"/>
    </row>
    <row r="57" spans="1:13" x14ac:dyDescent="0.2">
      <c r="A57" s="135">
        <v>54</v>
      </c>
      <c r="B57" s="134">
        <v>40</v>
      </c>
      <c r="C57" s="134">
        <v>63</v>
      </c>
      <c r="D57" s="134">
        <f t="shared" si="0"/>
        <v>31.5</v>
      </c>
      <c r="E57" s="136">
        <f t="shared" si="1"/>
        <v>3115.665</v>
      </c>
      <c r="F57" s="137">
        <f t="shared" si="2"/>
        <v>0.31156650000000002</v>
      </c>
      <c r="G57" s="139">
        <v>0</v>
      </c>
      <c r="H57" s="139">
        <v>0</v>
      </c>
      <c r="I57" s="139">
        <v>0</v>
      </c>
      <c r="J57" s="134">
        <v>0</v>
      </c>
      <c r="K57" s="134">
        <v>0</v>
      </c>
      <c r="L57" s="134">
        <v>0</v>
      </c>
      <c r="M57" s="134"/>
    </row>
    <row r="58" spans="1:13" x14ac:dyDescent="0.2">
      <c r="A58" s="134">
        <v>55</v>
      </c>
      <c r="B58" s="134">
        <v>78</v>
      </c>
      <c r="C58" s="134">
        <v>101</v>
      </c>
      <c r="D58" s="134">
        <f t="shared" si="0"/>
        <v>50.5</v>
      </c>
      <c r="E58" s="136">
        <f t="shared" si="1"/>
        <v>8007.7850000000008</v>
      </c>
      <c r="F58" s="137">
        <f t="shared" si="2"/>
        <v>0.80077850000000006</v>
      </c>
      <c r="G58" s="134">
        <v>0</v>
      </c>
      <c r="H58" s="134">
        <v>0</v>
      </c>
      <c r="I58" s="134">
        <v>0</v>
      </c>
      <c r="J58" s="134">
        <v>0</v>
      </c>
      <c r="K58" s="134">
        <v>0</v>
      </c>
      <c r="L58" s="134">
        <v>0</v>
      </c>
      <c r="M58" s="134"/>
    </row>
    <row r="59" spans="1:13" x14ac:dyDescent="0.2">
      <c r="A59" s="135">
        <v>56</v>
      </c>
      <c r="B59" s="134">
        <v>39</v>
      </c>
      <c r="C59" s="134">
        <v>34</v>
      </c>
      <c r="D59" s="134">
        <f t="shared" si="0"/>
        <v>17</v>
      </c>
      <c r="E59" s="136">
        <f t="shared" si="1"/>
        <v>907.46</v>
      </c>
      <c r="F59" s="137">
        <f t="shared" si="2"/>
        <v>9.0746000000000007E-2</v>
      </c>
      <c r="G59" s="134">
        <v>0</v>
      </c>
      <c r="H59" s="134">
        <v>0</v>
      </c>
      <c r="I59" s="134">
        <v>0</v>
      </c>
      <c r="J59" s="134">
        <v>0</v>
      </c>
      <c r="K59" s="134">
        <v>0</v>
      </c>
      <c r="L59" s="134">
        <v>0</v>
      </c>
      <c r="M59" s="134"/>
    </row>
    <row r="60" spans="1:13" x14ac:dyDescent="0.2">
      <c r="A60" s="135">
        <v>57</v>
      </c>
      <c r="B60" s="134">
        <v>53</v>
      </c>
      <c r="C60" s="134">
        <v>54</v>
      </c>
      <c r="D60" s="134">
        <f t="shared" si="0"/>
        <v>27</v>
      </c>
      <c r="E60" s="136">
        <f t="shared" si="1"/>
        <v>2289.06</v>
      </c>
      <c r="F60" s="137">
        <f t="shared" si="2"/>
        <v>0.228906</v>
      </c>
      <c r="G60" s="134">
        <v>0</v>
      </c>
      <c r="H60" s="134">
        <v>0</v>
      </c>
      <c r="I60" s="134">
        <v>0</v>
      </c>
      <c r="J60" s="134">
        <v>0</v>
      </c>
      <c r="K60" s="134">
        <v>0</v>
      </c>
      <c r="L60" s="134">
        <v>0</v>
      </c>
      <c r="M60" s="134"/>
    </row>
    <row r="61" spans="1:13" x14ac:dyDescent="0.2">
      <c r="A61" s="135">
        <v>58</v>
      </c>
      <c r="B61" s="134">
        <v>72</v>
      </c>
      <c r="C61" s="134">
        <v>78</v>
      </c>
      <c r="D61" s="134">
        <f t="shared" si="0"/>
        <v>39</v>
      </c>
      <c r="E61" s="136">
        <f t="shared" si="1"/>
        <v>4775.9400000000005</v>
      </c>
      <c r="F61" s="137">
        <f t="shared" si="2"/>
        <v>0.47759400000000007</v>
      </c>
      <c r="G61" s="134">
        <v>0</v>
      </c>
      <c r="H61" s="134">
        <v>0</v>
      </c>
      <c r="I61" s="134">
        <v>0</v>
      </c>
      <c r="J61" s="134">
        <v>0</v>
      </c>
      <c r="K61" s="134">
        <v>0</v>
      </c>
      <c r="L61" s="134">
        <v>0</v>
      </c>
      <c r="M61" s="134"/>
    </row>
    <row r="62" spans="1:13" x14ac:dyDescent="0.2">
      <c r="A62" s="135">
        <v>59</v>
      </c>
      <c r="B62" s="134">
        <v>45</v>
      </c>
      <c r="C62" s="134">
        <v>45</v>
      </c>
      <c r="D62" s="134">
        <f t="shared" si="0"/>
        <v>22.5</v>
      </c>
      <c r="E62" s="136">
        <f t="shared" si="1"/>
        <v>1589.625</v>
      </c>
      <c r="F62" s="137">
        <f t="shared" si="2"/>
        <v>0.15896250000000001</v>
      </c>
      <c r="G62" s="134">
        <v>0</v>
      </c>
      <c r="H62" s="134">
        <v>0</v>
      </c>
      <c r="I62" s="134">
        <v>0</v>
      </c>
      <c r="J62" s="134">
        <v>0</v>
      </c>
      <c r="K62" s="134">
        <v>0</v>
      </c>
      <c r="L62" s="134">
        <v>0</v>
      </c>
      <c r="M62" s="134"/>
    </row>
    <row r="63" spans="1:13" x14ac:dyDescent="0.2">
      <c r="A63" s="134">
        <v>60</v>
      </c>
      <c r="B63" s="134">
        <v>46</v>
      </c>
      <c r="C63" s="134">
        <v>41</v>
      </c>
      <c r="D63" s="134">
        <f t="shared" si="0"/>
        <v>20.5</v>
      </c>
      <c r="E63" s="136">
        <f t="shared" si="1"/>
        <v>1319.585</v>
      </c>
      <c r="F63" s="137">
        <f t="shared" si="2"/>
        <v>0.13195850000000001</v>
      </c>
      <c r="G63" s="134">
        <v>0</v>
      </c>
      <c r="H63" s="134">
        <v>0</v>
      </c>
      <c r="I63" s="134">
        <v>0</v>
      </c>
      <c r="J63" s="134">
        <v>0</v>
      </c>
      <c r="K63" s="134">
        <v>0</v>
      </c>
      <c r="L63" s="134">
        <v>0</v>
      </c>
      <c r="M63" s="134"/>
    </row>
    <row r="64" spans="1:13" x14ac:dyDescent="0.2">
      <c r="A64" s="134">
        <v>61</v>
      </c>
      <c r="B64" s="139">
        <v>220</v>
      </c>
      <c r="C64" s="139">
        <v>214</v>
      </c>
      <c r="D64" s="134">
        <f t="shared" si="0"/>
        <v>107</v>
      </c>
      <c r="E64" s="136">
        <f t="shared" si="1"/>
        <v>35949.86</v>
      </c>
      <c r="F64" s="137">
        <f t="shared" si="2"/>
        <v>3.594986</v>
      </c>
      <c r="G64" s="139">
        <v>106</v>
      </c>
      <c r="H64" s="139">
        <v>1</v>
      </c>
      <c r="I64" s="139">
        <v>14</v>
      </c>
      <c r="J64" s="139">
        <f>417*G64</f>
        <v>44202</v>
      </c>
      <c r="K64" s="139">
        <f>452*H64</f>
        <v>452</v>
      </c>
      <c r="L64" s="139">
        <f>316*I64</f>
        <v>4424</v>
      </c>
      <c r="M64" s="139"/>
    </row>
    <row r="65" spans="1:13" x14ac:dyDescent="0.2">
      <c r="A65" s="134">
        <v>62</v>
      </c>
      <c r="B65" s="139">
        <v>188</v>
      </c>
      <c r="C65" s="139">
        <v>143</v>
      </c>
      <c r="D65" s="134">
        <f t="shared" si="0"/>
        <v>71.5</v>
      </c>
      <c r="E65" s="136">
        <f t="shared" si="1"/>
        <v>16052.465</v>
      </c>
      <c r="F65" s="137">
        <f t="shared" si="2"/>
        <v>1.6052465</v>
      </c>
      <c r="G65" s="139">
        <v>32</v>
      </c>
      <c r="H65" s="139">
        <v>5</v>
      </c>
      <c r="I65" s="139">
        <v>4</v>
      </c>
      <c r="J65" s="139">
        <f t="shared" ref="J65:J93" si="3">417*G65</f>
        <v>13344</v>
      </c>
      <c r="K65" s="139">
        <f t="shared" ref="K65:K93" si="4">452*H65</f>
        <v>2260</v>
      </c>
      <c r="L65" s="139">
        <f t="shared" ref="L65:L93" si="5">316*I65</f>
        <v>1264</v>
      </c>
      <c r="M65" s="139"/>
    </row>
    <row r="66" spans="1:13" x14ac:dyDescent="0.2">
      <c r="A66" s="134">
        <v>63</v>
      </c>
      <c r="B66" s="139">
        <v>198</v>
      </c>
      <c r="C66" s="139">
        <v>117</v>
      </c>
      <c r="D66" s="134">
        <f t="shared" si="0"/>
        <v>58.5</v>
      </c>
      <c r="E66" s="136">
        <f t="shared" si="1"/>
        <v>10745.865</v>
      </c>
      <c r="F66" s="137">
        <f t="shared" si="2"/>
        <v>1.0745864999999999</v>
      </c>
      <c r="G66" s="139">
        <v>17</v>
      </c>
      <c r="H66" s="139">
        <v>1</v>
      </c>
      <c r="I66" s="139">
        <v>8</v>
      </c>
      <c r="J66" s="139">
        <f t="shared" si="3"/>
        <v>7089</v>
      </c>
      <c r="K66" s="139">
        <f t="shared" si="4"/>
        <v>452</v>
      </c>
      <c r="L66" s="139">
        <f t="shared" si="5"/>
        <v>2528</v>
      </c>
      <c r="M66" s="139"/>
    </row>
    <row r="67" spans="1:13" x14ac:dyDescent="0.2">
      <c r="A67" s="134">
        <v>64</v>
      </c>
      <c r="B67" s="139">
        <v>200</v>
      </c>
      <c r="C67" s="139">
        <v>180</v>
      </c>
      <c r="D67" s="134">
        <f t="shared" si="0"/>
        <v>90</v>
      </c>
      <c r="E67" s="136">
        <f t="shared" si="1"/>
        <v>25434</v>
      </c>
      <c r="F67" s="137">
        <f t="shared" si="2"/>
        <v>2.5434000000000001</v>
      </c>
      <c r="G67" s="139">
        <v>52</v>
      </c>
      <c r="H67" s="139">
        <v>7</v>
      </c>
      <c r="I67" s="139">
        <v>6</v>
      </c>
      <c r="J67" s="139">
        <f t="shared" si="3"/>
        <v>21684</v>
      </c>
      <c r="K67" s="139">
        <f t="shared" si="4"/>
        <v>3164</v>
      </c>
      <c r="L67" s="139">
        <f t="shared" si="5"/>
        <v>1896</v>
      </c>
      <c r="M67" s="139"/>
    </row>
    <row r="68" spans="1:13" x14ac:dyDescent="0.2">
      <c r="A68" s="134">
        <v>65</v>
      </c>
      <c r="B68" s="139">
        <v>222</v>
      </c>
      <c r="C68" s="139">
        <v>182</v>
      </c>
      <c r="D68" s="134">
        <f t="shared" si="0"/>
        <v>91</v>
      </c>
      <c r="E68" s="136">
        <f t="shared" si="1"/>
        <v>26002.34</v>
      </c>
      <c r="F68" s="137">
        <f t="shared" si="2"/>
        <v>2.6002339999999999</v>
      </c>
      <c r="G68" s="139">
        <v>51</v>
      </c>
      <c r="H68" s="139">
        <v>3</v>
      </c>
      <c r="I68" s="139">
        <v>5</v>
      </c>
      <c r="J68" s="139">
        <f t="shared" si="3"/>
        <v>21267</v>
      </c>
      <c r="K68" s="139">
        <f t="shared" si="4"/>
        <v>1356</v>
      </c>
      <c r="L68" s="139">
        <f t="shared" si="5"/>
        <v>1580</v>
      </c>
      <c r="M68" s="139"/>
    </row>
    <row r="69" spans="1:13" x14ac:dyDescent="0.2">
      <c r="A69" s="134">
        <v>66</v>
      </c>
      <c r="B69" s="139">
        <v>210</v>
      </c>
      <c r="C69" s="139">
        <v>170</v>
      </c>
      <c r="D69" s="134">
        <f t="shared" ref="D69:D123" si="6">C69/2</f>
        <v>85</v>
      </c>
      <c r="E69" s="136">
        <f t="shared" ref="E69:E123" si="7">3.14*D69^2</f>
        <v>22686.5</v>
      </c>
      <c r="F69" s="137">
        <f t="shared" ref="F69:F123" si="8">E69/10000</f>
        <v>2.2686500000000001</v>
      </c>
      <c r="G69" s="139">
        <v>62</v>
      </c>
      <c r="H69" s="139">
        <v>4</v>
      </c>
      <c r="I69" s="139">
        <v>4</v>
      </c>
      <c r="J69" s="139">
        <f t="shared" si="3"/>
        <v>25854</v>
      </c>
      <c r="K69" s="139">
        <f t="shared" si="4"/>
        <v>1808</v>
      </c>
      <c r="L69" s="139">
        <f t="shared" si="5"/>
        <v>1264</v>
      </c>
      <c r="M69" s="139"/>
    </row>
    <row r="70" spans="1:13" x14ac:dyDescent="0.2">
      <c r="A70" s="134">
        <v>67</v>
      </c>
      <c r="B70" s="139">
        <v>220</v>
      </c>
      <c r="C70" s="139">
        <v>173</v>
      </c>
      <c r="D70" s="134">
        <f t="shared" si="6"/>
        <v>86.5</v>
      </c>
      <c r="E70" s="136">
        <f t="shared" si="7"/>
        <v>23494.264999999999</v>
      </c>
      <c r="F70" s="137">
        <f t="shared" si="8"/>
        <v>2.3494264999999999</v>
      </c>
      <c r="G70" s="139">
        <v>79</v>
      </c>
      <c r="H70" s="139">
        <v>1</v>
      </c>
      <c r="I70" s="139">
        <v>11</v>
      </c>
      <c r="J70" s="139">
        <f t="shared" si="3"/>
        <v>32943</v>
      </c>
      <c r="K70" s="139">
        <f t="shared" si="4"/>
        <v>452</v>
      </c>
      <c r="L70" s="139">
        <f t="shared" si="5"/>
        <v>3476</v>
      </c>
      <c r="M70" s="139"/>
    </row>
    <row r="71" spans="1:13" x14ac:dyDescent="0.2">
      <c r="A71" s="134">
        <v>68</v>
      </c>
      <c r="B71" s="139">
        <v>237</v>
      </c>
      <c r="C71" s="139">
        <v>200</v>
      </c>
      <c r="D71" s="134">
        <f t="shared" si="6"/>
        <v>100</v>
      </c>
      <c r="E71" s="136">
        <f t="shared" si="7"/>
        <v>31400</v>
      </c>
      <c r="F71" s="137">
        <f t="shared" si="8"/>
        <v>3.14</v>
      </c>
      <c r="G71" s="139">
        <v>68</v>
      </c>
      <c r="H71" s="139">
        <v>5</v>
      </c>
      <c r="I71" s="139">
        <v>13</v>
      </c>
      <c r="J71" s="139">
        <f t="shared" si="3"/>
        <v>28356</v>
      </c>
      <c r="K71" s="139">
        <f t="shared" si="4"/>
        <v>2260</v>
      </c>
      <c r="L71" s="139">
        <f t="shared" si="5"/>
        <v>4108</v>
      </c>
      <c r="M71" s="139"/>
    </row>
    <row r="72" spans="1:13" x14ac:dyDescent="0.2">
      <c r="A72" s="134">
        <v>69</v>
      </c>
      <c r="B72" s="139">
        <v>192</v>
      </c>
      <c r="C72" s="139">
        <v>110</v>
      </c>
      <c r="D72" s="134">
        <f t="shared" si="6"/>
        <v>55</v>
      </c>
      <c r="E72" s="136">
        <f t="shared" si="7"/>
        <v>9498.5</v>
      </c>
      <c r="F72" s="137">
        <f t="shared" si="8"/>
        <v>0.94984999999999997</v>
      </c>
      <c r="G72" s="139">
        <v>6</v>
      </c>
      <c r="H72" s="139">
        <v>0</v>
      </c>
      <c r="I72" s="139">
        <v>1</v>
      </c>
      <c r="J72" s="139">
        <f t="shared" si="3"/>
        <v>2502</v>
      </c>
      <c r="K72" s="139">
        <f t="shared" si="4"/>
        <v>0</v>
      </c>
      <c r="L72" s="139">
        <f t="shared" si="5"/>
        <v>316</v>
      </c>
      <c r="M72" s="139"/>
    </row>
    <row r="73" spans="1:13" x14ac:dyDescent="0.2">
      <c r="A73" s="134">
        <v>70</v>
      </c>
      <c r="B73" s="139">
        <v>150</v>
      </c>
      <c r="C73" s="139">
        <v>64</v>
      </c>
      <c r="D73" s="134">
        <f t="shared" si="6"/>
        <v>32</v>
      </c>
      <c r="E73" s="136">
        <f t="shared" si="7"/>
        <v>3215.36</v>
      </c>
      <c r="F73" s="137">
        <f t="shared" si="8"/>
        <v>0.32153599999999999</v>
      </c>
      <c r="G73" s="139">
        <v>3</v>
      </c>
      <c r="H73" s="139">
        <v>2</v>
      </c>
      <c r="I73" s="139">
        <v>5</v>
      </c>
      <c r="J73" s="139">
        <f t="shared" si="3"/>
        <v>1251</v>
      </c>
      <c r="K73" s="139">
        <f t="shared" si="4"/>
        <v>904</v>
      </c>
      <c r="L73" s="139">
        <f t="shared" si="5"/>
        <v>1580</v>
      </c>
      <c r="M73" s="139"/>
    </row>
    <row r="74" spans="1:13" x14ac:dyDescent="0.2">
      <c r="A74" s="134">
        <v>71</v>
      </c>
      <c r="B74" s="139">
        <v>250</v>
      </c>
      <c r="C74" s="139">
        <v>100</v>
      </c>
      <c r="D74" s="134">
        <f t="shared" si="6"/>
        <v>50</v>
      </c>
      <c r="E74" s="136">
        <f t="shared" si="7"/>
        <v>7850</v>
      </c>
      <c r="F74" s="137">
        <f t="shared" si="8"/>
        <v>0.78500000000000003</v>
      </c>
      <c r="G74" s="139">
        <v>24</v>
      </c>
      <c r="H74" s="139">
        <v>2</v>
      </c>
      <c r="I74" s="139">
        <v>0</v>
      </c>
      <c r="J74" s="139">
        <f t="shared" si="3"/>
        <v>10008</v>
      </c>
      <c r="K74" s="139">
        <f t="shared" si="4"/>
        <v>904</v>
      </c>
      <c r="L74" s="139">
        <f t="shared" si="5"/>
        <v>0</v>
      </c>
      <c r="M74" s="139"/>
    </row>
    <row r="75" spans="1:13" x14ac:dyDescent="0.2">
      <c r="A75" s="134">
        <v>72</v>
      </c>
      <c r="B75" s="139">
        <v>198</v>
      </c>
      <c r="C75" s="139">
        <v>127</v>
      </c>
      <c r="D75" s="134">
        <f t="shared" si="6"/>
        <v>63.5</v>
      </c>
      <c r="E75" s="136">
        <f t="shared" si="7"/>
        <v>12661.265000000001</v>
      </c>
      <c r="F75" s="137">
        <f t="shared" si="8"/>
        <v>1.2661265000000002</v>
      </c>
      <c r="G75" s="139">
        <v>39</v>
      </c>
      <c r="H75" s="139">
        <v>2</v>
      </c>
      <c r="I75" s="139">
        <v>3</v>
      </c>
      <c r="J75" s="139">
        <f t="shared" si="3"/>
        <v>16263</v>
      </c>
      <c r="K75" s="139">
        <f t="shared" si="4"/>
        <v>904</v>
      </c>
      <c r="L75" s="139">
        <f t="shared" si="5"/>
        <v>948</v>
      </c>
      <c r="M75" s="139"/>
    </row>
    <row r="76" spans="1:13" x14ac:dyDescent="0.2">
      <c r="A76" s="134">
        <v>73</v>
      </c>
      <c r="B76" s="139">
        <v>230</v>
      </c>
      <c r="C76" s="139">
        <v>110</v>
      </c>
      <c r="D76" s="134">
        <f t="shared" si="6"/>
        <v>55</v>
      </c>
      <c r="E76" s="136">
        <f t="shared" si="7"/>
        <v>9498.5</v>
      </c>
      <c r="F76" s="137">
        <f t="shared" si="8"/>
        <v>0.94984999999999997</v>
      </c>
      <c r="G76" s="139">
        <v>18</v>
      </c>
      <c r="H76" s="139">
        <v>2</v>
      </c>
      <c r="I76" s="139">
        <v>2</v>
      </c>
      <c r="J76" s="139">
        <f t="shared" si="3"/>
        <v>7506</v>
      </c>
      <c r="K76" s="139">
        <f t="shared" si="4"/>
        <v>904</v>
      </c>
      <c r="L76" s="139">
        <f t="shared" si="5"/>
        <v>632</v>
      </c>
      <c r="M76" s="139"/>
    </row>
    <row r="77" spans="1:13" x14ac:dyDescent="0.2">
      <c r="A77" s="134">
        <v>74</v>
      </c>
      <c r="B77" s="139">
        <v>200</v>
      </c>
      <c r="C77" s="139">
        <v>115</v>
      </c>
      <c r="D77" s="134">
        <f t="shared" si="6"/>
        <v>57.5</v>
      </c>
      <c r="E77" s="136">
        <f t="shared" si="7"/>
        <v>10381.625</v>
      </c>
      <c r="F77" s="137">
        <f t="shared" si="8"/>
        <v>1.0381625000000001</v>
      </c>
      <c r="G77" s="139">
        <v>12</v>
      </c>
      <c r="H77" s="139">
        <v>0</v>
      </c>
      <c r="I77" s="139">
        <v>0</v>
      </c>
      <c r="J77" s="139">
        <f t="shared" si="3"/>
        <v>5004</v>
      </c>
      <c r="K77" s="139">
        <f t="shared" si="4"/>
        <v>0</v>
      </c>
      <c r="L77" s="139">
        <f t="shared" si="5"/>
        <v>0</v>
      </c>
      <c r="M77" s="139"/>
    </row>
    <row r="78" spans="1:13" x14ac:dyDescent="0.2">
      <c r="A78" s="134">
        <v>75</v>
      </c>
      <c r="B78" s="139">
        <v>170</v>
      </c>
      <c r="C78" s="139">
        <v>90</v>
      </c>
      <c r="D78" s="134">
        <f t="shared" si="6"/>
        <v>45</v>
      </c>
      <c r="E78" s="136">
        <f t="shared" si="7"/>
        <v>6358.5</v>
      </c>
      <c r="F78" s="137">
        <f t="shared" si="8"/>
        <v>0.63585000000000003</v>
      </c>
      <c r="G78" s="139">
        <v>20</v>
      </c>
      <c r="H78" s="139">
        <v>0</v>
      </c>
      <c r="I78" s="139">
        <v>0</v>
      </c>
      <c r="J78" s="139">
        <f t="shared" si="3"/>
        <v>8340</v>
      </c>
      <c r="K78" s="139">
        <f t="shared" si="4"/>
        <v>0</v>
      </c>
      <c r="L78" s="139">
        <f t="shared" si="5"/>
        <v>0</v>
      </c>
      <c r="M78" s="139"/>
    </row>
    <row r="79" spans="1:13" x14ac:dyDescent="0.2">
      <c r="A79" s="134">
        <v>76</v>
      </c>
      <c r="B79" s="139">
        <v>102</v>
      </c>
      <c r="C79" s="139">
        <v>52</v>
      </c>
      <c r="D79" s="134">
        <f t="shared" si="6"/>
        <v>26</v>
      </c>
      <c r="E79" s="136">
        <f t="shared" si="7"/>
        <v>2122.64</v>
      </c>
      <c r="F79" s="137">
        <f t="shared" si="8"/>
        <v>0.21226399999999998</v>
      </c>
      <c r="G79" s="139">
        <v>0</v>
      </c>
      <c r="H79" s="139">
        <v>0</v>
      </c>
      <c r="I79" s="139">
        <v>0</v>
      </c>
      <c r="J79" s="139">
        <f t="shared" si="3"/>
        <v>0</v>
      </c>
      <c r="K79" s="139">
        <f t="shared" si="4"/>
        <v>0</v>
      </c>
      <c r="L79" s="139">
        <f t="shared" si="5"/>
        <v>0</v>
      </c>
      <c r="M79" s="139"/>
    </row>
    <row r="80" spans="1:13" x14ac:dyDescent="0.2">
      <c r="A80" s="134">
        <v>77</v>
      </c>
      <c r="B80" s="139">
        <v>123</v>
      </c>
      <c r="C80" s="139">
        <v>100</v>
      </c>
      <c r="D80" s="134">
        <f t="shared" si="6"/>
        <v>50</v>
      </c>
      <c r="E80" s="136">
        <f t="shared" si="7"/>
        <v>7850</v>
      </c>
      <c r="F80" s="137">
        <f t="shared" si="8"/>
        <v>0.78500000000000003</v>
      </c>
      <c r="G80" s="139">
        <v>0</v>
      </c>
      <c r="H80" s="139">
        <v>0</v>
      </c>
      <c r="I80" s="139">
        <v>0</v>
      </c>
      <c r="J80" s="139">
        <f t="shared" si="3"/>
        <v>0</v>
      </c>
      <c r="K80" s="139">
        <f t="shared" si="4"/>
        <v>0</v>
      </c>
      <c r="L80" s="139">
        <f t="shared" si="5"/>
        <v>0</v>
      </c>
      <c r="M80" s="139"/>
    </row>
    <row r="81" spans="1:13" x14ac:dyDescent="0.2">
      <c r="A81" s="134">
        <v>78</v>
      </c>
      <c r="B81" s="139">
        <v>120</v>
      </c>
      <c r="C81" s="139">
        <v>127</v>
      </c>
      <c r="D81" s="134">
        <f t="shared" si="6"/>
        <v>63.5</v>
      </c>
      <c r="E81" s="136">
        <f t="shared" si="7"/>
        <v>12661.265000000001</v>
      </c>
      <c r="F81" s="137">
        <f t="shared" si="8"/>
        <v>1.2661265000000002</v>
      </c>
      <c r="G81" s="139">
        <v>6</v>
      </c>
      <c r="H81" s="139">
        <v>1</v>
      </c>
      <c r="I81" s="139">
        <v>3</v>
      </c>
      <c r="J81" s="139">
        <f t="shared" si="3"/>
        <v>2502</v>
      </c>
      <c r="K81" s="139">
        <f t="shared" si="4"/>
        <v>452</v>
      </c>
      <c r="L81" s="139">
        <f t="shared" si="5"/>
        <v>948</v>
      </c>
      <c r="M81" s="139"/>
    </row>
    <row r="82" spans="1:13" x14ac:dyDescent="0.2">
      <c r="A82" s="134">
        <v>79</v>
      </c>
      <c r="B82" s="139">
        <v>116</v>
      </c>
      <c r="C82" s="139">
        <v>83</v>
      </c>
      <c r="D82" s="134">
        <f t="shared" si="6"/>
        <v>41.5</v>
      </c>
      <c r="E82" s="136">
        <f t="shared" si="7"/>
        <v>5407.8649999999998</v>
      </c>
      <c r="F82" s="137">
        <f t="shared" si="8"/>
        <v>0.54078649999999995</v>
      </c>
      <c r="G82" s="139">
        <v>0</v>
      </c>
      <c r="H82" s="139">
        <v>0</v>
      </c>
      <c r="I82" s="139">
        <v>0</v>
      </c>
      <c r="J82" s="139">
        <f t="shared" si="3"/>
        <v>0</v>
      </c>
      <c r="K82" s="139">
        <f t="shared" si="4"/>
        <v>0</v>
      </c>
      <c r="L82" s="139">
        <f t="shared" si="5"/>
        <v>0</v>
      </c>
      <c r="M82" s="139"/>
    </row>
    <row r="83" spans="1:13" x14ac:dyDescent="0.2">
      <c r="A83" s="134">
        <v>80</v>
      </c>
      <c r="B83" s="139">
        <v>168</v>
      </c>
      <c r="C83" s="139">
        <v>100</v>
      </c>
      <c r="D83" s="134">
        <f t="shared" si="6"/>
        <v>50</v>
      </c>
      <c r="E83" s="136">
        <f t="shared" si="7"/>
        <v>7850</v>
      </c>
      <c r="F83" s="137">
        <f t="shared" si="8"/>
        <v>0.78500000000000003</v>
      </c>
      <c r="G83" s="139">
        <v>14</v>
      </c>
      <c r="H83" s="139">
        <v>0</v>
      </c>
      <c r="I83" s="139">
        <v>0</v>
      </c>
      <c r="J83" s="139">
        <f t="shared" si="3"/>
        <v>5838</v>
      </c>
      <c r="K83" s="139">
        <f t="shared" si="4"/>
        <v>0</v>
      </c>
      <c r="L83" s="139">
        <f t="shared" si="5"/>
        <v>0</v>
      </c>
      <c r="M83" s="139"/>
    </row>
    <row r="84" spans="1:13" x14ac:dyDescent="0.2">
      <c r="A84" s="134">
        <v>81</v>
      </c>
      <c r="B84" s="139">
        <v>250</v>
      </c>
      <c r="C84" s="139">
        <v>209</v>
      </c>
      <c r="D84" s="134">
        <f t="shared" si="6"/>
        <v>104.5</v>
      </c>
      <c r="E84" s="136">
        <f t="shared" si="7"/>
        <v>34289.584999999999</v>
      </c>
      <c r="F84" s="137">
        <f t="shared" si="8"/>
        <v>3.4289584999999998</v>
      </c>
      <c r="G84" s="139">
        <v>37</v>
      </c>
      <c r="H84" s="139">
        <v>3</v>
      </c>
      <c r="I84" s="139">
        <v>2</v>
      </c>
      <c r="J84" s="139">
        <f t="shared" si="3"/>
        <v>15429</v>
      </c>
      <c r="K84" s="139">
        <f t="shared" si="4"/>
        <v>1356</v>
      </c>
      <c r="L84" s="139">
        <f t="shared" si="5"/>
        <v>632</v>
      </c>
      <c r="M84" s="139"/>
    </row>
    <row r="85" spans="1:13" x14ac:dyDescent="0.2">
      <c r="A85" s="134">
        <v>82</v>
      </c>
      <c r="B85" s="139">
        <v>165</v>
      </c>
      <c r="C85" s="139">
        <v>79</v>
      </c>
      <c r="D85" s="134">
        <f t="shared" si="6"/>
        <v>39.5</v>
      </c>
      <c r="E85" s="136">
        <f t="shared" si="7"/>
        <v>4899.1850000000004</v>
      </c>
      <c r="F85" s="137">
        <f t="shared" si="8"/>
        <v>0.48991850000000003</v>
      </c>
      <c r="G85" s="139">
        <v>13</v>
      </c>
      <c r="H85" s="139">
        <v>1</v>
      </c>
      <c r="I85" s="139">
        <v>0</v>
      </c>
      <c r="J85" s="139">
        <f t="shared" si="3"/>
        <v>5421</v>
      </c>
      <c r="K85" s="139">
        <f t="shared" si="4"/>
        <v>452</v>
      </c>
      <c r="L85" s="139">
        <f t="shared" si="5"/>
        <v>0</v>
      </c>
      <c r="M85" s="139"/>
    </row>
    <row r="86" spans="1:13" x14ac:dyDescent="0.2">
      <c r="A86" s="134">
        <v>83</v>
      </c>
      <c r="B86" s="139">
        <v>60</v>
      </c>
      <c r="C86" s="139">
        <v>50</v>
      </c>
      <c r="D86" s="134">
        <f t="shared" si="6"/>
        <v>25</v>
      </c>
      <c r="E86" s="136">
        <f t="shared" si="7"/>
        <v>1962.5</v>
      </c>
      <c r="F86" s="137">
        <f t="shared" si="8"/>
        <v>0.19625000000000001</v>
      </c>
      <c r="G86" s="139">
        <v>0</v>
      </c>
      <c r="H86" s="139">
        <v>0</v>
      </c>
      <c r="I86" s="139">
        <v>0</v>
      </c>
      <c r="J86" s="139">
        <f t="shared" si="3"/>
        <v>0</v>
      </c>
      <c r="K86" s="139">
        <f t="shared" si="4"/>
        <v>0</v>
      </c>
      <c r="L86" s="139">
        <f t="shared" si="5"/>
        <v>0</v>
      </c>
      <c r="M86" s="139"/>
    </row>
    <row r="87" spans="1:13" x14ac:dyDescent="0.2">
      <c r="A87" s="134">
        <v>84</v>
      </c>
      <c r="B87" s="139">
        <v>48</v>
      </c>
      <c r="C87" s="139">
        <v>65</v>
      </c>
      <c r="D87" s="134">
        <f t="shared" si="6"/>
        <v>32.5</v>
      </c>
      <c r="E87" s="136">
        <f t="shared" si="7"/>
        <v>3316.625</v>
      </c>
      <c r="F87" s="137">
        <f t="shared" si="8"/>
        <v>0.33166250000000003</v>
      </c>
      <c r="G87" s="139">
        <v>0</v>
      </c>
      <c r="H87" s="139">
        <v>0</v>
      </c>
      <c r="I87" s="139">
        <v>0</v>
      </c>
      <c r="J87" s="139">
        <f t="shared" si="3"/>
        <v>0</v>
      </c>
      <c r="K87" s="139">
        <f t="shared" si="4"/>
        <v>0</v>
      </c>
      <c r="L87" s="139">
        <f t="shared" si="5"/>
        <v>0</v>
      </c>
      <c r="M87" s="139"/>
    </row>
    <row r="88" spans="1:13" x14ac:dyDescent="0.2">
      <c r="A88" s="134">
        <v>85</v>
      </c>
      <c r="B88" s="139">
        <v>78</v>
      </c>
      <c r="C88" s="139">
        <v>85</v>
      </c>
      <c r="D88" s="134">
        <f t="shared" si="6"/>
        <v>42.5</v>
      </c>
      <c r="E88" s="136">
        <f t="shared" si="7"/>
        <v>5671.625</v>
      </c>
      <c r="F88" s="137">
        <f t="shared" si="8"/>
        <v>0.56716250000000001</v>
      </c>
      <c r="G88" s="139">
        <v>0</v>
      </c>
      <c r="H88" s="139">
        <v>0</v>
      </c>
      <c r="I88" s="139">
        <v>0</v>
      </c>
      <c r="J88" s="139">
        <f t="shared" si="3"/>
        <v>0</v>
      </c>
      <c r="K88" s="139">
        <f t="shared" si="4"/>
        <v>0</v>
      </c>
      <c r="L88" s="139">
        <f t="shared" si="5"/>
        <v>0</v>
      </c>
      <c r="M88" s="139"/>
    </row>
    <row r="89" spans="1:13" x14ac:dyDescent="0.2">
      <c r="A89" s="134">
        <v>86</v>
      </c>
      <c r="B89" s="139">
        <v>70</v>
      </c>
      <c r="C89" s="139">
        <v>87</v>
      </c>
      <c r="D89" s="134">
        <f t="shared" si="6"/>
        <v>43.5</v>
      </c>
      <c r="E89" s="136">
        <f t="shared" si="7"/>
        <v>5941.665</v>
      </c>
      <c r="F89" s="137">
        <f t="shared" si="8"/>
        <v>0.59416650000000004</v>
      </c>
      <c r="G89" s="139">
        <v>0</v>
      </c>
      <c r="H89" s="139">
        <v>0</v>
      </c>
      <c r="I89" s="139">
        <v>0</v>
      </c>
      <c r="J89" s="139">
        <f t="shared" si="3"/>
        <v>0</v>
      </c>
      <c r="K89" s="139">
        <f t="shared" si="4"/>
        <v>0</v>
      </c>
      <c r="L89" s="139">
        <f t="shared" si="5"/>
        <v>0</v>
      </c>
      <c r="M89" s="139"/>
    </row>
    <row r="90" spans="1:13" x14ac:dyDescent="0.2">
      <c r="A90" s="134">
        <v>87</v>
      </c>
      <c r="B90" s="139">
        <v>49</v>
      </c>
      <c r="C90" s="139">
        <v>46</v>
      </c>
      <c r="D90" s="134">
        <f t="shared" si="6"/>
        <v>23</v>
      </c>
      <c r="E90" s="136">
        <f t="shared" si="7"/>
        <v>1661.0600000000002</v>
      </c>
      <c r="F90" s="137">
        <f t="shared" si="8"/>
        <v>0.166106</v>
      </c>
      <c r="G90" s="139">
        <v>0</v>
      </c>
      <c r="H90" s="139">
        <v>0</v>
      </c>
      <c r="I90" s="139">
        <v>0</v>
      </c>
      <c r="J90" s="139">
        <f t="shared" si="3"/>
        <v>0</v>
      </c>
      <c r="K90" s="139">
        <f t="shared" si="4"/>
        <v>0</v>
      </c>
      <c r="L90" s="139">
        <f t="shared" si="5"/>
        <v>0</v>
      </c>
      <c r="M90" s="139"/>
    </row>
    <row r="91" spans="1:13" x14ac:dyDescent="0.2">
      <c r="A91" s="134">
        <v>88</v>
      </c>
      <c r="B91" s="139">
        <v>76</v>
      </c>
      <c r="C91" s="139">
        <v>105</v>
      </c>
      <c r="D91" s="134">
        <f t="shared" si="6"/>
        <v>52.5</v>
      </c>
      <c r="E91" s="136">
        <f t="shared" si="7"/>
        <v>8654.625</v>
      </c>
      <c r="F91" s="137">
        <f t="shared" si="8"/>
        <v>0.86546250000000002</v>
      </c>
      <c r="G91" s="139">
        <v>0</v>
      </c>
      <c r="H91" s="139">
        <v>0</v>
      </c>
      <c r="I91" s="139">
        <v>0</v>
      </c>
      <c r="J91" s="139">
        <f t="shared" si="3"/>
        <v>0</v>
      </c>
      <c r="K91" s="139">
        <f t="shared" si="4"/>
        <v>0</v>
      </c>
      <c r="L91" s="139">
        <f t="shared" si="5"/>
        <v>0</v>
      </c>
      <c r="M91" s="139"/>
    </row>
    <row r="92" spans="1:13" x14ac:dyDescent="0.2">
      <c r="A92" s="134">
        <v>89</v>
      </c>
      <c r="B92" s="139">
        <v>64</v>
      </c>
      <c r="C92" s="139">
        <v>69</v>
      </c>
      <c r="D92" s="134">
        <f t="shared" si="6"/>
        <v>34.5</v>
      </c>
      <c r="E92" s="136">
        <f t="shared" si="7"/>
        <v>3737.3850000000002</v>
      </c>
      <c r="F92" s="137">
        <f t="shared" si="8"/>
        <v>0.37373850000000003</v>
      </c>
      <c r="G92" s="139">
        <v>0</v>
      </c>
      <c r="H92" s="139">
        <v>0</v>
      </c>
      <c r="I92" s="139">
        <v>0</v>
      </c>
      <c r="J92" s="139">
        <f t="shared" si="3"/>
        <v>0</v>
      </c>
      <c r="K92" s="139">
        <f t="shared" si="4"/>
        <v>0</v>
      </c>
      <c r="L92" s="139">
        <f t="shared" si="5"/>
        <v>0</v>
      </c>
      <c r="M92" s="139"/>
    </row>
    <row r="93" spans="1:13" x14ac:dyDescent="0.2">
      <c r="A93" s="134">
        <v>90</v>
      </c>
      <c r="B93" s="139">
        <v>77</v>
      </c>
      <c r="C93" s="139">
        <v>80</v>
      </c>
      <c r="D93" s="134">
        <f t="shared" si="6"/>
        <v>40</v>
      </c>
      <c r="E93" s="136">
        <f t="shared" si="7"/>
        <v>5024</v>
      </c>
      <c r="F93" s="137">
        <f t="shared" si="8"/>
        <v>0.50239999999999996</v>
      </c>
      <c r="G93" s="139">
        <v>0</v>
      </c>
      <c r="H93" s="139">
        <v>0</v>
      </c>
      <c r="I93" s="139">
        <v>0</v>
      </c>
      <c r="J93" s="139">
        <f t="shared" si="3"/>
        <v>0</v>
      </c>
      <c r="K93" s="139">
        <f t="shared" si="4"/>
        <v>0</v>
      </c>
      <c r="L93" s="139">
        <f t="shared" si="5"/>
        <v>0</v>
      </c>
      <c r="M93" s="139"/>
    </row>
    <row r="94" spans="1:13" x14ac:dyDescent="0.2">
      <c r="A94" s="134">
        <v>91</v>
      </c>
      <c r="B94" s="139">
        <v>200</v>
      </c>
      <c r="C94" s="139">
        <v>152</v>
      </c>
      <c r="D94" s="134">
        <f t="shared" si="6"/>
        <v>76</v>
      </c>
      <c r="E94" s="136">
        <f t="shared" si="7"/>
        <v>18136.64</v>
      </c>
      <c r="F94" s="137">
        <f t="shared" si="8"/>
        <v>1.8136639999999999</v>
      </c>
      <c r="G94" s="139">
        <v>73</v>
      </c>
      <c r="H94" s="139">
        <v>4</v>
      </c>
      <c r="I94" s="139">
        <v>8</v>
      </c>
      <c r="J94" s="140">
        <v>30660</v>
      </c>
      <c r="K94" s="139">
        <v>1360</v>
      </c>
      <c r="L94" s="139">
        <v>2480</v>
      </c>
      <c r="M94" s="139"/>
    </row>
    <row r="95" spans="1:13" x14ac:dyDescent="0.2">
      <c r="A95" s="134">
        <v>92</v>
      </c>
      <c r="B95" s="139">
        <v>180</v>
      </c>
      <c r="C95" s="139">
        <v>132</v>
      </c>
      <c r="D95" s="134">
        <f t="shared" si="6"/>
        <v>66</v>
      </c>
      <c r="E95" s="136">
        <f t="shared" si="7"/>
        <v>13677.84</v>
      </c>
      <c r="F95" s="137">
        <f t="shared" si="8"/>
        <v>1.3677840000000001</v>
      </c>
      <c r="G95" s="139">
        <v>38</v>
      </c>
      <c r="H95" s="139">
        <v>3</v>
      </c>
      <c r="I95" s="139">
        <v>10</v>
      </c>
      <c r="J95" s="139">
        <v>15276</v>
      </c>
      <c r="K95" s="139">
        <v>1194</v>
      </c>
      <c r="L95" s="139">
        <v>3050</v>
      </c>
      <c r="M95" s="139"/>
    </row>
    <row r="96" spans="1:13" x14ac:dyDescent="0.2">
      <c r="A96" s="134">
        <v>93</v>
      </c>
      <c r="B96" s="139">
        <v>170</v>
      </c>
      <c r="C96" s="139">
        <v>130</v>
      </c>
      <c r="D96" s="134">
        <f t="shared" si="6"/>
        <v>65</v>
      </c>
      <c r="E96" s="136">
        <f t="shared" si="7"/>
        <v>13266.5</v>
      </c>
      <c r="F96" s="137">
        <f t="shared" si="8"/>
        <v>1.3266500000000001</v>
      </c>
      <c r="G96" s="139">
        <v>42</v>
      </c>
      <c r="H96" s="139">
        <v>0</v>
      </c>
      <c r="I96" s="139">
        <v>5</v>
      </c>
      <c r="J96" s="139">
        <v>17346</v>
      </c>
      <c r="K96" s="139">
        <v>345</v>
      </c>
      <c r="L96" s="139">
        <v>1495</v>
      </c>
      <c r="M96" s="139"/>
    </row>
    <row r="97" spans="1:13" x14ac:dyDescent="0.2">
      <c r="A97" s="134">
        <v>94</v>
      </c>
      <c r="B97" s="139">
        <v>170</v>
      </c>
      <c r="C97" s="139">
        <v>120</v>
      </c>
      <c r="D97" s="134">
        <f t="shared" si="6"/>
        <v>60</v>
      </c>
      <c r="E97" s="136">
        <f t="shared" si="7"/>
        <v>11304</v>
      </c>
      <c r="F97" s="137">
        <f t="shared" si="8"/>
        <v>1.1304000000000001</v>
      </c>
      <c r="G97" s="139">
        <v>25</v>
      </c>
      <c r="H97" s="139">
        <v>0</v>
      </c>
      <c r="I97" s="139">
        <v>1</v>
      </c>
      <c r="J97" s="139">
        <v>10500</v>
      </c>
      <c r="K97" s="139">
        <v>320</v>
      </c>
      <c r="L97" s="139">
        <v>230</v>
      </c>
      <c r="M97" s="139"/>
    </row>
    <row r="98" spans="1:13" x14ac:dyDescent="0.2">
      <c r="A98" s="134">
        <v>95</v>
      </c>
      <c r="B98" s="139">
        <v>200</v>
      </c>
      <c r="C98" s="139">
        <v>180</v>
      </c>
      <c r="D98" s="134">
        <f t="shared" si="6"/>
        <v>90</v>
      </c>
      <c r="E98" s="136">
        <f t="shared" si="7"/>
        <v>25434</v>
      </c>
      <c r="F98" s="137">
        <f t="shared" si="8"/>
        <v>2.5434000000000001</v>
      </c>
      <c r="G98" s="139">
        <v>72</v>
      </c>
      <c r="H98" s="139">
        <v>12</v>
      </c>
      <c r="I98" s="139">
        <v>30</v>
      </c>
      <c r="J98" s="139">
        <v>29592</v>
      </c>
      <c r="K98" s="139">
        <v>3900</v>
      </c>
      <c r="L98" s="139">
        <v>6780</v>
      </c>
      <c r="M98" s="139"/>
    </row>
    <row r="99" spans="1:13" x14ac:dyDescent="0.2">
      <c r="A99" s="134">
        <v>96</v>
      </c>
      <c r="B99" s="139">
        <v>220</v>
      </c>
      <c r="C99" s="139">
        <v>165</v>
      </c>
      <c r="D99" s="134">
        <f t="shared" si="6"/>
        <v>82.5</v>
      </c>
      <c r="E99" s="136">
        <f t="shared" si="7"/>
        <v>21371.625</v>
      </c>
      <c r="F99" s="137">
        <f t="shared" si="8"/>
        <v>2.1371625000000001</v>
      </c>
      <c r="G99" s="139">
        <v>45</v>
      </c>
      <c r="H99" s="139">
        <v>5</v>
      </c>
      <c r="I99" s="139">
        <v>2</v>
      </c>
      <c r="J99" s="139">
        <v>19350</v>
      </c>
      <c r="K99" s="139">
        <v>2040</v>
      </c>
      <c r="L99" s="139">
        <v>456</v>
      </c>
      <c r="M99" s="139"/>
    </row>
    <row r="100" spans="1:13" x14ac:dyDescent="0.2">
      <c r="A100" s="134">
        <v>97</v>
      </c>
      <c r="B100" s="139">
        <v>178</v>
      </c>
      <c r="C100" s="139">
        <v>65</v>
      </c>
      <c r="D100" s="134">
        <f t="shared" si="6"/>
        <v>32.5</v>
      </c>
      <c r="E100" s="136">
        <f t="shared" si="7"/>
        <v>3316.625</v>
      </c>
      <c r="F100" s="137">
        <f t="shared" si="8"/>
        <v>0.33166250000000003</v>
      </c>
      <c r="G100" s="139">
        <v>15</v>
      </c>
      <c r="H100" s="139">
        <v>0</v>
      </c>
      <c r="I100" s="139">
        <v>1</v>
      </c>
      <c r="J100" s="139">
        <v>6225</v>
      </c>
      <c r="K100" s="139">
        <v>311</v>
      </c>
      <c r="L100" s="139">
        <v>320</v>
      </c>
      <c r="M100" s="139"/>
    </row>
    <row r="101" spans="1:13" x14ac:dyDescent="0.2">
      <c r="A101" s="134">
        <v>98</v>
      </c>
      <c r="B101" s="139">
        <v>172</v>
      </c>
      <c r="C101" s="139">
        <v>39</v>
      </c>
      <c r="D101" s="134">
        <f t="shared" si="6"/>
        <v>19.5</v>
      </c>
      <c r="E101" s="136">
        <f t="shared" si="7"/>
        <v>1193.9850000000001</v>
      </c>
      <c r="F101" s="137">
        <f t="shared" si="8"/>
        <v>0.11939850000000002</v>
      </c>
      <c r="G101" s="139">
        <v>10</v>
      </c>
      <c r="H101" s="139">
        <v>0</v>
      </c>
      <c r="I101" s="139">
        <v>1</v>
      </c>
      <c r="J101" s="139">
        <v>3990</v>
      </c>
      <c r="K101" s="139">
        <v>330</v>
      </c>
      <c r="L101" s="139">
        <v>385</v>
      </c>
      <c r="M101" s="139"/>
    </row>
    <row r="102" spans="1:13" x14ac:dyDescent="0.2">
      <c r="A102" s="134">
        <v>99</v>
      </c>
      <c r="B102" s="139">
        <v>200</v>
      </c>
      <c r="C102" s="139">
        <v>95</v>
      </c>
      <c r="D102" s="134">
        <f t="shared" si="6"/>
        <v>47.5</v>
      </c>
      <c r="E102" s="136">
        <f t="shared" si="7"/>
        <v>7084.625</v>
      </c>
      <c r="F102" s="137">
        <f t="shared" si="8"/>
        <v>0.7084625</v>
      </c>
      <c r="G102" s="139">
        <v>23</v>
      </c>
      <c r="H102" s="139">
        <v>8</v>
      </c>
      <c r="I102" s="139">
        <v>5</v>
      </c>
      <c r="J102" s="139">
        <v>9476</v>
      </c>
      <c r="K102" s="139">
        <v>2752</v>
      </c>
      <c r="L102" s="139">
        <v>1570</v>
      </c>
      <c r="M102" s="139"/>
    </row>
    <row r="103" spans="1:13" x14ac:dyDescent="0.2">
      <c r="A103" s="134">
        <v>100</v>
      </c>
      <c r="B103" s="139">
        <v>250</v>
      </c>
      <c r="C103" s="139">
        <v>149</v>
      </c>
      <c r="D103" s="134">
        <f t="shared" si="6"/>
        <v>74.5</v>
      </c>
      <c r="E103" s="136">
        <f t="shared" si="7"/>
        <v>17427.785</v>
      </c>
      <c r="F103" s="137">
        <f t="shared" si="8"/>
        <v>1.7427785</v>
      </c>
      <c r="G103" s="139">
        <v>20</v>
      </c>
      <c r="H103" s="139">
        <v>5</v>
      </c>
      <c r="I103" s="139">
        <v>4</v>
      </c>
      <c r="J103" s="139">
        <v>0</v>
      </c>
      <c r="K103" s="139">
        <v>315</v>
      </c>
      <c r="L103" s="139">
        <v>310</v>
      </c>
      <c r="M103" s="139"/>
    </row>
    <row r="104" spans="1:13" x14ac:dyDescent="0.2">
      <c r="A104" s="134">
        <v>101</v>
      </c>
      <c r="B104" s="139">
        <v>250</v>
      </c>
      <c r="C104" s="139">
        <v>130</v>
      </c>
      <c r="D104" s="134">
        <f t="shared" si="6"/>
        <v>65</v>
      </c>
      <c r="E104" s="136">
        <f t="shared" si="7"/>
        <v>13266.5</v>
      </c>
      <c r="F104" s="137">
        <f t="shared" si="8"/>
        <v>1.3266500000000001</v>
      </c>
      <c r="G104" s="139">
        <v>9</v>
      </c>
      <c r="H104" s="139">
        <v>0</v>
      </c>
      <c r="I104" s="139">
        <v>4</v>
      </c>
      <c r="J104" s="139">
        <v>3850</v>
      </c>
      <c r="K104" s="139">
        <v>332</v>
      </c>
      <c r="L104" s="139">
        <v>385</v>
      </c>
      <c r="M104" s="139"/>
    </row>
    <row r="105" spans="1:13" x14ac:dyDescent="0.2">
      <c r="A105" s="134">
        <v>102</v>
      </c>
      <c r="B105" s="139">
        <v>160</v>
      </c>
      <c r="C105" s="139">
        <v>115</v>
      </c>
      <c r="D105" s="134">
        <f t="shared" si="6"/>
        <v>57.5</v>
      </c>
      <c r="E105" s="136">
        <f t="shared" si="7"/>
        <v>10381.625</v>
      </c>
      <c r="F105" s="137">
        <f t="shared" si="8"/>
        <v>1.0381625000000001</v>
      </c>
      <c r="G105" s="139">
        <v>12</v>
      </c>
      <c r="H105" s="139">
        <v>0</v>
      </c>
      <c r="I105" s="139">
        <v>2</v>
      </c>
      <c r="J105" s="139">
        <v>1234</v>
      </c>
      <c r="K105" s="139">
        <v>0</v>
      </c>
      <c r="L105" s="139">
        <v>0</v>
      </c>
      <c r="M105" s="139"/>
    </row>
    <row r="106" spans="1:13" x14ac:dyDescent="0.2">
      <c r="A106" s="134">
        <v>103</v>
      </c>
      <c r="B106" s="139">
        <v>250</v>
      </c>
      <c r="C106" s="139">
        <v>200</v>
      </c>
      <c r="D106" s="134">
        <f t="shared" si="6"/>
        <v>100</v>
      </c>
      <c r="E106" s="136">
        <f t="shared" si="7"/>
        <v>31400</v>
      </c>
      <c r="F106" s="137">
        <f t="shared" si="8"/>
        <v>3.14</v>
      </c>
      <c r="G106" s="139">
        <v>60</v>
      </c>
      <c r="H106" s="139">
        <v>11</v>
      </c>
      <c r="I106" s="139">
        <v>15</v>
      </c>
      <c r="J106" s="139">
        <v>34750</v>
      </c>
      <c r="K106" s="139">
        <v>3650</v>
      </c>
      <c r="L106" s="139">
        <v>2024</v>
      </c>
      <c r="M106" s="139"/>
    </row>
    <row r="107" spans="1:13" x14ac:dyDescent="0.2">
      <c r="A107" s="134">
        <v>104</v>
      </c>
      <c r="B107" s="139">
        <v>200</v>
      </c>
      <c r="C107" s="139">
        <v>180</v>
      </c>
      <c r="D107" s="134">
        <f t="shared" si="6"/>
        <v>90</v>
      </c>
      <c r="E107" s="136">
        <f t="shared" si="7"/>
        <v>25434</v>
      </c>
      <c r="F107" s="137">
        <f t="shared" si="8"/>
        <v>2.5434000000000001</v>
      </c>
      <c r="G107" s="139">
        <v>30</v>
      </c>
      <c r="H107" s="139">
        <v>1</v>
      </c>
      <c r="I107" s="139">
        <v>3</v>
      </c>
      <c r="J107" s="139">
        <v>1234</v>
      </c>
      <c r="K107" s="139">
        <v>14</v>
      </c>
      <c r="L107" s="139">
        <v>345</v>
      </c>
      <c r="M107" s="139"/>
    </row>
    <row r="108" spans="1:13" x14ac:dyDescent="0.2">
      <c r="A108" s="134">
        <v>105</v>
      </c>
      <c r="B108" s="139">
        <v>140</v>
      </c>
      <c r="C108" s="139">
        <v>57</v>
      </c>
      <c r="D108" s="134">
        <f t="shared" si="6"/>
        <v>28.5</v>
      </c>
      <c r="E108" s="136">
        <f t="shared" si="7"/>
        <v>2550.4650000000001</v>
      </c>
      <c r="F108" s="137">
        <f t="shared" si="8"/>
        <v>0.25504650000000001</v>
      </c>
      <c r="G108" s="139">
        <v>15</v>
      </c>
      <c r="H108" s="139">
        <v>0</v>
      </c>
      <c r="I108" s="139">
        <v>1</v>
      </c>
      <c r="J108" s="139">
        <v>5723</v>
      </c>
      <c r="K108" s="139">
        <v>0</v>
      </c>
      <c r="L108" s="139">
        <v>385</v>
      </c>
      <c r="M108" s="139"/>
    </row>
    <row r="109" spans="1:13" x14ac:dyDescent="0.2">
      <c r="A109" s="134">
        <v>106</v>
      </c>
      <c r="B109" s="139">
        <v>120</v>
      </c>
      <c r="C109" s="139">
        <v>130</v>
      </c>
      <c r="D109" s="134">
        <f t="shared" si="6"/>
        <v>65</v>
      </c>
      <c r="E109" s="136">
        <f t="shared" si="7"/>
        <v>13266.5</v>
      </c>
      <c r="F109" s="137">
        <f t="shared" si="8"/>
        <v>1.3266500000000001</v>
      </c>
      <c r="G109" s="139">
        <v>24</v>
      </c>
      <c r="H109" s="139">
        <v>5</v>
      </c>
      <c r="I109" s="139">
        <v>1</v>
      </c>
      <c r="J109" s="139">
        <v>10080</v>
      </c>
      <c r="K109" s="139">
        <v>1700</v>
      </c>
      <c r="L109" s="139">
        <v>320</v>
      </c>
      <c r="M109" s="139"/>
    </row>
    <row r="110" spans="1:13" x14ac:dyDescent="0.2">
      <c r="A110" s="134">
        <v>107</v>
      </c>
      <c r="B110" s="139">
        <v>80</v>
      </c>
      <c r="C110" s="139">
        <v>120</v>
      </c>
      <c r="D110" s="134">
        <f t="shared" si="6"/>
        <v>60</v>
      </c>
      <c r="E110" s="136">
        <f t="shared" si="7"/>
        <v>11304</v>
      </c>
      <c r="F110" s="137">
        <f t="shared" si="8"/>
        <v>1.1304000000000001</v>
      </c>
      <c r="G110" s="139">
        <v>3</v>
      </c>
      <c r="H110" s="139">
        <v>1</v>
      </c>
      <c r="I110" s="139">
        <v>0</v>
      </c>
      <c r="J110" s="139">
        <v>1360</v>
      </c>
      <c r="K110" s="139">
        <v>345</v>
      </c>
      <c r="L110" s="139">
        <v>0</v>
      </c>
      <c r="M110" s="139"/>
    </row>
    <row r="111" spans="1:13" x14ac:dyDescent="0.2">
      <c r="A111" s="134">
        <v>108</v>
      </c>
      <c r="B111" s="139">
        <v>100</v>
      </c>
      <c r="C111" s="139">
        <v>125</v>
      </c>
      <c r="D111" s="134">
        <f t="shared" si="6"/>
        <v>62.5</v>
      </c>
      <c r="E111" s="136">
        <f t="shared" si="7"/>
        <v>12265.625</v>
      </c>
      <c r="F111" s="137">
        <f t="shared" si="8"/>
        <v>1.2265625</v>
      </c>
      <c r="G111" s="139">
        <v>16</v>
      </c>
      <c r="H111" s="139">
        <v>4</v>
      </c>
      <c r="I111" s="139">
        <v>3</v>
      </c>
      <c r="J111" s="139">
        <v>5890</v>
      </c>
      <c r="K111" s="139">
        <v>625</v>
      </c>
      <c r="L111" s="139">
        <v>346</v>
      </c>
      <c r="M111" s="139"/>
    </row>
    <row r="112" spans="1:13" x14ac:dyDescent="0.2">
      <c r="A112" s="134">
        <v>109</v>
      </c>
      <c r="B112" s="139">
        <v>130</v>
      </c>
      <c r="C112" s="139">
        <v>95</v>
      </c>
      <c r="D112" s="134">
        <f t="shared" si="6"/>
        <v>47.5</v>
      </c>
      <c r="E112" s="136">
        <f t="shared" si="7"/>
        <v>7084.625</v>
      </c>
      <c r="F112" s="137">
        <f t="shared" si="8"/>
        <v>0.7084625</v>
      </c>
      <c r="G112" s="139">
        <v>25</v>
      </c>
      <c r="H112" s="139">
        <v>0</v>
      </c>
      <c r="I112" s="139">
        <v>0</v>
      </c>
      <c r="J112" s="139">
        <v>10500</v>
      </c>
      <c r="K112" s="139">
        <v>0</v>
      </c>
      <c r="L112" s="139">
        <v>0</v>
      </c>
      <c r="M112" s="139"/>
    </row>
    <row r="113" spans="1:13" x14ac:dyDescent="0.2">
      <c r="A113" s="134">
        <v>110</v>
      </c>
      <c r="B113" s="139">
        <v>150</v>
      </c>
      <c r="C113" s="139">
        <v>60</v>
      </c>
      <c r="D113" s="134">
        <f t="shared" si="6"/>
        <v>30</v>
      </c>
      <c r="E113" s="136">
        <f t="shared" si="7"/>
        <v>2826</v>
      </c>
      <c r="F113" s="137">
        <f t="shared" si="8"/>
        <v>0.28260000000000002</v>
      </c>
      <c r="G113" s="139">
        <v>10</v>
      </c>
      <c r="H113" s="139">
        <v>5</v>
      </c>
      <c r="I113" s="139">
        <v>3</v>
      </c>
      <c r="J113" s="139">
        <v>3990</v>
      </c>
      <c r="K113" s="139">
        <v>330</v>
      </c>
      <c r="L113" s="139">
        <v>385</v>
      </c>
      <c r="M113" s="139"/>
    </row>
    <row r="114" spans="1:13" x14ac:dyDescent="0.2">
      <c r="A114" s="134">
        <v>111</v>
      </c>
      <c r="B114" s="139">
        <v>100</v>
      </c>
      <c r="C114" s="139">
        <v>35</v>
      </c>
      <c r="D114" s="134">
        <f t="shared" si="6"/>
        <v>17.5</v>
      </c>
      <c r="E114" s="136">
        <f t="shared" si="7"/>
        <v>961.625</v>
      </c>
      <c r="F114" s="137">
        <f t="shared" si="8"/>
        <v>9.6162499999999998E-2</v>
      </c>
      <c r="G114" s="139">
        <v>8</v>
      </c>
      <c r="H114" s="139">
        <v>0</v>
      </c>
      <c r="I114" s="139">
        <v>2</v>
      </c>
      <c r="J114" s="139">
        <v>3725</v>
      </c>
      <c r="K114" s="139">
        <v>0</v>
      </c>
      <c r="L114" s="139">
        <v>0</v>
      </c>
      <c r="M114" s="139"/>
    </row>
    <row r="115" spans="1:13" x14ac:dyDescent="0.2">
      <c r="A115" s="134">
        <v>112</v>
      </c>
      <c r="B115" s="139">
        <v>155</v>
      </c>
      <c r="C115" s="139">
        <v>75</v>
      </c>
      <c r="D115" s="134">
        <f t="shared" si="6"/>
        <v>37.5</v>
      </c>
      <c r="E115" s="136">
        <f t="shared" si="7"/>
        <v>4415.625</v>
      </c>
      <c r="F115" s="137">
        <f t="shared" si="8"/>
        <v>0.44156250000000002</v>
      </c>
      <c r="G115" s="139">
        <v>10</v>
      </c>
      <c r="H115" s="139">
        <v>4</v>
      </c>
      <c r="I115" s="139">
        <v>3</v>
      </c>
      <c r="J115" s="139">
        <v>1344</v>
      </c>
      <c r="K115" s="139">
        <v>453</v>
      </c>
      <c r="L115" s="139">
        <v>0</v>
      </c>
      <c r="M115" s="139"/>
    </row>
    <row r="116" spans="1:13" x14ac:dyDescent="0.2">
      <c r="A116" s="134">
        <v>113</v>
      </c>
      <c r="B116" s="139">
        <v>100</v>
      </c>
      <c r="C116" s="139">
        <v>85</v>
      </c>
      <c r="D116" s="134">
        <f t="shared" si="6"/>
        <v>42.5</v>
      </c>
      <c r="E116" s="136">
        <f t="shared" si="7"/>
        <v>5671.625</v>
      </c>
      <c r="F116" s="137">
        <f t="shared" si="8"/>
        <v>0.56716250000000001</v>
      </c>
      <c r="G116" s="139">
        <v>11</v>
      </c>
      <c r="H116" s="139">
        <v>3</v>
      </c>
      <c r="I116" s="139">
        <v>2</v>
      </c>
      <c r="J116" s="139">
        <v>34750</v>
      </c>
      <c r="K116" s="139">
        <v>364</v>
      </c>
      <c r="L116" s="139">
        <v>0</v>
      </c>
      <c r="M116" s="139"/>
    </row>
    <row r="117" spans="1:13" x14ac:dyDescent="0.2">
      <c r="A117" s="134">
        <v>114</v>
      </c>
      <c r="B117" s="139">
        <v>175</v>
      </c>
      <c r="C117" s="139">
        <v>75</v>
      </c>
      <c r="D117" s="134">
        <f t="shared" si="6"/>
        <v>37.5</v>
      </c>
      <c r="E117" s="136">
        <f t="shared" si="7"/>
        <v>4415.625</v>
      </c>
      <c r="F117" s="137">
        <f t="shared" si="8"/>
        <v>0.44156250000000002</v>
      </c>
      <c r="G117" s="139">
        <v>20</v>
      </c>
      <c r="H117" s="139">
        <v>8</v>
      </c>
      <c r="I117" s="139">
        <v>4</v>
      </c>
      <c r="J117" s="139">
        <v>1574</v>
      </c>
      <c r="K117" s="139">
        <v>484</v>
      </c>
      <c r="L117" s="139">
        <v>645</v>
      </c>
      <c r="M117" s="139"/>
    </row>
    <row r="118" spans="1:13" x14ac:dyDescent="0.2">
      <c r="A118" s="134">
        <v>115</v>
      </c>
      <c r="B118" s="139">
        <v>112</v>
      </c>
      <c r="C118" s="139">
        <v>58</v>
      </c>
      <c r="D118" s="134">
        <f t="shared" si="6"/>
        <v>29</v>
      </c>
      <c r="E118" s="136">
        <f t="shared" si="7"/>
        <v>2640.7400000000002</v>
      </c>
      <c r="F118" s="137">
        <f t="shared" si="8"/>
        <v>0.26407400000000003</v>
      </c>
      <c r="G118" s="139">
        <v>10</v>
      </c>
      <c r="H118" s="139">
        <v>19</v>
      </c>
      <c r="I118" s="139">
        <v>0</v>
      </c>
      <c r="J118" s="139">
        <v>3990</v>
      </c>
      <c r="K118" s="139">
        <v>3900</v>
      </c>
      <c r="L118" s="139">
        <v>0</v>
      </c>
      <c r="M118" s="139"/>
    </row>
    <row r="119" spans="1:13" x14ac:dyDescent="0.2">
      <c r="A119" s="134">
        <v>116</v>
      </c>
      <c r="B119" s="139">
        <v>200</v>
      </c>
      <c r="C119" s="139">
        <v>125</v>
      </c>
      <c r="D119" s="134">
        <f t="shared" si="6"/>
        <v>62.5</v>
      </c>
      <c r="E119" s="136">
        <f t="shared" si="7"/>
        <v>12265.625</v>
      </c>
      <c r="F119" s="137">
        <f t="shared" si="8"/>
        <v>1.2265625</v>
      </c>
      <c r="G119" s="139">
        <v>17</v>
      </c>
      <c r="H119" s="139">
        <v>0</v>
      </c>
      <c r="I119" s="139">
        <v>2</v>
      </c>
      <c r="J119" s="139">
        <v>1234</v>
      </c>
      <c r="K119" s="139">
        <v>0</v>
      </c>
      <c r="L119" s="139">
        <v>645</v>
      </c>
      <c r="M119" s="139"/>
    </row>
    <row r="120" spans="1:13" x14ac:dyDescent="0.2">
      <c r="A120" s="134">
        <v>117</v>
      </c>
      <c r="B120" s="139">
        <v>100</v>
      </c>
      <c r="C120" s="139">
        <v>30</v>
      </c>
      <c r="D120" s="134">
        <f t="shared" si="6"/>
        <v>15</v>
      </c>
      <c r="E120" s="136">
        <f t="shared" si="7"/>
        <v>706.5</v>
      </c>
      <c r="F120" s="137">
        <f t="shared" si="8"/>
        <v>7.0650000000000004E-2</v>
      </c>
      <c r="G120" s="139">
        <v>13</v>
      </c>
      <c r="H120" s="139">
        <v>5</v>
      </c>
      <c r="I120" s="139">
        <v>4</v>
      </c>
      <c r="J120" s="139">
        <v>4573</v>
      </c>
      <c r="K120" s="139">
        <v>735</v>
      </c>
      <c r="L120" s="139">
        <v>349</v>
      </c>
      <c r="M120" s="139"/>
    </row>
    <row r="121" spans="1:13" x14ac:dyDescent="0.2">
      <c r="A121" s="134">
        <v>118</v>
      </c>
      <c r="B121" s="139">
        <v>149</v>
      </c>
      <c r="C121" s="139">
        <v>120</v>
      </c>
      <c r="D121" s="134">
        <f t="shared" si="6"/>
        <v>60</v>
      </c>
      <c r="E121" s="136">
        <f t="shared" si="7"/>
        <v>11304</v>
      </c>
      <c r="F121" s="137">
        <f t="shared" si="8"/>
        <v>1.1304000000000001</v>
      </c>
      <c r="G121" s="139">
        <v>20</v>
      </c>
      <c r="H121" s="139">
        <v>9</v>
      </c>
      <c r="I121" s="139">
        <v>3</v>
      </c>
      <c r="J121" s="139">
        <v>5447</v>
      </c>
      <c r="K121" s="139">
        <v>445</v>
      </c>
      <c r="L121" s="139">
        <v>346</v>
      </c>
      <c r="M121" s="139"/>
    </row>
    <row r="122" spans="1:13" x14ac:dyDescent="0.2">
      <c r="A122" s="134">
        <v>119</v>
      </c>
      <c r="B122" s="139">
        <v>160</v>
      </c>
      <c r="C122" s="139">
        <v>120</v>
      </c>
      <c r="D122" s="134">
        <f t="shared" si="6"/>
        <v>60</v>
      </c>
      <c r="E122" s="136">
        <f t="shared" si="7"/>
        <v>11304</v>
      </c>
      <c r="F122" s="137">
        <f t="shared" si="8"/>
        <v>1.1304000000000001</v>
      </c>
      <c r="G122" s="139">
        <v>12</v>
      </c>
      <c r="H122" s="139">
        <v>5</v>
      </c>
      <c r="I122" s="139">
        <v>3</v>
      </c>
      <c r="J122" s="139">
        <v>3994</v>
      </c>
      <c r="K122" s="139">
        <v>330</v>
      </c>
      <c r="L122" s="139">
        <v>385</v>
      </c>
      <c r="M122" s="139"/>
    </row>
    <row r="123" spans="1:13" x14ac:dyDescent="0.2">
      <c r="A123" s="134">
        <v>120</v>
      </c>
      <c r="B123" s="139">
        <v>200</v>
      </c>
      <c r="C123" s="139">
        <v>130</v>
      </c>
      <c r="D123" s="134">
        <f t="shared" si="6"/>
        <v>65</v>
      </c>
      <c r="E123" s="136">
        <f t="shared" si="7"/>
        <v>13266.5</v>
      </c>
      <c r="F123" s="137">
        <f t="shared" si="8"/>
        <v>1.3266500000000001</v>
      </c>
      <c r="G123" s="139">
        <v>15</v>
      </c>
      <c r="H123" s="139">
        <v>11</v>
      </c>
      <c r="I123" s="139">
        <v>8</v>
      </c>
      <c r="J123" s="139">
        <v>6225</v>
      </c>
      <c r="K123" s="139">
        <v>3575</v>
      </c>
      <c r="L123" s="139">
        <v>2480</v>
      </c>
      <c r="M123" s="139"/>
    </row>
  </sheetData>
  <mergeCells count="5">
    <mergeCell ref="A1:D1"/>
    <mergeCell ref="H1:J1"/>
    <mergeCell ref="B2:F2"/>
    <mergeCell ref="G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Q121"/>
  <sheetViews>
    <sheetView zoomScale="85" zoomScaleNormal="85" workbookViewId="0">
      <selection activeCell="E9" sqref="E9"/>
    </sheetView>
  </sheetViews>
  <sheetFormatPr baseColWidth="10" defaultRowHeight="12.75" x14ac:dyDescent="0.2"/>
  <cols>
    <col min="1" max="1" width="14" style="1" customWidth="1"/>
    <col min="2" max="2" width="16.5703125" style="1" customWidth="1"/>
    <col min="3" max="3" width="11.5703125" style="1"/>
    <col min="4" max="4" width="14.42578125" style="1" customWidth="1"/>
    <col min="5" max="5" width="13.85546875" style="1" customWidth="1"/>
    <col min="6" max="8" width="11.5703125" style="1"/>
    <col min="10" max="10" width="14.28515625" style="1" customWidth="1"/>
    <col min="11" max="11" width="11.5703125" style="1"/>
  </cols>
  <sheetData>
    <row r="1" spans="1:17" ht="32.25" x14ac:dyDescent="0.2">
      <c r="A1" s="133" t="s">
        <v>133</v>
      </c>
      <c r="B1" s="133" t="s">
        <v>142</v>
      </c>
      <c r="D1" s="133" t="s">
        <v>148</v>
      </c>
      <c r="E1" s="133" t="s">
        <v>142</v>
      </c>
      <c r="G1" s="133" t="s">
        <v>146</v>
      </c>
      <c r="H1" s="133" t="s">
        <v>142</v>
      </c>
      <c r="J1" s="133" t="s">
        <v>147</v>
      </c>
      <c r="K1" s="133" t="s">
        <v>142</v>
      </c>
      <c r="M1" s="147" t="s">
        <v>149</v>
      </c>
      <c r="N1" s="148"/>
      <c r="O1" s="148"/>
      <c r="P1" s="148"/>
      <c r="Q1" s="149"/>
    </row>
    <row r="2" spans="1:17" x14ac:dyDescent="0.2">
      <c r="A2" s="136">
        <v>240</v>
      </c>
      <c r="B2" s="139">
        <v>32704</v>
      </c>
      <c r="D2" s="134">
        <f>1.8*100</f>
        <v>180</v>
      </c>
      <c r="E2" s="139">
        <v>32704</v>
      </c>
      <c r="G2" s="142">
        <v>90</v>
      </c>
      <c r="H2" s="139">
        <v>32704</v>
      </c>
      <c r="J2" s="141">
        <v>2.5434000000000001</v>
      </c>
      <c r="K2" s="139">
        <v>32704</v>
      </c>
    </row>
    <row r="3" spans="1:17" x14ac:dyDescent="0.2">
      <c r="A3" s="136">
        <v>210</v>
      </c>
      <c r="B3" s="139">
        <v>27500</v>
      </c>
      <c r="D3" s="134">
        <v>160</v>
      </c>
      <c r="E3" s="139">
        <v>27500</v>
      </c>
      <c r="G3" s="142">
        <v>80</v>
      </c>
      <c r="H3" s="139">
        <v>27500</v>
      </c>
      <c r="J3" s="141">
        <v>2.0095999999999998</v>
      </c>
      <c r="K3" s="139">
        <v>27500</v>
      </c>
    </row>
    <row r="4" spans="1:17" x14ac:dyDescent="0.2">
      <c r="A4" s="136">
        <v>210</v>
      </c>
      <c r="B4" s="139">
        <v>4308</v>
      </c>
      <c r="D4" s="134">
        <v>150</v>
      </c>
      <c r="E4" s="139">
        <v>4308</v>
      </c>
      <c r="G4" s="142">
        <v>75</v>
      </c>
      <c r="H4" s="139">
        <v>4308</v>
      </c>
      <c r="J4" s="141">
        <v>1.7662500000000001</v>
      </c>
      <c r="K4" s="139">
        <v>4308</v>
      </c>
    </row>
    <row r="5" spans="1:17" x14ac:dyDescent="0.2">
      <c r="A5" s="136">
        <v>190</v>
      </c>
      <c r="B5" s="139">
        <v>5720</v>
      </c>
      <c r="D5" s="134">
        <v>110</v>
      </c>
      <c r="E5" s="139">
        <v>5720</v>
      </c>
      <c r="G5" s="142">
        <v>55</v>
      </c>
      <c r="H5" s="139">
        <v>5720</v>
      </c>
      <c r="J5" s="141">
        <v>0.94984999999999997</v>
      </c>
      <c r="K5" s="139">
        <v>5720</v>
      </c>
    </row>
    <row r="6" spans="1:17" x14ac:dyDescent="0.2">
      <c r="A6" s="136">
        <v>220</v>
      </c>
      <c r="B6" s="139">
        <v>19764</v>
      </c>
      <c r="D6" s="134">
        <v>90</v>
      </c>
      <c r="E6" s="139">
        <v>19764</v>
      </c>
      <c r="G6" s="142">
        <v>45</v>
      </c>
      <c r="H6" s="139">
        <v>19764</v>
      </c>
      <c r="J6" s="141">
        <v>0.63585000000000003</v>
      </c>
      <c r="K6" s="139">
        <v>19764</v>
      </c>
    </row>
    <row r="7" spans="1:17" x14ac:dyDescent="0.2">
      <c r="A7" s="134">
        <v>210</v>
      </c>
      <c r="B7" s="139">
        <v>5216</v>
      </c>
      <c r="D7" s="134">
        <v>140</v>
      </c>
      <c r="E7" s="139">
        <v>5216</v>
      </c>
      <c r="G7" s="142">
        <v>70</v>
      </c>
      <c r="H7" s="139">
        <v>5216</v>
      </c>
      <c r="J7" s="141">
        <v>1.5386</v>
      </c>
      <c r="K7" s="139">
        <v>5216</v>
      </c>
    </row>
    <row r="8" spans="1:17" x14ac:dyDescent="0.2">
      <c r="A8" s="134">
        <v>220</v>
      </c>
      <c r="B8" s="139">
        <v>33592</v>
      </c>
      <c r="D8" s="134">
        <v>130</v>
      </c>
      <c r="E8" s="139">
        <v>33592</v>
      </c>
      <c r="G8" s="142">
        <v>65</v>
      </c>
      <c r="H8" s="139">
        <v>33592</v>
      </c>
      <c r="J8" s="141">
        <v>1.3266500000000001</v>
      </c>
      <c r="K8" s="139">
        <v>33592</v>
      </c>
    </row>
    <row r="9" spans="1:17" x14ac:dyDescent="0.2">
      <c r="A9" s="134">
        <v>200</v>
      </c>
      <c r="B9" s="139">
        <v>10594</v>
      </c>
      <c r="D9" s="134">
        <v>110</v>
      </c>
      <c r="E9" s="139">
        <v>10594</v>
      </c>
      <c r="G9" s="142">
        <v>55</v>
      </c>
      <c r="H9" s="139">
        <v>10594</v>
      </c>
      <c r="J9" s="141">
        <v>0.94984999999999997</v>
      </c>
      <c r="K9" s="139">
        <v>10594</v>
      </c>
    </row>
    <row r="10" spans="1:17" x14ac:dyDescent="0.2">
      <c r="A10" s="134">
        <v>200</v>
      </c>
      <c r="B10" s="139">
        <v>15036</v>
      </c>
      <c r="D10" s="134">
        <v>140</v>
      </c>
      <c r="E10" s="139">
        <v>15036</v>
      </c>
      <c r="G10" s="142">
        <v>70</v>
      </c>
      <c r="H10" s="139">
        <v>15036</v>
      </c>
      <c r="J10" s="141">
        <v>1.5386</v>
      </c>
      <c r="K10" s="139">
        <v>15036</v>
      </c>
    </row>
    <row r="11" spans="1:17" x14ac:dyDescent="0.2">
      <c r="A11" s="134">
        <v>175</v>
      </c>
      <c r="B11" s="139">
        <v>5072</v>
      </c>
      <c r="D11" s="134">
        <v>70</v>
      </c>
      <c r="E11" s="139">
        <v>5072</v>
      </c>
      <c r="G11" s="142">
        <v>35</v>
      </c>
      <c r="H11" s="139">
        <v>5072</v>
      </c>
      <c r="J11" s="141">
        <v>0.38464999999999999</v>
      </c>
      <c r="K11" s="139">
        <v>5072</v>
      </c>
    </row>
    <row r="12" spans="1:17" x14ac:dyDescent="0.2">
      <c r="A12" s="134">
        <v>220</v>
      </c>
      <c r="B12" s="139">
        <v>12904</v>
      </c>
      <c r="D12" s="134">
        <v>120</v>
      </c>
      <c r="E12" s="139">
        <v>12904</v>
      </c>
      <c r="G12" s="142">
        <v>60</v>
      </c>
      <c r="H12" s="139">
        <v>12904</v>
      </c>
      <c r="J12" s="141">
        <v>1.1304000000000001</v>
      </c>
      <c r="K12" s="139">
        <v>12904</v>
      </c>
    </row>
    <row r="13" spans="1:17" x14ac:dyDescent="0.2">
      <c r="A13" s="134">
        <v>90</v>
      </c>
      <c r="B13" s="139">
        <v>0</v>
      </c>
      <c r="D13" s="134">
        <v>40</v>
      </c>
      <c r="E13" s="139">
        <v>0</v>
      </c>
      <c r="G13" s="142">
        <v>20</v>
      </c>
      <c r="H13" s="139">
        <v>0</v>
      </c>
      <c r="J13" s="141">
        <v>0.12559999999999999</v>
      </c>
      <c r="K13" s="139">
        <v>0</v>
      </c>
    </row>
    <row r="14" spans="1:17" x14ac:dyDescent="0.2">
      <c r="A14" s="134">
        <v>70</v>
      </c>
      <c r="B14" s="139">
        <v>0</v>
      </c>
      <c r="D14" s="134">
        <v>30</v>
      </c>
      <c r="E14" s="139">
        <v>0</v>
      </c>
      <c r="G14" s="142">
        <v>15</v>
      </c>
      <c r="H14" s="139">
        <v>0</v>
      </c>
      <c r="J14" s="141">
        <v>7.0650000000000004E-2</v>
      </c>
      <c r="K14" s="139">
        <v>0</v>
      </c>
    </row>
    <row r="15" spans="1:17" x14ac:dyDescent="0.2">
      <c r="A15" s="134">
        <v>50</v>
      </c>
      <c r="B15" s="139">
        <v>632</v>
      </c>
      <c r="D15" s="134">
        <v>30</v>
      </c>
      <c r="E15" s="139">
        <v>632</v>
      </c>
      <c r="G15" s="142">
        <v>15</v>
      </c>
      <c r="H15" s="139">
        <v>632</v>
      </c>
      <c r="J15" s="141">
        <v>7.0650000000000004E-2</v>
      </c>
      <c r="K15" s="139">
        <v>632</v>
      </c>
    </row>
    <row r="16" spans="1:17" x14ac:dyDescent="0.2">
      <c r="A16" s="134">
        <v>215</v>
      </c>
      <c r="B16" s="139">
        <v>0</v>
      </c>
      <c r="D16" s="134">
        <v>70</v>
      </c>
      <c r="E16" s="139">
        <v>0</v>
      </c>
      <c r="G16" s="142">
        <v>35</v>
      </c>
      <c r="H16" s="139">
        <v>0</v>
      </c>
      <c r="J16" s="141">
        <v>0.38464999999999999</v>
      </c>
      <c r="K16" s="139">
        <v>0</v>
      </c>
    </row>
    <row r="17" spans="1:11" x14ac:dyDescent="0.2">
      <c r="A17" s="134">
        <v>46</v>
      </c>
      <c r="B17" s="139">
        <v>1290</v>
      </c>
      <c r="D17" s="134">
        <v>20</v>
      </c>
      <c r="E17" s="139">
        <v>1290</v>
      </c>
      <c r="G17" s="142">
        <v>10</v>
      </c>
      <c r="H17" s="139">
        <v>1290</v>
      </c>
      <c r="J17" s="141">
        <v>3.1399999999999997E-2</v>
      </c>
      <c r="K17" s="139">
        <v>1290</v>
      </c>
    </row>
    <row r="18" spans="1:11" x14ac:dyDescent="0.2">
      <c r="A18" s="134">
        <v>65</v>
      </c>
      <c r="B18" s="139">
        <v>0</v>
      </c>
      <c r="D18" s="134">
        <v>50</v>
      </c>
      <c r="E18" s="139">
        <v>0</v>
      </c>
      <c r="G18" s="142">
        <v>25</v>
      </c>
      <c r="H18" s="139">
        <v>0</v>
      </c>
      <c r="J18" s="141">
        <v>0.19625000000000001</v>
      </c>
      <c r="K18" s="139">
        <v>0</v>
      </c>
    </row>
    <row r="19" spans="1:11" x14ac:dyDescent="0.2">
      <c r="A19" s="134">
        <v>25</v>
      </c>
      <c r="B19" s="139">
        <v>0</v>
      </c>
      <c r="D19" s="134">
        <v>60</v>
      </c>
      <c r="E19" s="139">
        <v>0</v>
      </c>
      <c r="G19" s="142">
        <v>30</v>
      </c>
      <c r="H19" s="139">
        <v>0</v>
      </c>
      <c r="J19" s="141">
        <v>0.28260000000000002</v>
      </c>
      <c r="K19" s="139">
        <v>0</v>
      </c>
    </row>
    <row r="20" spans="1:11" x14ac:dyDescent="0.2">
      <c r="A20" s="134">
        <v>147</v>
      </c>
      <c r="B20" s="139">
        <v>0</v>
      </c>
      <c r="D20" s="134">
        <v>40</v>
      </c>
      <c r="E20" s="139">
        <v>0</v>
      </c>
      <c r="G20" s="142">
        <v>20</v>
      </c>
      <c r="H20" s="139">
        <v>0</v>
      </c>
      <c r="J20" s="141">
        <v>0.12559999999999999</v>
      </c>
      <c r="K20" s="139">
        <v>0</v>
      </c>
    </row>
    <row r="21" spans="1:11" x14ac:dyDescent="0.2">
      <c r="A21" s="134">
        <v>40</v>
      </c>
      <c r="B21" s="139">
        <v>0</v>
      </c>
      <c r="D21" s="134">
        <v>150</v>
      </c>
      <c r="E21" s="139">
        <v>0</v>
      </c>
      <c r="G21" s="142">
        <v>75</v>
      </c>
      <c r="H21" s="139">
        <v>0</v>
      </c>
      <c r="J21" s="141">
        <v>1.7662500000000001</v>
      </c>
      <c r="K21" s="139">
        <v>0</v>
      </c>
    </row>
    <row r="22" spans="1:11" x14ac:dyDescent="0.2">
      <c r="A22" s="134">
        <v>213</v>
      </c>
      <c r="B22" s="139">
        <v>7248</v>
      </c>
      <c r="D22" s="134">
        <v>77</v>
      </c>
      <c r="E22" s="139">
        <v>7248</v>
      </c>
      <c r="G22" s="142">
        <v>38.5</v>
      </c>
      <c r="H22" s="139">
        <v>7248</v>
      </c>
      <c r="J22" s="141">
        <v>0.46542650000000002</v>
      </c>
      <c r="K22" s="139">
        <v>7248</v>
      </c>
    </row>
    <row r="23" spans="1:11" x14ac:dyDescent="0.2">
      <c r="A23" s="134">
        <v>30</v>
      </c>
      <c r="B23" s="139">
        <v>0</v>
      </c>
      <c r="D23" s="134">
        <v>70</v>
      </c>
      <c r="E23" s="139">
        <v>0</v>
      </c>
      <c r="G23" s="142">
        <v>35</v>
      </c>
      <c r="H23" s="139">
        <v>0</v>
      </c>
      <c r="J23" s="141">
        <v>0.38464999999999999</v>
      </c>
      <c r="K23" s="139">
        <v>0</v>
      </c>
    </row>
    <row r="24" spans="1:11" x14ac:dyDescent="0.2">
      <c r="A24" s="134">
        <v>90</v>
      </c>
      <c r="B24" s="139">
        <v>0</v>
      </c>
      <c r="D24" s="134">
        <v>20</v>
      </c>
      <c r="E24" s="139">
        <v>0</v>
      </c>
      <c r="G24" s="142">
        <v>10</v>
      </c>
      <c r="H24" s="139">
        <v>0</v>
      </c>
      <c r="J24" s="141">
        <v>3.1399999999999997E-2</v>
      </c>
      <c r="K24" s="139">
        <v>0</v>
      </c>
    </row>
    <row r="25" spans="1:11" x14ac:dyDescent="0.2">
      <c r="A25" s="134">
        <v>64</v>
      </c>
      <c r="B25" s="139">
        <v>0</v>
      </c>
      <c r="D25" s="134">
        <v>18</v>
      </c>
      <c r="E25" s="139">
        <v>0</v>
      </c>
      <c r="G25" s="142">
        <v>9</v>
      </c>
      <c r="H25" s="139">
        <v>0</v>
      </c>
      <c r="J25" s="141">
        <v>2.5434000000000002E-2</v>
      </c>
      <c r="K25" s="139">
        <v>0</v>
      </c>
    </row>
    <row r="26" spans="1:11" x14ac:dyDescent="0.2">
      <c r="A26" s="134">
        <v>140</v>
      </c>
      <c r="B26" s="139">
        <v>0</v>
      </c>
      <c r="D26" s="134">
        <v>50</v>
      </c>
      <c r="E26" s="139">
        <v>0</v>
      </c>
      <c r="G26" s="142">
        <v>25</v>
      </c>
      <c r="H26" s="139">
        <v>0</v>
      </c>
      <c r="J26" s="141">
        <v>0.19625000000000001</v>
      </c>
      <c r="K26" s="139">
        <v>0</v>
      </c>
    </row>
    <row r="27" spans="1:11" x14ac:dyDescent="0.2">
      <c r="A27" s="134">
        <v>250</v>
      </c>
      <c r="B27" s="139">
        <v>1398</v>
      </c>
      <c r="D27" s="134">
        <v>140</v>
      </c>
      <c r="E27" s="139">
        <v>1398</v>
      </c>
      <c r="G27" s="142">
        <v>70</v>
      </c>
      <c r="H27" s="139">
        <v>1398</v>
      </c>
      <c r="J27" s="141">
        <v>1.5386</v>
      </c>
      <c r="K27" s="139">
        <v>1398</v>
      </c>
    </row>
    <row r="28" spans="1:11" x14ac:dyDescent="0.2">
      <c r="A28" s="134">
        <v>57</v>
      </c>
      <c r="B28" s="139">
        <v>0</v>
      </c>
      <c r="D28" s="134">
        <v>70</v>
      </c>
      <c r="E28" s="139">
        <v>0</v>
      </c>
      <c r="G28" s="142">
        <v>35</v>
      </c>
      <c r="H28" s="139">
        <v>0</v>
      </c>
      <c r="J28" s="141">
        <v>0.38464999999999999</v>
      </c>
      <c r="K28" s="139">
        <v>0</v>
      </c>
    </row>
    <row r="29" spans="1:11" x14ac:dyDescent="0.2">
      <c r="A29" s="134">
        <v>30</v>
      </c>
      <c r="B29" s="139">
        <v>0</v>
      </c>
      <c r="D29" s="134">
        <v>24</v>
      </c>
      <c r="E29" s="139">
        <v>0</v>
      </c>
      <c r="G29" s="142">
        <v>12</v>
      </c>
      <c r="H29" s="139">
        <v>0</v>
      </c>
      <c r="J29" s="141">
        <v>4.5215999999999999E-2</v>
      </c>
      <c r="K29" s="139">
        <v>0</v>
      </c>
    </row>
    <row r="30" spans="1:11" x14ac:dyDescent="0.2">
      <c r="A30" s="134">
        <v>33</v>
      </c>
      <c r="B30" s="139">
        <v>0</v>
      </c>
      <c r="D30" s="134">
        <v>40</v>
      </c>
      <c r="E30" s="139">
        <v>0</v>
      </c>
      <c r="G30" s="142">
        <v>20</v>
      </c>
      <c r="H30" s="139">
        <v>0</v>
      </c>
      <c r="J30" s="141">
        <v>0.12559999999999999</v>
      </c>
      <c r="K30" s="139">
        <v>0</v>
      </c>
    </row>
    <row r="31" spans="1:11" x14ac:dyDescent="0.2">
      <c r="A31" s="134">
        <v>54</v>
      </c>
      <c r="B31" s="139">
        <v>0</v>
      </c>
      <c r="D31" s="134">
        <v>70</v>
      </c>
      <c r="E31" s="139">
        <v>0</v>
      </c>
      <c r="G31" s="142">
        <v>35</v>
      </c>
      <c r="H31" s="139">
        <v>0</v>
      </c>
      <c r="J31" s="141">
        <v>0.38464999999999999</v>
      </c>
      <c r="K31" s="139">
        <v>0</v>
      </c>
    </row>
    <row r="32" spans="1:11" x14ac:dyDescent="0.2">
      <c r="A32" s="134">
        <v>220</v>
      </c>
      <c r="B32" s="139">
        <v>2029</v>
      </c>
      <c r="D32" s="134">
        <v>214</v>
      </c>
      <c r="E32" s="139">
        <v>2029</v>
      </c>
      <c r="G32" s="142">
        <v>107</v>
      </c>
      <c r="H32" s="139">
        <v>2029</v>
      </c>
      <c r="J32" s="141">
        <v>3.594986</v>
      </c>
      <c r="K32" s="139">
        <v>2029</v>
      </c>
    </row>
    <row r="33" spans="1:11" x14ac:dyDescent="0.2">
      <c r="A33" s="134">
        <v>187</v>
      </c>
      <c r="B33" s="139">
        <v>2860</v>
      </c>
      <c r="D33" s="134">
        <v>122</v>
      </c>
      <c r="E33" s="139">
        <v>2860</v>
      </c>
      <c r="G33" s="142">
        <v>61</v>
      </c>
      <c r="H33" s="139">
        <v>2860</v>
      </c>
      <c r="J33" s="141">
        <v>1.1683940000000002</v>
      </c>
      <c r="K33" s="139">
        <v>2860</v>
      </c>
    </row>
    <row r="34" spans="1:11" x14ac:dyDescent="0.2">
      <c r="A34" s="134">
        <v>171</v>
      </c>
      <c r="B34" s="139">
        <v>2069</v>
      </c>
      <c r="D34" s="134">
        <v>110</v>
      </c>
      <c r="E34" s="139">
        <v>2069</v>
      </c>
      <c r="G34" s="142">
        <v>55</v>
      </c>
      <c r="H34" s="139">
        <v>2069</v>
      </c>
      <c r="J34" s="141">
        <v>0.94984999999999997</v>
      </c>
      <c r="K34" s="139">
        <v>2069</v>
      </c>
    </row>
    <row r="35" spans="1:11" x14ac:dyDescent="0.2">
      <c r="A35" s="134">
        <v>217</v>
      </c>
      <c r="B35" s="139">
        <v>51297</v>
      </c>
      <c r="D35" s="134">
        <v>285</v>
      </c>
      <c r="E35" s="139">
        <v>51297</v>
      </c>
      <c r="G35" s="142">
        <v>142.5</v>
      </c>
      <c r="H35" s="139">
        <v>51297</v>
      </c>
      <c r="J35" s="141">
        <v>6.3761625000000004</v>
      </c>
      <c r="K35" s="139">
        <v>51297</v>
      </c>
    </row>
    <row r="36" spans="1:11" x14ac:dyDescent="0.2">
      <c r="A36" s="134">
        <v>255</v>
      </c>
      <c r="B36" s="139">
        <v>47811</v>
      </c>
      <c r="D36" s="134">
        <v>251</v>
      </c>
      <c r="E36" s="139">
        <v>47811</v>
      </c>
      <c r="G36" s="142">
        <v>125.5</v>
      </c>
      <c r="H36" s="139">
        <v>47811</v>
      </c>
      <c r="J36" s="141">
        <v>4.9455785000000008</v>
      </c>
      <c r="K36" s="139">
        <v>47811</v>
      </c>
    </row>
    <row r="37" spans="1:11" x14ac:dyDescent="0.2">
      <c r="A37" s="134">
        <v>230</v>
      </c>
      <c r="B37" s="139">
        <v>19901</v>
      </c>
      <c r="D37" s="134">
        <v>114</v>
      </c>
      <c r="E37" s="139">
        <v>19901</v>
      </c>
      <c r="G37" s="142">
        <v>57</v>
      </c>
      <c r="H37" s="139">
        <v>19901</v>
      </c>
      <c r="J37" s="141">
        <v>1.020186</v>
      </c>
      <c r="K37" s="139">
        <v>19901</v>
      </c>
    </row>
    <row r="38" spans="1:11" x14ac:dyDescent="0.2">
      <c r="A38" s="134">
        <v>240</v>
      </c>
      <c r="B38" s="139">
        <v>24527</v>
      </c>
      <c r="D38" s="134">
        <v>136</v>
      </c>
      <c r="E38" s="139">
        <v>24527</v>
      </c>
      <c r="G38" s="142">
        <v>68</v>
      </c>
      <c r="H38" s="139">
        <v>24527</v>
      </c>
      <c r="J38" s="141">
        <v>1.4519360000000001</v>
      </c>
      <c r="K38" s="139">
        <v>24527</v>
      </c>
    </row>
    <row r="39" spans="1:11" x14ac:dyDescent="0.2">
      <c r="A39" s="134">
        <v>210</v>
      </c>
      <c r="B39" s="139">
        <v>3119</v>
      </c>
      <c r="D39" s="134">
        <v>94</v>
      </c>
      <c r="E39" s="139">
        <v>3119</v>
      </c>
      <c r="G39" s="142">
        <v>47</v>
      </c>
      <c r="H39" s="139">
        <v>3119</v>
      </c>
      <c r="J39" s="141">
        <v>0.69362600000000008</v>
      </c>
      <c r="K39" s="139">
        <v>3119</v>
      </c>
    </row>
    <row r="40" spans="1:11" x14ac:dyDescent="0.2">
      <c r="A40" s="134">
        <v>180</v>
      </c>
      <c r="B40" s="139">
        <v>18251</v>
      </c>
      <c r="D40" s="134">
        <v>132</v>
      </c>
      <c r="E40" s="139">
        <v>18251</v>
      </c>
      <c r="G40" s="142">
        <v>66</v>
      </c>
      <c r="H40" s="139">
        <v>18251</v>
      </c>
      <c r="J40" s="141">
        <v>1.3677840000000001</v>
      </c>
      <c r="K40" s="139">
        <v>18251</v>
      </c>
    </row>
    <row r="41" spans="1:11" x14ac:dyDescent="0.2">
      <c r="A41" s="134">
        <v>233</v>
      </c>
      <c r="B41" s="139">
        <v>22939</v>
      </c>
      <c r="D41" s="134">
        <v>151</v>
      </c>
      <c r="E41" s="139">
        <v>22939</v>
      </c>
      <c r="G41" s="142">
        <v>75.5</v>
      </c>
      <c r="H41" s="139">
        <v>22939</v>
      </c>
      <c r="J41" s="141">
        <v>1.7898784999999999</v>
      </c>
      <c r="K41" s="139">
        <v>22939</v>
      </c>
    </row>
    <row r="42" spans="1:11" x14ac:dyDescent="0.2">
      <c r="A42" s="134">
        <v>130</v>
      </c>
      <c r="B42" s="139">
        <v>1557</v>
      </c>
      <c r="D42" s="134">
        <v>66</v>
      </c>
      <c r="E42" s="139">
        <v>1557</v>
      </c>
      <c r="G42" s="142">
        <v>33</v>
      </c>
      <c r="H42" s="139">
        <v>1557</v>
      </c>
      <c r="J42" s="141">
        <v>0.34194600000000003</v>
      </c>
      <c r="K42" s="139">
        <v>1557</v>
      </c>
    </row>
    <row r="43" spans="1:11" x14ac:dyDescent="0.2">
      <c r="A43" s="134">
        <v>190</v>
      </c>
      <c r="B43" s="139">
        <v>15457</v>
      </c>
      <c r="D43" s="134">
        <v>102</v>
      </c>
      <c r="E43" s="139">
        <v>15457</v>
      </c>
      <c r="G43" s="142">
        <v>51</v>
      </c>
      <c r="H43" s="139">
        <v>15457</v>
      </c>
      <c r="J43" s="141">
        <v>0.81671400000000005</v>
      </c>
      <c r="K43" s="139">
        <v>15457</v>
      </c>
    </row>
    <row r="44" spans="1:11" x14ac:dyDescent="0.2">
      <c r="A44" s="134">
        <v>195</v>
      </c>
      <c r="B44" s="139">
        <v>689</v>
      </c>
      <c r="D44" s="134">
        <v>98</v>
      </c>
      <c r="E44" s="139">
        <v>689</v>
      </c>
      <c r="G44" s="142">
        <v>49</v>
      </c>
      <c r="H44" s="139">
        <v>689</v>
      </c>
      <c r="J44" s="141">
        <v>0.75391400000000008</v>
      </c>
      <c r="K44" s="139">
        <v>689</v>
      </c>
    </row>
    <row r="45" spans="1:11" x14ac:dyDescent="0.2">
      <c r="A45" s="134">
        <v>208</v>
      </c>
      <c r="B45" s="139">
        <v>11603</v>
      </c>
      <c r="D45" s="134">
        <v>104</v>
      </c>
      <c r="E45" s="139">
        <v>11603</v>
      </c>
      <c r="G45" s="142">
        <v>52</v>
      </c>
      <c r="H45" s="139">
        <v>11603</v>
      </c>
      <c r="J45" s="141">
        <v>0.84905599999999992</v>
      </c>
      <c r="K45" s="139">
        <v>11603</v>
      </c>
    </row>
    <row r="46" spans="1:11" x14ac:dyDescent="0.2">
      <c r="A46" s="134">
        <v>2.25</v>
      </c>
      <c r="B46" s="139">
        <v>1156</v>
      </c>
      <c r="D46" s="134">
        <v>75</v>
      </c>
      <c r="E46" s="139">
        <v>1156</v>
      </c>
      <c r="G46" s="142">
        <v>37.5</v>
      </c>
      <c r="H46" s="139">
        <v>1156</v>
      </c>
      <c r="J46" s="141">
        <v>0.44156250000000002</v>
      </c>
      <c r="K46" s="139">
        <v>1156</v>
      </c>
    </row>
    <row r="47" spans="1:11" x14ac:dyDescent="0.2">
      <c r="A47" s="134">
        <v>228</v>
      </c>
      <c r="B47" s="139">
        <v>11789</v>
      </c>
      <c r="D47" s="134">
        <v>200</v>
      </c>
      <c r="E47" s="139">
        <v>11789</v>
      </c>
      <c r="G47" s="142">
        <v>100</v>
      </c>
      <c r="H47" s="139">
        <v>11789</v>
      </c>
      <c r="J47" s="141">
        <v>3.14</v>
      </c>
      <c r="K47" s="139">
        <v>11789</v>
      </c>
    </row>
    <row r="48" spans="1:11" x14ac:dyDescent="0.2">
      <c r="A48" s="134">
        <v>144</v>
      </c>
      <c r="B48" s="139">
        <v>2024</v>
      </c>
      <c r="D48" s="134">
        <v>134</v>
      </c>
      <c r="E48" s="139">
        <v>2024</v>
      </c>
      <c r="G48" s="142">
        <v>67</v>
      </c>
      <c r="H48" s="139">
        <v>2024</v>
      </c>
      <c r="J48" s="141">
        <v>1.4095460000000002</v>
      </c>
      <c r="K48" s="139">
        <v>2024</v>
      </c>
    </row>
    <row r="49" spans="1:11" x14ac:dyDescent="0.2">
      <c r="A49" s="134">
        <v>224</v>
      </c>
      <c r="B49" s="139">
        <v>0</v>
      </c>
      <c r="D49" s="134">
        <v>153</v>
      </c>
      <c r="E49" s="139">
        <v>0</v>
      </c>
      <c r="G49" s="142">
        <v>76.5</v>
      </c>
      <c r="H49" s="139">
        <v>0</v>
      </c>
      <c r="J49" s="141">
        <v>1.8376065000000001</v>
      </c>
      <c r="K49" s="139">
        <v>0</v>
      </c>
    </row>
    <row r="50" spans="1:11" x14ac:dyDescent="0.2">
      <c r="A50" s="134">
        <v>280</v>
      </c>
      <c r="B50" s="139">
        <v>0</v>
      </c>
      <c r="D50" s="134">
        <v>134</v>
      </c>
      <c r="E50" s="139">
        <v>0</v>
      </c>
      <c r="G50" s="142">
        <v>67</v>
      </c>
      <c r="H50" s="139">
        <v>0</v>
      </c>
      <c r="J50" s="141">
        <v>1.4095460000000002</v>
      </c>
      <c r="K50" s="139">
        <v>0</v>
      </c>
    </row>
    <row r="51" spans="1:11" x14ac:dyDescent="0.2">
      <c r="A51" s="134">
        <v>265</v>
      </c>
      <c r="B51" s="139">
        <v>436</v>
      </c>
      <c r="D51" s="134">
        <v>203</v>
      </c>
      <c r="E51" s="139">
        <v>436</v>
      </c>
      <c r="G51" s="142">
        <v>101.5</v>
      </c>
      <c r="H51" s="139">
        <v>436</v>
      </c>
      <c r="J51" s="141">
        <v>3.2349065000000001</v>
      </c>
      <c r="K51" s="139">
        <v>436</v>
      </c>
    </row>
    <row r="52" spans="1:11" x14ac:dyDescent="0.2">
      <c r="A52" s="134">
        <v>25</v>
      </c>
      <c r="B52" s="139">
        <v>0</v>
      </c>
      <c r="D52" s="134">
        <v>22</v>
      </c>
      <c r="E52" s="139">
        <v>0</v>
      </c>
      <c r="G52" s="142">
        <v>11</v>
      </c>
      <c r="H52" s="139">
        <v>0</v>
      </c>
      <c r="J52" s="141">
        <v>3.7994E-2</v>
      </c>
      <c r="K52" s="139">
        <v>0</v>
      </c>
    </row>
    <row r="53" spans="1:11" x14ac:dyDescent="0.2">
      <c r="A53" s="134">
        <v>57</v>
      </c>
      <c r="B53" s="139">
        <v>0</v>
      </c>
      <c r="D53" s="134">
        <v>65</v>
      </c>
      <c r="E53" s="139">
        <v>0</v>
      </c>
      <c r="G53" s="142">
        <v>32.5</v>
      </c>
      <c r="H53" s="139">
        <v>0</v>
      </c>
      <c r="J53" s="141">
        <v>0.33166250000000003</v>
      </c>
      <c r="K53" s="139">
        <v>0</v>
      </c>
    </row>
    <row r="54" spans="1:11" x14ac:dyDescent="0.2">
      <c r="A54" s="134">
        <v>50</v>
      </c>
      <c r="B54" s="139">
        <v>0</v>
      </c>
      <c r="D54" s="134">
        <v>70</v>
      </c>
      <c r="E54" s="139">
        <v>0</v>
      </c>
      <c r="G54" s="142">
        <v>35</v>
      </c>
      <c r="H54" s="139">
        <v>0</v>
      </c>
      <c r="J54" s="141">
        <v>0.38464999999999999</v>
      </c>
      <c r="K54" s="139">
        <v>0</v>
      </c>
    </row>
    <row r="55" spans="1:11" x14ac:dyDescent="0.2">
      <c r="A55" s="134">
        <v>40</v>
      </c>
      <c r="B55" s="139">
        <v>0</v>
      </c>
      <c r="D55" s="134">
        <v>63</v>
      </c>
      <c r="E55" s="139">
        <v>0</v>
      </c>
      <c r="G55" s="142">
        <v>31.5</v>
      </c>
      <c r="H55" s="139">
        <v>0</v>
      </c>
      <c r="J55" s="141">
        <v>0.31156650000000002</v>
      </c>
      <c r="K55" s="139">
        <v>0</v>
      </c>
    </row>
    <row r="56" spans="1:11" x14ac:dyDescent="0.2">
      <c r="A56" s="134">
        <v>78</v>
      </c>
      <c r="B56" s="139">
        <v>0</v>
      </c>
      <c r="D56" s="134">
        <v>101</v>
      </c>
      <c r="E56" s="139">
        <v>0</v>
      </c>
      <c r="G56" s="142">
        <v>50.5</v>
      </c>
      <c r="H56" s="139">
        <v>0</v>
      </c>
      <c r="J56" s="141">
        <v>0.80077850000000006</v>
      </c>
      <c r="K56" s="139">
        <v>0</v>
      </c>
    </row>
    <row r="57" spans="1:11" x14ac:dyDescent="0.2">
      <c r="A57" s="134">
        <v>39</v>
      </c>
      <c r="B57" s="139">
        <v>0</v>
      </c>
      <c r="D57" s="134">
        <v>34</v>
      </c>
      <c r="E57" s="139">
        <v>0</v>
      </c>
      <c r="G57" s="142">
        <v>17</v>
      </c>
      <c r="H57" s="139">
        <v>0</v>
      </c>
      <c r="J57" s="141">
        <v>9.0746000000000007E-2</v>
      </c>
      <c r="K57" s="139">
        <v>0</v>
      </c>
    </row>
    <row r="58" spans="1:11" x14ac:dyDescent="0.2">
      <c r="A58" s="134">
        <v>53</v>
      </c>
      <c r="B58" s="139">
        <v>0</v>
      </c>
      <c r="D58" s="134">
        <v>54</v>
      </c>
      <c r="E58" s="139">
        <v>0</v>
      </c>
      <c r="G58" s="142">
        <v>27</v>
      </c>
      <c r="H58" s="139">
        <v>0</v>
      </c>
      <c r="J58" s="141">
        <v>0.228906</v>
      </c>
      <c r="K58" s="139">
        <v>0</v>
      </c>
    </row>
    <row r="59" spans="1:11" x14ac:dyDescent="0.2">
      <c r="A59" s="134">
        <v>72</v>
      </c>
      <c r="B59" s="139">
        <v>0</v>
      </c>
      <c r="D59" s="134">
        <v>78</v>
      </c>
      <c r="E59" s="139">
        <v>0</v>
      </c>
      <c r="G59" s="142">
        <v>39</v>
      </c>
      <c r="H59" s="139">
        <v>0</v>
      </c>
      <c r="J59" s="141">
        <v>0.47759400000000007</v>
      </c>
      <c r="K59" s="139">
        <v>0</v>
      </c>
    </row>
    <row r="60" spans="1:11" x14ac:dyDescent="0.2">
      <c r="A60" s="134">
        <v>45</v>
      </c>
      <c r="B60" s="139">
        <v>0</v>
      </c>
      <c r="D60" s="134">
        <v>45</v>
      </c>
      <c r="E60" s="139">
        <v>0</v>
      </c>
      <c r="G60" s="142">
        <v>22.5</v>
      </c>
      <c r="H60" s="139">
        <v>0</v>
      </c>
      <c r="J60" s="141">
        <v>0.15896250000000001</v>
      </c>
      <c r="K60" s="139">
        <v>0</v>
      </c>
    </row>
    <row r="61" spans="1:11" x14ac:dyDescent="0.2">
      <c r="A61" s="134">
        <v>46</v>
      </c>
      <c r="B61" s="139">
        <v>0</v>
      </c>
      <c r="D61" s="134">
        <v>41</v>
      </c>
      <c r="E61" s="139">
        <v>0</v>
      </c>
      <c r="G61" s="142">
        <v>20.5</v>
      </c>
      <c r="H61" s="139">
        <v>0</v>
      </c>
      <c r="J61" s="141">
        <v>0.13195850000000001</v>
      </c>
      <c r="K61" s="139">
        <v>0</v>
      </c>
    </row>
    <row r="62" spans="1:11" x14ac:dyDescent="0.2">
      <c r="A62" s="139">
        <v>220</v>
      </c>
      <c r="B62" s="139">
        <v>49078</v>
      </c>
      <c r="D62" s="139">
        <v>214</v>
      </c>
      <c r="E62" s="139">
        <v>49078</v>
      </c>
      <c r="G62" s="142">
        <v>107</v>
      </c>
      <c r="H62" s="139">
        <v>49078</v>
      </c>
      <c r="J62" s="141">
        <v>3.594986</v>
      </c>
      <c r="K62" s="139">
        <v>49078</v>
      </c>
    </row>
    <row r="63" spans="1:11" x14ac:dyDescent="0.2">
      <c r="A63" s="139">
        <v>188</v>
      </c>
      <c r="B63" s="139">
        <v>16868</v>
      </c>
      <c r="D63" s="139">
        <v>143</v>
      </c>
      <c r="E63" s="139">
        <v>16868</v>
      </c>
      <c r="G63" s="142">
        <v>71.5</v>
      </c>
      <c r="H63" s="139">
        <v>16868</v>
      </c>
      <c r="J63" s="141">
        <v>1.6052465</v>
      </c>
      <c r="K63" s="139">
        <v>16868</v>
      </c>
    </row>
    <row r="64" spans="1:11" x14ac:dyDescent="0.2">
      <c r="A64" s="139">
        <v>198</v>
      </c>
      <c r="B64" s="139">
        <v>10069</v>
      </c>
      <c r="D64" s="139">
        <v>117</v>
      </c>
      <c r="E64" s="139">
        <v>10069</v>
      </c>
      <c r="G64" s="142">
        <v>58.5</v>
      </c>
      <c r="H64" s="139">
        <v>10069</v>
      </c>
      <c r="J64" s="141">
        <v>1.0745864999999999</v>
      </c>
      <c r="K64" s="139">
        <v>10069</v>
      </c>
    </row>
    <row r="65" spans="1:11" x14ac:dyDescent="0.2">
      <c r="A65" s="139">
        <v>200</v>
      </c>
      <c r="B65" s="139">
        <v>26744</v>
      </c>
      <c r="D65" s="139">
        <v>180</v>
      </c>
      <c r="E65" s="139">
        <v>26744</v>
      </c>
      <c r="G65" s="142">
        <v>90</v>
      </c>
      <c r="H65" s="139">
        <v>26744</v>
      </c>
      <c r="J65" s="141">
        <v>2.5434000000000001</v>
      </c>
      <c r="K65" s="139">
        <v>26744</v>
      </c>
    </row>
    <row r="66" spans="1:11" x14ac:dyDescent="0.2">
      <c r="A66" s="139">
        <v>222</v>
      </c>
      <c r="B66" s="139">
        <v>24203</v>
      </c>
      <c r="D66" s="139">
        <v>182</v>
      </c>
      <c r="E66" s="139">
        <v>24203</v>
      </c>
      <c r="G66" s="142">
        <v>91</v>
      </c>
      <c r="H66" s="139">
        <v>24203</v>
      </c>
      <c r="J66" s="141">
        <v>2.6002339999999999</v>
      </c>
      <c r="K66" s="139">
        <v>24203</v>
      </c>
    </row>
    <row r="67" spans="1:11" x14ac:dyDescent="0.2">
      <c r="A67" s="139">
        <v>210</v>
      </c>
      <c r="B67" s="139">
        <v>28926</v>
      </c>
      <c r="D67" s="139">
        <v>170</v>
      </c>
      <c r="E67" s="139">
        <v>28926</v>
      </c>
      <c r="G67" s="142">
        <v>85</v>
      </c>
      <c r="H67" s="139">
        <v>28926</v>
      </c>
      <c r="J67" s="141">
        <v>2.2686500000000001</v>
      </c>
      <c r="K67" s="139">
        <v>28926</v>
      </c>
    </row>
    <row r="68" spans="1:11" x14ac:dyDescent="0.2">
      <c r="A68" s="139">
        <v>220</v>
      </c>
      <c r="B68" s="139">
        <v>36871</v>
      </c>
      <c r="D68" s="139">
        <v>173</v>
      </c>
      <c r="E68" s="139">
        <v>36871</v>
      </c>
      <c r="G68" s="142">
        <v>86.5</v>
      </c>
      <c r="H68" s="139">
        <v>36871</v>
      </c>
      <c r="J68" s="141">
        <v>2.3494264999999999</v>
      </c>
      <c r="K68" s="139">
        <v>36871</v>
      </c>
    </row>
    <row r="69" spans="1:11" x14ac:dyDescent="0.2">
      <c r="A69" s="139">
        <v>237</v>
      </c>
      <c r="B69" s="139">
        <v>34724</v>
      </c>
      <c r="D69" s="139">
        <v>200</v>
      </c>
      <c r="E69" s="139">
        <v>34724</v>
      </c>
      <c r="G69" s="142">
        <v>100</v>
      </c>
      <c r="H69" s="139">
        <v>34724</v>
      </c>
      <c r="J69" s="141">
        <v>3.14</v>
      </c>
      <c r="K69" s="139">
        <v>34724</v>
      </c>
    </row>
    <row r="70" spans="1:11" x14ac:dyDescent="0.2">
      <c r="A70" s="139">
        <v>192</v>
      </c>
      <c r="B70" s="139">
        <v>2818</v>
      </c>
      <c r="D70" s="139">
        <v>110</v>
      </c>
      <c r="E70" s="139">
        <v>2818</v>
      </c>
      <c r="G70" s="142">
        <v>55</v>
      </c>
      <c r="H70" s="139">
        <v>2818</v>
      </c>
      <c r="J70" s="141">
        <v>0.94984999999999997</v>
      </c>
      <c r="K70" s="139">
        <v>2818</v>
      </c>
    </row>
    <row r="71" spans="1:11" x14ac:dyDescent="0.2">
      <c r="A71" s="139">
        <v>150</v>
      </c>
      <c r="B71" s="139">
        <v>3735</v>
      </c>
      <c r="D71" s="139">
        <v>64</v>
      </c>
      <c r="E71" s="139">
        <v>3735</v>
      </c>
      <c r="G71" s="142">
        <v>32</v>
      </c>
      <c r="H71" s="139">
        <v>3735</v>
      </c>
      <c r="J71" s="141">
        <v>0.32153599999999999</v>
      </c>
      <c r="K71" s="139">
        <v>3735</v>
      </c>
    </row>
    <row r="72" spans="1:11" x14ac:dyDescent="0.2">
      <c r="A72" s="139">
        <v>250</v>
      </c>
      <c r="B72" s="139">
        <v>10912</v>
      </c>
      <c r="D72" s="139">
        <v>100</v>
      </c>
      <c r="E72" s="139">
        <v>10912</v>
      </c>
      <c r="G72" s="142">
        <v>50</v>
      </c>
      <c r="H72" s="139">
        <v>10912</v>
      </c>
      <c r="J72" s="141">
        <v>0.78500000000000003</v>
      </c>
      <c r="K72" s="139">
        <v>10912</v>
      </c>
    </row>
    <row r="73" spans="1:11" x14ac:dyDescent="0.2">
      <c r="A73" s="139">
        <v>198</v>
      </c>
      <c r="B73" s="139">
        <v>18115</v>
      </c>
      <c r="D73" s="139">
        <v>127</v>
      </c>
      <c r="E73" s="139">
        <v>18115</v>
      </c>
      <c r="G73" s="142">
        <v>63.5</v>
      </c>
      <c r="H73" s="139">
        <v>18115</v>
      </c>
      <c r="J73" s="141">
        <v>1.2661265000000002</v>
      </c>
      <c r="K73" s="139">
        <v>18115</v>
      </c>
    </row>
    <row r="74" spans="1:11" x14ac:dyDescent="0.2">
      <c r="A74" s="139">
        <v>230</v>
      </c>
      <c r="B74" s="139">
        <v>9042</v>
      </c>
      <c r="D74" s="139">
        <v>110</v>
      </c>
      <c r="E74" s="139">
        <v>9042</v>
      </c>
      <c r="G74" s="142">
        <v>55</v>
      </c>
      <c r="H74" s="139">
        <v>9042</v>
      </c>
      <c r="J74" s="141">
        <v>0.94984999999999997</v>
      </c>
      <c r="K74" s="139">
        <v>9042</v>
      </c>
    </row>
    <row r="75" spans="1:11" x14ac:dyDescent="0.2">
      <c r="A75" s="139">
        <v>200</v>
      </c>
      <c r="B75" s="139">
        <v>5004</v>
      </c>
      <c r="D75" s="139">
        <v>115</v>
      </c>
      <c r="E75" s="139">
        <v>5004</v>
      </c>
      <c r="G75" s="142">
        <v>57.5</v>
      </c>
      <c r="H75" s="139">
        <v>5004</v>
      </c>
      <c r="J75" s="141">
        <v>1.0381625000000001</v>
      </c>
      <c r="K75" s="139">
        <v>5004</v>
      </c>
    </row>
    <row r="76" spans="1:11" x14ac:dyDescent="0.2">
      <c r="A76" s="139">
        <v>170</v>
      </c>
      <c r="B76" s="139">
        <v>8340</v>
      </c>
      <c r="D76" s="139">
        <v>90</v>
      </c>
      <c r="E76" s="139">
        <v>8340</v>
      </c>
      <c r="G76" s="142">
        <v>45</v>
      </c>
      <c r="H76" s="139">
        <v>8340</v>
      </c>
      <c r="J76" s="141">
        <v>0.63585000000000003</v>
      </c>
      <c r="K76" s="139">
        <v>8340</v>
      </c>
    </row>
    <row r="77" spans="1:11" x14ac:dyDescent="0.2">
      <c r="A77" s="139">
        <v>102</v>
      </c>
      <c r="B77" s="139">
        <v>0</v>
      </c>
      <c r="D77" s="139">
        <v>52</v>
      </c>
      <c r="E77" s="139">
        <v>0</v>
      </c>
      <c r="G77" s="142">
        <v>26</v>
      </c>
      <c r="H77" s="139">
        <v>0</v>
      </c>
      <c r="J77" s="141">
        <v>0.21226399999999998</v>
      </c>
      <c r="K77" s="139">
        <v>0</v>
      </c>
    </row>
    <row r="78" spans="1:11" x14ac:dyDescent="0.2">
      <c r="A78" s="139">
        <v>123</v>
      </c>
      <c r="B78" s="139">
        <v>0</v>
      </c>
      <c r="D78" s="139">
        <v>100</v>
      </c>
      <c r="E78" s="139">
        <v>0</v>
      </c>
      <c r="G78" s="142">
        <v>50</v>
      </c>
      <c r="H78" s="139">
        <v>0</v>
      </c>
      <c r="J78" s="141">
        <v>0.78500000000000003</v>
      </c>
      <c r="K78" s="139">
        <v>0</v>
      </c>
    </row>
    <row r="79" spans="1:11" x14ac:dyDescent="0.2">
      <c r="A79" s="139">
        <v>120</v>
      </c>
      <c r="B79" s="139">
        <v>3902</v>
      </c>
      <c r="D79" s="139">
        <v>127</v>
      </c>
      <c r="E79" s="139">
        <v>3902</v>
      </c>
      <c r="G79" s="142">
        <v>63.5</v>
      </c>
      <c r="H79" s="139">
        <v>3902</v>
      </c>
      <c r="J79" s="141">
        <v>1.2661265000000002</v>
      </c>
      <c r="K79" s="139">
        <v>3902</v>
      </c>
    </row>
    <row r="80" spans="1:11" x14ac:dyDescent="0.2">
      <c r="A80" s="139">
        <v>116</v>
      </c>
      <c r="B80" s="139">
        <v>0</v>
      </c>
      <c r="D80" s="139">
        <v>83</v>
      </c>
      <c r="E80" s="139">
        <v>0</v>
      </c>
      <c r="G80" s="142">
        <v>41.5</v>
      </c>
      <c r="H80" s="139">
        <v>0</v>
      </c>
      <c r="J80" s="141">
        <v>0.54078649999999995</v>
      </c>
      <c r="K80" s="139">
        <v>0</v>
      </c>
    </row>
    <row r="81" spans="1:11" x14ac:dyDescent="0.2">
      <c r="A81" s="139">
        <v>168</v>
      </c>
      <c r="B81" s="139">
        <v>5838</v>
      </c>
      <c r="D81" s="139">
        <v>100</v>
      </c>
      <c r="E81" s="139">
        <v>5838</v>
      </c>
      <c r="G81" s="142">
        <v>50</v>
      </c>
      <c r="H81" s="139">
        <v>5838</v>
      </c>
      <c r="J81" s="141">
        <v>0.78500000000000003</v>
      </c>
      <c r="K81" s="139">
        <v>5838</v>
      </c>
    </row>
    <row r="82" spans="1:11" x14ac:dyDescent="0.2">
      <c r="A82" s="139">
        <v>250</v>
      </c>
      <c r="B82" s="139">
        <v>17417</v>
      </c>
      <c r="D82" s="139">
        <v>209</v>
      </c>
      <c r="E82" s="139">
        <v>17417</v>
      </c>
      <c r="G82" s="142">
        <v>104.5</v>
      </c>
      <c r="H82" s="139">
        <v>17417</v>
      </c>
      <c r="J82" s="141">
        <v>3.4289584999999998</v>
      </c>
      <c r="K82" s="139">
        <v>17417</v>
      </c>
    </row>
    <row r="83" spans="1:11" x14ac:dyDescent="0.2">
      <c r="A83" s="139">
        <v>165</v>
      </c>
      <c r="B83" s="139">
        <v>5873</v>
      </c>
      <c r="D83" s="139">
        <v>79</v>
      </c>
      <c r="E83" s="139">
        <v>5873</v>
      </c>
      <c r="G83" s="142">
        <v>39.5</v>
      </c>
      <c r="H83" s="139">
        <v>5873</v>
      </c>
      <c r="J83" s="141">
        <v>0.48991850000000003</v>
      </c>
      <c r="K83" s="139">
        <v>5873</v>
      </c>
    </row>
    <row r="84" spans="1:11" x14ac:dyDescent="0.2">
      <c r="A84" s="139">
        <v>60</v>
      </c>
      <c r="B84" s="139">
        <v>0</v>
      </c>
      <c r="D84" s="139">
        <v>50</v>
      </c>
      <c r="E84" s="139">
        <v>0</v>
      </c>
      <c r="G84" s="142">
        <v>25</v>
      </c>
      <c r="H84" s="139">
        <v>0</v>
      </c>
      <c r="J84" s="141">
        <v>0.19625000000000001</v>
      </c>
      <c r="K84" s="139">
        <v>0</v>
      </c>
    </row>
    <row r="85" spans="1:11" x14ac:dyDescent="0.2">
      <c r="A85" s="139">
        <v>48</v>
      </c>
      <c r="B85" s="139">
        <v>0</v>
      </c>
      <c r="D85" s="139">
        <v>65</v>
      </c>
      <c r="E85" s="139">
        <v>0</v>
      </c>
      <c r="G85" s="142">
        <v>32.5</v>
      </c>
      <c r="H85" s="139">
        <v>0</v>
      </c>
      <c r="J85" s="141">
        <v>0.33166250000000003</v>
      </c>
      <c r="K85" s="139">
        <v>0</v>
      </c>
    </row>
    <row r="86" spans="1:11" x14ac:dyDescent="0.2">
      <c r="A86" s="139">
        <v>78</v>
      </c>
      <c r="B86" s="139">
        <v>0</v>
      </c>
      <c r="D86" s="139">
        <v>85</v>
      </c>
      <c r="E86" s="139">
        <v>0</v>
      </c>
      <c r="G86" s="142">
        <v>42.5</v>
      </c>
      <c r="H86" s="139">
        <v>0</v>
      </c>
      <c r="J86" s="141">
        <v>0.56716250000000001</v>
      </c>
      <c r="K86" s="139">
        <v>0</v>
      </c>
    </row>
    <row r="87" spans="1:11" x14ac:dyDescent="0.2">
      <c r="A87" s="139">
        <v>70</v>
      </c>
      <c r="B87" s="139">
        <v>0</v>
      </c>
      <c r="D87" s="139">
        <v>87</v>
      </c>
      <c r="E87" s="139">
        <v>0</v>
      </c>
      <c r="G87" s="142">
        <v>43.5</v>
      </c>
      <c r="H87" s="139">
        <v>0</v>
      </c>
      <c r="J87" s="141">
        <v>0.59416650000000004</v>
      </c>
      <c r="K87" s="139">
        <v>0</v>
      </c>
    </row>
    <row r="88" spans="1:11" x14ac:dyDescent="0.2">
      <c r="A88" s="139">
        <v>49</v>
      </c>
      <c r="B88" s="139">
        <v>0</v>
      </c>
      <c r="D88" s="139">
        <v>46</v>
      </c>
      <c r="E88" s="139">
        <v>0</v>
      </c>
      <c r="G88" s="142">
        <v>23</v>
      </c>
      <c r="H88" s="139">
        <v>0</v>
      </c>
      <c r="J88" s="141">
        <v>0.166106</v>
      </c>
      <c r="K88" s="139">
        <v>0</v>
      </c>
    </row>
    <row r="89" spans="1:11" x14ac:dyDescent="0.2">
      <c r="A89" s="139">
        <v>76</v>
      </c>
      <c r="B89" s="139">
        <v>0</v>
      </c>
      <c r="D89" s="139">
        <v>105</v>
      </c>
      <c r="E89" s="139">
        <v>0</v>
      </c>
      <c r="G89" s="142">
        <v>52.5</v>
      </c>
      <c r="H89" s="139">
        <v>0</v>
      </c>
      <c r="J89" s="141">
        <v>0.86546250000000002</v>
      </c>
      <c r="K89" s="139">
        <v>0</v>
      </c>
    </row>
    <row r="90" spans="1:11" x14ac:dyDescent="0.2">
      <c r="A90" s="139">
        <v>64</v>
      </c>
      <c r="B90" s="139">
        <v>0</v>
      </c>
      <c r="D90" s="139">
        <v>69</v>
      </c>
      <c r="E90" s="139">
        <v>0</v>
      </c>
      <c r="G90" s="142">
        <v>34.5</v>
      </c>
      <c r="H90" s="139">
        <v>0</v>
      </c>
      <c r="J90" s="141">
        <v>0.37373850000000003</v>
      </c>
      <c r="K90" s="139">
        <v>0</v>
      </c>
    </row>
    <row r="91" spans="1:11" x14ac:dyDescent="0.2">
      <c r="A91" s="139">
        <v>77</v>
      </c>
      <c r="B91" s="139">
        <v>0</v>
      </c>
      <c r="D91" s="139">
        <v>80</v>
      </c>
      <c r="E91" s="139">
        <v>0</v>
      </c>
      <c r="G91" s="142">
        <v>40</v>
      </c>
      <c r="H91" s="139">
        <v>0</v>
      </c>
      <c r="J91" s="141">
        <v>0.50239999999999996</v>
      </c>
      <c r="K91" s="139">
        <v>0</v>
      </c>
    </row>
    <row r="92" spans="1:11" x14ac:dyDescent="0.2">
      <c r="A92" s="139">
        <v>200</v>
      </c>
      <c r="B92" s="139">
        <v>34500</v>
      </c>
      <c r="D92" s="139">
        <v>152</v>
      </c>
      <c r="E92" s="139">
        <v>34500</v>
      </c>
      <c r="G92" s="142">
        <v>76</v>
      </c>
      <c r="H92" s="139">
        <v>34500</v>
      </c>
      <c r="J92" s="141">
        <v>1.8136639999999999</v>
      </c>
      <c r="K92" s="139">
        <v>34500</v>
      </c>
    </row>
    <row r="93" spans="1:11" x14ac:dyDescent="0.2">
      <c r="A93" s="139">
        <v>180</v>
      </c>
      <c r="B93" s="139">
        <v>19520</v>
      </c>
      <c r="D93" s="139">
        <v>132</v>
      </c>
      <c r="E93" s="139">
        <v>19520</v>
      </c>
      <c r="G93" s="142">
        <v>66</v>
      </c>
      <c r="H93" s="139">
        <v>19520</v>
      </c>
      <c r="J93" s="141">
        <v>1.3677840000000001</v>
      </c>
      <c r="K93" s="139">
        <v>19520</v>
      </c>
    </row>
    <row r="94" spans="1:11" x14ac:dyDescent="0.2">
      <c r="A94" s="139">
        <v>170</v>
      </c>
      <c r="B94" s="139">
        <v>19186</v>
      </c>
      <c r="D94" s="139">
        <v>130</v>
      </c>
      <c r="E94" s="139">
        <v>19186</v>
      </c>
      <c r="G94" s="142">
        <v>65</v>
      </c>
      <c r="H94" s="139">
        <v>19186</v>
      </c>
      <c r="J94" s="141">
        <v>1.3266500000000001</v>
      </c>
      <c r="K94" s="139">
        <v>19186</v>
      </c>
    </row>
    <row r="95" spans="1:11" x14ac:dyDescent="0.2">
      <c r="A95" s="139">
        <v>170</v>
      </c>
      <c r="B95" s="139">
        <v>11050</v>
      </c>
      <c r="D95" s="139">
        <v>120</v>
      </c>
      <c r="E95" s="139">
        <v>11050</v>
      </c>
      <c r="G95" s="142">
        <v>60</v>
      </c>
      <c r="H95" s="139">
        <v>11050</v>
      </c>
      <c r="J95" s="141">
        <v>1.1304000000000001</v>
      </c>
      <c r="K95" s="139">
        <v>11050</v>
      </c>
    </row>
    <row r="96" spans="1:11" x14ac:dyDescent="0.2">
      <c r="A96" s="139">
        <v>200</v>
      </c>
      <c r="B96" s="139">
        <v>40272</v>
      </c>
      <c r="D96" s="139">
        <v>180</v>
      </c>
      <c r="E96" s="139">
        <v>40272</v>
      </c>
      <c r="G96" s="142">
        <v>90</v>
      </c>
      <c r="H96" s="139">
        <v>40272</v>
      </c>
      <c r="J96" s="141">
        <v>2.5434000000000001</v>
      </c>
      <c r="K96" s="139">
        <v>40272</v>
      </c>
    </row>
    <row r="97" spans="1:11" x14ac:dyDescent="0.2">
      <c r="A97" s="139">
        <v>220</v>
      </c>
      <c r="B97" s="139">
        <v>21846</v>
      </c>
      <c r="D97" s="139">
        <v>165</v>
      </c>
      <c r="E97" s="139">
        <v>21846</v>
      </c>
      <c r="G97" s="142">
        <v>82.5</v>
      </c>
      <c r="H97" s="139">
        <v>21846</v>
      </c>
      <c r="J97" s="141">
        <v>2.1371625000000001</v>
      </c>
      <c r="K97" s="139">
        <v>21846</v>
      </c>
    </row>
    <row r="98" spans="1:11" x14ac:dyDescent="0.2">
      <c r="A98" s="139">
        <v>178</v>
      </c>
      <c r="B98" s="139">
        <v>6856</v>
      </c>
      <c r="D98" s="139">
        <v>65</v>
      </c>
      <c r="E98" s="139">
        <v>6856</v>
      </c>
      <c r="G98" s="142">
        <v>32.5</v>
      </c>
      <c r="H98" s="139">
        <v>6856</v>
      </c>
      <c r="J98" s="141">
        <v>0.33166250000000003</v>
      </c>
      <c r="K98" s="139">
        <v>6856</v>
      </c>
    </row>
    <row r="99" spans="1:11" x14ac:dyDescent="0.2">
      <c r="A99" s="139">
        <v>172</v>
      </c>
      <c r="B99" s="139">
        <v>4705</v>
      </c>
      <c r="D99" s="139">
        <v>39</v>
      </c>
      <c r="E99" s="139">
        <v>4705</v>
      </c>
      <c r="G99" s="142">
        <v>19.5</v>
      </c>
      <c r="H99" s="139">
        <v>4705</v>
      </c>
      <c r="J99" s="141">
        <v>0.11939850000000002</v>
      </c>
      <c r="K99" s="139">
        <v>4705</v>
      </c>
    </row>
    <row r="100" spans="1:11" x14ac:dyDescent="0.2">
      <c r="A100" s="139">
        <v>200</v>
      </c>
      <c r="B100" s="139">
        <v>13798</v>
      </c>
      <c r="D100" s="139">
        <v>95</v>
      </c>
      <c r="E100" s="139">
        <v>13798</v>
      </c>
      <c r="G100" s="142">
        <v>47.5</v>
      </c>
      <c r="H100" s="139">
        <v>13798</v>
      </c>
      <c r="J100" s="141">
        <v>0.7084625</v>
      </c>
      <c r="K100" s="139">
        <v>13798</v>
      </c>
    </row>
    <row r="101" spans="1:11" x14ac:dyDescent="0.2">
      <c r="A101" s="139">
        <v>250</v>
      </c>
      <c r="B101" s="139">
        <v>625</v>
      </c>
      <c r="D101" s="139">
        <v>149</v>
      </c>
      <c r="E101" s="139">
        <v>625</v>
      </c>
      <c r="G101" s="142">
        <v>74.5</v>
      </c>
      <c r="H101" s="139">
        <v>625</v>
      </c>
      <c r="J101" s="141">
        <v>1.7427785</v>
      </c>
      <c r="K101" s="139">
        <v>625</v>
      </c>
    </row>
    <row r="102" spans="1:11" x14ac:dyDescent="0.2">
      <c r="A102" s="139">
        <v>250</v>
      </c>
      <c r="B102" s="139">
        <v>4567</v>
      </c>
      <c r="D102" s="139">
        <v>130</v>
      </c>
      <c r="E102" s="139">
        <v>4567</v>
      </c>
      <c r="G102" s="142">
        <v>65</v>
      </c>
      <c r="H102" s="139">
        <v>4567</v>
      </c>
      <c r="J102" s="141">
        <v>1.3266500000000001</v>
      </c>
      <c r="K102" s="139">
        <v>4567</v>
      </c>
    </row>
    <row r="103" spans="1:11" x14ac:dyDescent="0.2">
      <c r="A103" s="139">
        <v>160</v>
      </c>
      <c r="B103" s="139">
        <v>1234</v>
      </c>
      <c r="D103" s="139">
        <v>115</v>
      </c>
      <c r="E103" s="139">
        <v>1234</v>
      </c>
      <c r="G103" s="142">
        <v>57.5</v>
      </c>
      <c r="H103" s="139">
        <v>1234</v>
      </c>
      <c r="J103" s="141">
        <v>1.0381625000000001</v>
      </c>
      <c r="K103" s="139">
        <v>1234</v>
      </c>
    </row>
    <row r="104" spans="1:11" x14ac:dyDescent="0.2">
      <c r="A104" s="139">
        <v>250</v>
      </c>
      <c r="B104" s="139">
        <v>40424</v>
      </c>
      <c r="D104" s="139">
        <v>200</v>
      </c>
      <c r="E104" s="139">
        <v>40424</v>
      </c>
      <c r="G104" s="142">
        <v>100</v>
      </c>
      <c r="H104" s="139">
        <v>40424</v>
      </c>
      <c r="J104" s="141">
        <v>3.14</v>
      </c>
      <c r="K104" s="139">
        <v>40424</v>
      </c>
    </row>
    <row r="105" spans="1:11" x14ac:dyDescent="0.2">
      <c r="A105" s="139">
        <v>200</v>
      </c>
      <c r="B105" s="139">
        <v>1593</v>
      </c>
      <c r="D105" s="139">
        <v>180</v>
      </c>
      <c r="E105" s="139">
        <v>1593</v>
      </c>
      <c r="G105" s="142">
        <v>90</v>
      </c>
      <c r="H105" s="139">
        <v>1593</v>
      </c>
      <c r="J105" s="141">
        <v>2.5434000000000001</v>
      </c>
      <c r="K105" s="139">
        <v>1593</v>
      </c>
    </row>
    <row r="106" spans="1:11" x14ac:dyDescent="0.2">
      <c r="A106" s="139">
        <v>140</v>
      </c>
      <c r="B106" s="139">
        <v>6108</v>
      </c>
      <c r="D106" s="139">
        <v>57</v>
      </c>
      <c r="E106" s="139">
        <v>6108</v>
      </c>
      <c r="G106" s="142">
        <v>28.5</v>
      </c>
      <c r="H106" s="139">
        <v>6108</v>
      </c>
      <c r="J106" s="141">
        <v>0.25504650000000001</v>
      </c>
      <c r="K106" s="139">
        <v>6108</v>
      </c>
    </row>
    <row r="107" spans="1:11" x14ac:dyDescent="0.2">
      <c r="A107" s="139">
        <v>120</v>
      </c>
      <c r="B107" s="139">
        <v>12100</v>
      </c>
      <c r="D107" s="139">
        <v>130</v>
      </c>
      <c r="E107" s="139">
        <v>12100</v>
      </c>
      <c r="G107" s="142">
        <v>65</v>
      </c>
      <c r="H107" s="139">
        <v>12100</v>
      </c>
      <c r="J107" s="141">
        <v>1.3266500000000001</v>
      </c>
      <c r="K107" s="139">
        <v>12100</v>
      </c>
    </row>
    <row r="108" spans="1:11" x14ac:dyDescent="0.2">
      <c r="A108" s="139">
        <v>80</v>
      </c>
      <c r="B108" s="139">
        <v>1705</v>
      </c>
      <c r="D108" s="139">
        <v>120</v>
      </c>
      <c r="E108" s="139">
        <v>1705</v>
      </c>
      <c r="G108" s="142">
        <v>60</v>
      </c>
      <c r="H108" s="139">
        <v>1705</v>
      </c>
      <c r="J108" s="141">
        <v>1.1304000000000001</v>
      </c>
      <c r="K108" s="139">
        <v>1705</v>
      </c>
    </row>
    <row r="109" spans="1:11" x14ac:dyDescent="0.2">
      <c r="A109" s="139">
        <v>100</v>
      </c>
      <c r="B109" s="139">
        <v>6861</v>
      </c>
      <c r="D109" s="139">
        <v>125</v>
      </c>
      <c r="E109" s="139">
        <v>6861</v>
      </c>
      <c r="G109" s="142">
        <v>62.5</v>
      </c>
      <c r="H109" s="139">
        <v>6861</v>
      </c>
      <c r="J109" s="141">
        <v>1.2265625</v>
      </c>
      <c r="K109" s="139">
        <v>6861</v>
      </c>
    </row>
    <row r="110" spans="1:11" x14ac:dyDescent="0.2">
      <c r="A110" s="139">
        <v>130</v>
      </c>
      <c r="B110" s="139">
        <v>10500</v>
      </c>
      <c r="D110" s="139">
        <v>95</v>
      </c>
      <c r="E110" s="139">
        <v>10500</v>
      </c>
      <c r="G110" s="142">
        <v>47.5</v>
      </c>
      <c r="H110" s="139">
        <v>10500</v>
      </c>
      <c r="J110" s="141">
        <v>0.7084625</v>
      </c>
      <c r="K110" s="139">
        <v>10500</v>
      </c>
    </row>
    <row r="111" spans="1:11" x14ac:dyDescent="0.2">
      <c r="A111" s="139">
        <v>150</v>
      </c>
      <c r="B111" s="139">
        <v>4705</v>
      </c>
      <c r="D111" s="139">
        <v>60</v>
      </c>
      <c r="E111" s="139">
        <v>4705</v>
      </c>
      <c r="G111" s="142">
        <v>30</v>
      </c>
      <c r="H111" s="139">
        <v>4705</v>
      </c>
      <c r="J111" s="141">
        <v>0.28260000000000002</v>
      </c>
      <c r="K111" s="139">
        <v>4705</v>
      </c>
    </row>
    <row r="112" spans="1:11" x14ac:dyDescent="0.2">
      <c r="A112" s="139">
        <v>100</v>
      </c>
      <c r="B112" s="139">
        <v>3725</v>
      </c>
      <c r="D112" s="139">
        <v>35</v>
      </c>
      <c r="E112" s="139">
        <v>3725</v>
      </c>
      <c r="G112" s="142">
        <v>17.5</v>
      </c>
      <c r="H112" s="139">
        <v>3725</v>
      </c>
      <c r="J112" s="141">
        <v>9.6162499999999998E-2</v>
      </c>
      <c r="K112" s="139">
        <v>3725</v>
      </c>
    </row>
    <row r="113" spans="1:11" x14ac:dyDescent="0.2">
      <c r="A113" s="139">
        <v>155</v>
      </c>
      <c r="B113" s="139">
        <v>1797</v>
      </c>
      <c r="D113" s="139">
        <v>75</v>
      </c>
      <c r="E113" s="139">
        <v>1797</v>
      </c>
      <c r="G113" s="142">
        <v>37.5</v>
      </c>
      <c r="H113" s="139">
        <v>1797</v>
      </c>
      <c r="J113" s="141">
        <v>0.44156250000000002</v>
      </c>
      <c r="K113" s="139">
        <v>1797</v>
      </c>
    </row>
    <row r="114" spans="1:11" x14ac:dyDescent="0.2">
      <c r="A114" s="139">
        <v>100</v>
      </c>
      <c r="B114" s="139">
        <v>35114</v>
      </c>
      <c r="D114" s="139">
        <v>85</v>
      </c>
      <c r="E114" s="139">
        <v>35114</v>
      </c>
      <c r="G114" s="142">
        <v>42.5</v>
      </c>
      <c r="H114" s="139">
        <v>35114</v>
      </c>
      <c r="J114" s="141">
        <v>0.56716250000000001</v>
      </c>
      <c r="K114" s="139">
        <v>35114</v>
      </c>
    </row>
    <row r="115" spans="1:11" x14ac:dyDescent="0.2">
      <c r="A115" s="139">
        <v>175</v>
      </c>
      <c r="B115" s="139">
        <v>2703</v>
      </c>
      <c r="D115" s="139">
        <v>75</v>
      </c>
      <c r="E115" s="139">
        <v>2703</v>
      </c>
      <c r="G115" s="142">
        <v>37.5</v>
      </c>
      <c r="H115" s="139">
        <v>2703</v>
      </c>
      <c r="J115" s="141">
        <v>0.44156250000000002</v>
      </c>
      <c r="K115" s="139">
        <v>2703</v>
      </c>
    </row>
    <row r="116" spans="1:11" x14ac:dyDescent="0.2">
      <c r="A116" s="139">
        <v>112</v>
      </c>
      <c r="B116" s="139">
        <v>7890</v>
      </c>
      <c r="D116" s="139">
        <v>58</v>
      </c>
      <c r="E116" s="139">
        <v>7890</v>
      </c>
      <c r="G116" s="142">
        <v>29</v>
      </c>
      <c r="H116" s="139">
        <v>7890</v>
      </c>
      <c r="J116" s="141">
        <v>0.26407400000000003</v>
      </c>
      <c r="K116" s="139">
        <v>7890</v>
      </c>
    </row>
    <row r="117" spans="1:11" x14ac:dyDescent="0.2">
      <c r="A117" s="139">
        <v>200</v>
      </c>
      <c r="B117" s="139">
        <v>1879</v>
      </c>
      <c r="D117" s="139">
        <v>125</v>
      </c>
      <c r="E117" s="139">
        <v>1879</v>
      </c>
      <c r="G117" s="142">
        <v>62.5</v>
      </c>
      <c r="H117" s="139">
        <v>1879</v>
      </c>
      <c r="J117" s="141">
        <v>1.2265625</v>
      </c>
      <c r="K117" s="139">
        <v>1879</v>
      </c>
    </row>
    <row r="118" spans="1:11" x14ac:dyDescent="0.2">
      <c r="A118" s="139">
        <v>100</v>
      </c>
      <c r="B118" s="139">
        <v>5657</v>
      </c>
      <c r="D118" s="139">
        <v>30</v>
      </c>
      <c r="E118" s="139">
        <v>5657</v>
      </c>
      <c r="G118" s="142">
        <v>15</v>
      </c>
      <c r="H118" s="139">
        <v>5657</v>
      </c>
      <c r="J118" s="141">
        <v>7.0650000000000004E-2</v>
      </c>
      <c r="K118" s="139">
        <v>5657</v>
      </c>
    </row>
    <row r="119" spans="1:11" x14ac:dyDescent="0.2">
      <c r="A119" s="139">
        <v>149</v>
      </c>
      <c r="B119" s="139">
        <v>6238</v>
      </c>
      <c r="D119" s="139">
        <v>120</v>
      </c>
      <c r="E119" s="139">
        <v>6238</v>
      </c>
      <c r="G119" s="142">
        <v>60</v>
      </c>
      <c r="H119" s="139">
        <v>6238</v>
      </c>
      <c r="J119" s="141">
        <v>1.1304000000000001</v>
      </c>
      <c r="K119" s="139">
        <v>6238</v>
      </c>
    </row>
    <row r="120" spans="1:11" x14ac:dyDescent="0.2">
      <c r="A120" s="139">
        <v>160</v>
      </c>
      <c r="B120" s="139">
        <v>4705</v>
      </c>
      <c r="D120" s="139">
        <v>120</v>
      </c>
      <c r="E120" s="139">
        <v>4705</v>
      </c>
      <c r="G120" s="142">
        <v>60</v>
      </c>
      <c r="H120" s="139">
        <v>4705</v>
      </c>
      <c r="J120" s="141">
        <v>1.1304000000000001</v>
      </c>
      <c r="K120" s="139">
        <v>4705</v>
      </c>
    </row>
    <row r="121" spans="1:11" x14ac:dyDescent="0.2">
      <c r="A121" s="139">
        <v>200</v>
      </c>
      <c r="B121" s="139">
        <v>12280</v>
      </c>
      <c r="D121" s="139">
        <v>130</v>
      </c>
      <c r="E121" s="139">
        <v>12280</v>
      </c>
      <c r="G121" s="142">
        <v>65</v>
      </c>
      <c r="H121" s="139">
        <v>12280</v>
      </c>
      <c r="J121" s="141">
        <v>1.3266500000000001</v>
      </c>
      <c r="K121" s="139">
        <v>12280</v>
      </c>
    </row>
  </sheetData>
  <mergeCells count="1"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2:AC114"/>
  <sheetViews>
    <sheetView zoomScale="85" zoomScaleNormal="85" workbookViewId="0">
      <selection activeCell="I22" sqref="I22"/>
    </sheetView>
  </sheetViews>
  <sheetFormatPr baseColWidth="10" defaultRowHeight="12.75" x14ac:dyDescent="0.2"/>
  <cols>
    <col min="1" max="1" width="9.85546875" customWidth="1"/>
    <col min="2" max="2" width="12.28515625" customWidth="1"/>
    <col min="3" max="3" width="10.42578125" customWidth="1"/>
    <col min="4" max="4" width="6.7109375" customWidth="1"/>
    <col min="5" max="5" width="6.7109375" bestFit="1" customWidth="1"/>
    <col min="6" max="6" width="8" bestFit="1" customWidth="1"/>
    <col min="7" max="7" width="7.140625" customWidth="1"/>
    <col min="8" max="8" width="10.7109375" customWidth="1"/>
    <col min="9" max="9" width="12.42578125" customWidth="1"/>
    <col min="10" max="10" width="9.5703125" customWidth="1"/>
    <col min="11" max="11" width="11.28515625" customWidth="1"/>
    <col min="12" max="12" width="13.5703125" customWidth="1"/>
    <col min="13" max="13" width="13.140625" customWidth="1"/>
    <col min="14" max="14" width="10.7109375" customWidth="1"/>
    <col min="15" max="15" width="11.7109375" bestFit="1" customWidth="1"/>
    <col min="16" max="16" width="10.85546875" customWidth="1"/>
    <col min="17" max="17" width="5.5703125" bestFit="1" customWidth="1"/>
    <col min="18" max="18" width="8.85546875" bestFit="1" customWidth="1"/>
    <col min="19" max="19" width="7.42578125" customWidth="1"/>
    <col min="20" max="20" width="10.42578125" customWidth="1"/>
    <col min="21" max="21" width="7.85546875" customWidth="1"/>
    <col min="22" max="22" width="7.5703125" customWidth="1"/>
    <col min="23" max="23" width="8.140625" customWidth="1"/>
    <col min="24" max="24" width="9.28515625" customWidth="1"/>
    <col min="25" max="25" width="8.85546875" customWidth="1"/>
    <col min="26" max="26" width="6.5703125" customWidth="1"/>
    <col min="27" max="27" width="11.7109375" customWidth="1"/>
    <col min="28" max="28" width="9.28515625" customWidth="1"/>
    <col min="29" max="29" width="8.42578125" customWidth="1"/>
  </cols>
  <sheetData>
    <row r="2" spans="1:28" x14ac:dyDescent="0.2">
      <c r="A2" s="150" t="s">
        <v>33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2"/>
      <c r="S2" s="150" t="s">
        <v>48</v>
      </c>
      <c r="T2" s="151"/>
      <c r="U2" s="152"/>
      <c r="V2" s="153" t="s">
        <v>5</v>
      </c>
      <c r="W2" s="154"/>
      <c r="Y2" s="153" t="s">
        <v>6</v>
      </c>
      <c r="Z2" s="155"/>
      <c r="AA2" s="155"/>
      <c r="AB2" s="154"/>
    </row>
    <row r="3" spans="1:28" ht="27" customHeight="1" x14ac:dyDescent="0.35">
      <c r="A3" s="31" t="s">
        <v>2</v>
      </c>
      <c r="B3" s="124" t="s">
        <v>114</v>
      </c>
      <c r="C3" s="124" t="s">
        <v>115</v>
      </c>
      <c r="D3" s="32" t="s">
        <v>7</v>
      </c>
      <c r="E3" s="34" t="s">
        <v>8</v>
      </c>
      <c r="F3" s="34" t="s">
        <v>42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32" t="s">
        <v>17</v>
      </c>
      <c r="P3" s="32" t="s">
        <v>18</v>
      </c>
      <c r="Q3" s="32" t="s">
        <v>17</v>
      </c>
      <c r="R3" s="32" t="s">
        <v>18</v>
      </c>
      <c r="S3" s="50" t="s">
        <v>19</v>
      </c>
      <c r="T3" s="32" t="s">
        <v>20</v>
      </c>
      <c r="U3" s="45" t="s">
        <v>3</v>
      </c>
      <c r="V3" s="33" t="s">
        <v>21</v>
      </c>
      <c r="W3" s="101" t="s">
        <v>108</v>
      </c>
      <c r="Y3" s="33" t="s">
        <v>22</v>
      </c>
      <c r="Z3" s="34" t="s">
        <v>23</v>
      </c>
      <c r="AA3" s="35" t="s">
        <v>60</v>
      </c>
      <c r="AB3" s="105" t="s">
        <v>109</v>
      </c>
    </row>
    <row r="4" spans="1:28" ht="15" x14ac:dyDescent="0.25">
      <c r="A4" s="7">
        <v>1</v>
      </c>
      <c r="B4" s="122"/>
      <c r="C4" s="122"/>
      <c r="D4" s="8"/>
      <c r="E4" s="1"/>
      <c r="F4" s="1"/>
      <c r="G4" s="10"/>
      <c r="H4" s="9"/>
      <c r="I4" s="10"/>
      <c r="J4" s="10"/>
      <c r="K4" s="10"/>
      <c r="L4" s="10"/>
      <c r="M4" s="10"/>
      <c r="N4" s="10"/>
      <c r="O4" s="10"/>
      <c r="P4" s="11"/>
      <c r="Q4" s="10"/>
      <c r="R4" s="11"/>
      <c r="S4" s="51"/>
      <c r="T4" s="12"/>
      <c r="U4" s="13"/>
      <c r="V4" s="14"/>
      <c r="W4" s="102"/>
      <c r="Y4" s="97"/>
      <c r="Z4" s="10"/>
      <c r="AA4" s="98"/>
      <c r="AB4" s="106"/>
    </row>
    <row r="5" spans="1:28" ht="15" x14ac:dyDescent="0.25">
      <c r="A5" s="18">
        <v>2</v>
      </c>
      <c r="B5" s="1"/>
      <c r="C5" s="1"/>
      <c r="D5" s="19"/>
      <c r="E5" s="1"/>
      <c r="F5" s="5"/>
      <c r="G5" s="4"/>
      <c r="H5" s="5"/>
      <c r="I5" s="4"/>
      <c r="J5" s="4"/>
      <c r="K5" s="4"/>
      <c r="L5" s="4"/>
      <c r="M5" s="4"/>
      <c r="N5" s="4"/>
      <c r="O5" s="4"/>
      <c r="P5" s="20"/>
      <c r="Q5" s="4"/>
      <c r="R5" s="20"/>
      <c r="S5" s="15"/>
      <c r="T5" s="16"/>
      <c r="U5" s="21"/>
      <c r="V5" s="22"/>
      <c r="W5" s="103"/>
      <c r="Y5" s="99"/>
      <c r="Z5" s="4"/>
      <c r="AA5" s="17"/>
      <c r="AB5" s="107"/>
    </row>
    <row r="6" spans="1:28" ht="15" x14ac:dyDescent="0.25">
      <c r="A6" s="18">
        <v>3</v>
      </c>
      <c r="B6" s="1"/>
      <c r="C6" s="1"/>
      <c r="D6" s="19"/>
      <c r="E6" s="1"/>
      <c r="F6" s="1"/>
      <c r="G6" s="4"/>
      <c r="H6" s="5"/>
      <c r="I6" s="4"/>
      <c r="J6" s="4"/>
      <c r="K6" s="4"/>
      <c r="L6" s="4"/>
      <c r="M6" s="4"/>
      <c r="N6" s="4"/>
      <c r="O6" s="4"/>
      <c r="P6" s="20"/>
      <c r="Q6" s="4"/>
      <c r="R6" s="20"/>
      <c r="S6" s="15"/>
      <c r="T6" s="16"/>
      <c r="U6" s="21"/>
      <c r="V6" s="22"/>
      <c r="W6" s="103"/>
      <c r="Y6" s="99"/>
      <c r="Z6" s="4"/>
      <c r="AA6" s="17"/>
      <c r="AB6" s="107"/>
    </row>
    <row r="7" spans="1:28" ht="15" x14ac:dyDescent="0.25">
      <c r="A7" s="18">
        <v>4</v>
      </c>
      <c r="B7" s="1"/>
      <c r="C7" s="1"/>
      <c r="D7" s="19"/>
      <c r="E7" s="1"/>
      <c r="F7" s="1"/>
      <c r="G7" s="4"/>
      <c r="H7" s="5"/>
      <c r="I7" s="4"/>
      <c r="J7" s="4"/>
      <c r="K7" s="4"/>
      <c r="L7" s="4"/>
      <c r="M7" s="4"/>
      <c r="N7" s="4"/>
      <c r="O7" s="4"/>
      <c r="P7" s="20"/>
      <c r="Q7" s="4"/>
      <c r="R7" s="20"/>
      <c r="S7" s="15"/>
      <c r="T7" s="16"/>
      <c r="U7" s="21"/>
      <c r="V7" s="22"/>
      <c r="W7" s="103"/>
      <c r="Y7" s="99"/>
      <c r="Z7" s="4"/>
      <c r="AA7" s="17"/>
      <c r="AB7" s="107"/>
    </row>
    <row r="8" spans="1:28" ht="15" x14ac:dyDescent="0.25">
      <c r="A8" s="128">
        <v>5</v>
      </c>
      <c r="B8" s="123"/>
      <c r="C8" s="123"/>
      <c r="D8" s="24"/>
      <c r="E8" s="127"/>
      <c r="F8" s="23"/>
      <c r="G8" s="26"/>
      <c r="H8" s="25"/>
      <c r="I8" s="26"/>
      <c r="J8" s="26"/>
      <c r="K8" s="26"/>
      <c r="L8" s="26"/>
      <c r="M8" s="26"/>
      <c r="N8" s="26"/>
      <c r="O8" s="26"/>
      <c r="P8" s="27"/>
      <c r="Q8" s="26"/>
      <c r="R8" s="27"/>
      <c r="S8" s="29"/>
      <c r="T8" s="28"/>
      <c r="U8" s="46"/>
      <c r="V8" s="96"/>
      <c r="W8" s="104"/>
      <c r="Y8" s="100"/>
      <c r="Z8" s="26"/>
      <c r="AA8" s="30"/>
      <c r="AB8" s="108"/>
    </row>
    <row r="9" spans="1:28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2">
        <f>SUM(M4:M8)</f>
        <v>0</v>
      </c>
      <c r="N9" s="53">
        <f>SUM(N4:N8)</f>
        <v>0</v>
      </c>
      <c r="O9" s="54"/>
      <c r="P9" s="53">
        <f>SUM(P4:P8)</f>
        <v>0</v>
      </c>
      <c r="Q9" s="54"/>
      <c r="R9" s="55">
        <f>SUM(R4:R8)</f>
        <v>0</v>
      </c>
      <c r="T9" s="4"/>
      <c r="U9" s="4"/>
      <c r="V9" s="93">
        <f>SUM(V4:V8)</f>
        <v>0</v>
      </c>
      <c r="W9" s="93">
        <f>SUM(W4:W8)</f>
        <v>0</v>
      </c>
      <c r="Y9" s="93">
        <f>SUM(Y4:Y8)</f>
        <v>0</v>
      </c>
      <c r="Z9" s="93">
        <f>SUM(Z4:Z8)</f>
        <v>0</v>
      </c>
      <c r="AA9" s="93">
        <f>SUM(AA4:AA8)</f>
        <v>0</v>
      </c>
      <c r="AB9" s="93">
        <f>SUM(AB4:AB8)</f>
        <v>0</v>
      </c>
    </row>
    <row r="10" spans="1:2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8" x14ac:dyDescent="0.2">
      <c r="A11" s="94" t="s">
        <v>54</v>
      </c>
      <c r="B11" s="38"/>
      <c r="C11" s="38"/>
      <c r="D11" s="38"/>
      <c r="E11" s="38"/>
      <c r="F11" s="1"/>
      <c r="G11" s="1"/>
      <c r="H11" s="1"/>
      <c r="I11" s="1"/>
      <c r="J11" s="1"/>
      <c r="K11" s="157" t="s">
        <v>53</v>
      </c>
      <c r="L11" s="158"/>
    </row>
    <row r="12" spans="1:28" ht="18.75" x14ac:dyDescent="0.25">
      <c r="A12" s="37" t="s">
        <v>34</v>
      </c>
      <c r="B12" s="38"/>
      <c r="C12" s="38"/>
      <c r="D12" s="38"/>
      <c r="E12" s="38"/>
      <c r="F12" s="1"/>
      <c r="G12" s="1"/>
      <c r="H12" s="1"/>
      <c r="I12" s="1"/>
      <c r="J12" s="1"/>
      <c r="K12" s="47" t="s">
        <v>0</v>
      </c>
      <c r="L12" s="42"/>
    </row>
    <row r="13" spans="1:28" ht="18.75" x14ac:dyDescent="0.25">
      <c r="A13" s="37" t="s">
        <v>35</v>
      </c>
      <c r="B13" s="38"/>
      <c r="C13" s="38"/>
      <c r="D13" s="38"/>
      <c r="E13" s="38"/>
      <c r="F13" s="1"/>
      <c r="G13" s="1"/>
      <c r="H13" s="1"/>
      <c r="I13" s="1"/>
      <c r="J13" s="1"/>
      <c r="K13" s="48" t="s">
        <v>1</v>
      </c>
      <c r="L13" s="43"/>
      <c r="M13" s="6" t="s">
        <v>123</v>
      </c>
    </row>
    <row r="14" spans="1:28" ht="18.75" x14ac:dyDescent="0.35">
      <c r="A14" s="37" t="s">
        <v>28</v>
      </c>
      <c r="B14" s="38"/>
      <c r="C14" s="38"/>
      <c r="D14" s="38"/>
      <c r="E14" s="38"/>
      <c r="F14" s="1"/>
      <c r="G14" s="1"/>
      <c r="H14" s="1"/>
      <c r="I14" s="1"/>
      <c r="J14" s="1"/>
      <c r="K14" s="48" t="s">
        <v>24</v>
      </c>
      <c r="L14" s="43"/>
      <c r="M14" s="6" t="s">
        <v>44</v>
      </c>
    </row>
    <row r="15" spans="1:28" ht="18.75" x14ac:dyDescent="0.25">
      <c r="A15" s="37" t="s">
        <v>36</v>
      </c>
      <c r="B15" s="39" t="s">
        <v>29</v>
      </c>
      <c r="C15" s="38"/>
      <c r="D15" s="38"/>
      <c r="E15" s="38"/>
      <c r="F15" s="1"/>
      <c r="G15" s="1"/>
      <c r="H15" s="1"/>
      <c r="I15" s="1"/>
      <c r="J15" s="1"/>
      <c r="K15" s="48" t="s">
        <v>4</v>
      </c>
      <c r="L15" s="43"/>
      <c r="M15" s="6" t="s">
        <v>44</v>
      </c>
    </row>
    <row r="16" spans="1:28" ht="15.75" x14ac:dyDescent="0.25">
      <c r="A16" s="40" t="s">
        <v>37</v>
      </c>
      <c r="B16" s="40" t="s">
        <v>30</v>
      </c>
      <c r="C16" s="38"/>
      <c r="D16" s="38"/>
      <c r="E16" s="38"/>
      <c r="F16" s="1"/>
      <c r="G16" s="1"/>
      <c r="H16" s="1"/>
      <c r="I16" s="1"/>
      <c r="J16" s="1"/>
      <c r="K16" s="49" t="s">
        <v>46</v>
      </c>
      <c r="L16" s="44"/>
      <c r="M16" s="6" t="s">
        <v>49</v>
      </c>
    </row>
    <row r="17" spans="1:7" ht="15.75" x14ac:dyDescent="0.3">
      <c r="A17" s="41" t="s">
        <v>39</v>
      </c>
      <c r="B17" s="41" t="s">
        <v>31</v>
      </c>
      <c r="C17" s="38"/>
      <c r="D17" s="38"/>
      <c r="E17" s="38"/>
      <c r="F17" s="1"/>
      <c r="G17" s="1"/>
    </row>
    <row r="18" spans="1:7" ht="15.75" x14ac:dyDescent="0.3">
      <c r="A18" s="41" t="s">
        <v>38</v>
      </c>
      <c r="B18" s="39" t="s">
        <v>50</v>
      </c>
      <c r="C18" s="38"/>
      <c r="D18" s="38"/>
      <c r="E18" s="38"/>
      <c r="F18" s="1"/>
      <c r="G18" s="1"/>
    </row>
    <row r="19" spans="1:7" x14ac:dyDescent="0.2">
      <c r="A19" s="39"/>
      <c r="B19" s="39"/>
      <c r="C19" s="38"/>
      <c r="D19" s="38"/>
      <c r="E19" s="38"/>
      <c r="F19" s="1"/>
      <c r="G19" s="1"/>
    </row>
    <row r="20" spans="1:7" x14ac:dyDescent="0.2">
      <c r="A20" s="94" t="s">
        <v>53</v>
      </c>
      <c r="B20" s="38"/>
      <c r="C20" s="38"/>
      <c r="D20" s="38"/>
      <c r="E20" s="38"/>
      <c r="F20" s="1"/>
      <c r="G20" s="1"/>
    </row>
    <row r="21" spans="1:7" ht="15.75" x14ac:dyDescent="0.3">
      <c r="A21" s="39" t="s">
        <v>55</v>
      </c>
      <c r="B21" s="38"/>
      <c r="C21" s="39" t="s">
        <v>56</v>
      </c>
      <c r="D21" s="38"/>
      <c r="E21" s="38"/>
      <c r="F21" s="1"/>
      <c r="G21" s="1"/>
    </row>
    <row r="22" spans="1:7" ht="15.75" x14ac:dyDescent="0.3">
      <c r="A22" s="39" t="s">
        <v>58</v>
      </c>
      <c r="B22" s="38"/>
      <c r="C22" s="39" t="s">
        <v>59</v>
      </c>
      <c r="D22" s="38"/>
      <c r="E22" s="38"/>
      <c r="F22" s="1"/>
      <c r="G22" s="1"/>
    </row>
    <row r="23" spans="1:7" ht="15.75" x14ac:dyDescent="0.3">
      <c r="A23" s="39" t="s">
        <v>43</v>
      </c>
      <c r="B23" s="38"/>
      <c r="C23" s="39" t="s">
        <v>52</v>
      </c>
      <c r="D23" s="38"/>
      <c r="E23" s="38"/>
      <c r="F23" s="1"/>
      <c r="G23" s="1"/>
    </row>
    <row r="24" spans="1:7" ht="15.75" x14ac:dyDescent="0.3">
      <c r="A24" s="39" t="s">
        <v>45</v>
      </c>
      <c r="B24" s="38"/>
      <c r="C24" s="39" t="s">
        <v>51</v>
      </c>
      <c r="D24" s="38"/>
      <c r="E24" s="38"/>
      <c r="F24" s="1"/>
      <c r="G24" s="1"/>
    </row>
    <row r="25" spans="1:7" x14ac:dyDescent="0.2">
      <c r="A25" s="38"/>
      <c r="B25" s="38"/>
      <c r="C25" s="39" t="s">
        <v>57</v>
      </c>
      <c r="D25" s="38"/>
      <c r="E25" s="38"/>
      <c r="F25" s="1"/>
      <c r="G25" s="1"/>
    </row>
    <row r="26" spans="1:7" x14ac:dyDescent="0.2">
      <c r="A26" s="38"/>
      <c r="B26" s="38"/>
      <c r="C26" s="38"/>
      <c r="D26" s="38"/>
      <c r="E26" s="38"/>
      <c r="F26" s="1"/>
      <c r="G26" s="1"/>
    </row>
    <row r="27" spans="1:7" ht="18.75" x14ac:dyDescent="0.35">
      <c r="A27" s="94" t="s">
        <v>107</v>
      </c>
      <c r="B27" s="38"/>
      <c r="C27" s="38"/>
      <c r="D27" s="38"/>
      <c r="E27" s="38"/>
      <c r="F27" s="1"/>
      <c r="G27" s="1"/>
    </row>
    <row r="28" spans="1:7" ht="15.75" x14ac:dyDescent="0.3">
      <c r="A28" s="39" t="s">
        <v>32</v>
      </c>
      <c r="B28" s="38"/>
      <c r="C28" s="38"/>
      <c r="D28" s="38"/>
      <c r="E28" s="38"/>
      <c r="F28" s="1"/>
      <c r="G28" s="1"/>
    </row>
    <row r="29" spans="1:7" ht="15.75" x14ac:dyDescent="0.3">
      <c r="A29" s="39" t="s">
        <v>40</v>
      </c>
      <c r="B29" s="38"/>
      <c r="C29" s="38"/>
      <c r="D29" s="38"/>
      <c r="E29" s="38"/>
      <c r="F29" s="1"/>
      <c r="G29" s="1"/>
    </row>
    <row r="30" spans="1:7" ht="15.75" x14ac:dyDescent="0.3">
      <c r="A30" s="39" t="s">
        <v>41</v>
      </c>
      <c r="B30" s="38"/>
      <c r="C30" s="38"/>
      <c r="D30" s="38"/>
      <c r="E30" s="38"/>
      <c r="F30" s="1"/>
      <c r="G30" s="1"/>
    </row>
    <row r="31" spans="1:7" x14ac:dyDescent="0.2">
      <c r="A31" s="39"/>
      <c r="B31" s="39"/>
      <c r="C31" s="39"/>
      <c r="D31" s="39"/>
      <c r="E31" s="39"/>
      <c r="F31" s="1"/>
      <c r="G31" s="1"/>
    </row>
    <row r="32" spans="1:7" ht="26.45" customHeight="1" x14ac:dyDescent="0.2">
      <c r="A32" s="126" t="s">
        <v>122</v>
      </c>
      <c r="B32" s="38"/>
      <c r="C32" s="38"/>
      <c r="D32" s="38"/>
      <c r="E32" s="38"/>
      <c r="F32" s="38"/>
      <c r="G32" s="38"/>
    </row>
    <row r="33" spans="1:12" x14ac:dyDescent="0.2">
      <c r="A33" s="38"/>
      <c r="B33" s="38"/>
      <c r="C33" s="38"/>
      <c r="D33" s="95" t="s">
        <v>61</v>
      </c>
      <c r="E33" s="38"/>
      <c r="F33" s="38"/>
      <c r="G33" s="38"/>
    </row>
    <row r="34" spans="1:12" x14ac:dyDescent="0.2">
      <c r="A34" s="38"/>
      <c r="B34" s="38"/>
      <c r="C34" s="38"/>
      <c r="D34" s="95"/>
      <c r="E34" s="38"/>
      <c r="F34" s="38"/>
      <c r="G34" s="38"/>
    </row>
    <row r="35" spans="1:12" x14ac:dyDescent="0.2">
      <c r="A35" s="38"/>
      <c r="B35" s="38"/>
      <c r="C35" s="38"/>
      <c r="D35" s="95"/>
      <c r="E35" s="38"/>
      <c r="F35" s="38"/>
      <c r="G35" s="38"/>
    </row>
    <row r="36" spans="1:12" x14ac:dyDescent="0.2">
      <c r="A36" s="38"/>
      <c r="B36" s="38"/>
      <c r="C36" s="38"/>
      <c r="D36" s="95" t="s">
        <v>62</v>
      </c>
      <c r="E36" s="38"/>
      <c r="F36" s="38"/>
      <c r="G36" s="38"/>
    </row>
    <row r="37" spans="1:12" x14ac:dyDescent="0.2">
      <c r="A37" s="38"/>
      <c r="B37" s="38"/>
      <c r="C37" s="38"/>
      <c r="D37" s="95"/>
      <c r="E37" s="38"/>
      <c r="F37" s="38"/>
      <c r="G37" s="38"/>
    </row>
    <row r="38" spans="1:12" x14ac:dyDescent="0.2">
      <c r="A38" s="38"/>
      <c r="B38" s="38"/>
      <c r="C38" s="38"/>
      <c r="D38" s="95"/>
      <c r="E38" s="38"/>
      <c r="F38" s="38"/>
      <c r="G38" s="38"/>
    </row>
    <row r="39" spans="1:12" x14ac:dyDescent="0.2">
      <c r="A39" s="38"/>
      <c r="B39" s="38"/>
      <c r="C39" s="38"/>
      <c r="D39" s="95" t="s">
        <v>47</v>
      </c>
      <c r="E39" s="38"/>
      <c r="F39" s="38"/>
      <c r="G39" s="38"/>
    </row>
    <row r="40" spans="1:12" x14ac:dyDescent="0.2">
      <c r="A40" s="38"/>
      <c r="B40" s="38"/>
      <c r="C40" s="38"/>
      <c r="D40" s="95"/>
      <c r="E40" s="38"/>
      <c r="F40" s="38"/>
      <c r="G40" s="38"/>
    </row>
    <row r="41" spans="1:12" x14ac:dyDescent="0.2">
      <c r="A41" s="38"/>
      <c r="B41" s="38"/>
      <c r="C41" s="38"/>
      <c r="D41" s="38"/>
      <c r="E41" s="38"/>
      <c r="F41" s="38"/>
      <c r="G41" s="38"/>
    </row>
    <row r="42" spans="1:12" x14ac:dyDescent="0.2">
      <c r="A42" s="38"/>
      <c r="B42" s="38"/>
      <c r="C42" s="38"/>
      <c r="D42" s="38"/>
      <c r="E42" s="95" t="s">
        <v>63</v>
      </c>
      <c r="F42" s="38"/>
      <c r="G42" s="38"/>
    </row>
    <row r="43" spans="1:12" x14ac:dyDescent="0.2">
      <c r="A43" s="38"/>
      <c r="B43" s="38"/>
      <c r="C43" s="38"/>
      <c r="D43" s="38"/>
      <c r="E43" s="38"/>
      <c r="F43" s="38"/>
      <c r="G43" s="38"/>
    </row>
    <row r="44" spans="1:12" x14ac:dyDescent="0.2">
      <c r="A44" s="38"/>
      <c r="B44" s="38"/>
      <c r="C44" s="38"/>
      <c r="D44" s="38"/>
      <c r="E44" s="38"/>
      <c r="F44" s="38"/>
      <c r="G44" s="38"/>
    </row>
    <row r="45" spans="1:12" ht="15" x14ac:dyDescent="0.25">
      <c r="A45" s="38"/>
      <c r="B45" s="38"/>
      <c r="C45" s="38"/>
      <c r="D45" s="38"/>
      <c r="E45" s="38"/>
      <c r="F45" s="1"/>
      <c r="H45" s="68"/>
      <c r="I45" s="68"/>
      <c r="K45" s="6"/>
      <c r="L45" s="6"/>
    </row>
    <row r="46" spans="1:12" ht="15" x14ac:dyDescent="0.25">
      <c r="A46" s="94" t="s">
        <v>121</v>
      </c>
      <c r="B46" s="94"/>
      <c r="C46" s="94"/>
      <c r="D46" s="94"/>
      <c r="E46" s="94"/>
      <c r="F46" s="1"/>
      <c r="H46" s="68"/>
      <c r="I46" s="68"/>
      <c r="K46" s="6"/>
      <c r="L46" s="6"/>
    </row>
    <row r="47" spans="1:12" ht="18.75" x14ac:dyDescent="0.35">
      <c r="A47" s="38"/>
      <c r="B47" s="38"/>
      <c r="C47" s="38"/>
      <c r="D47" s="38"/>
      <c r="E47" s="38"/>
      <c r="G47" s="69"/>
      <c r="H47" s="74" t="s">
        <v>67</v>
      </c>
      <c r="I47" s="75"/>
      <c r="J47" s="76" t="s">
        <v>68</v>
      </c>
      <c r="K47" s="76" t="s">
        <v>69</v>
      </c>
    </row>
    <row r="48" spans="1:12" x14ac:dyDescent="0.2">
      <c r="A48" s="38"/>
      <c r="B48" s="38"/>
      <c r="C48" s="95" t="s">
        <v>64</v>
      </c>
      <c r="D48" s="95"/>
      <c r="E48" s="38"/>
      <c r="H48" s="38"/>
      <c r="I48" s="38"/>
      <c r="J48" s="38"/>
      <c r="K48" s="38"/>
    </row>
    <row r="49" spans="1:25" x14ac:dyDescent="0.2">
      <c r="A49" s="38"/>
      <c r="B49" s="38"/>
      <c r="C49" s="95"/>
      <c r="D49" s="95"/>
      <c r="E49" s="38"/>
      <c r="H49" s="38"/>
      <c r="I49" s="38"/>
      <c r="J49" s="38"/>
      <c r="K49" s="38"/>
    </row>
    <row r="50" spans="1:25" x14ac:dyDescent="0.2">
      <c r="A50" s="38"/>
      <c r="B50" s="38"/>
      <c r="C50" s="95"/>
      <c r="D50" s="95"/>
      <c r="E50" s="38"/>
      <c r="H50" s="38"/>
      <c r="I50" s="38"/>
      <c r="J50" s="38"/>
      <c r="K50" s="38"/>
    </row>
    <row r="51" spans="1:25" x14ac:dyDescent="0.2">
      <c r="A51" s="38"/>
      <c r="B51" s="38"/>
      <c r="C51" s="95"/>
      <c r="D51" s="95"/>
      <c r="E51" s="38"/>
      <c r="H51" s="38"/>
      <c r="I51" s="38"/>
      <c r="J51" s="38"/>
      <c r="K51" s="38"/>
      <c r="P51" s="6" t="s">
        <v>111</v>
      </c>
    </row>
    <row r="52" spans="1:25" x14ac:dyDescent="0.2">
      <c r="A52" s="38"/>
      <c r="B52" s="38"/>
      <c r="C52" s="95" t="s">
        <v>66</v>
      </c>
      <c r="D52" s="95"/>
      <c r="E52" s="38"/>
      <c r="H52" s="38"/>
      <c r="I52" s="38"/>
      <c r="J52" s="38"/>
      <c r="K52" s="38"/>
      <c r="P52" s="6" t="s">
        <v>112</v>
      </c>
    </row>
    <row r="53" spans="1:25" x14ac:dyDescent="0.2">
      <c r="A53" s="38"/>
      <c r="B53" s="38"/>
      <c r="C53" s="95"/>
      <c r="D53" s="95"/>
      <c r="E53" s="38"/>
      <c r="H53" s="38"/>
      <c r="I53" s="38"/>
      <c r="J53" s="38"/>
      <c r="K53" s="38"/>
      <c r="P53" s="6" t="s">
        <v>110</v>
      </c>
    </row>
    <row r="54" spans="1:25" x14ac:dyDescent="0.2">
      <c r="A54" s="38"/>
      <c r="B54" s="38"/>
      <c r="C54" s="95"/>
      <c r="D54" s="95"/>
      <c r="E54" s="38"/>
      <c r="H54" s="38"/>
      <c r="I54" s="38"/>
      <c r="J54" s="38"/>
      <c r="K54" s="38"/>
    </row>
    <row r="55" spans="1:25" x14ac:dyDescent="0.2">
      <c r="A55" s="38"/>
      <c r="B55" s="38"/>
      <c r="C55" s="95"/>
      <c r="D55" s="95"/>
      <c r="E55" s="38"/>
    </row>
    <row r="56" spans="1:25" x14ac:dyDescent="0.2">
      <c r="A56" s="38"/>
      <c r="B56" s="38"/>
      <c r="C56" s="95" t="s">
        <v>65</v>
      </c>
      <c r="D56" s="95"/>
      <c r="E56" s="38"/>
    </row>
    <row r="57" spans="1:25" ht="21" x14ac:dyDescent="0.35">
      <c r="A57" s="38"/>
      <c r="B57" s="38"/>
      <c r="C57" s="95"/>
      <c r="D57" s="95"/>
      <c r="E57" s="38"/>
      <c r="H57" s="83" t="s">
        <v>67</v>
      </c>
      <c r="I57" s="1"/>
      <c r="J57" s="1"/>
      <c r="K57" s="1"/>
      <c r="L57" s="1"/>
      <c r="M57" s="1"/>
      <c r="N57" s="82" t="s">
        <v>83</v>
      </c>
      <c r="O57" s="84"/>
      <c r="P57" s="82" t="s">
        <v>84</v>
      </c>
      <c r="Q57" s="82" t="s">
        <v>85</v>
      </c>
      <c r="R57" s="82" t="s">
        <v>86</v>
      </c>
      <c r="S57" s="82" t="s">
        <v>87</v>
      </c>
      <c r="T57" s="82" t="s">
        <v>88</v>
      </c>
      <c r="U57" s="82" t="s">
        <v>89</v>
      </c>
      <c r="V57" s="82" t="s">
        <v>90</v>
      </c>
      <c r="W57" s="82" t="s">
        <v>91</v>
      </c>
      <c r="X57" s="82" t="s">
        <v>92</v>
      </c>
      <c r="Y57" s="82" t="s">
        <v>93</v>
      </c>
    </row>
    <row r="58" spans="1:25" ht="18.75" x14ac:dyDescent="0.35">
      <c r="A58" s="38"/>
      <c r="B58" s="38"/>
      <c r="C58" s="95"/>
      <c r="D58" s="95"/>
      <c r="E58" s="38"/>
      <c r="H58" s="73" t="s">
        <v>81</v>
      </c>
      <c r="I58" s="1"/>
      <c r="J58" s="1"/>
      <c r="K58" s="1"/>
      <c r="L58" s="1"/>
      <c r="M58" s="1"/>
      <c r="N58" s="71" t="s">
        <v>70</v>
      </c>
      <c r="P58" s="71" t="s">
        <v>71</v>
      </c>
      <c r="Q58" s="71" t="s">
        <v>72</v>
      </c>
      <c r="R58" s="71" t="s">
        <v>73</v>
      </c>
      <c r="S58" s="71" t="s">
        <v>74</v>
      </c>
      <c r="T58" s="71" t="s">
        <v>75</v>
      </c>
      <c r="U58" s="71" t="s">
        <v>76</v>
      </c>
      <c r="V58" s="71" t="s">
        <v>77</v>
      </c>
      <c r="W58" s="71" t="s">
        <v>78</v>
      </c>
      <c r="X58" s="71" t="s">
        <v>79</v>
      </c>
      <c r="Y58" s="71" t="s">
        <v>80</v>
      </c>
    </row>
    <row r="59" spans="1:25" ht="15" x14ac:dyDescent="0.25">
      <c r="A59" s="38"/>
      <c r="B59" s="38"/>
      <c r="C59" s="95" t="s">
        <v>65</v>
      </c>
      <c r="D59" s="95"/>
      <c r="E59" s="38"/>
      <c r="H59" s="56"/>
      <c r="I59" s="57"/>
      <c r="J59" s="57"/>
      <c r="K59" s="57"/>
      <c r="L59" s="58"/>
      <c r="M59" s="4"/>
      <c r="N59" s="77"/>
      <c r="P59" s="60"/>
      <c r="Q59" s="60"/>
      <c r="R59" s="60"/>
      <c r="S59" s="60"/>
      <c r="T59" s="110"/>
      <c r="U59" s="60"/>
      <c r="V59" s="60"/>
      <c r="W59" s="60"/>
      <c r="X59" s="60"/>
      <c r="Y59" s="60"/>
    </row>
    <row r="60" spans="1:25" ht="15" x14ac:dyDescent="0.25">
      <c r="A60" s="38"/>
      <c r="B60" s="38"/>
      <c r="C60" s="95"/>
      <c r="D60" s="95"/>
      <c r="E60" s="38"/>
      <c r="H60" s="59"/>
      <c r="I60" s="60"/>
      <c r="J60" s="60"/>
      <c r="K60" s="60"/>
      <c r="L60" s="61"/>
      <c r="M60" s="1"/>
      <c r="N60" s="78"/>
      <c r="P60" s="75"/>
      <c r="Q60" s="60"/>
      <c r="R60" s="60"/>
      <c r="S60" s="60"/>
      <c r="T60" s="110"/>
      <c r="U60" s="60"/>
      <c r="V60" s="60"/>
      <c r="W60" s="60"/>
      <c r="X60" s="60"/>
      <c r="Y60" s="60"/>
    </row>
    <row r="61" spans="1:25" ht="15.75" x14ac:dyDescent="0.25">
      <c r="A61" s="38"/>
      <c r="B61" s="38"/>
      <c r="C61" s="95"/>
      <c r="D61" s="95"/>
      <c r="E61" s="38"/>
      <c r="H61" s="62"/>
      <c r="I61" s="63"/>
      <c r="J61" s="60"/>
      <c r="K61" s="60"/>
      <c r="L61" s="61"/>
      <c r="M61" s="85" t="s">
        <v>2</v>
      </c>
      <c r="N61" s="78"/>
      <c r="O61" s="72" t="s">
        <v>26</v>
      </c>
      <c r="P61" s="75"/>
      <c r="Q61" s="75"/>
      <c r="R61" s="60"/>
      <c r="S61" s="60"/>
      <c r="T61" s="110"/>
      <c r="U61" s="60"/>
      <c r="V61" s="60"/>
      <c r="W61" s="60"/>
      <c r="X61" s="60"/>
      <c r="Y61" s="60"/>
    </row>
    <row r="62" spans="1:25" ht="15" x14ac:dyDescent="0.25">
      <c r="A62" s="38"/>
      <c r="B62" s="38"/>
      <c r="C62" s="95" t="s">
        <v>105</v>
      </c>
      <c r="D62" s="95"/>
      <c r="E62" s="38"/>
      <c r="H62" s="62"/>
      <c r="I62" s="60"/>
      <c r="J62" s="63"/>
      <c r="K62" s="60"/>
      <c r="L62" s="61"/>
      <c r="M62" s="1"/>
      <c r="N62" s="78"/>
      <c r="P62" s="75"/>
      <c r="Q62" s="75"/>
      <c r="R62" s="60"/>
      <c r="S62" s="60"/>
      <c r="T62" s="110"/>
      <c r="U62" s="60"/>
      <c r="V62" s="60"/>
      <c r="W62" s="60"/>
      <c r="X62" s="60"/>
      <c r="Y62" s="60"/>
    </row>
    <row r="63" spans="1:25" ht="15" x14ac:dyDescent="0.25">
      <c r="A63" s="38"/>
      <c r="B63" s="38"/>
      <c r="C63" s="95"/>
      <c r="D63" s="95"/>
      <c r="E63" s="38"/>
      <c r="H63" s="64"/>
      <c r="I63" s="65"/>
      <c r="J63" s="65"/>
      <c r="K63" s="66"/>
      <c r="L63" s="67"/>
      <c r="M63" s="1"/>
      <c r="N63" s="79"/>
      <c r="P63" s="75"/>
      <c r="Q63" s="75"/>
      <c r="R63" s="60"/>
      <c r="S63" s="60"/>
      <c r="T63" s="110"/>
      <c r="U63" s="60"/>
      <c r="V63" s="60"/>
      <c r="W63" s="60"/>
      <c r="X63" s="60"/>
      <c r="Y63" s="60"/>
    </row>
    <row r="64" spans="1:25" x14ac:dyDescent="0.2">
      <c r="A64" s="38"/>
      <c r="B64" s="38"/>
      <c r="C64" s="95" t="s">
        <v>104</v>
      </c>
      <c r="D64" s="95"/>
      <c r="E64" s="38"/>
      <c r="H64" s="1"/>
      <c r="I64" s="1"/>
      <c r="J64" s="1"/>
      <c r="K64" s="1"/>
      <c r="L64" s="1"/>
      <c r="M64" s="1"/>
      <c r="N64" s="109" t="s">
        <v>27</v>
      </c>
      <c r="O64" s="36"/>
      <c r="P64" s="5">
        <f t="shared" ref="P64:Y64" si="0">SUM(P59:P63)</f>
        <v>0</v>
      </c>
      <c r="Q64" s="5">
        <f t="shared" si="0"/>
        <v>0</v>
      </c>
      <c r="R64" s="5">
        <f t="shared" si="0"/>
        <v>0</v>
      </c>
      <c r="S64" s="5">
        <f t="shared" si="0"/>
        <v>0</v>
      </c>
      <c r="T64" s="111">
        <f t="shared" si="0"/>
        <v>0</v>
      </c>
      <c r="U64" s="5">
        <f t="shared" si="0"/>
        <v>0</v>
      </c>
      <c r="V64" s="5">
        <f t="shared" si="0"/>
        <v>0</v>
      </c>
      <c r="W64" s="5">
        <f t="shared" si="0"/>
        <v>0</v>
      </c>
      <c r="X64" s="5">
        <f t="shared" si="0"/>
        <v>0</v>
      </c>
      <c r="Y64" s="5">
        <f t="shared" si="0"/>
        <v>0</v>
      </c>
    </row>
    <row r="65" spans="1:29" ht="15" x14ac:dyDescent="0.25">
      <c r="A65" s="38"/>
      <c r="B65" s="38"/>
      <c r="C65" s="95"/>
      <c r="D65" s="95"/>
      <c r="E65" s="38"/>
      <c r="H65" s="1"/>
      <c r="I65" s="1"/>
      <c r="J65" s="1"/>
      <c r="K65" s="1"/>
      <c r="L65" s="1"/>
      <c r="M65" s="1"/>
      <c r="O65" s="80" t="s">
        <v>113</v>
      </c>
      <c r="P65" s="3"/>
      <c r="Q65" s="3"/>
      <c r="R65" s="3"/>
      <c r="S65" s="3"/>
      <c r="T65" s="86"/>
      <c r="U65" s="3"/>
      <c r="V65" s="3"/>
      <c r="W65" s="3"/>
      <c r="X65" s="3"/>
      <c r="Y65" s="3"/>
      <c r="Z65" s="3"/>
      <c r="AA65" s="3"/>
      <c r="AB65" s="3"/>
      <c r="AC65" s="5"/>
    </row>
    <row r="66" spans="1:29" x14ac:dyDescent="0.2">
      <c r="A66" s="38"/>
      <c r="B66" s="38"/>
      <c r="C66" s="95"/>
      <c r="D66" s="95"/>
      <c r="E66" s="38"/>
    </row>
    <row r="67" spans="1:29" x14ac:dyDescent="0.2">
      <c r="A67" s="38"/>
      <c r="B67" s="38"/>
      <c r="C67" s="95" t="s">
        <v>106</v>
      </c>
      <c r="D67" s="95"/>
      <c r="E67" s="38"/>
    </row>
    <row r="68" spans="1:29" x14ac:dyDescent="0.2">
      <c r="A68" s="38"/>
      <c r="B68" s="38"/>
      <c r="C68" s="38"/>
      <c r="D68" s="38"/>
      <c r="E68" s="38"/>
    </row>
    <row r="69" spans="1:29" ht="18" x14ac:dyDescent="0.25">
      <c r="B69" s="81"/>
      <c r="H69" s="70"/>
      <c r="I69" s="1"/>
      <c r="J69" s="1"/>
      <c r="K69" s="1"/>
      <c r="L69" s="1"/>
      <c r="M69" s="1"/>
      <c r="N69" s="82"/>
    </row>
    <row r="70" spans="1:29" ht="15.75" x14ac:dyDescent="0.25">
      <c r="B70" s="94" t="s">
        <v>126</v>
      </c>
      <c r="C70" s="94"/>
      <c r="H70" s="70"/>
      <c r="I70" s="1"/>
      <c r="J70" s="1"/>
      <c r="K70" s="1"/>
      <c r="L70" s="1"/>
      <c r="M70" s="1"/>
      <c r="N70" s="94" t="s">
        <v>6</v>
      </c>
      <c r="O70" s="94"/>
    </row>
    <row r="71" spans="1:29" ht="21" x14ac:dyDescent="0.35">
      <c r="B71" s="81" t="s">
        <v>125</v>
      </c>
      <c r="H71" s="70" t="s">
        <v>67</v>
      </c>
      <c r="I71" s="1"/>
      <c r="J71" s="1"/>
      <c r="K71" s="1"/>
      <c r="L71" s="1"/>
      <c r="M71" s="1"/>
      <c r="N71" s="82" t="s">
        <v>95</v>
      </c>
    </row>
    <row r="72" spans="1:29" x14ac:dyDescent="0.2">
      <c r="H72" s="73" t="s">
        <v>81</v>
      </c>
      <c r="I72" s="1"/>
      <c r="J72" s="1"/>
      <c r="K72" s="1"/>
      <c r="L72" s="1"/>
      <c r="M72" s="1"/>
    </row>
    <row r="73" spans="1:29" ht="15" x14ac:dyDescent="0.25">
      <c r="B73" s="112"/>
      <c r="C73" s="113"/>
      <c r="D73" s="113"/>
      <c r="E73" s="113"/>
      <c r="F73" s="114"/>
      <c r="G73" s="72" t="s">
        <v>2</v>
      </c>
      <c r="H73" s="56"/>
      <c r="I73" s="57"/>
      <c r="J73" s="57"/>
      <c r="K73" s="57"/>
      <c r="L73" s="58"/>
      <c r="M73" s="4"/>
      <c r="N73" s="115"/>
      <c r="O73" s="116"/>
      <c r="P73" s="116"/>
      <c r="Q73" s="116"/>
      <c r="R73" s="117"/>
    </row>
    <row r="74" spans="1:29" ht="15" x14ac:dyDescent="0.25">
      <c r="H74" s="59"/>
      <c r="I74" s="60"/>
      <c r="J74" s="60"/>
      <c r="K74" s="60"/>
      <c r="L74" s="61"/>
      <c r="M74" s="1"/>
    </row>
    <row r="75" spans="1:29" ht="15.75" x14ac:dyDescent="0.25">
      <c r="H75" s="62"/>
      <c r="I75" s="63"/>
      <c r="J75" s="60"/>
      <c r="K75" s="60"/>
      <c r="L75" s="61"/>
      <c r="M75" s="85" t="s">
        <v>26</v>
      </c>
    </row>
    <row r="76" spans="1:29" ht="15" x14ac:dyDescent="0.25">
      <c r="H76" s="62"/>
      <c r="I76" s="60"/>
      <c r="J76" s="63"/>
      <c r="K76" s="60"/>
      <c r="L76" s="61"/>
      <c r="M76" s="1"/>
    </row>
    <row r="77" spans="1:29" ht="15" x14ac:dyDescent="0.25">
      <c r="H77" s="64"/>
      <c r="I77" s="65"/>
      <c r="J77" s="65"/>
      <c r="K77" s="66"/>
      <c r="L77" s="67"/>
      <c r="M77" s="1"/>
    </row>
    <row r="81" spans="1:16" x14ac:dyDescent="0.2">
      <c r="A81" s="94" t="s">
        <v>124</v>
      </c>
      <c r="B81" s="94"/>
      <c r="C81" s="94"/>
      <c r="D81" s="94"/>
      <c r="E81" s="94"/>
    </row>
    <row r="82" spans="1:16" ht="26.25" x14ac:dyDescent="0.45">
      <c r="A82" s="87"/>
      <c r="B82" s="156" t="s">
        <v>103</v>
      </c>
      <c r="C82" s="156"/>
      <c r="D82" s="156"/>
      <c r="E82" s="156"/>
      <c r="F82" s="156"/>
      <c r="G82" s="89" t="s">
        <v>102</v>
      </c>
      <c r="H82" s="89" t="s">
        <v>82</v>
      </c>
      <c r="I82" s="156" t="s">
        <v>101</v>
      </c>
      <c r="J82" s="156"/>
      <c r="K82" s="156"/>
      <c r="L82" s="156"/>
      <c r="M82" s="156"/>
    </row>
    <row r="83" spans="1:16" s="2" customFormat="1" ht="19.5" x14ac:dyDescent="0.35">
      <c r="A83" s="90" t="s">
        <v>25</v>
      </c>
      <c r="B83" s="90" t="s">
        <v>96</v>
      </c>
      <c r="C83" s="90" t="s">
        <v>97</v>
      </c>
      <c r="D83" s="90" t="s">
        <v>98</v>
      </c>
      <c r="E83" s="90" t="s">
        <v>99</v>
      </c>
      <c r="F83" s="90" t="s">
        <v>100</v>
      </c>
      <c r="G83" s="91"/>
      <c r="H83" s="88" t="s">
        <v>94</v>
      </c>
      <c r="I83" s="90" t="s">
        <v>96</v>
      </c>
      <c r="J83" s="90" t="s">
        <v>97</v>
      </c>
      <c r="K83" s="90" t="s">
        <v>98</v>
      </c>
      <c r="L83" s="90" t="s">
        <v>99</v>
      </c>
      <c r="M83" s="90" t="s">
        <v>100</v>
      </c>
    </row>
    <row r="84" spans="1:16" x14ac:dyDescent="0.2">
      <c r="A84" s="1">
        <v>0</v>
      </c>
      <c r="B84" s="118"/>
      <c r="C84" s="118"/>
      <c r="D84" s="118"/>
      <c r="E84" s="118"/>
      <c r="F84" s="118"/>
      <c r="G84" s="5"/>
      <c r="H84" s="3"/>
      <c r="I84" s="92"/>
      <c r="J84" s="3"/>
      <c r="K84" s="3"/>
      <c r="L84" s="3"/>
      <c r="M84" s="3"/>
    </row>
    <row r="85" spans="1:16" x14ac:dyDescent="0.2">
      <c r="A85" s="1">
        <v>1</v>
      </c>
      <c r="B85" s="1"/>
      <c r="C85" s="1"/>
      <c r="D85" s="1"/>
      <c r="E85" s="1"/>
      <c r="F85" s="1"/>
      <c r="G85" s="5"/>
      <c r="H85" s="3"/>
      <c r="I85" s="1"/>
      <c r="J85" s="3"/>
      <c r="K85" s="3"/>
      <c r="L85" s="3"/>
      <c r="M85" s="3"/>
    </row>
    <row r="86" spans="1:16" x14ac:dyDescent="0.2">
      <c r="A86" s="1">
        <v>2</v>
      </c>
      <c r="B86" s="1"/>
      <c r="C86" s="1"/>
      <c r="D86" s="1"/>
      <c r="E86" s="1"/>
      <c r="F86" s="1"/>
      <c r="G86" s="5"/>
      <c r="H86" s="3"/>
      <c r="I86" s="1"/>
      <c r="J86" s="3"/>
      <c r="K86" s="3"/>
      <c r="L86" s="3"/>
      <c r="M86" s="3"/>
    </row>
    <row r="87" spans="1:16" x14ac:dyDescent="0.2">
      <c r="A87" s="1">
        <v>3</v>
      </c>
      <c r="B87" s="1"/>
      <c r="C87" s="1"/>
      <c r="D87" s="1"/>
      <c r="E87" s="1"/>
      <c r="F87" s="1"/>
      <c r="G87" s="5"/>
      <c r="H87" s="3"/>
      <c r="I87" s="1"/>
      <c r="J87" s="3"/>
      <c r="K87" s="3"/>
      <c r="L87" s="3"/>
      <c r="M87" s="3"/>
    </row>
    <row r="88" spans="1:16" x14ac:dyDescent="0.2">
      <c r="A88" s="1">
        <v>4</v>
      </c>
      <c r="B88" s="1"/>
      <c r="C88" s="1"/>
      <c r="D88" s="1"/>
      <c r="E88" s="1"/>
      <c r="F88" s="1"/>
      <c r="G88" s="5"/>
      <c r="H88" s="3"/>
      <c r="I88" s="1"/>
      <c r="J88" s="3"/>
      <c r="K88" s="3"/>
      <c r="L88" s="3"/>
      <c r="M88" s="3"/>
    </row>
    <row r="89" spans="1:16" x14ac:dyDescent="0.2">
      <c r="A89" s="1">
        <v>5</v>
      </c>
      <c r="B89" s="1"/>
      <c r="C89" s="1"/>
      <c r="D89" s="1"/>
      <c r="E89" s="1"/>
      <c r="F89" s="1"/>
      <c r="G89" s="5"/>
      <c r="H89" s="3"/>
      <c r="I89" s="119"/>
      <c r="J89" s="120"/>
      <c r="K89" s="120"/>
      <c r="L89" s="120"/>
      <c r="M89" s="120"/>
    </row>
    <row r="90" spans="1:16" x14ac:dyDescent="0.2">
      <c r="A90" s="1">
        <v>6</v>
      </c>
      <c r="B90" s="1"/>
      <c r="C90" s="1"/>
      <c r="D90" s="1"/>
      <c r="E90" s="1"/>
      <c r="F90" s="1"/>
      <c r="G90" s="5"/>
      <c r="H90" s="3"/>
      <c r="I90" s="1"/>
      <c r="J90" s="3"/>
      <c r="K90" s="3"/>
      <c r="L90" s="3"/>
      <c r="M90" s="3"/>
    </row>
    <row r="91" spans="1:16" x14ac:dyDescent="0.2">
      <c r="A91" s="1">
        <v>7</v>
      </c>
      <c r="B91" s="1"/>
      <c r="C91" s="1"/>
      <c r="D91" s="1"/>
      <c r="E91" s="1"/>
      <c r="F91" s="1"/>
      <c r="G91" s="5"/>
      <c r="H91" s="3"/>
      <c r="I91" s="1"/>
      <c r="J91" s="3"/>
      <c r="K91" s="3"/>
      <c r="L91" s="3"/>
      <c r="M91" s="3"/>
    </row>
    <row r="92" spans="1:16" x14ac:dyDescent="0.2">
      <c r="A92" s="1">
        <v>8</v>
      </c>
      <c r="B92" s="1"/>
      <c r="C92" s="1"/>
      <c r="D92" s="1"/>
      <c r="E92" s="1"/>
      <c r="F92" s="1"/>
      <c r="G92" s="5"/>
      <c r="H92" s="3"/>
      <c r="I92" s="1"/>
      <c r="J92" s="3"/>
      <c r="K92" s="3"/>
      <c r="L92" s="3"/>
      <c r="M92" s="3"/>
    </row>
    <row r="93" spans="1:16" x14ac:dyDescent="0.2">
      <c r="A93" s="1">
        <v>9</v>
      </c>
      <c r="B93" s="1"/>
      <c r="C93" s="1"/>
      <c r="D93" s="1"/>
      <c r="E93" s="1"/>
      <c r="F93" s="1"/>
      <c r="G93" s="5"/>
      <c r="H93" s="3"/>
      <c r="I93" s="1"/>
      <c r="J93" s="3"/>
      <c r="K93" s="3"/>
      <c r="L93" s="3"/>
      <c r="M93" s="3"/>
    </row>
    <row r="94" spans="1:16" x14ac:dyDescent="0.2">
      <c r="B94" s="1"/>
      <c r="C94" s="1"/>
      <c r="D94" s="1"/>
      <c r="E94" s="1"/>
      <c r="F94" s="1"/>
      <c r="G94" s="1"/>
      <c r="H94" s="5"/>
      <c r="I94" s="3"/>
      <c r="J94" s="1"/>
      <c r="K94" s="3"/>
      <c r="L94" s="3"/>
      <c r="M94" s="3"/>
      <c r="N94" s="1"/>
    </row>
    <row r="95" spans="1:16" x14ac:dyDescent="0.2">
      <c r="B95" s="1"/>
      <c r="C95" s="1"/>
      <c r="D95" s="1"/>
      <c r="E95" s="1"/>
      <c r="F95" s="1"/>
      <c r="G95" s="1"/>
      <c r="H95" s="5"/>
      <c r="I95" s="3"/>
      <c r="J95" s="1"/>
      <c r="K95" s="3"/>
      <c r="L95" s="3"/>
      <c r="M95" s="3"/>
      <c r="N95" s="1"/>
    </row>
    <row r="96" spans="1: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6"/>
      <c r="M96" s="3"/>
      <c r="N96" s="3"/>
      <c r="O96" s="3"/>
      <c r="P96" s="3"/>
    </row>
    <row r="97" spans="1:11" x14ac:dyDescent="0.2">
      <c r="A97" s="94" t="s">
        <v>121</v>
      </c>
      <c r="B97" s="94"/>
      <c r="C97" s="94"/>
      <c r="D97" s="94"/>
      <c r="E97" s="94"/>
      <c r="F97" s="94"/>
      <c r="G97" s="1"/>
      <c r="H97" s="1"/>
      <c r="I97" s="1"/>
      <c r="J97" s="1"/>
      <c r="K97" s="1"/>
    </row>
    <row r="98" spans="1:11" x14ac:dyDescent="0.2">
      <c r="A98" s="75" t="s">
        <v>25</v>
      </c>
      <c r="B98" s="125" t="s">
        <v>116</v>
      </c>
      <c r="C98" s="125" t="s">
        <v>117</v>
      </c>
      <c r="D98" s="125" t="s">
        <v>118</v>
      </c>
      <c r="E98" s="125" t="s">
        <v>119</v>
      </c>
      <c r="F98" s="125" t="s">
        <v>120</v>
      </c>
    </row>
    <row r="99" spans="1:11" x14ac:dyDescent="0.2">
      <c r="A99" s="1">
        <v>0</v>
      </c>
      <c r="B99" s="121"/>
      <c r="C99" s="121"/>
      <c r="D99" s="121"/>
      <c r="E99" s="121"/>
      <c r="F99" s="121"/>
    </row>
    <row r="100" spans="1:11" x14ac:dyDescent="0.2">
      <c r="A100" s="1">
        <v>1</v>
      </c>
      <c r="B100" s="5"/>
      <c r="C100" s="5"/>
      <c r="D100" s="5"/>
      <c r="E100" s="5"/>
      <c r="F100" s="5"/>
    </row>
    <row r="101" spans="1:11" x14ac:dyDescent="0.2">
      <c r="A101" s="1">
        <v>2</v>
      </c>
      <c r="B101" s="5"/>
      <c r="C101" s="5"/>
      <c r="D101" s="5"/>
      <c r="E101" s="5"/>
      <c r="F101" s="5"/>
    </row>
    <row r="102" spans="1:11" x14ac:dyDescent="0.2">
      <c r="A102" s="1">
        <v>3</v>
      </c>
      <c r="B102" s="5"/>
      <c r="C102" s="5"/>
      <c r="D102" s="5"/>
      <c r="E102" s="5"/>
      <c r="F102" s="5"/>
    </row>
    <row r="103" spans="1:11" x14ac:dyDescent="0.2">
      <c r="A103" s="1">
        <v>4</v>
      </c>
      <c r="B103" s="5"/>
      <c r="C103" s="5"/>
      <c r="D103" s="5"/>
      <c r="E103" s="5"/>
      <c r="F103" s="5"/>
    </row>
    <row r="104" spans="1:11" x14ac:dyDescent="0.2">
      <c r="A104" s="1">
        <v>5</v>
      </c>
      <c r="B104" s="5"/>
      <c r="C104" s="5"/>
      <c r="D104" s="5"/>
      <c r="E104" s="5"/>
      <c r="F104" s="5"/>
    </row>
    <row r="105" spans="1:11" x14ac:dyDescent="0.2">
      <c r="A105" s="1">
        <v>6</v>
      </c>
      <c r="B105" s="5"/>
      <c r="C105" s="5"/>
      <c r="D105" s="5"/>
      <c r="E105" s="5"/>
      <c r="F105" s="5"/>
    </row>
    <row r="106" spans="1:11" x14ac:dyDescent="0.2">
      <c r="A106" s="1">
        <v>7</v>
      </c>
      <c r="B106" s="5"/>
      <c r="C106" s="5"/>
      <c r="D106" s="5"/>
      <c r="E106" s="5"/>
      <c r="F106" s="5"/>
    </row>
    <row r="107" spans="1:11" x14ac:dyDescent="0.2">
      <c r="A107" s="1">
        <v>8</v>
      </c>
      <c r="B107" s="5"/>
      <c r="C107" s="5"/>
      <c r="D107" s="5"/>
      <c r="E107" s="5"/>
      <c r="F107" s="5"/>
    </row>
    <row r="108" spans="1:11" x14ac:dyDescent="0.2">
      <c r="A108" s="1">
        <v>9</v>
      </c>
      <c r="B108" s="5"/>
      <c r="C108" s="5"/>
      <c r="D108" s="5"/>
      <c r="E108" s="5"/>
      <c r="F108" s="5"/>
    </row>
    <row r="109" spans="1:11" x14ac:dyDescent="0.2">
      <c r="A109" s="1">
        <v>10</v>
      </c>
      <c r="B109" s="5"/>
      <c r="C109" s="5"/>
      <c r="D109" s="5"/>
      <c r="E109" s="5"/>
      <c r="F109" s="5"/>
      <c r="G109" s="5"/>
    </row>
    <row r="111" spans="1:11" x14ac:dyDescent="0.2">
      <c r="B111" s="1"/>
      <c r="C111" s="5"/>
      <c r="D111" s="5"/>
      <c r="E111" s="5"/>
      <c r="F111" s="5"/>
      <c r="G111" s="5"/>
    </row>
    <row r="112" spans="1:11" x14ac:dyDescent="0.2">
      <c r="B112" s="1"/>
      <c r="C112" s="5"/>
      <c r="D112" s="5"/>
      <c r="E112" s="5"/>
      <c r="F112" s="5"/>
      <c r="G112" s="5"/>
    </row>
    <row r="113" spans="1:11" x14ac:dyDescent="0.2">
      <c r="B113" s="1"/>
      <c r="C113" s="1"/>
      <c r="D113" s="1"/>
      <c r="E113" s="1"/>
      <c r="F113" s="1"/>
      <c r="G113" s="5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</sheetData>
  <mergeCells count="7">
    <mergeCell ref="A2:R2"/>
    <mergeCell ref="V2:W2"/>
    <mergeCell ref="Y2:AB2"/>
    <mergeCell ref="S2:U2"/>
    <mergeCell ref="B82:F82"/>
    <mergeCell ref="I82:M82"/>
    <mergeCell ref="K11:L1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campo</vt:lpstr>
      <vt:lpstr>Regresiones</vt:lpstr>
      <vt:lpstr>TV y matrices</vt:lpstr>
    </vt:vector>
  </TitlesOfParts>
  <Company>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OTRO</dc:creator>
  <cp:lastModifiedBy>Javier Rodriguez Barrios</cp:lastModifiedBy>
  <dcterms:created xsi:type="dcterms:W3CDTF">2006-05-30T13:32:10Z</dcterms:created>
  <dcterms:modified xsi:type="dcterms:W3CDTF">2024-04-23T14:01:45Z</dcterms:modified>
</cp:coreProperties>
</file>