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ua\Downloads\"/>
    </mc:Choice>
  </mc:AlternateContent>
  <xr:revisionPtr revIDLastSave="0" documentId="13_ncr:1_{52CAC945-8EC1-405A-8422-9AF54D9FCD09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Hoja1" sheetId="1" r:id="rId1"/>
    <sheet name="Hoja2" sheetId="2" r:id="rId2"/>
    <sheet name="Hoja3" sheetId="3" r:id="rId3"/>
  </sheets>
  <calcPr calcId="179017"/>
</workbook>
</file>

<file path=xl/calcChain.xml><?xml version="1.0" encoding="utf-8"?>
<calcChain xmlns="http://schemas.openxmlformats.org/spreadsheetml/2006/main">
  <c r="X50" i="1" l="1"/>
  <c r="X42" i="1"/>
  <c r="X34" i="1"/>
  <c r="W21" i="1"/>
  <c r="T35" i="1"/>
  <c r="U34" i="1"/>
  <c r="U33" i="1"/>
  <c r="U42" i="1"/>
  <c r="U32" i="1"/>
  <c r="U31" i="1"/>
  <c r="X31" i="1" s="1"/>
  <c r="U30" i="1"/>
  <c r="X30" i="1" s="1"/>
  <c r="U29" i="1"/>
  <c r="U28" i="1"/>
  <c r="X28" i="1" s="1"/>
  <c r="U22" i="1"/>
  <c r="U21" i="1"/>
  <c r="K30" i="1"/>
  <c r="E30" i="1"/>
  <c r="F30" i="1" s="1"/>
  <c r="V21" i="1" s="1"/>
  <c r="D30" i="1"/>
  <c r="U20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C17" i="1"/>
  <c r="U24" i="1" l="1"/>
  <c r="V20" i="1"/>
  <c r="X37" i="1"/>
  <c r="G30" i="1"/>
  <c r="X39" i="1" l="1"/>
  <c r="X45" i="1" s="1"/>
  <c r="X43" i="1"/>
  <c r="W22" i="1"/>
  <c r="W24" i="1" s="1"/>
  <c r="H30" i="1"/>
  <c r="I30" i="1" l="1"/>
  <c r="V22" i="1"/>
  <c r="V24" i="1" s="1"/>
  <c r="X47" i="1" s="1"/>
  <c r="X49" i="1" s="1"/>
  <c r="X51" i="1" s="1"/>
  <c r="X53" i="1" s="1"/>
  <c r="L30" i="1"/>
  <c r="M30" i="1"/>
  <c r="P30" i="1" l="1"/>
  <c r="Q30" i="1" s="1"/>
</calcChain>
</file>

<file path=xl/sharedStrings.xml><?xml version="1.0" encoding="utf-8"?>
<sst xmlns="http://schemas.openxmlformats.org/spreadsheetml/2006/main" count="115" uniqueCount="98">
  <si>
    <t>Salario</t>
  </si>
  <si>
    <t>mensual</t>
  </si>
  <si>
    <t>Aguinaldo</t>
  </si>
  <si>
    <t>Prima vac</t>
  </si>
  <si>
    <t>gastos medicos</t>
  </si>
  <si>
    <t>gastos fun</t>
  </si>
  <si>
    <t>donativos</t>
  </si>
  <si>
    <t>aportac</t>
  </si>
  <si>
    <t>colegiaturas</t>
  </si>
  <si>
    <t>intereses hipotecarios</t>
  </si>
  <si>
    <t xml:space="preserve">10% deducciones </t>
  </si>
  <si>
    <t>10% aportc</t>
  </si>
  <si>
    <t>tarifa impuesto</t>
  </si>
  <si>
    <t>Nombre de la persona</t>
  </si>
  <si>
    <t xml:space="preserve">rfc </t>
  </si>
  <si>
    <t xml:space="preserve">seg gtos medi </t>
  </si>
  <si>
    <t>transporte escolar</t>
  </si>
  <si>
    <t>tarifa</t>
  </si>
  <si>
    <t>exentos</t>
  </si>
  <si>
    <t>Nombre</t>
  </si>
  <si>
    <t>RFC</t>
  </si>
  <si>
    <t xml:space="preserve">Sueldo </t>
  </si>
  <si>
    <t>Mensual</t>
  </si>
  <si>
    <t>Gastos</t>
  </si>
  <si>
    <t>Med y hosp</t>
  </si>
  <si>
    <t xml:space="preserve">Gastos </t>
  </si>
  <si>
    <t>funenrarios</t>
  </si>
  <si>
    <t>Seguro Gasto</t>
  </si>
  <si>
    <t>medicos</t>
  </si>
  <si>
    <t>Intereses</t>
  </si>
  <si>
    <t xml:space="preserve">credito </t>
  </si>
  <si>
    <t>hipotecario</t>
  </si>
  <si>
    <t>reales</t>
  </si>
  <si>
    <t>Donativos</t>
  </si>
  <si>
    <t>Aportacion</t>
  </si>
  <si>
    <t>retiro</t>
  </si>
  <si>
    <t>Transporte</t>
  </si>
  <si>
    <t>escolar</t>
  </si>
  <si>
    <t>Nivel</t>
  </si>
  <si>
    <t>educativo</t>
  </si>
  <si>
    <t>colegiatura</t>
  </si>
  <si>
    <t>Ingreso</t>
  </si>
  <si>
    <t>anual</t>
  </si>
  <si>
    <t>Exento</t>
  </si>
  <si>
    <t>Gravado</t>
  </si>
  <si>
    <t>Total Ing</t>
  </si>
  <si>
    <t>Gravados</t>
  </si>
  <si>
    <t>Max Deducir</t>
  </si>
  <si>
    <t xml:space="preserve">Total </t>
  </si>
  <si>
    <t>deducciones</t>
  </si>
  <si>
    <t>sin retiro</t>
  </si>
  <si>
    <t>Deduccion</t>
  </si>
  <si>
    <t xml:space="preserve">permitida </t>
  </si>
  <si>
    <t>Cuota Fija</t>
  </si>
  <si>
    <t>% excedente</t>
  </si>
  <si>
    <t xml:space="preserve">Pago </t>
  </si>
  <si>
    <t>excedente</t>
  </si>
  <si>
    <t>Total a pagar</t>
  </si>
  <si>
    <t>ISR</t>
  </si>
  <si>
    <t>Monto base</t>
  </si>
  <si>
    <t>Javier</t>
  </si>
  <si>
    <t>Preparatoria</t>
  </si>
  <si>
    <t xml:space="preserve">Tabla de </t>
  </si>
  <si>
    <t>AUMJ</t>
  </si>
  <si>
    <t xml:space="preserve">a 10% </t>
  </si>
  <si>
    <t>SUMA=D29+E29+F29+G29+H29</t>
  </si>
  <si>
    <t>El que corres</t>
  </si>
  <si>
    <t>ponde al renglon</t>
  </si>
  <si>
    <t>Salario minimo</t>
  </si>
  <si>
    <t>DEDUCCIONES</t>
  </si>
  <si>
    <t>INGRESOS</t>
  </si>
  <si>
    <t>por nivel</t>
  </si>
  <si>
    <t>mas L23 topado</t>
  </si>
  <si>
    <t>Sobre el</t>
  </si>
  <si>
    <t>Prima vacacional</t>
  </si>
  <si>
    <t>Ingresos</t>
  </si>
  <si>
    <t>Deducciones</t>
  </si>
  <si>
    <t>Gastos medicos y hospitalarios</t>
  </si>
  <si>
    <t>Gastos funerarios</t>
  </si>
  <si>
    <t>Seguro de gastos medicos</t>
  </si>
  <si>
    <t>Intereses reales</t>
  </si>
  <si>
    <t>Aportacion retiro</t>
  </si>
  <si>
    <t>Transporte escolar</t>
  </si>
  <si>
    <t>Colegiatura</t>
  </si>
  <si>
    <t>Nivel educativo</t>
  </si>
  <si>
    <t>Total</t>
  </si>
  <si>
    <t>Deducible</t>
  </si>
  <si>
    <t>Suma</t>
  </si>
  <si>
    <t>Tope 10%</t>
  </si>
  <si>
    <t>Suma Deducciones</t>
  </si>
  <si>
    <t>Monto Base ISR</t>
  </si>
  <si>
    <t>(Ingresos gravados menos suma deducciones)</t>
  </si>
  <si>
    <t>Limite Inferior</t>
  </si>
  <si>
    <t>Excedente Limite Inferior</t>
  </si>
  <si>
    <t>% aplicable a excedente</t>
  </si>
  <si>
    <t>Impuesto sobre Excedente</t>
  </si>
  <si>
    <t>Cuota Fija Tarifa</t>
  </si>
  <si>
    <t>ISR 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</si>
</sst>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0" fillId="0" borderId="0" xfId="1" applyFont="1" applyBorder="1"/>
    <xf numFmtId="4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43" fontId="0" fillId="2" borderId="0" xfId="1" applyFont="1" applyFill="1" applyBorder="1"/>
    <xf numFmtId="0" fontId="2" fillId="2" borderId="0" xfId="0" applyFont="1" applyFill="1" applyBorder="1" applyAlignment="1">
      <alignment horizontal="center"/>
    </xf>
    <xf numFmtId="43" fontId="0" fillId="2" borderId="0" xfId="0" applyNumberFormat="1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43" fontId="0" fillId="3" borderId="0" xfId="1" applyFont="1" applyFill="1" applyBorder="1"/>
    <xf numFmtId="0" fontId="2" fillId="3" borderId="0" xfId="0" applyFont="1" applyFill="1" applyBorder="1" applyAlignment="1">
      <alignment horizontal="center"/>
    </xf>
    <xf numFmtId="9" fontId="3" fillId="3" borderId="0" xfId="0" applyNumberFormat="1" applyFont="1" applyFill="1" applyBorder="1" applyAlignment="1">
      <alignment horizontal="center"/>
    </xf>
    <xf numFmtId="43" fontId="0" fillId="3" borderId="0" xfId="0" applyNumberFormat="1" applyFill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43" fontId="0" fillId="4" borderId="0" xfId="0" applyNumberFormat="1" applyFill="1" applyBorder="1"/>
    <xf numFmtId="43" fontId="0" fillId="4" borderId="0" xfId="1" applyFont="1" applyFill="1" applyBorder="1"/>
    <xf numFmtId="10" fontId="0" fillId="4" borderId="0" xfId="0" applyNumberFormat="1" applyFill="1" applyBorder="1"/>
    <xf numFmtId="43" fontId="0" fillId="4" borderId="5" xfId="0" applyNumberFormat="1" applyFill="1" applyBorder="1"/>
    <xf numFmtId="0" fontId="3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0" fillId="0" borderId="7" xfId="1" applyFont="1" applyBorder="1"/>
    <xf numFmtId="10" fontId="0" fillId="0" borderId="7" xfId="0" applyNumberFormat="1" applyBorder="1"/>
    <xf numFmtId="4" fontId="0" fillId="0" borderId="7" xfId="0" applyNumberFormat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53"/>
  <sheetViews>
    <sheetView tabSelected="1" topLeftCell="A16" workbookViewId="0">
      <selection activeCell="V40" sqref="V40"/>
    </sheetView>
  </sheetViews>
  <sheetFormatPr baseColWidth="10" defaultRowHeight="14.4" x14ac:dyDescent="0.3"/>
  <cols>
    <col min="4" max="4" width="11.5546875" bestFit="1" customWidth="1"/>
    <col min="9" max="9" width="11.5546875" bestFit="1" customWidth="1"/>
    <col min="11" max="11" width="11.5546875" bestFit="1" customWidth="1"/>
    <col min="13" max="13" width="11.5546875" bestFit="1" customWidth="1"/>
    <col min="14" max="14" width="12.6640625" customWidth="1"/>
    <col min="19" max="19" width="28.44140625" customWidth="1"/>
    <col min="20" max="20" width="12.88671875" customWidth="1"/>
    <col min="21" max="22" width="11.5546875" bestFit="1" customWidth="1"/>
    <col min="24" max="24" width="13.109375" bestFit="1" customWidth="1"/>
  </cols>
  <sheetData>
    <row r="3" spans="1:16" x14ac:dyDescent="0.3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15</v>
      </c>
      <c r="H3" t="s">
        <v>9</v>
      </c>
      <c r="I3" t="s">
        <v>6</v>
      </c>
      <c r="J3" t="s">
        <v>7</v>
      </c>
      <c r="K3" t="s">
        <v>16</v>
      </c>
      <c r="L3" t="s">
        <v>8</v>
      </c>
      <c r="M3" t="s">
        <v>10</v>
      </c>
      <c r="N3" t="s">
        <v>11</v>
      </c>
      <c r="P3" t="s">
        <v>12</v>
      </c>
    </row>
    <row r="4" spans="1:16" x14ac:dyDescent="0.3">
      <c r="B4" t="s">
        <v>1</v>
      </c>
    </row>
    <row r="7" spans="1:16" x14ac:dyDescent="0.3">
      <c r="A7" t="s">
        <v>13</v>
      </c>
    </row>
    <row r="8" spans="1:16" x14ac:dyDescent="0.3">
      <c r="A8" t="s">
        <v>14</v>
      </c>
    </row>
    <row r="13" spans="1:16" x14ac:dyDescent="0.3">
      <c r="A13" t="s">
        <v>17</v>
      </c>
    </row>
    <row r="14" spans="1:16" x14ac:dyDescent="0.3">
      <c r="A14" t="s">
        <v>18</v>
      </c>
    </row>
    <row r="16" spans="1:16" ht="15" thickBot="1" x14ac:dyDescent="0.35">
      <c r="A16">
        <v>14</v>
      </c>
    </row>
    <row r="17" spans="2:24" ht="15" thickBot="1" x14ac:dyDescent="0.35">
      <c r="B17" s="13">
        <v>1</v>
      </c>
      <c r="C17" s="14">
        <f>+B17+1</f>
        <v>2</v>
      </c>
      <c r="D17" s="14">
        <f t="shared" ref="D17:O17" si="0">+C17+1</f>
        <v>3</v>
      </c>
      <c r="E17" s="14">
        <f t="shared" si="0"/>
        <v>4</v>
      </c>
      <c r="F17" s="14">
        <f t="shared" si="0"/>
        <v>5</v>
      </c>
      <c r="G17" s="14">
        <f t="shared" si="0"/>
        <v>6</v>
      </c>
      <c r="H17" s="14">
        <f t="shared" si="0"/>
        <v>7</v>
      </c>
      <c r="I17" s="14">
        <f t="shared" si="0"/>
        <v>8</v>
      </c>
      <c r="J17" s="14">
        <f t="shared" si="0"/>
        <v>9</v>
      </c>
      <c r="K17" s="14">
        <f t="shared" si="0"/>
        <v>10</v>
      </c>
      <c r="L17" s="14">
        <f t="shared" si="0"/>
        <v>11</v>
      </c>
      <c r="M17" s="14">
        <f t="shared" si="0"/>
        <v>12</v>
      </c>
      <c r="N17" s="14">
        <f t="shared" si="0"/>
        <v>13</v>
      </c>
      <c r="O17" s="14">
        <f t="shared" si="0"/>
        <v>14</v>
      </c>
      <c r="P17" s="3"/>
      <c r="Q17" s="4"/>
    </row>
    <row r="18" spans="2:24" ht="15" thickBot="1" x14ac:dyDescent="0.35">
      <c r="B18" s="16"/>
      <c r="C18" s="17"/>
      <c r="D18" s="49" t="s">
        <v>70</v>
      </c>
      <c r="E18" s="50"/>
      <c r="F18" s="51"/>
      <c r="G18" s="46" t="s">
        <v>69</v>
      </c>
      <c r="H18" s="47"/>
      <c r="I18" s="47"/>
      <c r="J18" s="47"/>
      <c r="K18" s="47"/>
      <c r="L18" s="47"/>
      <c r="M18" s="47"/>
      <c r="N18" s="47"/>
      <c r="O18" s="48"/>
      <c r="P18" s="6"/>
      <c r="Q18" s="7"/>
      <c r="S18" s="42" t="s">
        <v>75</v>
      </c>
      <c r="T18" s="42"/>
      <c r="U18" s="42" t="s">
        <v>85</v>
      </c>
      <c r="V18" s="42" t="s">
        <v>44</v>
      </c>
      <c r="W18" s="42" t="s">
        <v>43</v>
      </c>
      <c r="X18" s="42" t="s">
        <v>86</v>
      </c>
    </row>
    <row r="19" spans="2:24" x14ac:dyDescent="0.3">
      <c r="B19" s="18"/>
      <c r="C19" s="19"/>
      <c r="D19" s="20"/>
      <c r="E19" s="20"/>
      <c r="F19" s="20"/>
      <c r="G19" s="25"/>
      <c r="H19" s="25"/>
      <c r="I19" s="25"/>
      <c r="J19" s="25" t="s">
        <v>29</v>
      </c>
      <c r="K19" s="25"/>
      <c r="L19" s="25"/>
      <c r="M19" s="25"/>
      <c r="N19" s="25"/>
      <c r="O19" s="25"/>
      <c r="P19" s="6"/>
      <c r="Q19" s="7"/>
    </row>
    <row r="20" spans="2:24" x14ac:dyDescent="0.3">
      <c r="B20" s="18" t="s">
        <v>19</v>
      </c>
      <c r="C20" s="19" t="s">
        <v>20</v>
      </c>
      <c r="D20" s="20" t="s">
        <v>21</v>
      </c>
      <c r="E20" s="20" t="s">
        <v>2</v>
      </c>
      <c r="F20" s="20" t="s">
        <v>3</v>
      </c>
      <c r="G20" s="25" t="s">
        <v>23</v>
      </c>
      <c r="H20" s="25" t="s">
        <v>25</v>
      </c>
      <c r="I20" s="25" t="s">
        <v>27</v>
      </c>
      <c r="J20" s="25" t="s">
        <v>32</v>
      </c>
      <c r="K20" s="25" t="s">
        <v>33</v>
      </c>
      <c r="L20" s="25" t="s">
        <v>34</v>
      </c>
      <c r="M20" s="25" t="s">
        <v>36</v>
      </c>
      <c r="N20" s="25" t="s">
        <v>38</v>
      </c>
      <c r="O20" s="25" t="s">
        <v>40</v>
      </c>
      <c r="P20" s="6"/>
      <c r="Q20" s="7"/>
      <c r="S20" t="s">
        <v>0</v>
      </c>
      <c r="U20" s="2">
        <f>+D30</f>
        <v>300000</v>
      </c>
      <c r="V20" s="2">
        <f>+U20</f>
        <v>300000</v>
      </c>
    </row>
    <row r="21" spans="2:24" x14ac:dyDescent="0.3">
      <c r="B21" s="18"/>
      <c r="C21" s="19"/>
      <c r="D21" s="20" t="s">
        <v>22</v>
      </c>
      <c r="E21" s="20"/>
      <c r="F21" s="20"/>
      <c r="G21" s="25" t="s">
        <v>24</v>
      </c>
      <c r="H21" s="25" t="s">
        <v>26</v>
      </c>
      <c r="I21" s="25" t="s">
        <v>28</v>
      </c>
      <c r="J21" s="25" t="s">
        <v>30</v>
      </c>
      <c r="K21" s="25"/>
      <c r="L21" s="25" t="s">
        <v>35</v>
      </c>
      <c r="M21" s="25" t="s">
        <v>37</v>
      </c>
      <c r="N21" s="25" t="s">
        <v>39</v>
      </c>
      <c r="O21" s="25"/>
      <c r="P21" s="6"/>
      <c r="Q21" s="7"/>
      <c r="S21" t="s">
        <v>2</v>
      </c>
      <c r="U21" s="2">
        <f>+E23</f>
        <v>30000</v>
      </c>
      <c r="V21" s="2">
        <f>+F30</f>
        <v>17500</v>
      </c>
      <c r="W21" s="2">
        <f>+E30</f>
        <v>12500</v>
      </c>
    </row>
    <row r="22" spans="2:24" x14ac:dyDescent="0.3">
      <c r="B22" s="5"/>
      <c r="C22" s="6"/>
      <c r="D22" s="21"/>
      <c r="E22" s="21"/>
      <c r="F22" s="21"/>
      <c r="G22" s="26"/>
      <c r="H22" s="26"/>
      <c r="I22" s="26"/>
      <c r="J22" s="26" t="s">
        <v>31</v>
      </c>
      <c r="K22" s="26"/>
      <c r="L22" s="26"/>
      <c r="M22" s="26"/>
      <c r="N22" s="26"/>
      <c r="O22" s="26"/>
      <c r="P22" s="6"/>
      <c r="Q22" s="7"/>
      <c r="S22" t="s">
        <v>74</v>
      </c>
      <c r="U22" s="2">
        <f>+F23</f>
        <v>6000</v>
      </c>
      <c r="V22" s="2">
        <f>+H30</f>
        <v>4799.3999999999996</v>
      </c>
      <c r="W22" s="2">
        <f>+G30</f>
        <v>1200.6000000000001</v>
      </c>
    </row>
    <row r="23" spans="2:24" x14ac:dyDescent="0.3">
      <c r="B23" s="5" t="s">
        <v>60</v>
      </c>
      <c r="C23" s="6" t="s">
        <v>63</v>
      </c>
      <c r="D23" s="22">
        <v>25000</v>
      </c>
      <c r="E23" s="22">
        <v>30000</v>
      </c>
      <c r="F23" s="22">
        <v>6000</v>
      </c>
      <c r="G23" s="27">
        <v>50000</v>
      </c>
      <c r="H23" s="27">
        <v>0</v>
      </c>
      <c r="I23" s="27">
        <v>30000</v>
      </c>
      <c r="J23" s="27">
        <v>20000</v>
      </c>
      <c r="K23" s="27">
        <v>0</v>
      </c>
      <c r="L23" s="27">
        <v>5000</v>
      </c>
      <c r="M23" s="27">
        <v>0</v>
      </c>
      <c r="N23" s="27" t="s">
        <v>61</v>
      </c>
      <c r="O23" s="27">
        <v>25000</v>
      </c>
      <c r="P23" s="6"/>
      <c r="Q23" s="7"/>
    </row>
    <row r="24" spans="2:24" x14ac:dyDescent="0.3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S24" s="42" t="s">
        <v>87</v>
      </c>
      <c r="U24" s="2">
        <f>SUM(U20:U23)</f>
        <v>336000</v>
      </c>
      <c r="V24" s="2">
        <f>SUM(V20:V23)</f>
        <v>322299.40000000002</v>
      </c>
      <c r="W24" s="2">
        <f>SUM(W20:W23)</f>
        <v>13700.6</v>
      </c>
    </row>
    <row r="25" spans="2:24" x14ac:dyDescent="0.3">
      <c r="B25" s="16"/>
      <c r="C25" s="17"/>
      <c r="D25" s="23">
        <v>15</v>
      </c>
      <c r="E25" s="23">
        <v>16</v>
      </c>
      <c r="F25" s="23">
        <v>17</v>
      </c>
      <c r="G25" s="23">
        <v>18</v>
      </c>
      <c r="H25" s="23">
        <v>19</v>
      </c>
      <c r="I25" s="23">
        <v>20</v>
      </c>
      <c r="J25" s="28">
        <v>21</v>
      </c>
      <c r="K25" s="28">
        <v>22</v>
      </c>
      <c r="L25" s="28">
        <v>23</v>
      </c>
      <c r="M25" s="31">
        <v>24</v>
      </c>
      <c r="N25" s="31">
        <v>25</v>
      </c>
      <c r="O25" s="31">
        <v>26</v>
      </c>
      <c r="P25" s="31">
        <v>27</v>
      </c>
      <c r="Q25" s="32">
        <v>28</v>
      </c>
    </row>
    <row r="26" spans="2:24" x14ac:dyDescent="0.3">
      <c r="B26" s="5"/>
      <c r="C26" s="6"/>
      <c r="D26" s="20" t="s">
        <v>41</v>
      </c>
      <c r="E26" s="20" t="s">
        <v>2</v>
      </c>
      <c r="F26" s="20" t="s">
        <v>2</v>
      </c>
      <c r="G26" s="20" t="s">
        <v>3</v>
      </c>
      <c r="H26" s="20" t="s">
        <v>3</v>
      </c>
      <c r="I26" s="20" t="s">
        <v>45</v>
      </c>
      <c r="J26" s="25" t="s">
        <v>47</v>
      </c>
      <c r="K26" s="25" t="s">
        <v>48</v>
      </c>
      <c r="L26" s="25" t="s">
        <v>51</v>
      </c>
      <c r="M26" s="33" t="s">
        <v>59</v>
      </c>
      <c r="N26" s="33" t="s">
        <v>53</v>
      </c>
      <c r="O26" s="33" t="s">
        <v>54</v>
      </c>
      <c r="P26" s="33" t="s">
        <v>55</v>
      </c>
      <c r="Q26" s="34" t="s">
        <v>57</v>
      </c>
      <c r="S26" t="s">
        <v>76</v>
      </c>
    </row>
    <row r="27" spans="2:24" x14ac:dyDescent="0.3">
      <c r="B27" s="5"/>
      <c r="C27" s="6"/>
      <c r="D27" s="20" t="s">
        <v>42</v>
      </c>
      <c r="E27" s="20" t="s">
        <v>43</v>
      </c>
      <c r="F27" s="20" t="s">
        <v>44</v>
      </c>
      <c r="G27" s="20" t="s">
        <v>43</v>
      </c>
      <c r="H27" s="20" t="s">
        <v>44</v>
      </c>
      <c r="I27" s="20" t="s">
        <v>46</v>
      </c>
      <c r="J27" s="25" t="s">
        <v>8</v>
      </c>
      <c r="K27" s="25" t="s">
        <v>49</v>
      </c>
      <c r="L27" s="25" t="s">
        <v>52</v>
      </c>
      <c r="M27" s="33" t="s">
        <v>58</v>
      </c>
      <c r="N27" s="33"/>
      <c r="O27" s="33"/>
      <c r="P27" s="33" t="s">
        <v>73</v>
      </c>
      <c r="Q27" s="34"/>
    </row>
    <row r="28" spans="2:24" x14ac:dyDescent="0.3">
      <c r="B28" s="5"/>
      <c r="C28" s="6"/>
      <c r="D28" s="20"/>
      <c r="E28" s="20"/>
      <c r="F28" s="20"/>
      <c r="G28" s="20"/>
      <c r="H28" s="20"/>
      <c r="I28" s="20"/>
      <c r="J28" s="25"/>
      <c r="K28" s="25" t="s">
        <v>50</v>
      </c>
      <c r="L28" s="29">
        <v>0.1</v>
      </c>
      <c r="M28" s="33"/>
      <c r="N28" s="33"/>
      <c r="O28" s="33"/>
      <c r="P28" s="33" t="s">
        <v>56</v>
      </c>
      <c r="Q28" s="34"/>
      <c r="S28" s="41" t="s">
        <v>77</v>
      </c>
      <c r="T28" s="41"/>
      <c r="U28" s="2">
        <f>+G23</f>
        <v>50000</v>
      </c>
      <c r="X28" s="2">
        <f>+U28</f>
        <v>50000</v>
      </c>
    </row>
    <row r="29" spans="2:24" x14ac:dyDescent="0.3">
      <c r="B29" s="5"/>
      <c r="C29" s="6"/>
      <c r="D29" s="21"/>
      <c r="E29" s="21"/>
      <c r="F29" s="21"/>
      <c r="G29" s="21"/>
      <c r="H29" s="21"/>
      <c r="I29" s="21"/>
      <c r="J29" s="26"/>
      <c r="K29" s="26"/>
      <c r="L29" s="26"/>
      <c r="M29" s="35"/>
      <c r="N29" s="35"/>
      <c r="O29" s="35"/>
      <c r="P29" s="35"/>
      <c r="Q29" s="36"/>
      <c r="S29" t="s">
        <v>78</v>
      </c>
      <c r="U29" s="2">
        <f>+H23</f>
        <v>0</v>
      </c>
    </row>
    <row r="30" spans="2:24" x14ac:dyDescent="0.3">
      <c r="B30" s="5"/>
      <c r="C30" s="6"/>
      <c r="D30" s="22">
        <f>+D23*12</f>
        <v>300000</v>
      </c>
      <c r="E30" s="22">
        <f>+D23/2</f>
        <v>12500</v>
      </c>
      <c r="F30" s="24">
        <f>+E23-E30</f>
        <v>17500</v>
      </c>
      <c r="G30" s="22">
        <f>+G33*15</f>
        <v>1200.6000000000001</v>
      </c>
      <c r="H30" s="24">
        <f>+F23-G30</f>
        <v>4799.3999999999996</v>
      </c>
      <c r="I30" s="24">
        <f>+D30+F30+H30</f>
        <v>322299.40000000002</v>
      </c>
      <c r="J30" s="27">
        <v>24500</v>
      </c>
      <c r="K30" s="30">
        <f>+G23+I23+J23+J30+H23+K23+M23</f>
        <v>124500</v>
      </c>
      <c r="L30" s="30">
        <f>((D30+E30+F30+G30+H30)*0.1)+L23</f>
        <v>38600</v>
      </c>
      <c r="M30" s="37">
        <f>+I30-L30</f>
        <v>283699.40000000002</v>
      </c>
      <c r="N30" s="38">
        <v>39929.050000000003</v>
      </c>
      <c r="O30" s="39">
        <v>0.23519999999999999</v>
      </c>
      <c r="P30" s="38">
        <f>((M30-249243.49)*O30)</f>
        <v>8104.0300320000079</v>
      </c>
      <c r="Q30" s="40">
        <f>+N30+P30</f>
        <v>48033.080032000013</v>
      </c>
      <c r="S30" t="s">
        <v>79</v>
      </c>
      <c r="U30" s="2">
        <f>+I23</f>
        <v>30000</v>
      </c>
      <c r="X30" s="2">
        <f>+U30</f>
        <v>30000</v>
      </c>
    </row>
    <row r="31" spans="2:24" x14ac:dyDescent="0.3">
      <c r="B31" s="5"/>
      <c r="C31" s="6"/>
      <c r="D31" s="6"/>
      <c r="E31" s="6"/>
      <c r="F31" s="6"/>
      <c r="H31" s="6"/>
      <c r="I31" s="6"/>
      <c r="J31" s="6"/>
      <c r="K31" s="6"/>
      <c r="L31" s="6"/>
      <c r="M31" s="6"/>
      <c r="N31" s="6"/>
      <c r="O31" s="6"/>
      <c r="P31" s="6"/>
      <c r="Q31" s="7"/>
      <c r="S31" t="s">
        <v>80</v>
      </c>
      <c r="U31" s="2">
        <f>+J23</f>
        <v>20000</v>
      </c>
      <c r="X31" s="2">
        <f>+U31</f>
        <v>20000</v>
      </c>
    </row>
    <row r="32" spans="2:24" x14ac:dyDescent="0.3">
      <c r="B32" s="5"/>
      <c r="C32" s="6"/>
      <c r="D32" s="6"/>
      <c r="E32" s="6"/>
      <c r="F32" s="6"/>
      <c r="G32" s="6"/>
      <c r="H32" s="6"/>
      <c r="I32" s="6"/>
      <c r="J32" s="15" t="s">
        <v>62</v>
      </c>
      <c r="K32" s="6"/>
      <c r="L32" s="6" t="s">
        <v>72</v>
      </c>
      <c r="M32" s="6"/>
      <c r="N32" s="6" t="s">
        <v>66</v>
      </c>
      <c r="O32" s="6"/>
      <c r="P32" s="6"/>
      <c r="Q32" s="7"/>
      <c r="S32" t="s">
        <v>33</v>
      </c>
      <c r="U32" s="2">
        <f>+K23</f>
        <v>0</v>
      </c>
    </row>
    <row r="33" spans="2:24" x14ac:dyDescent="0.3">
      <c r="B33" s="5"/>
      <c r="C33" s="6"/>
      <c r="D33" s="6"/>
      <c r="E33" s="6"/>
      <c r="F33" s="6" t="s">
        <v>68</v>
      </c>
      <c r="G33" s="8">
        <v>80.040000000000006</v>
      </c>
      <c r="H33" s="6"/>
      <c r="I33" s="6"/>
      <c r="J33" s="15" t="s">
        <v>8</v>
      </c>
      <c r="K33" s="6"/>
      <c r="L33" s="6" t="s">
        <v>64</v>
      </c>
      <c r="M33" s="6"/>
      <c r="N33" s="6" t="s">
        <v>67</v>
      </c>
      <c r="O33" s="6"/>
      <c r="P33" s="6"/>
      <c r="Q33" s="7"/>
      <c r="S33" t="s">
        <v>82</v>
      </c>
      <c r="U33" s="2">
        <f>+M23</f>
        <v>0</v>
      </c>
    </row>
    <row r="34" spans="2:24" x14ac:dyDescent="0.3">
      <c r="B34" s="5"/>
      <c r="C34" s="6"/>
      <c r="D34" s="6"/>
      <c r="E34" s="6"/>
      <c r="F34" s="6"/>
      <c r="G34" s="6"/>
      <c r="H34" s="6"/>
      <c r="I34" s="6"/>
      <c r="J34" s="15" t="s">
        <v>71</v>
      </c>
      <c r="K34" s="6"/>
      <c r="L34" s="9" t="s">
        <v>65</v>
      </c>
      <c r="M34" s="6"/>
      <c r="N34" s="6"/>
      <c r="O34" s="6"/>
      <c r="P34" s="6"/>
      <c r="Q34" s="7"/>
      <c r="S34" t="s">
        <v>83</v>
      </c>
      <c r="U34" s="2">
        <f>+O23</f>
        <v>25000</v>
      </c>
      <c r="X34" s="2">
        <f>+J30</f>
        <v>24500</v>
      </c>
    </row>
    <row r="35" spans="2:24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7"/>
      <c r="S35" t="s">
        <v>84</v>
      </c>
      <c r="T35" s="2" t="str">
        <f>+N23</f>
        <v>Preparatoria</v>
      </c>
    </row>
    <row r="36" spans="2:24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</row>
    <row r="37" spans="2:24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S37" t="s">
        <v>87</v>
      </c>
      <c r="X37" s="2">
        <f>SUM(X28:X35)</f>
        <v>124500</v>
      </c>
    </row>
    <row r="38" spans="2:24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</row>
    <row r="39" spans="2:24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  <c r="S39" t="s">
        <v>88</v>
      </c>
      <c r="X39" s="1">
        <f>+U24*0.1</f>
        <v>33600</v>
      </c>
    </row>
    <row r="40" spans="2:24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7"/>
    </row>
    <row r="41" spans="2:24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</row>
    <row r="42" spans="2:24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S42" t="s">
        <v>81</v>
      </c>
      <c r="U42" s="2">
        <f>+L23</f>
        <v>5000</v>
      </c>
      <c r="X42" s="2">
        <f>+U42</f>
        <v>5000</v>
      </c>
    </row>
    <row r="43" spans="2:24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7"/>
      <c r="S43" t="s">
        <v>88</v>
      </c>
      <c r="X43" s="1">
        <f>+U24*0.1</f>
        <v>33600</v>
      </c>
    </row>
    <row r="44" spans="2:24" ht="15" thickBot="1" x14ac:dyDescent="0.35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2:24" x14ac:dyDescent="0.3">
      <c r="S45" t="s">
        <v>89</v>
      </c>
      <c r="X45" s="2">
        <f>+X39+X42</f>
        <v>38600</v>
      </c>
    </row>
    <row r="47" spans="2:24" x14ac:dyDescent="0.3">
      <c r="S47" t="s">
        <v>90</v>
      </c>
      <c r="T47" t="s">
        <v>91</v>
      </c>
      <c r="X47" s="2">
        <f>+V24-X45</f>
        <v>283699.40000000002</v>
      </c>
    </row>
    <row r="48" spans="2:24" ht="15" thickBot="1" x14ac:dyDescent="0.35">
      <c r="V48" t="s">
        <v>92</v>
      </c>
      <c r="X48" s="43">
        <v>249243.49</v>
      </c>
    </row>
    <row r="49" spans="22:24" x14ac:dyDescent="0.3">
      <c r="V49" t="s">
        <v>93</v>
      </c>
      <c r="X49" s="2">
        <f>+X47-X48</f>
        <v>34455.910000000033</v>
      </c>
    </row>
    <row r="50" spans="22:24" ht="15" thickBot="1" x14ac:dyDescent="0.35">
      <c r="V50" t="s">
        <v>94</v>
      </c>
      <c r="X50" s="44">
        <f>+O30</f>
        <v>0.23519999999999999</v>
      </c>
    </row>
    <row r="51" spans="22:24" x14ac:dyDescent="0.3">
      <c r="V51" t="s">
        <v>95</v>
      </c>
      <c r="X51" s="1">
        <f>+X49*X50</f>
        <v>8104.0300320000079</v>
      </c>
    </row>
    <row r="52" spans="22:24" ht="15" thickBot="1" x14ac:dyDescent="0.35">
      <c r="V52" t="s">
        <v>96</v>
      </c>
      <c r="X52" s="45">
        <v>39929.050000000003</v>
      </c>
    </row>
    <row r="53" spans="22:24" x14ac:dyDescent="0.3">
      <c r="V53" t="s">
        <v>97</v>
      </c>
      <c r="X53" s="1">
        <f>+X51+X52</f>
        <v>48033.080032000013</v>
      </c>
    </row>
  </sheetData>
  <mergeCells count="2">
    <mergeCell ref="G18:O18"/>
    <mergeCell ref="D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Javier Aguayo</cp:lastModifiedBy>
  <dcterms:created xsi:type="dcterms:W3CDTF">2018-04-06T04:38:51Z</dcterms:created>
  <dcterms:modified xsi:type="dcterms:W3CDTF">2018-04-06T05:36:02Z</dcterms:modified>
</cp:coreProperties>
</file>