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avillas del mundo\Downloads\"/>
    </mc:Choice>
  </mc:AlternateContent>
  <xr:revisionPtr revIDLastSave="0" documentId="13_ncr:1_{7929EA49-FDA8-4F41-90E6-4A4AF2BB6B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DT" sheetId="1" r:id="rId1"/>
    <sheet name="Costo Infraestrcutura" sheetId="3" r:id="rId2"/>
    <sheet name="Costos Fas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r5+r3G+Ji4J0ssF6NNsOG/9rda997iz05CRoIbF5xl0="/>
    </ext>
  </extLst>
</workbook>
</file>

<file path=xl/calcChain.xml><?xml version="1.0" encoding="utf-8"?>
<calcChain xmlns="http://schemas.openxmlformats.org/spreadsheetml/2006/main">
  <c r="D10" i="3" l="1"/>
  <c r="D11" i="3" s="1"/>
  <c r="I30" i="2"/>
  <c r="D9" i="3"/>
  <c r="D6" i="3"/>
  <c r="D2" i="3"/>
  <c r="E14" i="2"/>
  <c r="F14" i="2" s="1"/>
  <c r="E43" i="2"/>
  <c r="F43" i="2" s="1"/>
  <c r="E42" i="2"/>
  <c r="F42" i="2" s="1"/>
  <c r="E41" i="2"/>
  <c r="F41" i="2" s="1"/>
  <c r="E40" i="2"/>
  <c r="F40" i="2" s="1"/>
  <c r="E39" i="2"/>
  <c r="F39" i="2" s="1"/>
  <c r="E34" i="2"/>
  <c r="F34" i="2" s="1"/>
  <c r="E33" i="2"/>
  <c r="F33" i="2" s="1"/>
  <c r="E32" i="2"/>
  <c r="F32" i="2" s="1"/>
  <c r="E31" i="2"/>
  <c r="F31" i="2" s="1"/>
  <c r="E30" i="2"/>
  <c r="F30" i="2" s="1"/>
  <c r="E25" i="2"/>
  <c r="F25" i="2" s="1"/>
  <c r="E24" i="2"/>
  <c r="F24" i="2" s="1"/>
  <c r="E23" i="2"/>
  <c r="F23" i="2" s="1"/>
  <c r="E22" i="2"/>
  <c r="F22" i="2" s="1"/>
  <c r="E21" i="2"/>
  <c r="F21" i="2" s="1"/>
  <c r="E16" i="2"/>
  <c r="F16" i="2" s="1"/>
  <c r="E15" i="2"/>
  <c r="F15" i="2" s="1"/>
  <c r="E13" i="2"/>
  <c r="F13" i="2" s="1"/>
  <c r="E12" i="2"/>
  <c r="F12" i="2" s="1"/>
  <c r="E7" i="2"/>
  <c r="F7" i="2" s="1"/>
  <c r="E6" i="2"/>
  <c r="F6" i="2" s="1"/>
  <c r="E5" i="2"/>
  <c r="F5" i="2" s="1"/>
  <c r="E4" i="2"/>
  <c r="F4" i="2" s="1"/>
  <c r="E3" i="2"/>
  <c r="F3" i="2" s="1"/>
  <c r="F44" i="2" l="1"/>
  <c r="I25" i="2" s="1"/>
  <c r="F35" i="2"/>
  <c r="I24" i="2" s="1"/>
  <c r="F26" i="2"/>
  <c r="I23" i="2" s="1"/>
  <c r="I16" i="2"/>
  <c r="I15" i="2"/>
  <c r="I14" i="2"/>
  <c r="I13" i="2"/>
  <c r="F17" i="2"/>
  <c r="I22" i="2" s="1"/>
  <c r="I12" i="2"/>
  <c r="F8" i="2"/>
  <c r="I21" i="2" s="1"/>
  <c r="I17" i="2" l="1"/>
  <c r="I26" i="2"/>
  <c r="I31" i="2" s="1"/>
</calcChain>
</file>

<file path=xl/sharedStrings.xml><?xml version="1.0" encoding="utf-8"?>
<sst xmlns="http://schemas.openxmlformats.org/spreadsheetml/2006/main" count="228" uniqueCount="98">
  <si>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</si>
  <si>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</si>
  <si>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</si>
  <si>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</si>
  <si>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</si>
  <si>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</si>
  <si>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Product Owner / Scrum Master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</si>
  <si>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</si>
  <si>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</si>
  <si>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</si>
  <si>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</si>
  <si>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</si>
  <si>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</si>
  <si>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</si>
  <si>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Isai Villalobos</t>
  </si>
  <si>
    <t>Aprobación del Acta</t>
  </si>
  <si>
    <t>Desarrollador y Diseñador</t>
  </si>
  <si>
    <t>Javier Acuña</t>
  </si>
  <si>
    <t>Definición de requerimientos Generales</t>
  </si>
  <si>
    <t>DBA y QA</t>
  </si>
  <si>
    <t>Cristian Castro</t>
  </si>
  <si>
    <t>Organización del equipo</t>
  </si>
  <si>
    <t>Fase de Análisis y diseño</t>
  </si>
  <si>
    <t xml:space="preserve"> </t>
  </si>
  <si>
    <t xml:space="preserve">Captura de requerimientos específicos </t>
  </si>
  <si>
    <t>Documento de arquitectura SW</t>
  </si>
  <si>
    <t>Documento de casos de uso</t>
  </si>
  <si>
    <t>Prototipos</t>
  </si>
  <si>
    <t>Propuesta ERS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</si>
  <si>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</si>
  <si>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</si>
  <si>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</si>
  <si>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</si>
  <si>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Autenticación de Usuarios</t>
  </si>
  <si>
    <t>Registro de Marcaciones</t>
  </si>
  <si>
    <t>Enrolamiento de Nuevos Empleados</t>
  </si>
  <si>
    <t>Gestión de Usuarios y Roles</t>
  </si>
  <si>
    <t>Notificaciones de Incidencias</t>
  </si>
  <si>
    <t>Modulo de Reportes</t>
  </si>
  <si>
    <t>Fase de Pruebas y QA</t>
  </si>
  <si>
    <t>Implementación ambiente de pruebas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</si>
  <si>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</si>
  <si>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</si>
  <si>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</si>
  <si>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</si>
  <si>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</si>
  <si>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</si>
  <si>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</si>
  <si>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</si>
  <si>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</si>
  <si>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</si>
  <si>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</si>
  <si>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</si>
  <si>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</si>
  <si>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</si>
  <si>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PS</t>
  </si>
  <si>
    <t>COSTO x HORA</t>
  </si>
  <si>
    <t>AP</t>
  </si>
  <si>
    <t>Calidad Y Testing</t>
  </si>
  <si>
    <t>DI</t>
  </si>
  <si>
    <t>TOTAL FASE PLANIFICACION</t>
  </si>
  <si>
    <t xml:space="preserve">VALOR HORA HH </t>
  </si>
  <si>
    <t>FASE DISEÑO</t>
  </si>
  <si>
    <t>COSTO HH POR ROL</t>
  </si>
  <si>
    <t>TOTAL FASE ANALISIS Y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</si>
  <si>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</si>
  <si>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</si>
  <si>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</si>
  <si>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</si>
  <si>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</si>
  <si>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</si>
  <si>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</si>
  <si>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</si>
  <si>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</si>
  <si>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</si>
  <si>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</si>
  <si>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</si>
  <si>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</si>
  <si>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</si>
  <si>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</si>
  <si>
    <t>Bloque</t>
  </si>
  <si>
    <t>Concepto</t>
  </si>
  <si>
    <t>Detalle</t>
  </si>
  <si>
    <t>Costo (CLP)</t>
  </si>
  <si>
    <t>Horas Hombre (HH)</t>
  </si>
  <si>
    <t>Infraestructura On-Premise</t>
  </si>
  <si>
    <t>Servidor físico (128 GB RAM, 16 cores, 4TB RAID SSD/NVMe)</t>
  </si>
  <si>
    <t>Sistema Operativo Linux + PostgreSQL (open source)</t>
  </si>
  <si>
    <t>Energía, UPS, enfriamiento (simulado)</t>
  </si>
  <si>
    <t>Subtotal Infraestructura On-Premise</t>
  </si>
  <si>
    <t>Licencias y Herramientas</t>
  </si>
  <si>
    <t>Herramientas desarrollo/diseño (VS Code, GitHub – soporte simulado)</t>
  </si>
  <si>
    <t>Subtotal Licencias</t>
  </si>
  <si>
    <t>Contingencia (10%)</t>
  </si>
  <si>
    <t>Riesgos, soporte adicional y ajustes</t>
  </si>
  <si>
    <t>TOTAL PROYECTO ON-PREMISE</t>
  </si>
  <si>
    <t>Desarrollo, QA, DBA, Diseño, Gestión</t>
  </si>
  <si>
    <t>Power BI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</si>
</sst>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_ ;\-0\ "/>
    <numFmt numFmtId="165" formatCode="_ &quot;$&quot;* #,##0_ ;_ &quot;$&quot;* \-#,##0_ ;_ &quot;$&quot;* &quot;-&quot;_ ;_ @_ "/>
    <numFmt numFmtId="174" formatCode="_-&quot;$&quot;* #,##0_-;\-&quot;$&quot;* #,##0_-;_-&quot;$&quot;* &quot;-&quot;??_-;_-@_-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theme="1"/>
      <name val="Arial"/>
    </font>
    <font>
      <sz val="11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3" borderId="8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4" borderId="10" xfId="0" applyFont="1" applyFill="1" applyBorder="1"/>
    <xf numFmtId="0" fontId="6" fillId="0" borderId="5" xfId="0" applyFont="1" applyBorder="1"/>
    <xf numFmtId="0" fontId="4" fillId="0" borderId="4" xfId="0" applyFont="1" applyBorder="1" applyAlignment="1">
      <alignment horizontal="center" vertical="center"/>
    </xf>
    <xf numFmtId="0" fontId="7" fillId="0" borderId="5" xfId="0" applyFont="1" applyBorder="1"/>
    <xf numFmtId="0" fontId="6" fillId="0" borderId="4" xfId="0" applyFont="1" applyBorder="1" applyAlignment="1">
      <alignment horizontal="center" vertical="center" wrapText="1"/>
    </xf>
    <xf numFmtId="0" fontId="4" fillId="0" borderId="0" xfId="0" applyFont="1"/>
    <xf numFmtId="0" fontId="5" fillId="4" borderId="11" xfId="0" applyFont="1" applyFill="1" applyBorder="1"/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4" xfId="0" applyFont="1" applyBorder="1"/>
    <xf numFmtId="0" fontId="5" fillId="4" borderId="10" xfId="0" applyFont="1" applyFill="1" applyBorder="1" applyAlignment="1">
      <alignment horizontal="left"/>
    </xf>
    <xf numFmtId="164" fontId="4" fillId="0" borderId="4" xfId="0" applyNumberFormat="1" applyFont="1" applyBorder="1"/>
    <xf numFmtId="165" fontId="4" fillId="0" borderId="4" xfId="0" applyNumberFormat="1" applyFont="1" applyBorder="1"/>
    <xf numFmtId="0" fontId="8" fillId="0" borderId="0" xfId="0" applyFont="1"/>
    <xf numFmtId="0" fontId="9" fillId="5" borderId="4" xfId="0" applyFont="1" applyFill="1" applyBorder="1"/>
    <xf numFmtId="165" fontId="9" fillId="5" borderId="4" xfId="0" applyNumberFormat="1" applyFont="1" applyFill="1" applyBorder="1"/>
    <xf numFmtId="9" fontId="4" fillId="0" borderId="4" xfId="0" applyNumberFormat="1" applyFont="1" applyBorder="1"/>
    <xf numFmtId="0" fontId="4" fillId="0" borderId="5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0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174" fontId="1" fillId="0" borderId="15" xfId="1" applyNumberFormat="1" applyFont="1" applyBorder="1" applyAlignment="1">
      <alignment horizontal="center" vertical="center" wrapText="1"/>
    </xf>
    <xf numFmtId="174" fontId="10" fillId="0" borderId="15" xfId="1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2"/>
  <sheetViews>
    <sheetView workbookViewId="0">
      <selection activeCell="I37" sqref="I37"/>
    </sheetView>
  </sheetViews>
  <sheetFormatPr baseColWidth="10" defaultColWidth="14.42578125" defaultRowHeight="15" customHeight="1" outlineLevelRow="1"/>
  <cols>
    <col min="1" max="1" width="49.42578125" customWidth="1"/>
    <col min="2" max="2" width="7.42578125" customWidth="1"/>
    <col min="3" max="3" width="10.7109375" customWidth="1"/>
    <col min="4" max="4" width="12.85546875" customWidth="1"/>
    <col min="5" max="5" width="9.140625" customWidth="1"/>
    <col min="6" max="6" width="8.140625" customWidth="1"/>
    <col min="7" max="7" width="12" customWidth="1"/>
    <col min="8" max="8" width="5" customWidth="1"/>
    <col min="9" max="9" width="33.140625" customWidth="1"/>
    <col min="10" max="10" width="29.7109375" customWidth="1"/>
    <col min="11" max="26" width="10.7109375" customWidth="1"/>
  </cols>
  <sheetData>
    <row r="1" spans="1:12" ht="14.25" customHeight="1"/>
    <row r="2" spans="1:12" ht="14.25" customHeight="1">
      <c r="A2" s="26" t="s">
        <v>0</v>
      </c>
      <c r="B2" s="27"/>
      <c r="C2" s="27"/>
      <c r="D2" s="28"/>
    </row>
    <row r="3" spans="1:12" ht="14.25" customHeight="1"/>
    <row r="4" spans="1:12" ht="14.25" customHeight="1">
      <c r="A4" s="1" t="s">
        <v>1</v>
      </c>
      <c r="B4" s="2" t="s">
        <v>2</v>
      </c>
      <c r="C4" s="29" t="s">
        <v>3</v>
      </c>
      <c r="D4" s="30"/>
      <c r="E4" s="30"/>
      <c r="F4" s="30"/>
      <c r="G4" s="31"/>
      <c r="I4" s="29" t="s">
        <v>4</v>
      </c>
      <c r="J4" s="31"/>
    </row>
    <row r="5" spans="1:12" ht="14.25" customHeight="1">
      <c r="A5" s="3" t="s">
        <v>5</v>
      </c>
      <c r="B5" s="6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6" t="s">
        <v>11</v>
      </c>
      <c r="J5" s="7" t="s">
        <v>12</v>
      </c>
    </row>
    <row r="6" spans="1:12" ht="14.25" customHeight="1" outlineLevel="1">
      <c r="A6" s="8" t="s">
        <v>13</v>
      </c>
      <c r="B6" s="2">
        <v>1</v>
      </c>
      <c r="C6" s="2">
        <v>6</v>
      </c>
      <c r="D6" s="2">
        <v>6</v>
      </c>
      <c r="E6" s="2">
        <v>0</v>
      </c>
      <c r="F6" s="2">
        <v>2</v>
      </c>
      <c r="G6" s="2">
        <v>0</v>
      </c>
      <c r="I6" s="9" t="s">
        <v>6</v>
      </c>
      <c r="J6" s="10" t="s">
        <v>14</v>
      </c>
    </row>
    <row r="7" spans="1:12" ht="14.25" customHeight="1" outlineLevel="1">
      <c r="A7" s="8" t="s">
        <v>15</v>
      </c>
      <c r="B7" s="2">
        <v>1</v>
      </c>
      <c r="C7" s="2">
        <v>4</v>
      </c>
      <c r="D7" s="2">
        <v>3</v>
      </c>
      <c r="E7" s="2">
        <v>0</v>
      </c>
      <c r="F7" s="2">
        <v>1</v>
      </c>
      <c r="G7" s="2">
        <v>0</v>
      </c>
      <c r="I7" s="11" t="s">
        <v>16</v>
      </c>
      <c r="J7" s="12" t="s">
        <v>17</v>
      </c>
    </row>
    <row r="8" spans="1:12" ht="14.25" customHeight="1" outlineLevel="1">
      <c r="A8" s="8" t="s">
        <v>18</v>
      </c>
      <c r="B8" s="2">
        <v>4</v>
      </c>
      <c r="C8" s="2">
        <v>6</v>
      </c>
      <c r="D8" s="2">
        <v>14</v>
      </c>
      <c r="E8" s="2">
        <v>2</v>
      </c>
      <c r="F8" s="2">
        <v>6</v>
      </c>
      <c r="G8" s="2">
        <v>6</v>
      </c>
      <c r="I8" s="11" t="s">
        <v>19</v>
      </c>
      <c r="J8" s="12" t="s">
        <v>20</v>
      </c>
    </row>
    <row r="9" spans="1:12" ht="14.25" customHeight="1" outlineLevel="1">
      <c r="A9" s="8" t="s">
        <v>21</v>
      </c>
      <c r="B9" s="2">
        <v>1</v>
      </c>
      <c r="C9" s="2">
        <v>4</v>
      </c>
      <c r="D9" s="2">
        <v>4</v>
      </c>
      <c r="E9" s="2">
        <v>2</v>
      </c>
      <c r="F9" s="2">
        <v>2</v>
      </c>
      <c r="G9" s="2">
        <v>2</v>
      </c>
    </row>
    <row r="10" spans="1:12" ht="14.25" customHeight="1" outlineLevel="1">
      <c r="A10" s="1"/>
      <c r="B10" s="2"/>
      <c r="C10" s="2"/>
      <c r="D10" s="2"/>
      <c r="E10" s="2"/>
      <c r="F10" s="2"/>
      <c r="G10" s="2"/>
      <c r="I10" s="13"/>
      <c r="J10" s="13"/>
    </row>
    <row r="11" spans="1:12" ht="14.25" customHeight="1">
      <c r="A11" s="4" t="s">
        <v>22</v>
      </c>
      <c r="B11" s="6"/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L11" s="13" t="s">
        <v>23</v>
      </c>
    </row>
    <row r="12" spans="1:12" ht="14.25" customHeight="1" outlineLevel="1">
      <c r="A12" s="8" t="s">
        <v>24</v>
      </c>
      <c r="B12" s="2">
        <v>1</v>
      </c>
      <c r="C12" s="2">
        <v>6</v>
      </c>
      <c r="D12" s="2">
        <v>18</v>
      </c>
      <c r="E12" s="2">
        <v>4</v>
      </c>
      <c r="F12" s="2">
        <v>10</v>
      </c>
      <c r="G12" s="2">
        <v>4</v>
      </c>
    </row>
    <row r="13" spans="1:12" ht="14.25" customHeight="1" outlineLevel="1">
      <c r="A13" s="14" t="s">
        <v>25</v>
      </c>
      <c r="B13" s="2">
        <v>1</v>
      </c>
      <c r="C13" s="2">
        <v>4</v>
      </c>
      <c r="D13" s="2">
        <v>20</v>
      </c>
      <c r="E13" s="2">
        <v>12</v>
      </c>
      <c r="F13" s="2">
        <v>6</v>
      </c>
      <c r="G13" s="2">
        <v>2</v>
      </c>
    </row>
    <row r="14" spans="1:12" ht="14.25" customHeight="1" outlineLevel="1">
      <c r="A14" s="8" t="s">
        <v>26</v>
      </c>
      <c r="B14" s="2">
        <v>1</v>
      </c>
      <c r="C14" s="2">
        <v>4</v>
      </c>
      <c r="D14" s="2">
        <v>14</v>
      </c>
      <c r="E14" s="2">
        <v>0</v>
      </c>
      <c r="F14" s="2">
        <v>8</v>
      </c>
      <c r="G14" s="2">
        <v>2</v>
      </c>
    </row>
    <row r="15" spans="1:12" ht="14.25" customHeight="1" outlineLevel="1">
      <c r="A15" s="8" t="s">
        <v>27</v>
      </c>
      <c r="B15" s="2">
        <v>8</v>
      </c>
      <c r="C15" s="2">
        <v>2</v>
      </c>
      <c r="D15" s="2">
        <v>12</v>
      </c>
      <c r="E15" s="2">
        <v>0</v>
      </c>
      <c r="F15" s="2">
        <v>6</v>
      </c>
      <c r="G15" s="2">
        <v>36</v>
      </c>
    </row>
    <row r="16" spans="1:12" ht="14.25" customHeight="1" outlineLevel="1">
      <c r="A16" s="8" t="s">
        <v>28</v>
      </c>
      <c r="B16" s="2">
        <v>2</v>
      </c>
      <c r="C16" s="2">
        <v>6</v>
      </c>
      <c r="D16" s="2">
        <v>12</v>
      </c>
      <c r="E16" s="2">
        <v>4</v>
      </c>
      <c r="F16" s="2">
        <v>6</v>
      </c>
      <c r="G16" s="2">
        <v>2</v>
      </c>
    </row>
    <row r="17" spans="1:7" ht="14.25" customHeight="1" outlineLevel="1">
      <c r="A17" s="1"/>
      <c r="B17" s="2"/>
      <c r="C17" s="2"/>
      <c r="D17" s="2"/>
      <c r="E17" s="2"/>
      <c r="F17" s="2"/>
      <c r="G17" s="2"/>
    </row>
    <row r="18" spans="1:7" ht="14.25" customHeight="1">
      <c r="A18" s="4" t="s">
        <v>29</v>
      </c>
      <c r="B18" s="6"/>
      <c r="C18" s="5" t="s">
        <v>6</v>
      </c>
      <c r="D18" s="5" t="s">
        <v>7</v>
      </c>
      <c r="E18" s="5" t="s">
        <v>8</v>
      </c>
      <c r="F18" s="5" t="s">
        <v>9</v>
      </c>
      <c r="G18" s="5" t="s">
        <v>10</v>
      </c>
    </row>
    <row r="19" spans="1:7" ht="18" customHeight="1" outlineLevel="1">
      <c r="A19" s="8" t="s">
        <v>30</v>
      </c>
      <c r="B19" s="2">
        <v>3</v>
      </c>
      <c r="C19" s="10">
        <v>2</v>
      </c>
      <c r="D19" s="10">
        <v>18</v>
      </c>
      <c r="E19" s="10">
        <v>12</v>
      </c>
      <c r="F19" s="10">
        <v>6</v>
      </c>
      <c r="G19" s="10">
        <v>2</v>
      </c>
    </row>
    <row r="20" spans="1:7" ht="18" customHeight="1" outlineLevel="1">
      <c r="A20" s="8" t="s">
        <v>31</v>
      </c>
      <c r="B20" s="2">
        <v>4</v>
      </c>
      <c r="C20" s="10">
        <v>0</v>
      </c>
      <c r="D20" s="10">
        <v>20</v>
      </c>
      <c r="E20" s="10">
        <v>24</v>
      </c>
      <c r="F20" s="10">
        <v>6</v>
      </c>
      <c r="G20" s="10">
        <v>0</v>
      </c>
    </row>
    <row r="21" spans="1:7" ht="18" customHeight="1" outlineLevel="1">
      <c r="A21" s="8" t="s">
        <v>32</v>
      </c>
      <c r="B21" s="2">
        <v>8</v>
      </c>
      <c r="C21" s="10">
        <v>0</v>
      </c>
      <c r="D21" s="10">
        <v>24</v>
      </c>
      <c r="E21" s="10">
        <v>20</v>
      </c>
      <c r="F21" s="10">
        <v>6</v>
      </c>
      <c r="G21" s="10">
        <v>0</v>
      </c>
    </row>
    <row r="22" spans="1:7" ht="18" customHeight="1" outlineLevel="1">
      <c r="A22" s="15" t="s">
        <v>33</v>
      </c>
      <c r="B22" s="2">
        <v>4</v>
      </c>
      <c r="C22" s="10">
        <v>2</v>
      </c>
      <c r="D22" s="10">
        <v>36</v>
      </c>
      <c r="E22" s="10">
        <v>6</v>
      </c>
      <c r="F22" s="10">
        <v>18</v>
      </c>
      <c r="G22" s="10">
        <v>2</v>
      </c>
    </row>
    <row r="23" spans="1:7" ht="18" customHeight="1" outlineLevel="1">
      <c r="A23" s="16" t="s">
        <v>34</v>
      </c>
      <c r="B23" s="2">
        <v>6</v>
      </c>
      <c r="C23" s="10">
        <v>0</v>
      </c>
      <c r="D23" s="10">
        <v>28</v>
      </c>
      <c r="E23" s="10">
        <v>10</v>
      </c>
      <c r="F23" s="10">
        <v>14</v>
      </c>
      <c r="G23" s="10">
        <v>2</v>
      </c>
    </row>
    <row r="24" spans="1:7" ht="18" customHeight="1" outlineLevel="1">
      <c r="A24" s="17" t="s">
        <v>35</v>
      </c>
      <c r="B24" s="2">
        <v>5</v>
      </c>
      <c r="C24" s="10">
        <v>0</v>
      </c>
      <c r="D24" s="10">
        <v>24</v>
      </c>
      <c r="E24" s="10">
        <v>6</v>
      </c>
      <c r="F24" s="10">
        <v>10</v>
      </c>
      <c r="G24" s="10">
        <v>2</v>
      </c>
    </row>
    <row r="25" spans="1:7" ht="18" customHeight="1" outlineLevel="1">
      <c r="A25" s="17" t="s">
        <v>36</v>
      </c>
      <c r="B25" s="2">
        <v>2</v>
      </c>
      <c r="C25" s="10">
        <v>2</v>
      </c>
      <c r="D25" s="10">
        <v>28</v>
      </c>
      <c r="E25" s="10">
        <v>6</v>
      </c>
      <c r="F25" s="10">
        <v>14</v>
      </c>
      <c r="G25" s="10">
        <v>2</v>
      </c>
    </row>
    <row r="26" spans="1:7" ht="18" customHeight="1" outlineLevel="1">
      <c r="A26" s="16" t="s">
        <v>37</v>
      </c>
      <c r="B26" s="2">
        <v>5</v>
      </c>
      <c r="C26" s="10">
        <v>0</v>
      </c>
      <c r="D26" s="10">
        <v>24</v>
      </c>
      <c r="E26" s="10">
        <v>6</v>
      </c>
      <c r="F26" s="10">
        <v>12</v>
      </c>
      <c r="G26" s="10">
        <v>4</v>
      </c>
    </row>
    <row r="27" spans="1:7" ht="18" customHeight="1" outlineLevel="1">
      <c r="A27" s="15" t="s">
        <v>38</v>
      </c>
      <c r="B27" s="2">
        <v>6</v>
      </c>
      <c r="C27" s="10">
        <v>2</v>
      </c>
      <c r="D27" s="10">
        <v>36</v>
      </c>
      <c r="E27" s="10">
        <v>12</v>
      </c>
      <c r="F27" s="10">
        <v>16</v>
      </c>
      <c r="G27" s="10">
        <v>12</v>
      </c>
    </row>
    <row r="28" spans="1:7" ht="18" customHeight="1" outlineLevel="1">
      <c r="A28" s="16"/>
      <c r="B28" s="2"/>
      <c r="C28" s="2"/>
      <c r="D28" s="2"/>
      <c r="E28" s="2"/>
      <c r="F28" s="2"/>
      <c r="G28" s="2"/>
    </row>
    <row r="29" spans="1:7" ht="14.25" customHeight="1">
      <c r="A29" s="4" t="s">
        <v>39</v>
      </c>
      <c r="B29" s="6"/>
      <c r="C29" s="5" t="s">
        <v>6</v>
      </c>
      <c r="D29" s="5" t="s">
        <v>7</v>
      </c>
      <c r="E29" s="5" t="s">
        <v>8</v>
      </c>
      <c r="F29" s="5" t="s">
        <v>9</v>
      </c>
      <c r="G29" s="5" t="s">
        <v>10</v>
      </c>
    </row>
    <row r="30" spans="1:7" ht="14.25" customHeight="1">
      <c r="A30" s="18" t="s">
        <v>40</v>
      </c>
      <c r="B30" s="2">
        <v>2</v>
      </c>
      <c r="C30" s="2">
        <v>2</v>
      </c>
      <c r="D30" s="2">
        <v>12</v>
      </c>
      <c r="E30" s="2">
        <v>4</v>
      </c>
      <c r="F30" s="2">
        <v>24</v>
      </c>
      <c r="G30" s="2">
        <v>2</v>
      </c>
    </row>
    <row r="31" spans="1:7" ht="14.25" customHeight="1" outlineLevel="1">
      <c r="A31" s="18" t="s">
        <v>41</v>
      </c>
      <c r="B31" s="2">
        <v>5</v>
      </c>
      <c r="C31" s="2">
        <v>2</v>
      </c>
      <c r="D31" s="2">
        <v>16</v>
      </c>
      <c r="E31" s="2">
        <v>4</v>
      </c>
      <c r="F31" s="2">
        <v>40</v>
      </c>
      <c r="G31" s="2">
        <v>2</v>
      </c>
    </row>
    <row r="32" spans="1:7" ht="14.25" customHeight="1" outlineLevel="1">
      <c r="A32" s="18" t="s">
        <v>42</v>
      </c>
      <c r="B32" s="2">
        <v>3</v>
      </c>
      <c r="C32" s="2">
        <v>2</v>
      </c>
      <c r="D32" s="2">
        <v>12</v>
      </c>
      <c r="E32" s="2">
        <v>4</v>
      </c>
      <c r="F32" s="2">
        <v>36</v>
      </c>
      <c r="G32" s="2">
        <v>6</v>
      </c>
    </row>
    <row r="33" spans="1:7" ht="14.25" customHeight="1" outlineLevel="1">
      <c r="A33" s="1"/>
      <c r="B33" s="2"/>
      <c r="C33" s="1"/>
      <c r="D33" s="1"/>
      <c r="E33" s="1"/>
      <c r="F33" s="1"/>
      <c r="G33" s="1"/>
    </row>
    <row r="34" spans="1:7" ht="14.25" customHeight="1" outlineLevel="1">
      <c r="A34" s="4" t="s">
        <v>43</v>
      </c>
      <c r="B34" s="6"/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</row>
    <row r="35" spans="1:7" ht="14.25" customHeight="1">
      <c r="A35" s="18" t="s">
        <v>44</v>
      </c>
      <c r="B35" s="2">
        <v>2</v>
      </c>
      <c r="C35" s="2">
        <v>2</v>
      </c>
      <c r="D35" s="2">
        <v>12</v>
      </c>
      <c r="E35" s="2">
        <v>10</v>
      </c>
      <c r="F35" s="2">
        <v>8</v>
      </c>
      <c r="G35" s="2">
        <v>0</v>
      </c>
    </row>
    <row r="36" spans="1:7" ht="14.25" customHeight="1" outlineLevel="1">
      <c r="A36" s="18" t="s">
        <v>45</v>
      </c>
      <c r="B36" s="2">
        <v>2</v>
      </c>
      <c r="C36" s="2">
        <v>2</v>
      </c>
      <c r="D36" s="2">
        <v>10</v>
      </c>
      <c r="E36" s="2">
        <v>0</v>
      </c>
      <c r="F36" s="2">
        <v>6</v>
      </c>
      <c r="G36" s="2">
        <v>12</v>
      </c>
    </row>
    <row r="37" spans="1:7" ht="14.25" customHeight="1" outlineLevel="1">
      <c r="A37" s="18" t="s">
        <v>46</v>
      </c>
      <c r="B37" s="2">
        <v>3</v>
      </c>
      <c r="C37" s="2">
        <v>0</v>
      </c>
      <c r="D37" s="2">
        <v>6</v>
      </c>
      <c r="E37" s="2">
        <v>0</v>
      </c>
      <c r="F37" s="2">
        <v>6</v>
      </c>
      <c r="G37" s="2">
        <v>16</v>
      </c>
    </row>
    <row r="38" spans="1:7" ht="14.25" customHeight="1" outlineLevel="1">
      <c r="A38" s="18" t="s">
        <v>47</v>
      </c>
      <c r="B38" s="2">
        <v>1</v>
      </c>
      <c r="C38" s="2">
        <v>4</v>
      </c>
      <c r="D38" s="2">
        <v>4</v>
      </c>
      <c r="E38" s="2">
        <v>2</v>
      </c>
      <c r="F38" s="2">
        <v>2</v>
      </c>
      <c r="G38" s="2">
        <v>2</v>
      </c>
    </row>
    <row r="39" spans="1:7" ht="14.25" customHeight="1" outlineLevel="1">
      <c r="A39" s="1"/>
      <c r="B39" s="1"/>
      <c r="C39" s="1"/>
      <c r="D39" s="1"/>
      <c r="E39" s="1"/>
      <c r="F39" s="1"/>
      <c r="G39" s="1"/>
    </row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2:D2"/>
    <mergeCell ref="C4:G4"/>
    <mergeCell ref="I4:J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1"/>
  <sheetViews>
    <sheetView tabSelected="1" workbookViewId="0">
      <selection activeCell="E11" sqref="E11"/>
    </sheetView>
  </sheetViews>
  <sheetFormatPr baseColWidth="10" defaultColWidth="14.42578125" defaultRowHeight="15" customHeight="1"/>
  <cols>
    <col min="2" max="2" width="25.42578125" bestFit="1" customWidth="1"/>
    <col min="3" max="3" width="64.7109375" customWidth="1"/>
    <col min="4" max="4" width="20.28515625" bestFit="1" customWidth="1"/>
  </cols>
  <sheetData>
    <row r="1" spans="1:4" ht="15" customHeight="1">
      <c r="A1" s="37" t="s">
        <v>80</v>
      </c>
      <c r="B1" s="37" t="s">
        <v>81</v>
      </c>
      <c r="C1" s="37" t="s">
        <v>82</v>
      </c>
      <c r="D1" s="38" t="s">
        <v>83</v>
      </c>
    </row>
    <row r="2" spans="1:4" ht="15" customHeight="1">
      <c r="A2" s="35">
        <v>1</v>
      </c>
      <c r="B2" s="36" t="s">
        <v>84</v>
      </c>
      <c r="C2" s="36" t="s">
        <v>96</v>
      </c>
      <c r="D2" s="49">
        <f>'Costos Fases'!I31</f>
        <v>10809600</v>
      </c>
    </row>
    <row r="3" spans="1:4" ht="15" customHeight="1">
      <c r="A3" s="35">
        <v>2</v>
      </c>
      <c r="B3" s="36" t="s">
        <v>85</v>
      </c>
      <c r="C3" s="36" t="s">
        <v>86</v>
      </c>
      <c r="D3" s="49">
        <v>10000000</v>
      </c>
    </row>
    <row r="4" spans="1:4" ht="15" customHeight="1">
      <c r="A4" s="39"/>
      <c r="B4" s="40"/>
      <c r="C4" s="36" t="s">
        <v>87</v>
      </c>
      <c r="D4" s="49">
        <v>0</v>
      </c>
    </row>
    <row r="5" spans="1:4" ht="15" customHeight="1">
      <c r="A5" s="41"/>
      <c r="B5" s="42"/>
      <c r="C5" s="36" t="s">
        <v>88</v>
      </c>
      <c r="D5" s="49">
        <v>2000000</v>
      </c>
    </row>
    <row r="6" spans="1:4" ht="32.25" customHeight="1">
      <c r="A6" s="46" t="s">
        <v>89</v>
      </c>
      <c r="B6" s="47"/>
      <c r="C6" s="48"/>
      <c r="D6" s="49">
        <f>SUM(D2:D5)</f>
        <v>22809600</v>
      </c>
    </row>
    <row r="7" spans="1:4" ht="15" customHeight="1">
      <c r="A7" s="35">
        <v>3</v>
      </c>
      <c r="B7" s="36" t="s">
        <v>90</v>
      </c>
      <c r="C7" s="45" t="s">
        <v>97</v>
      </c>
      <c r="D7" s="49">
        <v>22700</v>
      </c>
    </row>
    <row r="8" spans="1:4" ht="15" customHeight="1">
      <c r="A8" s="43"/>
      <c r="B8" s="44"/>
      <c r="C8" s="45" t="s">
        <v>91</v>
      </c>
      <c r="D8" s="49">
        <v>50000</v>
      </c>
    </row>
    <row r="9" spans="1:4" ht="33.75" customHeight="1">
      <c r="A9" s="46" t="s">
        <v>92</v>
      </c>
      <c r="B9" s="47"/>
      <c r="C9" s="48"/>
      <c r="D9" s="49">
        <f>SUM(D7:D8)</f>
        <v>72700</v>
      </c>
    </row>
    <row r="10" spans="1:4" ht="15" customHeight="1">
      <c r="A10" s="35">
        <v>4</v>
      </c>
      <c r="B10" s="36" t="s">
        <v>93</v>
      </c>
      <c r="C10" s="36" t="s">
        <v>94</v>
      </c>
      <c r="D10" s="49">
        <f>((D6+D9)*0.1)</f>
        <v>2288230</v>
      </c>
    </row>
    <row r="11" spans="1:4" ht="33" customHeight="1">
      <c r="A11" s="46" t="s">
        <v>95</v>
      </c>
      <c r="B11" s="47"/>
      <c r="C11" s="48"/>
      <c r="D11" s="50">
        <f>D6+D9+D10</f>
        <v>25170530</v>
      </c>
    </row>
  </sheetData>
  <mergeCells count="5">
    <mergeCell ref="A4:B5"/>
    <mergeCell ref="A8:B8"/>
    <mergeCell ref="A11:C11"/>
    <mergeCell ref="A9:C9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10" workbookViewId="0">
      <selection activeCell="I32" sqref="I32"/>
    </sheetView>
  </sheetViews>
  <sheetFormatPr baseColWidth="10" defaultColWidth="14.42578125" defaultRowHeight="15" customHeight="1"/>
  <cols>
    <col min="1" max="1" width="6.42578125" customWidth="1"/>
    <col min="2" max="2" width="27.7109375" customWidth="1"/>
    <col min="3" max="3" width="40.42578125" customWidth="1"/>
    <col min="4" max="4" width="10.7109375" customWidth="1"/>
    <col min="5" max="5" width="20.28515625" bestFit="1" customWidth="1"/>
    <col min="6" max="6" width="23.7109375" customWidth="1"/>
    <col min="7" max="7" width="4.85546875" customWidth="1"/>
    <col min="8" max="8" width="30.42578125" bestFit="1" customWidth="1"/>
    <col min="9" max="9" width="31.140625" customWidth="1"/>
    <col min="10" max="10" width="16" customWidth="1"/>
    <col min="11" max="25" width="10.7109375" customWidth="1"/>
  </cols>
  <sheetData>
    <row r="1" spans="1:10" ht="14.25" customHeight="1"/>
    <row r="2" spans="1:10" ht="14.25" customHeight="1">
      <c r="A2" s="6" t="s">
        <v>48</v>
      </c>
      <c r="B2" s="6" t="s">
        <v>49</v>
      </c>
      <c r="C2" s="6" t="s">
        <v>50</v>
      </c>
      <c r="D2" s="5" t="s">
        <v>51</v>
      </c>
      <c r="E2" s="6" t="s">
        <v>52</v>
      </c>
      <c r="F2" s="6" t="s">
        <v>53</v>
      </c>
      <c r="H2" s="32" t="s">
        <v>54</v>
      </c>
      <c r="I2" s="33"/>
      <c r="J2" s="33"/>
    </row>
    <row r="3" spans="1:10" ht="14.25" customHeight="1">
      <c r="A3" s="1" t="s">
        <v>55</v>
      </c>
      <c r="B3" s="1" t="s">
        <v>6</v>
      </c>
      <c r="C3" s="2" t="s">
        <v>14</v>
      </c>
      <c r="D3" s="1">
        <v>11000</v>
      </c>
      <c r="E3" s="19">
        <f>SUM(EDT!C6:C9)</f>
        <v>20</v>
      </c>
      <c r="F3" s="20">
        <f t="shared" ref="F3:F7" si="0">D3*E3</f>
        <v>220000</v>
      </c>
      <c r="H3" s="6" t="s">
        <v>49</v>
      </c>
      <c r="I3" s="6" t="s">
        <v>50</v>
      </c>
      <c r="J3" s="6" t="s">
        <v>56</v>
      </c>
    </row>
    <row r="4" spans="1:10" ht="14.25" customHeight="1">
      <c r="A4" s="1" t="s">
        <v>57</v>
      </c>
      <c r="B4" s="1" t="s">
        <v>7</v>
      </c>
      <c r="C4" s="2" t="s">
        <v>17</v>
      </c>
      <c r="D4" s="1">
        <v>8000</v>
      </c>
      <c r="E4" s="19">
        <f>SUM(EDT!D6:D9)</f>
        <v>27</v>
      </c>
      <c r="F4" s="20">
        <f t="shared" si="0"/>
        <v>216000</v>
      </c>
      <c r="H4" s="21" t="s">
        <v>6</v>
      </c>
      <c r="I4" s="2" t="s">
        <v>14</v>
      </c>
      <c r="J4" s="1">
        <v>11000</v>
      </c>
    </row>
    <row r="5" spans="1:10" ht="14.25" customHeight="1">
      <c r="A5" s="1" t="s">
        <v>8</v>
      </c>
      <c r="B5" s="1" t="s">
        <v>8</v>
      </c>
      <c r="C5" s="2" t="s">
        <v>20</v>
      </c>
      <c r="D5" s="1">
        <v>10000</v>
      </c>
      <c r="E5" s="19">
        <f>SUM(EDT!E6:E9)</f>
        <v>4</v>
      </c>
      <c r="F5" s="20">
        <f t="shared" si="0"/>
        <v>40000</v>
      </c>
      <c r="H5" s="1" t="s">
        <v>7</v>
      </c>
      <c r="I5" s="2" t="s">
        <v>17</v>
      </c>
      <c r="J5" s="1">
        <v>8000</v>
      </c>
    </row>
    <row r="6" spans="1:10" ht="14.25" customHeight="1">
      <c r="A6" s="1" t="s">
        <v>9</v>
      </c>
      <c r="B6" s="1" t="s">
        <v>58</v>
      </c>
      <c r="C6" s="2" t="s">
        <v>20</v>
      </c>
      <c r="D6" s="1">
        <v>8000</v>
      </c>
      <c r="E6" s="19">
        <f>SUM(EDT!F6:F9)</f>
        <v>11</v>
      </c>
      <c r="F6" s="20">
        <f t="shared" si="0"/>
        <v>88000</v>
      </c>
      <c r="H6" s="1" t="s">
        <v>8</v>
      </c>
      <c r="I6" s="2" t="s">
        <v>20</v>
      </c>
      <c r="J6" s="1">
        <v>10000</v>
      </c>
    </row>
    <row r="7" spans="1:10" ht="14.25" customHeight="1">
      <c r="A7" s="1" t="s">
        <v>59</v>
      </c>
      <c r="B7" s="1" t="s">
        <v>10</v>
      </c>
      <c r="C7" s="2" t="s">
        <v>17</v>
      </c>
      <c r="D7" s="1">
        <v>5000</v>
      </c>
      <c r="E7" s="19">
        <f>SUM(EDT!G6:G9)</f>
        <v>8</v>
      </c>
      <c r="F7" s="20">
        <f t="shared" si="0"/>
        <v>40000</v>
      </c>
      <c r="H7" s="1" t="s">
        <v>58</v>
      </c>
      <c r="I7" s="2" t="s">
        <v>20</v>
      </c>
      <c r="J7" s="1">
        <v>8000</v>
      </c>
    </row>
    <row r="8" spans="1:10" ht="14.25" customHeight="1">
      <c r="A8" s="1"/>
      <c r="B8" s="29" t="s">
        <v>60</v>
      </c>
      <c r="C8" s="30"/>
      <c r="D8" s="30"/>
      <c r="E8" s="31"/>
      <c r="F8" s="20">
        <f>SUM(F3:F7)</f>
        <v>604000</v>
      </c>
      <c r="H8" s="1" t="s">
        <v>10</v>
      </c>
      <c r="I8" s="2" t="s">
        <v>17</v>
      </c>
      <c r="J8" s="1">
        <v>5000</v>
      </c>
    </row>
    <row r="9" spans="1:10" ht="14.25" customHeight="1"/>
    <row r="10" spans="1:10" ht="14.25" customHeight="1"/>
    <row r="11" spans="1:10" ht="14.25" customHeight="1">
      <c r="A11" s="6" t="s">
        <v>48</v>
      </c>
      <c r="B11" s="6" t="s">
        <v>49</v>
      </c>
      <c r="C11" s="6" t="s">
        <v>50</v>
      </c>
      <c r="D11" s="5" t="s">
        <v>61</v>
      </c>
      <c r="E11" s="6" t="s">
        <v>52</v>
      </c>
      <c r="F11" s="6" t="s">
        <v>62</v>
      </c>
      <c r="H11" s="32" t="s">
        <v>63</v>
      </c>
      <c r="I11" s="34"/>
    </row>
    <row r="12" spans="1:10" ht="14.25" customHeight="1">
      <c r="A12" s="1" t="s">
        <v>55</v>
      </c>
      <c r="B12" s="1" t="s">
        <v>6</v>
      </c>
      <c r="C12" s="2" t="s">
        <v>14</v>
      </c>
      <c r="D12" s="1">
        <v>11000</v>
      </c>
      <c r="E12" s="19">
        <f>SUM(EDT!C12:C16)</f>
        <v>22</v>
      </c>
      <c r="F12" s="20">
        <f t="shared" ref="F12:F16" si="1">D12*E12</f>
        <v>242000</v>
      </c>
      <c r="H12" s="1" t="s">
        <v>6</v>
      </c>
      <c r="I12" s="20">
        <f t="shared" ref="I12:I16" si="2">F3+F12+F21+F30+F39</f>
        <v>704000</v>
      </c>
    </row>
    <row r="13" spans="1:10" ht="14.25" customHeight="1">
      <c r="A13" s="1" t="s">
        <v>57</v>
      </c>
      <c r="B13" s="1" t="s">
        <v>7</v>
      </c>
      <c r="C13" s="2" t="s">
        <v>17</v>
      </c>
      <c r="D13" s="1">
        <v>8000</v>
      </c>
      <c r="E13" s="19">
        <f>SUM(EDT!D12:D16)</f>
        <v>76</v>
      </c>
      <c r="F13" s="20">
        <f t="shared" si="1"/>
        <v>608000</v>
      </c>
      <c r="H13" s="1" t="s">
        <v>7</v>
      </c>
      <c r="I13" s="20">
        <f t="shared" si="2"/>
        <v>1784000</v>
      </c>
    </row>
    <row r="14" spans="1:10" ht="14.25" customHeight="1">
      <c r="A14" s="1" t="s">
        <v>8</v>
      </c>
      <c r="B14" s="1" t="s">
        <v>8</v>
      </c>
      <c r="C14" s="2" t="s">
        <v>20</v>
      </c>
      <c r="D14" s="1">
        <v>10000</v>
      </c>
      <c r="E14" s="19">
        <f>SUM(EDT!E12:E16)</f>
        <v>20</v>
      </c>
      <c r="F14" s="20">
        <f t="shared" si="1"/>
        <v>200000</v>
      </c>
      <c r="H14" s="1" t="s">
        <v>8</v>
      </c>
      <c r="I14" s="20">
        <f t="shared" si="2"/>
        <v>1500000</v>
      </c>
    </row>
    <row r="15" spans="1:10" ht="14.25" customHeight="1">
      <c r="A15" s="1" t="s">
        <v>9</v>
      </c>
      <c r="B15" s="1" t="s">
        <v>58</v>
      </c>
      <c r="C15" s="2" t="s">
        <v>20</v>
      </c>
      <c r="D15" s="1">
        <v>8000</v>
      </c>
      <c r="E15" s="19">
        <f>SUM(EDT!F12:F16)</f>
        <v>36</v>
      </c>
      <c r="F15" s="20">
        <f t="shared" si="1"/>
        <v>288000</v>
      </c>
      <c r="H15" s="1" t="s">
        <v>58</v>
      </c>
      <c r="I15" s="20">
        <f t="shared" si="2"/>
        <v>2168000</v>
      </c>
    </row>
    <row r="16" spans="1:10" ht="14.25" customHeight="1">
      <c r="A16" s="1" t="s">
        <v>59</v>
      </c>
      <c r="B16" s="1" t="s">
        <v>10</v>
      </c>
      <c r="C16" s="2" t="s">
        <v>17</v>
      </c>
      <c r="D16" s="1">
        <v>5000</v>
      </c>
      <c r="E16" s="19">
        <f>SUM(EDT!G12:G16)</f>
        <v>46</v>
      </c>
      <c r="F16" s="20">
        <f t="shared" si="1"/>
        <v>230000</v>
      </c>
      <c r="H16" s="1" t="s">
        <v>10</v>
      </c>
      <c r="I16" s="20">
        <f t="shared" si="2"/>
        <v>600000</v>
      </c>
    </row>
    <row r="17" spans="1:9" ht="14.25" customHeight="1">
      <c r="A17" s="1"/>
      <c r="B17" s="29" t="s">
        <v>64</v>
      </c>
      <c r="C17" s="30"/>
      <c r="D17" s="30"/>
      <c r="E17" s="31"/>
      <c r="F17" s="20">
        <f>SUM(F12:F16)</f>
        <v>1568000</v>
      </c>
      <c r="H17" s="22" t="s">
        <v>65</v>
      </c>
      <c r="I17" s="23">
        <f>SUM(I12:I16)</f>
        <v>6756000</v>
      </c>
    </row>
    <row r="18" spans="1:9" ht="14.25" customHeight="1"/>
    <row r="19" spans="1:9" ht="14.25" customHeight="1"/>
    <row r="20" spans="1:9" ht="14.25" customHeight="1">
      <c r="A20" s="6" t="s">
        <v>48</v>
      </c>
      <c r="B20" s="6" t="s">
        <v>49</v>
      </c>
      <c r="C20" s="6" t="s">
        <v>50</v>
      </c>
      <c r="D20" s="5" t="s">
        <v>61</v>
      </c>
      <c r="E20" s="6" t="s">
        <v>52</v>
      </c>
      <c r="F20" s="6" t="s">
        <v>66</v>
      </c>
      <c r="H20" s="32" t="s">
        <v>67</v>
      </c>
      <c r="I20" s="34"/>
    </row>
    <row r="21" spans="1:9" ht="14.25" customHeight="1">
      <c r="A21" s="1" t="s">
        <v>55</v>
      </c>
      <c r="B21" s="1" t="s">
        <v>6</v>
      </c>
      <c r="C21" s="2" t="s">
        <v>14</v>
      </c>
      <c r="D21" s="1">
        <v>11000</v>
      </c>
      <c r="E21" s="19">
        <f>SUM(EDT!C19:C27)</f>
        <v>8</v>
      </c>
      <c r="F21" s="20">
        <f t="shared" ref="F21:F25" si="3">D21*E21</f>
        <v>88000</v>
      </c>
      <c r="H21" s="1" t="s">
        <v>5</v>
      </c>
      <c r="I21" s="20">
        <f>F8</f>
        <v>604000</v>
      </c>
    </row>
    <row r="22" spans="1:9" ht="14.25" customHeight="1">
      <c r="A22" s="1" t="s">
        <v>57</v>
      </c>
      <c r="B22" s="1" t="s">
        <v>7</v>
      </c>
      <c r="C22" s="2" t="s">
        <v>17</v>
      </c>
      <c r="D22" s="1">
        <v>8000</v>
      </c>
      <c r="E22" s="19">
        <f>SUM(EDT!D12:D16)</f>
        <v>76</v>
      </c>
      <c r="F22" s="20">
        <f t="shared" si="3"/>
        <v>608000</v>
      </c>
      <c r="H22" s="1" t="s">
        <v>68</v>
      </c>
      <c r="I22" s="20">
        <f>F17</f>
        <v>1568000</v>
      </c>
    </row>
    <row r="23" spans="1:9" ht="14.25" customHeight="1">
      <c r="A23" s="1" t="s">
        <v>8</v>
      </c>
      <c r="B23" s="1" t="s">
        <v>8</v>
      </c>
      <c r="C23" s="2" t="s">
        <v>20</v>
      </c>
      <c r="D23" s="1">
        <v>10000</v>
      </c>
      <c r="E23" s="19">
        <f>SUM(EDT!E19:E27)</f>
        <v>102</v>
      </c>
      <c r="F23" s="20">
        <f t="shared" si="3"/>
        <v>1020000</v>
      </c>
      <c r="H23" s="1" t="s">
        <v>29</v>
      </c>
      <c r="I23" s="20">
        <f>F26</f>
        <v>2662000</v>
      </c>
    </row>
    <row r="24" spans="1:9" ht="14.25" customHeight="1">
      <c r="A24" s="1" t="s">
        <v>9</v>
      </c>
      <c r="B24" s="1" t="s">
        <v>58</v>
      </c>
      <c r="C24" s="2" t="s">
        <v>20</v>
      </c>
      <c r="D24" s="1">
        <v>8000</v>
      </c>
      <c r="E24" s="19">
        <f>SUM(EDT!F19:F27)</f>
        <v>102</v>
      </c>
      <c r="F24" s="20">
        <f t="shared" si="3"/>
        <v>816000</v>
      </c>
      <c r="H24" s="1" t="s">
        <v>69</v>
      </c>
      <c r="I24" s="20">
        <f>F35</f>
        <v>1356000</v>
      </c>
    </row>
    <row r="25" spans="1:9" ht="14.25" customHeight="1">
      <c r="A25" s="1" t="s">
        <v>59</v>
      </c>
      <c r="B25" s="1" t="s">
        <v>10</v>
      </c>
      <c r="C25" s="2" t="s">
        <v>17</v>
      </c>
      <c r="D25" s="1">
        <v>5000</v>
      </c>
      <c r="E25" s="19">
        <f>SUM(EDT!G19:G27)</f>
        <v>26</v>
      </c>
      <c r="F25" s="20">
        <f t="shared" si="3"/>
        <v>130000</v>
      </c>
      <c r="H25" s="1" t="s">
        <v>70</v>
      </c>
      <c r="I25" s="20">
        <f>F44</f>
        <v>566000</v>
      </c>
    </row>
    <row r="26" spans="1:9" ht="14.25" customHeight="1">
      <c r="A26" s="1"/>
      <c r="B26" s="29" t="s">
        <v>71</v>
      </c>
      <c r="C26" s="30"/>
      <c r="D26" s="30"/>
      <c r="E26" s="31"/>
      <c r="F26" s="20">
        <f>SUM(F21:F25)</f>
        <v>2662000</v>
      </c>
      <c r="H26" s="22" t="s">
        <v>72</v>
      </c>
      <c r="I26" s="23">
        <f>SUM(I21:I25)</f>
        <v>6756000</v>
      </c>
    </row>
    <row r="27" spans="1:9" ht="14.25" customHeight="1"/>
    <row r="28" spans="1:9" ht="14.25" customHeight="1"/>
    <row r="29" spans="1:9" ht="14.25" customHeight="1">
      <c r="A29" s="6" t="s">
        <v>48</v>
      </c>
      <c r="B29" s="6" t="s">
        <v>49</v>
      </c>
      <c r="C29" s="6" t="s">
        <v>50</v>
      </c>
      <c r="D29" s="5" t="s">
        <v>61</v>
      </c>
      <c r="E29" s="6" t="s">
        <v>52</v>
      </c>
      <c r="F29" s="6" t="s">
        <v>73</v>
      </c>
      <c r="H29" s="6" t="s">
        <v>74</v>
      </c>
      <c r="I29" s="24">
        <v>0.6</v>
      </c>
    </row>
    <row r="30" spans="1:9" ht="14.25" customHeight="1">
      <c r="A30" s="1" t="s">
        <v>55</v>
      </c>
      <c r="B30" s="1" t="s">
        <v>6</v>
      </c>
      <c r="C30" s="2" t="s">
        <v>14</v>
      </c>
      <c r="D30" s="1">
        <v>11000</v>
      </c>
      <c r="E30" s="19">
        <f>SUM(EDT!C30:C32)</f>
        <v>6</v>
      </c>
      <c r="F30" s="20">
        <f t="shared" ref="F30:F34" si="4">D30*E30</f>
        <v>66000</v>
      </c>
      <c r="H30" s="1" t="s">
        <v>75</v>
      </c>
      <c r="I30" s="20">
        <f>I26*I29</f>
        <v>4053600</v>
      </c>
    </row>
    <row r="31" spans="1:9" ht="14.25" customHeight="1">
      <c r="A31" s="1" t="s">
        <v>57</v>
      </c>
      <c r="B31" s="1" t="s">
        <v>7</v>
      </c>
      <c r="C31" s="2" t="s">
        <v>17</v>
      </c>
      <c r="D31" s="1">
        <v>8000</v>
      </c>
      <c r="E31" s="19">
        <f>SUM(EDT!D30:D32)</f>
        <v>40</v>
      </c>
      <c r="F31" s="20">
        <f t="shared" si="4"/>
        <v>320000</v>
      </c>
      <c r="H31" s="1" t="s">
        <v>76</v>
      </c>
      <c r="I31" s="20">
        <f>I26+I30</f>
        <v>10809600</v>
      </c>
    </row>
    <row r="32" spans="1:9" ht="14.25" customHeight="1">
      <c r="A32" s="1" t="s">
        <v>8</v>
      </c>
      <c r="B32" s="1" t="s">
        <v>8</v>
      </c>
      <c r="C32" s="2" t="s">
        <v>20</v>
      </c>
      <c r="D32" s="1">
        <v>10000</v>
      </c>
      <c r="E32" s="19">
        <f>SUM(EDT!E30:E32)</f>
        <v>12</v>
      </c>
      <c r="F32" s="20">
        <f t="shared" si="4"/>
        <v>120000</v>
      </c>
    </row>
    <row r="33" spans="1:6" ht="14.25" customHeight="1">
      <c r="A33" s="1" t="s">
        <v>9</v>
      </c>
      <c r="B33" s="1" t="s">
        <v>58</v>
      </c>
      <c r="C33" s="2" t="s">
        <v>20</v>
      </c>
      <c r="D33" s="1">
        <v>8000</v>
      </c>
      <c r="E33" s="19">
        <f>SUM(EDT!F30:F32)</f>
        <v>100</v>
      </c>
      <c r="F33" s="20">
        <f t="shared" si="4"/>
        <v>800000</v>
      </c>
    </row>
    <row r="34" spans="1:6" ht="14.25" customHeight="1">
      <c r="A34" s="1" t="s">
        <v>59</v>
      </c>
      <c r="B34" s="1" t="s">
        <v>10</v>
      </c>
      <c r="C34" s="2" t="s">
        <v>17</v>
      </c>
      <c r="D34" s="1">
        <v>5000</v>
      </c>
      <c r="E34" s="19">
        <f>SUM(EDT!G30:G32)</f>
        <v>10</v>
      </c>
      <c r="F34" s="20">
        <f t="shared" si="4"/>
        <v>50000</v>
      </c>
    </row>
    <row r="35" spans="1:6" ht="14.25" customHeight="1">
      <c r="A35" s="1"/>
      <c r="B35" s="29" t="s">
        <v>77</v>
      </c>
      <c r="C35" s="30"/>
      <c r="D35" s="30"/>
      <c r="E35" s="31"/>
      <c r="F35" s="20">
        <f>SUM(F30:F34)</f>
        <v>1356000</v>
      </c>
    </row>
    <row r="36" spans="1:6" ht="14.25" customHeight="1"/>
    <row r="37" spans="1:6" ht="14.25" customHeight="1"/>
    <row r="38" spans="1:6" ht="14.25" customHeight="1">
      <c r="A38" s="6" t="s">
        <v>48</v>
      </c>
      <c r="B38" s="6" t="s">
        <v>49</v>
      </c>
      <c r="C38" s="7" t="s">
        <v>50</v>
      </c>
      <c r="D38" s="5" t="s">
        <v>61</v>
      </c>
      <c r="E38" s="6" t="s">
        <v>52</v>
      </c>
      <c r="F38" s="5" t="s">
        <v>78</v>
      </c>
    </row>
    <row r="39" spans="1:6" ht="14.25" customHeight="1">
      <c r="A39" s="1" t="s">
        <v>55</v>
      </c>
      <c r="B39" s="25" t="s">
        <v>6</v>
      </c>
      <c r="C39" s="2" t="s">
        <v>14</v>
      </c>
      <c r="D39" s="1">
        <v>11000</v>
      </c>
      <c r="E39" s="19">
        <f>SUM(EDT!C35:C38)</f>
        <v>8</v>
      </c>
      <c r="F39" s="20">
        <f t="shared" ref="F39:F43" si="5">D39*E39</f>
        <v>88000</v>
      </c>
    </row>
    <row r="40" spans="1:6" ht="14.25" customHeight="1">
      <c r="A40" s="1" t="s">
        <v>57</v>
      </c>
      <c r="B40" s="25" t="s">
        <v>7</v>
      </c>
      <c r="C40" s="2" t="s">
        <v>17</v>
      </c>
      <c r="D40" s="1">
        <v>8000</v>
      </c>
      <c r="E40" s="19">
        <f>SUM(EDT!D38)</f>
        <v>4</v>
      </c>
      <c r="F40" s="20">
        <f t="shared" si="5"/>
        <v>32000</v>
      </c>
    </row>
    <row r="41" spans="1:6" ht="14.25" customHeight="1">
      <c r="A41" s="1" t="s">
        <v>8</v>
      </c>
      <c r="B41" s="25" t="s">
        <v>8</v>
      </c>
      <c r="C41" s="2" t="s">
        <v>20</v>
      </c>
      <c r="D41" s="1">
        <v>10000</v>
      </c>
      <c r="E41" s="19">
        <f>SUM(EDT!E35:E38)</f>
        <v>12</v>
      </c>
      <c r="F41" s="20">
        <f t="shared" si="5"/>
        <v>120000</v>
      </c>
    </row>
    <row r="42" spans="1:6" ht="14.25" customHeight="1">
      <c r="A42" s="1" t="s">
        <v>9</v>
      </c>
      <c r="B42" s="25" t="s">
        <v>58</v>
      </c>
      <c r="C42" s="2" t="s">
        <v>20</v>
      </c>
      <c r="D42" s="1">
        <v>8000</v>
      </c>
      <c r="E42" s="19">
        <f>SUM(EDT!F35:F38)</f>
        <v>22</v>
      </c>
      <c r="F42" s="20">
        <f t="shared" si="5"/>
        <v>176000</v>
      </c>
    </row>
    <row r="43" spans="1:6" ht="14.25" customHeight="1">
      <c r="A43" s="1" t="s">
        <v>59</v>
      </c>
      <c r="B43" s="25" t="s">
        <v>10</v>
      </c>
      <c r="C43" s="2" t="s">
        <v>17</v>
      </c>
      <c r="D43" s="1">
        <v>5000</v>
      </c>
      <c r="E43" s="19">
        <f>SUM(EDT!G35:G38)</f>
        <v>30</v>
      </c>
      <c r="F43" s="20">
        <f t="shared" si="5"/>
        <v>150000</v>
      </c>
    </row>
    <row r="44" spans="1:6" ht="14.25" customHeight="1">
      <c r="A44" s="1"/>
      <c r="B44" s="29" t="s">
        <v>79</v>
      </c>
      <c r="C44" s="30"/>
      <c r="D44" s="30"/>
      <c r="E44" s="31"/>
      <c r="F44" s="20">
        <f>SUM(F39:F43)</f>
        <v>566000</v>
      </c>
    </row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26:E26"/>
    <mergeCell ref="B35:E35"/>
    <mergeCell ref="B44:E44"/>
    <mergeCell ref="H2:J2"/>
    <mergeCell ref="B8:E8"/>
    <mergeCell ref="H11:I11"/>
    <mergeCell ref="B17:E17"/>
    <mergeCell ref="H20:I20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EDT</vt:lpstr>
      <vt:lpstr>Costo Infraestrcutura</vt:lpstr>
      <vt:lpstr>Costos Fases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Isai Villalobos - AQuanta</cp:lastModifiedBy>
  <dcterms:created xsi:type="dcterms:W3CDTF">2018-01-25T19:02:19Z</dcterms:created>
  <dcterms:modified xsi:type="dcterms:W3CDTF">2025-09-15T15:48:39Z</dcterms:modified>
</cp:coreProperties>
</file>