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vie\Documents\EXCEL\"/>
    </mc:Choice>
  </mc:AlternateContent>
  <xr:revisionPtr revIDLastSave="0" documentId="13_ncr:1_{5929E2E8-700F-4D2F-8F96-6D1F1CF04E30}" xr6:coauthVersionLast="47" xr6:coauthVersionMax="47" xr10:uidLastSave="{00000000-0000-0000-0000-000000000000}"/>
  <bookViews>
    <workbookView xWindow="-120" yWindow="-120" windowWidth="29040" windowHeight="15840" activeTab="1" xr2:uid="{A94930E0-9091-42B9-9C40-55BB45D573C6}"/>
  </bookViews>
  <sheets>
    <sheet name="CALIFICACIONES" sheetId="1" r:id="rId1"/>
    <sheet name="TARE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4" i="2" l="1"/>
  <c r="J13" i="2"/>
  <c r="J12" i="2"/>
  <c r="J11" i="2"/>
  <c r="J17" i="2"/>
  <c r="J16" i="2"/>
  <c r="J15" i="2"/>
  <c r="J10" i="2"/>
  <c r="J9" i="2"/>
  <c r="J8" i="2"/>
  <c r="J7" i="2"/>
  <c r="J6" i="2"/>
  <c r="J5" i="2"/>
  <c r="J4" i="2"/>
  <c r="G7" i="1"/>
  <c r="G8" i="1"/>
  <c r="G9" i="1"/>
  <c r="G10" i="1"/>
  <c r="G11" i="1"/>
  <c r="G12" i="1"/>
  <c r="H12" i="1" s="1"/>
  <c r="G13" i="1"/>
  <c r="G14" i="1"/>
  <c r="H14" i="1" s="1"/>
  <c r="G15" i="1"/>
  <c r="G16" i="1"/>
  <c r="G17" i="1"/>
  <c r="G18" i="1"/>
  <c r="G19" i="1"/>
  <c r="G20" i="1"/>
  <c r="H20" i="1" s="1"/>
  <c r="G6" i="1"/>
  <c r="H7" i="1"/>
  <c r="H8" i="1"/>
  <c r="H9" i="1"/>
  <c r="H10" i="1"/>
  <c r="H11" i="1"/>
  <c r="H13" i="1"/>
  <c r="H15" i="1"/>
  <c r="H16" i="1"/>
  <c r="H17" i="1"/>
  <c r="H18" i="1"/>
  <c r="H19" i="1"/>
  <c r="K10" i="1"/>
  <c r="K9" i="1" l="1"/>
  <c r="K8" i="1"/>
  <c r="H6" i="1"/>
  <c r="K7" i="1"/>
  <c r="K6" i="1"/>
  <c r="K16" i="1" l="1"/>
  <c r="K14" i="1"/>
  <c r="K13" i="1"/>
  <c r="K11" i="1"/>
  <c r="K12" i="1"/>
  <c r="K15" i="1"/>
</calcChain>
</file>

<file path=xl/sharedStrings.xml><?xml version="1.0" encoding="utf-8"?>
<sst xmlns="http://schemas.openxmlformats.org/spreadsheetml/2006/main" count="131" uniqueCount="95">
  <si>
    <t>CONOCIMIENTO PARA TODOS</t>
  </si>
  <si>
    <t>FUNCIONES BASICAS</t>
  </si>
  <si>
    <t>NOMBRE</t>
  </si>
  <si>
    <t>APELLIDO</t>
  </si>
  <si>
    <t>MATRICULA</t>
  </si>
  <si>
    <t>EXCEL</t>
  </si>
  <si>
    <t>WORD</t>
  </si>
  <si>
    <t>ACCESS</t>
  </si>
  <si>
    <t>PROMEDIO</t>
  </si>
  <si>
    <t>NOTA FINAL</t>
  </si>
  <si>
    <t>DOSTIN</t>
  </si>
  <si>
    <t>HURTADO</t>
  </si>
  <si>
    <t>SANDY</t>
  </si>
  <si>
    <t>OLIVERA</t>
  </si>
  <si>
    <t>POLO</t>
  </si>
  <si>
    <t>ISAAC</t>
  </si>
  <si>
    <t>GIOVANNY</t>
  </si>
  <si>
    <t>RODRIGUEZ</t>
  </si>
  <si>
    <t>ARMANDO</t>
  </si>
  <si>
    <t>PAREDES</t>
  </si>
  <si>
    <t>LOLA</t>
  </si>
  <si>
    <t>MENTO</t>
  </si>
  <si>
    <t>KELYN</t>
  </si>
  <si>
    <t>TERESA</t>
  </si>
  <si>
    <t>ZOYLA</t>
  </si>
  <si>
    <t>BECERRA</t>
  </si>
  <si>
    <t>ALEX</t>
  </si>
  <si>
    <t>PLOSIVO</t>
  </si>
  <si>
    <t>CINDY</t>
  </si>
  <si>
    <t>NERO</t>
  </si>
  <si>
    <t>EDDY</t>
  </si>
  <si>
    <t>FICIO</t>
  </si>
  <si>
    <t>ELMER</t>
  </si>
  <si>
    <t>KADO</t>
  </si>
  <si>
    <t>ELSA</t>
  </si>
  <si>
    <t>PITO</t>
  </si>
  <si>
    <t>LUCILA</t>
  </si>
  <si>
    <t>TANGA</t>
  </si>
  <si>
    <t>YOTOKO</t>
  </si>
  <si>
    <t>TURAJA</t>
  </si>
  <si>
    <t>DETALLES DE CALIFICACIONES</t>
  </si>
  <si>
    <t>NOTA MAS ALTA</t>
  </si>
  <si>
    <t>NOTA MAS BAJA</t>
  </si>
  <si>
    <t>NOTA MAS REPETIDA</t>
  </si>
  <si>
    <t>PROMEDIO DEL CURSO</t>
  </si>
  <si>
    <t>TOTAL DE ALUMNOS</t>
  </si>
  <si>
    <t>NUMERO DE APROBADOS</t>
  </si>
  <si>
    <t>NUMERO DE REPROBADOS</t>
  </si>
  <si>
    <t>PROMEDIO DE APROBADOS</t>
  </si>
  <si>
    <t>PROMEDIO DE REPROBADOS</t>
  </si>
  <si>
    <t>MATRICULAS APROBADOS</t>
  </si>
  <si>
    <t>MATRICULAS REPROBADOS</t>
  </si>
  <si>
    <t>BANCO ROBOBANK</t>
  </si>
  <si>
    <t>EMPLEADO</t>
  </si>
  <si>
    <t>SEXO</t>
  </si>
  <si>
    <t>CIUDAD</t>
  </si>
  <si>
    <t>DEPARTAMENTO</t>
  </si>
  <si>
    <t>DIAS T.</t>
  </si>
  <si>
    <t>S. BASICO</t>
  </si>
  <si>
    <t>T. SUELDO</t>
  </si>
  <si>
    <t>JOSE</t>
  </si>
  <si>
    <t>M</t>
  </si>
  <si>
    <t>BOGOTA</t>
  </si>
  <si>
    <t>VENTAS</t>
  </si>
  <si>
    <t>RUBEN</t>
  </si>
  <si>
    <t>MEDELLIN</t>
  </si>
  <si>
    <t>CONTABILIDAD</t>
  </si>
  <si>
    <t>PAOLA</t>
  </si>
  <si>
    <t>CARLOS</t>
  </si>
  <si>
    <t>ERNESTO</t>
  </si>
  <si>
    <t>DENIS</t>
  </si>
  <si>
    <t>CAMILO</t>
  </si>
  <si>
    <t>ERICA</t>
  </si>
  <si>
    <t>GUSTAVO</t>
  </si>
  <si>
    <t>VICTORIA</t>
  </si>
  <si>
    <t>PATRICIO</t>
  </si>
  <si>
    <t>ADRIANA</t>
  </si>
  <si>
    <t>F</t>
  </si>
  <si>
    <t>CALI</t>
  </si>
  <si>
    <t>INGENIERIA</t>
  </si>
  <si>
    <t>FUNCIONES</t>
  </si>
  <si>
    <t>NUMERO DE EMPLEADOS</t>
  </si>
  <si>
    <t>PROMEDIO S. BASICO</t>
  </si>
  <si>
    <t>PROMEDIO T. SUELDO</t>
  </si>
  <si>
    <t>SUELDO MAXIMO</t>
  </si>
  <si>
    <t>SUELDO MINIMO</t>
  </si>
  <si>
    <t>EMPLEADOS HOMBRES</t>
  </si>
  <si>
    <t>EMPLEADOS MUJERES</t>
  </si>
  <si>
    <t>DIAS T. MAS COMUN</t>
  </si>
  <si>
    <t>PROMEDIO INGENIERIA</t>
  </si>
  <si>
    <t>PROMEDIO CONTABILIDAD</t>
  </si>
  <si>
    <t>TOTAL SUELDO M</t>
  </si>
  <si>
    <t>TOTAL SUELDO F</t>
  </si>
  <si>
    <t>TOTAL SUELDO "VENTAS"</t>
  </si>
  <si>
    <t>PROMEDIO 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</si>
</sst>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5" formatCode="_-&quot;$&quot;* #,##0_-;\-&quot;$&quot;* #,##0_-;_-&quot;$&quot;* &quot;-&quot;??_-;_-@_-"/>
    <numFmt numFmtId="171" formatCode="0.0"/>
  </numFmts>
  <fonts count="3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3" borderId="0" xfId="0" applyFont="1" applyFill="1" applyAlignment="1">
      <alignment horizontal="center"/>
    </xf>
    <xf numFmtId="0" fontId="2" fillId="2" borderId="1" xfId="0" applyFont="1" applyFill="1" applyBorder="1"/>
    <xf numFmtId="0" fontId="0" fillId="0" borderId="1" xfId="0" applyBorder="1"/>
    <xf numFmtId="165" fontId="0" fillId="0" borderId="1" xfId="1" applyNumberFormat="1" applyFont="1" applyBorder="1"/>
    <xf numFmtId="0" fontId="2" fillId="2" borderId="1" xfId="0" applyFont="1" applyFill="1" applyBorder="1" applyAlignment="1">
      <alignment horizontal="center"/>
    </xf>
    <xf numFmtId="171" fontId="0" fillId="0" borderId="1" xfId="0" applyNumberFormat="1" applyBorder="1"/>
    <xf numFmtId="165" fontId="0" fillId="0" borderId="1" xfId="0" applyNumberFormat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498B8-64F9-4A17-A32A-5250F7A5FAF7}">
  <dimension ref="A1:K20"/>
  <sheetViews>
    <sheetView showGridLines="0" workbookViewId="0">
      <selection activeCell="K13" sqref="K13"/>
    </sheetView>
  </sheetViews>
  <sheetFormatPr baseColWidth="10" defaultRowHeight="15" x14ac:dyDescent="0.2"/>
  <cols>
    <col min="1" max="8" width="10.77734375" customWidth="1"/>
    <col min="10" max="11" width="26.77734375" customWidth="1"/>
  </cols>
  <sheetData>
    <row r="1" spans="1:11" ht="15.75" x14ac:dyDescent="0.25">
      <c r="A1" s="1" t="s">
        <v>0</v>
      </c>
      <c r="B1" s="1"/>
      <c r="C1" s="1"/>
      <c r="D1" s="1"/>
      <c r="E1" s="1"/>
      <c r="F1" s="1"/>
      <c r="G1" s="1"/>
      <c r="H1" s="1"/>
    </row>
    <row r="3" spans="1:11" ht="15.75" x14ac:dyDescent="0.25">
      <c r="A3" s="1" t="s">
        <v>1</v>
      </c>
      <c r="B3" s="1"/>
      <c r="C3" s="1"/>
      <c r="D3" s="1"/>
      <c r="E3" s="1"/>
      <c r="F3" s="1"/>
      <c r="G3" s="1"/>
      <c r="H3" s="1"/>
    </row>
    <row r="5" spans="1:11" ht="15.75" x14ac:dyDescent="0.25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J5" s="5" t="s">
        <v>40</v>
      </c>
      <c r="K5" s="5"/>
    </row>
    <row r="6" spans="1:11" x14ac:dyDescent="0.2">
      <c r="A6" s="3" t="s">
        <v>10</v>
      </c>
      <c r="B6" s="3" t="s">
        <v>11</v>
      </c>
      <c r="C6" s="4">
        <v>80000</v>
      </c>
      <c r="D6" s="3">
        <v>6</v>
      </c>
      <c r="E6" s="3">
        <v>6</v>
      </c>
      <c r="F6" s="3">
        <v>5.9</v>
      </c>
      <c r="G6" s="6">
        <f>ROUND(AVERAGE(D6:F6),1)</f>
        <v>6</v>
      </c>
      <c r="H6" s="3" t="str">
        <f>IF(G6 &gt;= 6,"APROBO","REPROBO")</f>
        <v>APROBO</v>
      </c>
      <c r="J6" s="3" t="s">
        <v>41</v>
      </c>
      <c r="K6" s="6">
        <f>MAX(G6:G20)</f>
        <v>8.3000000000000007</v>
      </c>
    </row>
    <row r="7" spans="1:11" x14ac:dyDescent="0.2">
      <c r="A7" s="3" t="s">
        <v>12</v>
      </c>
      <c r="B7" s="3" t="s">
        <v>13</v>
      </c>
      <c r="C7" s="4">
        <v>90000</v>
      </c>
      <c r="D7" s="3">
        <v>6</v>
      </c>
      <c r="E7" s="3">
        <v>6</v>
      </c>
      <c r="F7" s="3">
        <v>2</v>
      </c>
      <c r="G7" s="6">
        <f t="shared" ref="G7:G20" si="0">ROUND(AVERAGE(D7:F7),1)</f>
        <v>4.7</v>
      </c>
      <c r="H7" s="3" t="str">
        <f t="shared" ref="H7:H20" si="1">IF(G7 &gt;= 6,"APROBO","REPROBO")</f>
        <v>REPROBO</v>
      </c>
      <c r="J7" s="3" t="s">
        <v>42</v>
      </c>
      <c r="K7" s="6">
        <f>MIN(G6:G20)</f>
        <v>3</v>
      </c>
    </row>
    <row r="8" spans="1:11" x14ac:dyDescent="0.2">
      <c r="A8" s="3" t="s">
        <v>14</v>
      </c>
      <c r="B8" s="3" t="s">
        <v>15</v>
      </c>
      <c r="C8" s="4">
        <v>70000</v>
      </c>
      <c r="D8" s="3">
        <v>7</v>
      </c>
      <c r="E8" s="3">
        <v>8</v>
      </c>
      <c r="F8" s="3">
        <v>4</v>
      </c>
      <c r="G8" s="6">
        <f t="shared" si="0"/>
        <v>6.3</v>
      </c>
      <c r="H8" s="3" t="str">
        <f t="shared" si="1"/>
        <v>APROBO</v>
      </c>
      <c r="J8" s="3" t="s">
        <v>43</v>
      </c>
      <c r="K8" s="3">
        <f>IFERROR(_xlfn.MODE.SNGL(G6:G20),"NINGUNA")</f>
        <v>6</v>
      </c>
    </row>
    <row r="9" spans="1:11" x14ac:dyDescent="0.2">
      <c r="A9" s="3" t="s">
        <v>16</v>
      </c>
      <c r="B9" s="3" t="s">
        <v>17</v>
      </c>
      <c r="C9" s="4">
        <v>80000</v>
      </c>
      <c r="D9" s="3">
        <v>9</v>
      </c>
      <c r="E9" s="3">
        <v>9</v>
      </c>
      <c r="F9" s="3">
        <v>7</v>
      </c>
      <c r="G9" s="6">
        <f t="shared" si="0"/>
        <v>8.3000000000000007</v>
      </c>
      <c r="H9" s="3" t="str">
        <f t="shared" si="1"/>
        <v>APROBO</v>
      </c>
      <c r="J9" s="3" t="s">
        <v>44</v>
      </c>
      <c r="K9" s="6">
        <f>AVERAGE(G6:G20)</f>
        <v>5.7733333333333325</v>
      </c>
    </row>
    <row r="10" spans="1:11" x14ac:dyDescent="0.2">
      <c r="A10" s="3" t="s">
        <v>18</v>
      </c>
      <c r="B10" s="3" t="s">
        <v>19</v>
      </c>
      <c r="C10" s="4">
        <v>90000</v>
      </c>
      <c r="D10" s="3">
        <v>9</v>
      </c>
      <c r="E10" s="3">
        <v>2</v>
      </c>
      <c r="F10" s="3">
        <v>4</v>
      </c>
      <c r="G10" s="6">
        <f t="shared" si="0"/>
        <v>5</v>
      </c>
      <c r="H10" s="3" t="str">
        <f t="shared" si="1"/>
        <v>REPROBO</v>
      </c>
      <c r="J10" s="3" t="s">
        <v>45</v>
      </c>
      <c r="K10" s="3">
        <f>COUNTA(A6:A20)</f>
        <v>15</v>
      </c>
    </row>
    <row r="11" spans="1:11" x14ac:dyDescent="0.2">
      <c r="A11" s="3" t="s">
        <v>20</v>
      </c>
      <c r="B11" s="3" t="s">
        <v>21</v>
      </c>
      <c r="C11" s="4">
        <v>70000</v>
      </c>
      <c r="D11" s="3">
        <v>9</v>
      </c>
      <c r="E11" s="3">
        <v>5</v>
      </c>
      <c r="F11" s="3">
        <v>6</v>
      </c>
      <c r="G11" s="6">
        <f t="shared" si="0"/>
        <v>6.7</v>
      </c>
      <c r="H11" s="3" t="str">
        <f t="shared" si="1"/>
        <v>APROBO</v>
      </c>
      <c r="J11" s="3" t="s">
        <v>46</v>
      </c>
      <c r="K11" s="3">
        <f>COUNTIF(H6:H20,"APROBO")</f>
        <v>8</v>
      </c>
    </row>
    <row r="12" spans="1:11" x14ac:dyDescent="0.2">
      <c r="A12" s="3" t="s">
        <v>22</v>
      </c>
      <c r="B12" s="3" t="s">
        <v>23</v>
      </c>
      <c r="C12" s="4">
        <v>80000</v>
      </c>
      <c r="D12" s="3">
        <v>7</v>
      </c>
      <c r="E12" s="3">
        <v>1</v>
      </c>
      <c r="F12" s="3">
        <v>1</v>
      </c>
      <c r="G12" s="6">
        <f t="shared" si="0"/>
        <v>3</v>
      </c>
      <c r="H12" s="3" t="str">
        <f t="shared" si="1"/>
        <v>REPROBO</v>
      </c>
      <c r="J12" s="3" t="s">
        <v>47</v>
      </c>
      <c r="K12" s="3">
        <f>COUNTIF(H6:H20,"REPROBO")</f>
        <v>7</v>
      </c>
    </row>
    <row r="13" spans="1:11" x14ac:dyDescent="0.2">
      <c r="A13" s="3" t="s">
        <v>24</v>
      </c>
      <c r="B13" s="3" t="s">
        <v>25</v>
      </c>
      <c r="C13" s="4">
        <v>90000</v>
      </c>
      <c r="D13" s="3">
        <v>5</v>
      </c>
      <c r="E13" s="3">
        <v>7</v>
      </c>
      <c r="F13" s="3">
        <v>1</v>
      </c>
      <c r="G13" s="6">
        <f t="shared" si="0"/>
        <v>4.3</v>
      </c>
      <c r="H13" s="3" t="str">
        <f t="shared" si="1"/>
        <v>REPROBO</v>
      </c>
      <c r="J13" s="3" t="s">
        <v>48</v>
      </c>
      <c r="K13" s="6">
        <f>AVERAGEIF(H6:H20,"APROBO",G6:G20)</f>
        <v>6.9124999999999996</v>
      </c>
    </row>
    <row r="14" spans="1:11" x14ac:dyDescent="0.2">
      <c r="A14" s="3" t="s">
        <v>26</v>
      </c>
      <c r="B14" s="3" t="s">
        <v>27</v>
      </c>
      <c r="C14" s="4">
        <v>70000</v>
      </c>
      <c r="D14" s="3">
        <v>9</v>
      </c>
      <c r="E14" s="3">
        <v>8</v>
      </c>
      <c r="F14" s="3">
        <v>6</v>
      </c>
      <c r="G14" s="6">
        <f t="shared" si="0"/>
        <v>7.7</v>
      </c>
      <c r="H14" s="3" t="str">
        <f t="shared" si="1"/>
        <v>APROBO</v>
      </c>
      <c r="J14" s="3" t="s">
        <v>49</v>
      </c>
      <c r="K14" s="6">
        <f>AVERAGEIF(H6:H20,"REPROBO",G6:G20)</f>
        <v>4.4714285714285715</v>
      </c>
    </row>
    <row r="15" spans="1:11" x14ac:dyDescent="0.2">
      <c r="A15" s="3" t="s">
        <v>28</v>
      </c>
      <c r="B15" s="3" t="s">
        <v>29</v>
      </c>
      <c r="C15" s="4">
        <v>80000</v>
      </c>
      <c r="D15" s="3">
        <v>6</v>
      </c>
      <c r="E15" s="3">
        <v>6</v>
      </c>
      <c r="F15" s="3">
        <v>6</v>
      </c>
      <c r="G15" s="6">
        <f t="shared" si="0"/>
        <v>6</v>
      </c>
      <c r="H15" s="3" t="str">
        <f t="shared" si="1"/>
        <v>APROBO</v>
      </c>
      <c r="J15" s="3" t="s">
        <v>50</v>
      </c>
      <c r="K15" s="4">
        <f>SUMIF(H6:H20,"APROBO",C6:C20)</f>
        <v>600000</v>
      </c>
    </row>
    <row r="16" spans="1:11" x14ac:dyDescent="0.2">
      <c r="A16" s="3" t="s">
        <v>30</v>
      </c>
      <c r="B16" s="3" t="s">
        <v>31</v>
      </c>
      <c r="C16" s="4">
        <v>90000</v>
      </c>
      <c r="D16" s="3">
        <v>8</v>
      </c>
      <c r="E16" s="3">
        <v>5</v>
      </c>
      <c r="F16" s="3">
        <v>4</v>
      </c>
      <c r="G16" s="6">
        <f t="shared" si="0"/>
        <v>5.7</v>
      </c>
      <c r="H16" s="3" t="str">
        <f t="shared" si="1"/>
        <v>REPROBO</v>
      </c>
      <c r="J16" s="3" t="s">
        <v>51</v>
      </c>
      <c r="K16" s="4">
        <f>SUMIF(H6:H20,"REPROBO",C6:C20)</f>
        <v>600000</v>
      </c>
    </row>
    <row r="17" spans="1:8" x14ac:dyDescent="0.2">
      <c r="A17" s="3" t="s">
        <v>32</v>
      </c>
      <c r="B17" s="3" t="s">
        <v>33</v>
      </c>
      <c r="C17" s="4">
        <v>70000</v>
      </c>
      <c r="D17" s="3">
        <v>7</v>
      </c>
      <c r="E17" s="3">
        <v>2</v>
      </c>
      <c r="F17" s="3">
        <v>7</v>
      </c>
      <c r="G17" s="6">
        <f t="shared" si="0"/>
        <v>5.3</v>
      </c>
      <c r="H17" s="3" t="str">
        <f t="shared" si="1"/>
        <v>REPROBO</v>
      </c>
    </row>
    <row r="18" spans="1:8" x14ac:dyDescent="0.2">
      <c r="A18" s="3" t="s">
        <v>34</v>
      </c>
      <c r="B18" s="3" t="s">
        <v>35</v>
      </c>
      <c r="C18" s="4">
        <v>80000</v>
      </c>
      <c r="D18" s="3">
        <v>3</v>
      </c>
      <c r="E18" s="3">
        <v>9</v>
      </c>
      <c r="F18" s="3">
        <v>9</v>
      </c>
      <c r="G18" s="6">
        <f t="shared" si="0"/>
        <v>7</v>
      </c>
      <c r="H18" s="3" t="str">
        <f t="shared" si="1"/>
        <v>APROBO</v>
      </c>
    </row>
    <row r="19" spans="1:8" x14ac:dyDescent="0.2">
      <c r="A19" s="3" t="s">
        <v>36</v>
      </c>
      <c r="B19" s="3" t="s">
        <v>37</v>
      </c>
      <c r="C19" s="4">
        <v>90000</v>
      </c>
      <c r="D19" s="3">
        <v>3</v>
      </c>
      <c r="E19" s="3">
        <v>6</v>
      </c>
      <c r="F19" s="3">
        <v>1</v>
      </c>
      <c r="G19" s="6">
        <f t="shared" si="0"/>
        <v>3.3</v>
      </c>
      <c r="H19" s="3" t="str">
        <f t="shared" si="1"/>
        <v>REPROBO</v>
      </c>
    </row>
    <row r="20" spans="1:8" x14ac:dyDescent="0.2">
      <c r="A20" s="3" t="s">
        <v>38</v>
      </c>
      <c r="B20" s="3" t="s">
        <v>39</v>
      </c>
      <c r="C20" s="4">
        <v>70000</v>
      </c>
      <c r="D20" s="3">
        <v>6</v>
      </c>
      <c r="E20" s="3">
        <v>6</v>
      </c>
      <c r="F20" s="3">
        <v>10</v>
      </c>
      <c r="G20" s="6">
        <f t="shared" si="0"/>
        <v>7.3</v>
      </c>
      <c r="H20" s="3" t="str">
        <f t="shared" si="1"/>
        <v>APROBO</v>
      </c>
    </row>
  </sheetData>
  <mergeCells count="3">
    <mergeCell ref="A1:H1"/>
    <mergeCell ref="A3:H3"/>
    <mergeCell ref="J5:K5"/>
  </mergeCells>
  <pageMargins left="0.7" right="0.7" top="0.75" bottom="0.75" header="0.3" footer="0.3"/>
  <ignoredErrors>
    <ignoredError sqref="G6:G20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F61DE-00FE-4607-B0C3-605FB8977403}">
  <dimension ref="A1:J17"/>
  <sheetViews>
    <sheetView showGridLines="0" tabSelected="1" workbookViewId="0">
      <selection activeCell="J13" sqref="J13"/>
    </sheetView>
  </sheetViews>
  <sheetFormatPr baseColWidth="10" defaultRowHeight="15" x14ac:dyDescent="0.2"/>
  <cols>
    <col min="1" max="7" width="15.77734375" customWidth="1"/>
    <col min="9" max="10" width="24.77734375" customWidth="1"/>
  </cols>
  <sheetData>
    <row r="1" spans="1:10" ht="15.75" x14ac:dyDescent="0.25">
      <c r="A1" s="1" t="s">
        <v>52</v>
      </c>
      <c r="B1" s="1"/>
      <c r="C1" s="1"/>
      <c r="D1" s="1"/>
      <c r="E1" s="1"/>
      <c r="F1" s="1"/>
      <c r="G1" s="1"/>
    </row>
    <row r="3" spans="1:10" ht="15.75" x14ac:dyDescent="0.25">
      <c r="A3" s="2" t="s">
        <v>53</v>
      </c>
      <c r="B3" s="2" t="s">
        <v>54</v>
      </c>
      <c r="C3" s="2" t="s">
        <v>55</v>
      </c>
      <c r="D3" s="2" t="s">
        <v>56</v>
      </c>
      <c r="E3" s="2" t="s">
        <v>57</v>
      </c>
      <c r="F3" s="2" t="s">
        <v>58</v>
      </c>
      <c r="G3" s="2" t="s">
        <v>59</v>
      </c>
      <c r="I3" s="5" t="s">
        <v>80</v>
      </c>
      <c r="J3" s="5"/>
    </row>
    <row r="4" spans="1:10" x14ac:dyDescent="0.2">
      <c r="A4" s="3" t="s">
        <v>60</v>
      </c>
      <c r="B4" s="3" t="s">
        <v>61</v>
      </c>
      <c r="C4" s="3" t="s">
        <v>62</v>
      </c>
      <c r="D4" s="3" t="s">
        <v>63</v>
      </c>
      <c r="E4" s="3">
        <v>25</v>
      </c>
      <c r="F4" s="4">
        <v>1200000</v>
      </c>
      <c r="G4" s="4">
        <v>1000000</v>
      </c>
      <c r="I4" s="3" t="s">
        <v>81</v>
      </c>
      <c r="J4" s="3">
        <f>COUNTA(A4:A17)</f>
        <v>14</v>
      </c>
    </row>
    <row r="5" spans="1:10" x14ac:dyDescent="0.2">
      <c r="A5" s="3" t="s">
        <v>64</v>
      </c>
      <c r="B5" s="3" t="s">
        <v>61</v>
      </c>
      <c r="C5" s="3" t="s">
        <v>65</v>
      </c>
      <c r="D5" s="3" t="s">
        <v>66</v>
      </c>
      <c r="E5" s="3">
        <v>18</v>
      </c>
      <c r="F5" s="4">
        <v>2300000</v>
      </c>
      <c r="G5" s="4">
        <v>1380000</v>
      </c>
      <c r="I5" s="3" t="s">
        <v>82</v>
      </c>
      <c r="J5" s="7">
        <f>AVERAGE(F4:F17)</f>
        <v>2235714.2857142859</v>
      </c>
    </row>
    <row r="6" spans="1:10" x14ac:dyDescent="0.2">
      <c r="A6" s="3" t="s">
        <v>67</v>
      </c>
      <c r="B6" s="3" t="s">
        <v>77</v>
      </c>
      <c r="C6" s="3" t="s">
        <v>78</v>
      </c>
      <c r="D6" s="3" t="s">
        <v>79</v>
      </c>
      <c r="E6" s="3">
        <v>30</v>
      </c>
      <c r="F6" s="4">
        <v>3000000</v>
      </c>
      <c r="G6" s="4">
        <v>3000000</v>
      </c>
      <c r="I6" s="3" t="s">
        <v>83</v>
      </c>
      <c r="J6" s="7">
        <f>AVERAGE(G4:G17)</f>
        <v>1765238.142857143</v>
      </c>
    </row>
    <row r="7" spans="1:10" x14ac:dyDescent="0.2">
      <c r="A7" s="3" t="s">
        <v>68</v>
      </c>
      <c r="B7" s="3" t="s">
        <v>61</v>
      </c>
      <c r="C7" s="3" t="s">
        <v>62</v>
      </c>
      <c r="D7" s="3" t="s">
        <v>63</v>
      </c>
      <c r="E7" s="3">
        <v>15</v>
      </c>
      <c r="F7" s="4">
        <v>1200000</v>
      </c>
      <c r="G7" s="4">
        <v>600000</v>
      </c>
      <c r="I7" s="3" t="s">
        <v>84</v>
      </c>
      <c r="J7" s="7">
        <f>MAX(G4:G17)</f>
        <v>3000000</v>
      </c>
    </row>
    <row r="8" spans="1:10" x14ac:dyDescent="0.2">
      <c r="A8" s="3" t="s">
        <v>69</v>
      </c>
      <c r="B8" s="3" t="s">
        <v>61</v>
      </c>
      <c r="C8" s="3" t="s">
        <v>65</v>
      </c>
      <c r="D8" s="3" t="s">
        <v>66</v>
      </c>
      <c r="E8" s="3">
        <v>25</v>
      </c>
      <c r="F8" s="4">
        <v>2300000</v>
      </c>
      <c r="G8" s="4">
        <v>1916667</v>
      </c>
      <c r="I8" s="3" t="s">
        <v>85</v>
      </c>
      <c r="J8" s="7">
        <f>MIN(G4:G17)</f>
        <v>400000</v>
      </c>
    </row>
    <row r="9" spans="1:10" x14ac:dyDescent="0.2">
      <c r="A9" s="3" t="s">
        <v>70</v>
      </c>
      <c r="B9" s="3" t="s">
        <v>77</v>
      </c>
      <c r="C9" s="3" t="s">
        <v>78</v>
      </c>
      <c r="D9" s="3" t="s">
        <v>79</v>
      </c>
      <c r="E9" s="3">
        <v>20</v>
      </c>
      <c r="F9" s="4">
        <v>3000000</v>
      </c>
      <c r="G9" s="4">
        <v>2000000</v>
      </c>
      <c r="I9" s="3" t="s">
        <v>86</v>
      </c>
      <c r="J9" s="3">
        <f>COUNTIF(B4:B17,"M")</f>
        <v>7</v>
      </c>
    </row>
    <row r="10" spans="1:10" x14ac:dyDescent="0.2">
      <c r="A10" s="3" t="s">
        <v>71</v>
      </c>
      <c r="B10" s="3" t="s">
        <v>77</v>
      </c>
      <c r="C10" s="3" t="s">
        <v>62</v>
      </c>
      <c r="D10" s="3" t="s">
        <v>63</v>
      </c>
      <c r="E10" s="3">
        <v>28</v>
      </c>
      <c r="F10" s="4">
        <v>1200000</v>
      </c>
      <c r="G10" s="4">
        <v>1120000</v>
      </c>
      <c r="I10" s="3" t="s">
        <v>87</v>
      </c>
      <c r="J10" s="3">
        <f>COUNTIF(B4:B17,"F")</f>
        <v>7</v>
      </c>
    </row>
    <row r="11" spans="1:10" x14ac:dyDescent="0.2">
      <c r="A11" s="3" t="s">
        <v>72</v>
      </c>
      <c r="B11" s="3" t="s">
        <v>77</v>
      </c>
      <c r="C11" s="3" t="s">
        <v>65</v>
      </c>
      <c r="D11" s="3" t="s">
        <v>66</v>
      </c>
      <c r="E11" s="3">
        <v>18</v>
      </c>
      <c r="F11" s="4">
        <v>2300000</v>
      </c>
      <c r="G11" s="4">
        <v>1380000</v>
      </c>
      <c r="I11" s="3" t="s">
        <v>88</v>
      </c>
      <c r="J11" s="3">
        <f>IFERROR(_xlfn.MODE.SNGL(E4:E17),"")</f>
        <v>30</v>
      </c>
    </row>
    <row r="12" spans="1:10" x14ac:dyDescent="0.2">
      <c r="A12" s="3" t="s">
        <v>73</v>
      </c>
      <c r="B12" s="3" t="s">
        <v>61</v>
      </c>
      <c r="C12" s="3" t="s">
        <v>78</v>
      </c>
      <c r="D12" s="3" t="s">
        <v>79</v>
      </c>
      <c r="E12" s="3">
        <v>30</v>
      </c>
      <c r="F12" s="4">
        <v>3000000</v>
      </c>
      <c r="G12" s="4">
        <v>3000000</v>
      </c>
      <c r="I12" s="3" t="s">
        <v>89</v>
      </c>
      <c r="J12" s="4">
        <f>IFERROR(AVERAGEIF(D4:D17,"INGENIERIA",G4:G17),"")</f>
        <v>2540000</v>
      </c>
    </row>
    <row r="13" spans="1:10" x14ac:dyDescent="0.2">
      <c r="A13" s="3" t="s">
        <v>74</v>
      </c>
      <c r="B13" s="3" t="s">
        <v>77</v>
      </c>
      <c r="C13" s="3" t="s">
        <v>62</v>
      </c>
      <c r="D13" s="3" t="s">
        <v>63</v>
      </c>
      <c r="E13" s="3">
        <v>10</v>
      </c>
      <c r="F13" s="4">
        <v>1200000</v>
      </c>
      <c r="G13" s="4">
        <v>400000</v>
      </c>
      <c r="I13" s="3" t="s">
        <v>94</v>
      </c>
      <c r="J13" s="4">
        <f>IFERROR(AVERAGEIF(D4:D17,"VENTAS",G4:G17),"")</f>
        <v>780000</v>
      </c>
    </row>
    <row r="14" spans="1:10" x14ac:dyDescent="0.2">
      <c r="A14" s="3" t="s">
        <v>75</v>
      </c>
      <c r="B14" s="3" t="s">
        <v>61</v>
      </c>
      <c r="C14" s="3" t="s">
        <v>65</v>
      </c>
      <c r="D14" s="3" t="s">
        <v>66</v>
      </c>
      <c r="E14" s="3">
        <v>25</v>
      </c>
      <c r="F14" s="4">
        <v>2300000</v>
      </c>
      <c r="G14" s="4">
        <v>1916667</v>
      </c>
      <c r="I14" s="3" t="s">
        <v>90</v>
      </c>
      <c r="J14" s="4">
        <f>IFERROR(AVERAGEIF(D4:D17,"CONTABILIDAD",G4:G17),"")</f>
        <v>1778666.8</v>
      </c>
    </row>
    <row r="15" spans="1:10" x14ac:dyDescent="0.2">
      <c r="A15" s="3" t="s">
        <v>76</v>
      </c>
      <c r="B15" s="3" t="s">
        <v>77</v>
      </c>
      <c r="C15" s="3" t="s">
        <v>78</v>
      </c>
      <c r="D15" s="3" t="s">
        <v>79</v>
      </c>
      <c r="E15" s="3">
        <v>17</v>
      </c>
      <c r="F15" s="4">
        <v>3000000</v>
      </c>
      <c r="G15" s="4">
        <v>1700000</v>
      </c>
      <c r="I15" s="3" t="s">
        <v>91</v>
      </c>
      <c r="J15" s="4">
        <f>SUMIF(B4:B17,"M",G4:G17)</f>
        <v>12813334</v>
      </c>
    </row>
    <row r="16" spans="1:10" x14ac:dyDescent="0.2">
      <c r="A16" s="3" t="s">
        <v>12</v>
      </c>
      <c r="B16" s="3" t="s">
        <v>77</v>
      </c>
      <c r="C16" s="3" t="s">
        <v>62</v>
      </c>
      <c r="D16" s="3" t="s">
        <v>66</v>
      </c>
      <c r="E16" s="3">
        <v>30</v>
      </c>
      <c r="F16" s="4">
        <v>2300000</v>
      </c>
      <c r="G16" s="4">
        <v>2300000</v>
      </c>
      <c r="I16" s="3" t="s">
        <v>92</v>
      </c>
      <c r="J16" s="4">
        <f>SUMIF(B4:B17,"F",G4:G17)</f>
        <v>11900000</v>
      </c>
    </row>
    <row r="17" spans="1:10" x14ac:dyDescent="0.2">
      <c r="A17" s="3" t="s">
        <v>10</v>
      </c>
      <c r="B17" s="3" t="s">
        <v>61</v>
      </c>
      <c r="C17" s="3" t="s">
        <v>65</v>
      </c>
      <c r="D17" s="3" t="s">
        <v>79</v>
      </c>
      <c r="E17" s="3">
        <v>30</v>
      </c>
      <c r="F17" s="4">
        <v>3000000</v>
      </c>
      <c r="G17" s="4">
        <v>3000000</v>
      </c>
      <c r="I17" s="3" t="s">
        <v>93</v>
      </c>
      <c r="J17" s="4">
        <f>SUMIF(D4:D17,"VENTAS",G4:G17)</f>
        <v>3120000</v>
      </c>
    </row>
  </sheetData>
  <mergeCells count="2">
    <mergeCell ref="A1:G1"/>
    <mergeCell ref="I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CALIFICACIONES</vt:lpstr>
      <vt:lpstr>TAREA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Aguilar</dc:creator>
  <cp:lastModifiedBy>Javier Aguilar</cp:lastModifiedBy>
  <dcterms:created xsi:type="dcterms:W3CDTF">2025-07-04T21:27:48Z</dcterms:created>
  <dcterms:modified xsi:type="dcterms:W3CDTF">2025-07-04T23:04:46Z</dcterms:modified>
</cp:coreProperties>
</file>