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EXCEL\"/>
    </mc:Choice>
  </mc:AlternateContent>
  <xr:revisionPtr revIDLastSave="0" documentId="13_ncr:1_{BDF695EC-C69B-41EB-9B4D-8BC05DD52A1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LIENTES" sheetId="4" r:id="rId1"/>
    <sheet name="INVENTARIO" sheetId="1" r:id="rId2"/>
    <sheet name="FACTURA" sheetId="2" r:id="rId3"/>
    <sheet name="TARE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3" l="1"/>
  <c r="C10" i="3"/>
  <c r="C11" i="3"/>
  <c r="C12" i="3"/>
  <c r="C13" i="3"/>
  <c r="C14" i="3"/>
  <c r="C15" i="3"/>
  <c r="C16" i="3"/>
  <c r="C17" i="3"/>
  <c r="C18" i="3"/>
  <c r="C9" i="3"/>
  <c r="C3" i="3"/>
  <c r="C4" i="3"/>
  <c r="C5" i="3"/>
  <c r="C6" i="3"/>
  <c r="C2" i="3"/>
  <c r="G17" i="2"/>
  <c r="G18" i="2"/>
  <c r="G20" i="2"/>
  <c r="G21" i="2"/>
  <c r="G22" i="2"/>
  <c r="G16" i="2"/>
  <c r="F17" i="2"/>
  <c r="F18" i="2"/>
  <c r="F19" i="2"/>
  <c r="G19" i="2" s="1"/>
  <c r="F20" i="2"/>
  <c r="F21" i="2"/>
  <c r="F22" i="2"/>
  <c r="F16" i="2"/>
  <c r="D17" i="2"/>
  <c r="D18" i="2"/>
  <c r="D19" i="2"/>
  <c r="D20" i="2"/>
  <c r="D21" i="2"/>
  <c r="D22" i="2"/>
  <c r="D16" i="2"/>
  <c r="G8" i="2"/>
  <c r="G6" i="2"/>
  <c r="D10" i="2"/>
  <c r="D8" i="2"/>
  <c r="D26" i="3"/>
  <c r="C26" i="3"/>
  <c r="B26" i="3"/>
  <c r="G23" i="2" l="1"/>
</calcChain>
</file>

<file path=xl/sharedStrings.xml><?xml version="1.0" encoding="utf-8"?>
<sst xmlns="http://schemas.openxmlformats.org/spreadsheetml/2006/main" count="161" uniqueCount="117">
  <si>
    <t>INVENTARIO DE MENTIRITAS</t>
  </si>
  <si>
    <t>CÓDIGO</t>
  </si>
  <si>
    <t>DESCRIPCIÓN</t>
  </si>
  <si>
    <t>PRECIO</t>
  </si>
  <si>
    <t>LAPIZ</t>
  </si>
  <si>
    <t>ESFERO</t>
  </si>
  <si>
    <t>BOLIGRAFO</t>
  </si>
  <si>
    <t>CARTULINA</t>
  </si>
  <si>
    <t>CARTULINA PLIEGO</t>
  </si>
  <si>
    <t>PAPEL BOND</t>
  </si>
  <si>
    <t>BORRADOR</t>
  </si>
  <si>
    <t>MICROPUNTA</t>
  </si>
  <si>
    <t>FACTURA DE MENTIRITAS</t>
  </si>
  <si>
    <t>CANTIDAD</t>
  </si>
  <si>
    <t>TOTAL</t>
  </si>
  <si>
    <t>Materias</t>
  </si>
  <si>
    <t>Nota</t>
  </si>
  <si>
    <t>Calificación</t>
  </si>
  <si>
    <t>Valores</t>
  </si>
  <si>
    <t>Excel</t>
  </si>
  <si>
    <t>Deficiente</t>
  </si>
  <si>
    <t>Word</t>
  </si>
  <si>
    <t>Insuficiente</t>
  </si>
  <si>
    <t>Photoshop</t>
  </si>
  <si>
    <t>Aceptable</t>
  </si>
  <si>
    <t>CorelDraw</t>
  </si>
  <si>
    <t>Sobresaliente</t>
  </si>
  <si>
    <t>Illustrator</t>
  </si>
  <si>
    <t>Excelente</t>
  </si>
  <si>
    <t>Existencias</t>
  </si>
  <si>
    <t>Codigo</t>
  </si>
  <si>
    <t>Marca</t>
  </si>
  <si>
    <t>C1003</t>
  </si>
  <si>
    <t>Chevrolet</t>
  </si>
  <si>
    <t>C1001</t>
  </si>
  <si>
    <t>C1002</t>
  </si>
  <si>
    <t>Renault</t>
  </si>
  <si>
    <t>BMW</t>
  </si>
  <si>
    <t>BASE DE DATOS CLIENTES</t>
  </si>
  <si>
    <t>DOCUMENTO</t>
  </si>
  <si>
    <t>NOMBRE</t>
  </si>
  <si>
    <t>DIRECCIÓN</t>
  </si>
  <si>
    <t>TELEFONO</t>
  </si>
  <si>
    <t>CORREO</t>
  </si>
  <si>
    <t>ANTONIO GARCIA</t>
  </si>
  <si>
    <t>JOSE MARTINEZ</t>
  </si>
  <si>
    <t>FRANCISCO LOPEZ</t>
  </si>
  <si>
    <t>JUAN SANCHEZ</t>
  </si>
  <si>
    <t>MANUEL GONZALEZ</t>
  </si>
  <si>
    <t>PEDRO GOMEZ</t>
  </si>
  <si>
    <t>JESUS FERNANDEZ</t>
  </si>
  <si>
    <t>ANGEL MORENO</t>
  </si>
  <si>
    <t>MIGUEL JIMENEZ</t>
  </si>
  <si>
    <t>JAVIER PEREZ</t>
  </si>
  <si>
    <t>JOSE ANTONIO RODRIGUEZ</t>
  </si>
  <si>
    <t>DAVID NAVARRO</t>
  </si>
  <si>
    <t>CARLOS RUIZ</t>
  </si>
  <si>
    <t>JOSE LUIS DIAZ</t>
  </si>
  <si>
    <t>ALEJANDRO SERRANO</t>
  </si>
  <si>
    <t>MIGUEL ANGEL HERNANDEZ</t>
  </si>
  <si>
    <t>FRANCISCO JAVIER MUÑOZ</t>
  </si>
  <si>
    <t>RAFAEL SAEZ</t>
  </si>
  <si>
    <t>DANIEL ROMERO</t>
  </si>
  <si>
    <t>JUAN JOSE RUBIO</t>
  </si>
  <si>
    <t>LUIS ALFARO</t>
  </si>
  <si>
    <t>PABLO MOLINA</t>
  </si>
  <si>
    <t>JUAN ANTONIO LOZANO</t>
  </si>
  <si>
    <t>JOAQUIN CASTILLO</t>
  </si>
  <si>
    <t>SERGIO PICAZO</t>
  </si>
  <si>
    <t>FERNANDO ORTEGA</t>
  </si>
  <si>
    <t>JUAN CARLOS MORCILLO</t>
  </si>
  <si>
    <t>antonio.garcia@gmail.com</t>
  </si>
  <si>
    <t>jose.martinez@gmail.com</t>
  </si>
  <si>
    <t>francisco.lopez@gmail.com</t>
  </si>
  <si>
    <t>juan.sanchez@gmail.com</t>
  </si>
  <si>
    <t>manuel.gonzalez@gmail.com</t>
  </si>
  <si>
    <t>pedro.gomez@gmail.com</t>
  </si>
  <si>
    <t>jesus.fernandez@gmail.com</t>
  </si>
  <si>
    <t>angel.moreno@gmail.com</t>
  </si>
  <si>
    <t>miguel.jimenez@gmail.com</t>
  </si>
  <si>
    <t>javier.perez@gmail.com</t>
  </si>
  <si>
    <t>david.navarro@gmail.com</t>
  </si>
  <si>
    <t>carlos.ruiz@gmail.com</t>
  </si>
  <si>
    <t>jose luis.diaz@gmail.com</t>
  </si>
  <si>
    <t>alejandro.serrano@gmail.com</t>
  </si>
  <si>
    <t>miguel angel.hernandez@gmail.com</t>
  </si>
  <si>
    <t>rafael.saez@gmail.com</t>
  </si>
  <si>
    <t>daniel.romero@gmail.com</t>
  </si>
  <si>
    <t>luis.alfaro@gmail.com</t>
  </si>
  <si>
    <t>pablo.molina@gmail.com</t>
  </si>
  <si>
    <t>juan antonio.lozano@gmail.com</t>
  </si>
  <si>
    <t>joaquin.castillo@gmail.com</t>
  </si>
  <si>
    <t>sergio.picazo@gmail.com</t>
  </si>
  <si>
    <t>fernando.ortega@gmail.com</t>
  </si>
  <si>
    <t>juan.carlos.morcillo@gmail.com</t>
  </si>
  <si>
    <t>juan.jose.rubio@gmail.com</t>
  </si>
  <si>
    <t>francisco.javier.muñoz@gmail.com</t>
  </si>
  <si>
    <t>jose.antonio.rodriguez@gmail.com</t>
  </si>
  <si>
    <t>Crr 30 #40-50 Sur</t>
  </si>
  <si>
    <t>Crr 31 #80-30 Norte</t>
  </si>
  <si>
    <t>Documento</t>
  </si>
  <si>
    <t>Nombre</t>
  </si>
  <si>
    <t>Correo</t>
  </si>
  <si>
    <t>Dirección</t>
  </si>
  <si>
    <t>CLIENTE</t>
  </si>
  <si>
    <t>PRODUCTOS</t>
  </si>
  <si>
    <t>Teléfono</t>
  </si>
  <si>
    <t>DOSTIN</t>
  </si>
  <si>
    <t>DOSTIN@GMAIL.COM</t>
  </si>
  <si>
    <t>DIA</t>
  </si>
  <si>
    <t>ENERO</t>
  </si>
  <si>
    <t>FEBRERO</t>
  </si>
  <si>
    <t>MARZO</t>
  </si>
  <si>
    <t>MES</t>
  </si>
  <si>
    <t>VALOR</t>
  </si>
  <si>
    <t>*Teniendo en cuenta el Mes, Indique cual es el valor total</t>
  </si>
  <si>
    <r>
      <t>Use función</t>
    </r>
    <r>
      <rPr>
        <b/>
        <sz val="10"/>
        <color rgb="FF000000"/>
        <rFont val="Arial"/>
        <family val="2"/>
      </rPr>
      <t xml:space="preserve"> BuscarH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</si>
</sst>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"/>
    <numFmt numFmtId="166" formatCode="_-&quot;$&quot;* #,##0_-;\-&quot;$&quot;* #,##0_-;_-&quot;$&quot;* &quot;-&quot;??_-;_-@_-"/>
  </numFmts>
  <fonts count="16">
    <font>
      <sz val="10"/>
      <color rgb="FF000000"/>
      <name val="Arial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20"/>
      <color rgb="FF000000"/>
      <name val="Calibri"/>
      <family val="2"/>
    </font>
    <font>
      <sz val="10"/>
      <name val="Arial"/>
      <family val="2"/>
    </font>
    <font>
      <b/>
      <sz val="18"/>
      <color rgb="FF000000"/>
      <name val="Calibri"/>
      <family val="2"/>
    </font>
    <font>
      <sz val="10"/>
      <color theme="1"/>
      <name val="&quot;Arial Unicode MS&quot;"/>
    </font>
    <font>
      <u/>
      <sz val="10"/>
      <color theme="10"/>
      <name val="Arial"/>
      <family val="2"/>
    </font>
    <font>
      <u/>
      <sz val="10"/>
      <color rgb="FF1155CC"/>
      <name val="Arial"/>
      <family val="2"/>
    </font>
    <font>
      <b/>
      <sz val="20"/>
      <color theme="0"/>
      <name val="Calibri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BDD7EE"/>
      </patternFill>
    </fill>
    <fill>
      <patternFill patternType="solid">
        <fgColor theme="4" tint="0.79998168889431442"/>
        <bgColor rgb="FFBDD7EE"/>
      </patternFill>
    </fill>
    <fill>
      <patternFill patternType="solid">
        <fgColor theme="4" tint="0.79998168889431442"/>
        <bgColor rgb="FFDEEBF7"/>
      </patternFill>
    </fill>
    <fill>
      <patternFill patternType="solid">
        <fgColor theme="4" tint="0.59999389629810485"/>
        <bgColor rgb="FFBDD7EE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4" xfId="0" applyFont="1" applyBorder="1"/>
    <xf numFmtId="3" fontId="2" fillId="0" borderId="4" xfId="0" applyNumberFormat="1" applyFont="1" applyBorder="1" applyAlignment="1">
      <alignment horizontal="right"/>
    </xf>
    <xf numFmtId="0" fontId="4" fillId="0" borderId="0" xfId="0" applyFont="1"/>
    <xf numFmtId="164" fontId="2" fillId="0" borderId="4" xfId="0" applyNumberFormat="1" applyFont="1" applyBorder="1"/>
    <xf numFmtId="0" fontId="8" fillId="0" borderId="4" xfId="0" applyFont="1" applyBorder="1"/>
    <xf numFmtId="0" fontId="2" fillId="0" borderId="1" xfId="0" applyFont="1" applyBorder="1"/>
    <xf numFmtId="0" fontId="4" fillId="0" borderId="1" xfId="0" applyFont="1" applyBorder="1"/>
    <xf numFmtId="0" fontId="10" fillId="0" borderId="0" xfId="0" applyFont="1" applyAlignment="1">
      <alignment horizontal="right"/>
    </xf>
    <xf numFmtId="0" fontId="9" fillId="0" borderId="0" xfId="1" applyAlignment="1"/>
    <xf numFmtId="0" fontId="2" fillId="0" borderId="7" xfId="0" applyFont="1" applyBorder="1"/>
    <xf numFmtId="0" fontId="0" fillId="0" borderId="7" xfId="0" applyBorder="1"/>
    <xf numFmtId="0" fontId="2" fillId="0" borderId="12" xfId="0" applyFont="1" applyBorder="1"/>
    <xf numFmtId="0" fontId="0" fillId="0" borderId="14" xfId="0" applyBorder="1"/>
    <xf numFmtId="0" fontId="2" fillId="0" borderId="0" xfId="0" applyFont="1" applyAlignment="1">
      <alignment horizontal="right" vertical="center"/>
    </xf>
    <xf numFmtId="0" fontId="0" fillId="0" borderId="16" xfId="0" applyBorder="1"/>
    <xf numFmtId="0" fontId="2" fillId="0" borderId="17" xfId="0" applyFont="1" applyBorder="1"/>
    <xf numFmtId="0" fontId="0" fillId="0" borderId="13" xfId="0" applyBorder="1"/>
    <xf numFmtId="0" fontId="0" fillId="0" borderId="15" xfId="0" applyBorder="1"/>
    <xf numFmtId="0" fontId="0" fillId="0" borderId="18" xfId="0" applyBorder="1"/>
    <xf numFmtId="0" fontId="3" fillId="6" borderId="0" xfId="0" applyFont="1" applyFill="1" applyAlignment="1">
      <alignment horizontal="center" vertical="center"/>
    </xf>
    <xf numFmtId="0" fontId="2" fillId="7" borderId="3" xfId="0" applyFont="1" applyFill="1" applyBorder="1"/>
    <xf numFmtId="0" fontId="2" fillId="7" borderId="4" xfId="0" applyFont="1" applyFill="1" applyBorder="1"/>
    <xf numFmtId="164" fontId="7" fillId="6" borderId="4" xfId="0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2" fillId="3" borderId="4" xfId="0" applyFont="1" applyFill="1" applyBorder="1"/>
    <xf numFmtId="0" fontId="2" fillId="0" borderId="20" xfId="0" applyFont="1" applyBorder="1"/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2" fillId="3" borderId="19" xfId="0" applyFont="1" applyFill="1" applyBorder="1"/>
    <xf numFmtId="0" fontId="2" fillId="0" borderId="19" xfId="0" applyFont="1" applyBorder="1"/>
    <xf numFmtId="0" fontId="9" fillId="0" borderId="0" xfId="1" applyBorder="1" applyAlignment="1"/>
    <xf numFmtId="0" fontId="2" fillId="0" borderId="4" xfId="0" applyFont="1" applyBorder="1" applyAlignment="1">
      <alignment horizontal="right"/>
    </xf>
    <xf numFmtId="0" fontId="3" fillId="2" borderId="20" xfId="0" applyFont="1" applyFill="1" applyBorder="1" applyAlignment="1">
      <alignment horizontal="center"/>
    </xf>
    <xf numFmtId="0" fontId="2" fillId="0" borderId="19" xfId="0" applyFont="1" applyBorder="1" applyAlignment="1">
      <alignment horizontal="right"/>
    </xf>
    <xf numFmtId="3" fontId="2" fillId="0" borderId="19" xfId="0" applyNumberFormat="1" applyFont="1" applyBorder="1" applyAlignment="1">
      <alignment horizontal="right"/>
    </xf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3" fillId="8" borderId="7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13" fillId="0" borderId="0" xfId="0" applyFont="1"/>
    <xf numFmtId="0" fontId="5" fillId="2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6" fontId="2" fillId="0" borderId="4" xfId="2" applyNumberFormat="1" applyFont="1" applyBorder="1"/>
    <xf numFmtId="0" fontId="3" fillId="8" borderId="22" xfId="0" applyFont="1" applyFill="1" applyBorder="1" applyAlignment="1">
      <alignment horizontal="center" vertical="center"/>
    </xf>
    <xf numFmtId="0" fontId="2" fillId="7" borderId="23" xfId="0" applyFont="1" applyFill="1" applyBorder="1"/>
    <xf numFmtId="0" fontId="2" fillId="0" borderId="24" xfId="0" applyFont="1" applyBorder="1"/>
    <xf numFmtId="0" fontId="4" fillId="0" borderId="24" xfId="0" applyFont="1" applyBorder="1"/>
    <xf numFmtId="0" fontId="3" fillId="7" borderId="23" xfId="0" applyFont="1" applyFill="1" applyBorder="1" applyAlignment="1">
      <alignment horizontal="center"/>
    </xf>
    <xf numFmtId="3" fontId="3" fillId="0" borderId="24" xfId="0" applyNumberFormat="1" applyFont="1" applyBorder="1" applyAlignment="1">
      <alignment horizontal="center"/>
    </xf>
  </cellXfs>
  <cellStyles count="3">
    <cellStyle name="Hipervínculo" xfId="1" builtinId="8"/>
    <cellStyle name="Moneda" xfId="2" builtinId="4"/>
    <cellStyle name="Normal" xfId="0" builtinId="0"/>
  </cellStyles>
  <dxfs count="3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BDD7EE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" formatCode="#,##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" formatCode="#,##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BDD7EE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BDD7EE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EEBF7"/>
          <bgColor theme="4" tint="0.79998168889431442"/>
        </patternFill>
      </fill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BDD7EE"/>
          <bgColor rgb="FFBDD7EE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EEBF7"/>
          <bgColor rgb="FFDEEBF7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BDD7EE"/>
          <bgColor rgb="FFBDD7E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D888A9-EF74-41BC-91B0-05F767B5BE03}" name="CLIENTES" displayName="CLIENTES" ref="A4:E32" totalsRowShown="0" headerRowDxfId="32" dataDxfId="30" headerRowBorderDxfId="31" tableBorderDxfId="29">
  <autoFilter ref="A4:E32" xr:uid="{4ED888A9-EF74-41BC-91B0-05F767B5BE03}"/>
  <tableColumns count="5">
    <tableColumn id="1" xr3:uid="{51B22CDB-6B6A-4C37-9492-1C8CA23113FE}" name="DOCUMENTO" dataDxfId="28"/>
    <tableColumn id="2" xr3:uid="{F27BF081-1461-4456-8730-11A6F63F0B9F}" name="NOMBRE" dataDxfId="27"/>
    <tableColumn id="3" xr3:uid="{7DB71CD7-3AC1-488D-AC5D-682FFACC6FDC}" name="DIRECCIÓN" dataDxfId="26"/>
    <tableColumn id="4" xr3:uid="{60535ACE-8777-4A99-882E-E8D9CF32E732}" name="TELEFONO" dataDxfId="25"/>
    <tableColumn id="5" xr3:uid="{2762DECF-AA44-4533-86A8-B3812438FD9A}" name="CORREO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1B334E-2D68-4ED5-B529-D5A30B94B288}" name="INVENTARIO" displayName="INVENTARIO" ref="A4:C12" totalsRowShown="0" headerRowDxfId="23" headerRowBorderDxfId="22" tableBorderDxfId="21">
  <autoFilter ref="A4:C12" xr:uid="{6E1B334E-2D68-4ED5-B529-D5A30B94B288}"/>
  <tableColumns count="3">
    <tableColumn id="1" xr3:uid="{82691E44-CF1D-4922-8782-928600992861}" name="CÓDIGO" dataDxfId="20"/>
    <tableColumn id="2" xr3:uid="{EC8AEB1E-B378-4154-91D3-A177319E1CB0}" name="PRECIO" dataDxfId="19"/>
    <tableColumn id="3" xr3:uid="{40382CCB-BA5B-4C7B-ACA4-9F417E7392B9}" name="DESCRIPCIÓN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07AF3-6C3E-4680-BEE9-B12B6BD6C382}" name="NOTAS" displayName="NOTAS" ref="E1:F6" totalsRowShown="0" headerRowDxfId="13" headerRowBorderDxfId="16" tableBorderDxfId="17">
  <autoFilter ref="E1:F6" xr:uid="{E3C07AF3-6C3E-4680-BEE9-B12B6BD6C382}"/>
  <tableColumns count="2">
    <tableColumn id="1" xr3:uid="{68D16C89-BD55-4269-BFA6-2AF4B2FDEF25}" name="Valores" dataDxfId="15"/>
    <tableColumn id="2" xr3:uid="{8E546A4A-DFF1-463C-B6B1-900C06E41372}" name="Nota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E7D651-CC8E-437C-BBBC-00E12BCCFA0C}" name="COCHES" displayName="COCHES" ref="E8:F11" totalsRowShown="0" headerRowDxfId="6" dataDxfId="7" headerRowBorderDxfId="11" tableBorderDxfId="12" totalsRowBorderDxfId="10">
  <autoFilter ref="E8:F11" xr:uid="{74E7D651-CC8E-437C-BBBC-00E12BCCFA0C}"/>
  <tableColumns count="2">
    <tableColumn id="1" xr3:uid="{5FBDB072-E3B3-4978-BCDB-3CEE18AE7C0E}" name="Codigo" dataDxfId="9"/>
    <tableColumn id="2" xr3:uid="{10C01D03-457B-4928-99AF-4EAFA3396690}" name="Marca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C92606-D95F-4D2B-A51C-2F2E9ECCC8FF}" name="MESES" displayName="MESES" ref="B20:D26" totalsRowShown="0" headerRowDxfId="0" headerRowBorderDxfId="4" tableBorderDxfId="5">
  <autoFilter ref="B20:D26" xr:uid="{B6C92606-D95F-4D2B-A51C-2F2E9ECCC8FF}"/>
  <tableColumns count="3">
    <tableColumn id="2" xr3:uid="{ED32B375-141F-41B2-8757-BC1796C721EB}" name="ENERO" dataDxfId="3"/>
    <tableColumn id="3" xr3:uid="{CABA409C-139E-48CA-B9BD-1244A6078E0B}" name="FEBRERO" dataDxfId="2"/>
    <tableColumn id="4" xr3:uid="{041936D5-C5CB-46D1-9A21-18328251C809}" name="MARZ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DOSTI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AAA4-B2C7-432E-9D77-4B8E4CA24B02}">
  <sheetPr codeName="Hoja2"/>
  <dimension ref="A1:E32"/>
  <sheetViews>
    <sheetView showGridLines="0" workbookViewId="0">
      <selection activeCell="B6" sqref="B6"/>
    </sheetView>
  </sheetViews>
  <sheetFormatPr baseColWidth="10" defaultRowHeight="12.75"/>
  <cols>
    <col min="1" max="1" width="20.7109375" customWidth="1"/>
    <col min="2" max="2" width="25.5703125" bestFit="1" customWidth="1"/>
    <col min="3" max="4" width="20.7109375" customWidth="1"/>
    <col min="5" max="5" width="34" bestFit="1" customWidth="1"/>
  </cols>
  <sheetData>
    <row r="1" spans="1:5">
      <c r="A1" s="45" t="s">
        <v>38</v>
      </c>
      <c r="B1" s="46"/>
      <c r="C1" s="46"/>
      <c r="D1" s="46"/>
      <c r="E1" s="46"/>
    </row>
    <row r="2" spans="1:5">
      <c r="A2" s="46"/>
      <c r="B2" s="46"/>
      <c r="C2" s="46"/>
      <c r="D2" s="46"/>
      <c r="E2" s="46"/>
    </row>
    <row r="4" spans="1:5" ht="15">
      <c r="A4" s="30" t="s">
        <v>39</v>
      </c>
      <c r="B4" s="30" t="s">
        <v>40</v>
      </c>
      <c r="C4" s="31" t="s">
        <v>41</v>
      </c>
      <c r="D4" s="30" t="s">
        <v>42</v>
      </c>
      <c r="E4" s="32" t="s">
        <v>43</v>
      </c>
    </row>
    <row r="5" spans="1:5" ht="15">
      <c r="A5" s="28">
        <v>1</v>
      </c>
      <c r="B5" s="2" t="s">
        <v>44</v>
      </c>
      <c r="C5" s="2" t="s">
        <v>98</v>
      </c>
      <c r="D5" s="2">
        <v>6607080</v>
      </c>
      <c r="E5" s="29" t="s">
        <v>71</v>
      </c>
    </row>
    <row r="6" spans="1:5" ht="15">
      <c r="A6" s="28">
        <v>2</v>
      </c>
      <c r="B6" s="2" t="s">
        <v>45</v>
      </c>
      <c r="C6" s="2" t="s">
        <v>99</v>
      </c>
      <c r="D6" s="2">
        <v>6607081</v>
      </c>
      <c r="E6" s="29" t="s">
        <v>72</v>
      </c>
    </row>
    <row r="7" spans="1:5" ht="15">
      <c r="A7" s="28">
        <v>3</v>
      </c>
      <c r="B7" s="2" t="s">
        <v>46</v>
      </c>
      <c r="C7" s="2" t="s">
        <v>98</v>
      </c>
      <c r="D7" s="2">
        <v>6607082</v>
      </c>
      <c r="E7" s="29" t="s">
        <v>73</v>
      </c>
    </row>
    <row r="8" spans="1:5" ht="15">
      <c r="A8" s="28">
        <v>4</v>
      </c>
      <c r="B8" s="2" t="s">
        <v>47</v>
      </c>
      <c r="C8" s="2" t="s">
        <v>99</v>
      </c>
      <c r="D8" s="2">
        <v>6607083</v>
      </c>
      <c r="E8" s="29" t="s">
        <v>74</v>
      </c>
    </row>
    <row r="9" spans="1:5" ht="15">
      <c r="A9" s="28">
        <v>5</v>
      </c>
      <c r="B9" s="2" t="s">
        <v>48</v>
      </c>
      <c r="C9" s="2" t="s">
        <v>98</v>
      </c>
      <c r="D9" s="2">
        <v>6607084</v>
      </c>
      <c r="E9" s="29" t="s">
        <v>75</v>
      </c>
    </row>
    <row r="10" spans="1:5" ht="15">
      <c r="A10" s="28">
        <v>6</v>
      </c>
      <c r="B10" s="2" t="s">
        <v>49</v>
      </c>
      <c r="C10" s="2" t="s">
        <v>99</v>
      </c>
      <c r="D10" s="2">
        <v>6607085</v>
      </c>
      <c r="E10" s="29" t="s">
        <v>76</v>
      </c>
    </row>
    <row r="11" spans="1:5" ht="15">
      <c r="A11" s="28">
        <v>7</v>
      </c>
      <c r="B11" s="2" t="s">
        <v>50</v>
      </c>
      <c r="C11" s="2" t="s">
        <v>98</v>
      </c>
      <c r="D11" s="2">
        <v>6607086</v>
      </c>
      <c r="E11" s="29" t="s">
        <v>77</v>
      </c>
    </row>
    <row r="12" spans="1:5" ht="15">
      <c r="A12" s="28">
        <v>8</v>
      </c>
      <c r="B12" s="2" t="s">
        <v>51</v>
      </c>
      <c r="C12" s="2" t="s">
        <v>99</v>
      </c>
      <c r="D12" s="2">
        <v>6607087</v>
      </c>
      <c r="E12" s="29" t="s">
        <v>78</v>
      </c>
    </row>
    <row r="13" spans="1:5" ht="15">
      <c r="A13" s="28">
        <v>9</v>
      </c>
      <c r="B13" s="2" t="s">
        <v>52</v>
      </c>
      <c r="C13" s="2" t="s">
        <v>98</v>
      </c>
      <c r="D13" s="2">
        <v>6607088</v>
      </c>
      <c r="E13" s="29" t="s">
        <v>79</v>
      </c>
    </row>
    <row r="14" spans="1:5" ht="15">
      <c r="A14" s="28">
        <v>10</v>
      </c>
      <c r="B14" s="2" t="s">
        <v>53</v>
      </c>
      <c r="C14" s="2" t="s">
        <v>99</v>
      </c>
      <c r="D14" s="2">
        <v>6607089</v>
      </c>
      <c r="E14" s="29" t="s">
        <v>80</v>
      </c>
    </row>
    <row r="15" spans="1:5" ht="15">
      <c r="A15" s="28">
        <v>11</v>
      </c>
      <c r="B15" s="2" t="s">
        <v>54</v>
      </c>
      <c r="C15" s="2" t="s">
        <v>98</v>
      </c>
      <c r="D15" s="2">
        <v>6607090</v>
      </c>
      <c r="E15" s="29" t="s">
        <v>97</v>
      </c>
    </row>
    <row r="16" spans="1:5" ht="15">
      <c r="A16" s="28">
        <v>12</v>
      </c>
      <c r="B16" s="2" t="s">
        <v>55</v>
      </c>
      <c r="C16" s="2" t="s">
        <v>99</v>
      </c>
      <c r="D16" s="2">
        <v>6607091</v>
      </c>
      <c r="E16" s="29" t="s">
        <v>81</v>
      </c>
    </row>
    <row r="17" spans="1:5" ht="15">
      <c r="A17" s="28">
        <v>13</v>
      </c>
      <c r="B17" s="2" t="s">
        <v>56</v>
      </c>
      <c r="C17" s="2" t="s">
        <v>98</v>
      </c>
      <c r="D17" s="2">
        <v>6607092</v>
      </c>
      <c r="E17" s="29" t="s">
        <v>82</v>
      </c>
    </row>
    <row r="18" spans="1:5" ht="15">
      <c r="A18" s="28">
        <v>14</v>
      </c>
      <c r="B18" s="2" t="s">
        <v>57</v>
      </c>
      <c r="C18" s="2" t="s">
        <v>99</v>
      </c>
      <c r="D18" s="2">
        <v>6607093</v>
      </c>
      <c r="E18" s="29" t="s">
        <v>83</v>
      </c>
    </row>
    <row r="19" spans="1:5" ht="15">
      <c r="A19" s="28">
        <v>15</v>
      </c>
      <c r="B19" s="2" t="s">
        <v>58</v>
      </c>
      <c r="C19" s="2" t="s">
        <v>98</v>
      </c>
      <c r="D19" s="2">
        <v>6607094</v>
      </c>
      <c r="E19" s="29" t="s">
        <v>84</v>
      </c>
    </row>
    <row r="20" spans="1:5" ht="15">
      <c r="A20" s="28">
        <v>16</v>
      </c>
      <c r="B20" s="2" t="s">
        <v>59</v>
      </c>
      <c r="C20" s="2" t="s">
        <v>99</v>
      </c>
      <c r="D20" s="2">
        <v>6607095</v>
      </c>
      <c r="E20" s="29" t="s">
        <v>85</v>
      </c>
    </row>
    <row r="21" spans="1:5" ht="15">
      <c r="A21" s="28">
        <v>17</v>
      </c>
      <c r="B21" s="2" t="s">
        <v>60</v>
      </c>
      <c r="C21" s="2" t="s">
        <v>98</v>
      </c>
      <c r="D21" s="2">
        <v>6607096</v>
      </c>
      <c r="E21" s="29" t="s">
        <v>96</v>
      </c>
    </row>
    <row r="22" spans="1:5" ht="15">
      <c r="A22" s="28">
        <v>18</v>
      </c>
      <c r="B22" s="2" t="s">
        <v>61</v>
      </c>
      <c r="C22" s="2" t="s">
        <v>99</v>
      </c>
      <c r="D22" s="2">
        <v>6607097</v>
      </c>
      <c r="E22" s="29" t="s">
        <v>86</v>
      </c>
    </row>
    <row r="23" spans="1:5" ht="15">
      <c r="A23" s="28">
        <v>19</v>
      </c>
      <c r="B23" s="2" t="s">
        <v>62</v>
      </c>
      <c r="C23" s="2" t="s">
        <v>98</v>
      </c>
      <c r="D23" s="2">
        <v>6607098</v>
      </c>
      <c r="E23" s="29" t="s">
        <v>87</v>
      </c>
    </row>
    <row r="24" spans="1:5" ht="15">
      <c r="A24" s="28">
        <v>20</v>
      </c>
      <c r="B24" s="2" t="s">
        <v>63</v>
      </c>
      <c r="C24" s="2" t="s">
        <v>99</v>
      </c>
      <c r="D24" s="2">
        <v>6607099</v>
      </c>
      <c r="E24" s="29" t="s">
        <v>95</v>
      </c>
    </row>
    <row r="25" spans="1:5" ht="15">
      <c r="A25" s="28">
        <v>21</v>
      </c>
      <c r="B25" s="2" t="s">
        <v>64</v>
      </c>
      <c r="C25" s="2" t="s">
        <v>98</v>
      </c>
      <c r="D25" s="2">
        <v>6607100</v>
      </c>
      <c r="E25" s="29" t="s">
        <v>88</v>
      </c>
    </row>
    <row r="26" spans="1:5" ht="15">
      <c r="A26" s="28">
        <v>22</v>
      </c>
      <c r="B26" s="2" t="s">
        <v>65</v>
      </c>
      <c r="C26" s="2" t="s">
        <v>99</v>
      </c>
      <c r="D26" s="2">
        <v>6607101</v>
      </c>
      <c r="E26" s="29" t="s">
        <v>89</v>
      </c>
    </row>
    <row r="27" spans="1:5" ht="15">
      <c r="A27" s="28">
        <v>23</v>
      </c>
      <c r="B27" s="2" t="s">
        <v>66</v>
      </c>
      <c r="C27" s="2" t="s">
        <v>98</v>
      </c>
      <c r="D27" s="2">
        <v>6607102</v>
      </c>
      <c r="E27" s="29" t="s">
        <v>90</v>
      </c>
    </row>
    <row r="28" spans="1:5" ht="15">
      <c r="A28" s="28">
        <v>24</v>
      </c>
      <c r="B28" s="2" t="s">
        <v>67</v>
      </c>
      <c r="C28" s="2" t="s">
        <v>99</v>
      </c>
      <c r="D28" s="2">
        <v>6607103</v>
      </c>
      <c r="E28" s="29" t="s">
        <v>91</v>
      </c>
    </row>
    <row r="29" spans="1:5" ht="15">
      <c r="A29" s="28">
        <v>25</v>
      </c>
      <c r="B29" s="2" t="s">
        <v>68</v>
      </c>
      <c r="C29" s="2" t="s">
        <v>98</v>
      </c>
      <c r="D29" s="2">
        <v>6607104</v>
      </c>
      <c r="E29" s="29" t="s">
        <v>92</v>
      </c>
    </row>
    <row r="30" spans="1:5" ht="15">
      <c r="A30" s="28">
        <v>26</v>
      </c>
      <c r="B30" s="2" t="s">
        <v>69</v>
      </c>
      <c r="C30" s="2" t="s">
        <v>99</v>
      </c>
      <c r="D30" s="2">
        <v>6607105</v>
      </c>
      <c r="E30" s="29" t="s">
        <v>93</v>
      </c>
    </row>
    <row r="31" spans="1:5" ht="15">
      <c r="A31" s="33">
        <v>27</v>
      </c>
      <c r="B31" s="34" t="s">
        <v>70</v>
      </c>
      <c r="C31" s="34" t="s">
        <v>98</v>
      </c>
      <c r="D31" s="34">
        <v>6607106</v>
      </c>
      <c r="E31" s="1" t="s">
        <v>94</v>
      </c>
    </row>
    <row r="32" spans="1:5" ht="15">
      <c r="A32" s="33">
        <v>28</v>
      </c>
      <c r="B32" s="34" t="s">
        <v>107</v>
      </c>
      <c r="C32" s="34"/>
      <c r="D32" s="34"/>
      <c r="E32" s="35" t="s">
        <v>108</v>
      </c>
    </row>
  </sheetData>
  <mergeCells count="1">
    <mergeCell ref="A1:E2"/>
  </mergeCells>
  <hyperlinks>
    <hyperlink ref="E32" r:id="rId1" xr:uid="{11220613-EA2C-4A49-9E87-218F36B0E7F2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outlinePr summaryBelow="0" summaryRight="0"/>
  </sheetPr>
  <dimension ref="A1:E15"/>
  <sheetViews>
    <sheetView showGridLines="0" workbookViewId="0">
      <selection activeCell="B7" sqref="B7"/>
    </sheetView>
  </sheetViews>
  <sheetFormatPr baseColWidth="10" defaultColWidth="14.42578125" defaultRowHeight="15.75" customHeight="1"/>
  <cols>
    <col min="1" max="1" width="17.85546875" bestFit="1" customWidth="1"/>
    <col min="2" max="2" width="17.5703125" customWidth="1"/>
    <col min="3" max="3" width="15" customWidth="1"/>
  </cols>
  <sheetData>
    <row r="1" spans="1:5" ht="18.75" customHeight="1">
      <c r="A1" s="47" t="s">
        <v>0</v>
      </c>
      <c r="B1" s="47"/>
      <c r="C1" s="47"/>
    </row>
    <row r="2" spans="1:5" ht="18.75" customHeight="1">
      <c r="A2" s="47"/>
      <c r="B2" s="47"/>
      <c r="C2" s="47"/>
    </row>
    <row r="3" spans="1:5" ht="15.75" customHeight="1">
      <c r="A3" s="1"/>
      <c r="B3" s="1"/>
      <c r="C3" s="1"/>
    </row>
    <row r="4" spans="1:5" ht="15.75" customHeight="1">
      <c r="A4" s="30" t="s">
        <v>1</v>
      </c>
      <c r="B4" s="30" t="s">
        <v>3</v>
      </c>
      <c r="C4" s="37" t="s">
        <v>2</v>
      </c>
    </row>
    <row r="5" spans="1:5" ht="15.75" customHeight="1">
      <c r="A5" s="36">
        <v>101</v>
      </c>
      <c r="B5" s="3">
        <v>1000</v>
      </c>
      <c r="C5" s="29" t="s">
        <v>4</v>
      </c>
    </row>
    <row r="6" spans="1:5" ht="15.75" customHeight="1">
      <c r="A6" s="36">
        <v>102</v>
      </c>
      <c r="B6" s="3">
        <v>1500</v>
      </c>
      <c r="C6" s="29" t="s">
        <v>5</v>
      </c>
    </row>
    <row r="7" spans="1:5" ht="15.75" customHeight="1">
      <c r="A7" s="36">
        <v>103</v>
      </c>
      <c r="B7" s="3">
        <v>2000</v>
      </c>
      <c r="C7" s="29" t="s">
        <v>6</v>
      </c>
    </row>
    <row r="8" spans="1:5" ht="15.75" customHeight="1">
      <c r="A8" s="36">
        <v>104</v>
      </c>
      <c r="B8" s="3">
        <v>2500</v>
      </c>
      <c r="C8" s="29" t="s">
        <v>7</v>
      </c>
    </row>
    <row r="9" spans="1:5" ht="15.75" customHeight="1">
      <c r="A9" s="36">
        <v>105</v>
      </c>
      <c r="B9" s="3">
        <v>3000</v>
      </c>
      <c r="C9" s="29" t="s">
        <v>8</v>
      </c>
    </row>
    <row r="10" spans="1:5" ht="15.75" customHeight="1">
      <c r="A10" s="36">
        <v>106</v>
      </c>
      <c r="B10" s="3">
        <v>3500</v>
      </c>
      <c r="C10" s="29" t="s">
        <v>9</v>
      </c>
    </row>
    <row r="11" spans="1:5" ht="15.75" customHeight="1">
      <c r="A11" s="36">
        <v>107</v>
      </c>
      <c r="B11" s="3">
        <v>4000</v>
      </c>
      <c r="C11" s="29" t="s">
        <v>10</v>
      </c>
    </row>
    <row r="12" spans="1:5" ht="15.75" customHeight="1">
      <c r="A12" s="38">
        <v>108</v>
      </c>
      <c r="B12" s="39">
        <v>4500</v>
      </c>
      <c r="C12" s="1" t="s">
        <v>11</v>
      </c>
    </row>
    <row r="14" spans="1:5" ht="15.75" customHeight="1">
      <c r="A14" s="9"/>
      <c r="B14" s="10"/>
      <c r="C14" s="10"/>
      <c r="D14" s="10"/>
      <c r="E14" s="10"/>
    </row>
    <row r="15" spans="1:5" ht="12.75">
      <c r="A15" s="4"/>
    </row>
  </sheetData>
  <mergeCells count="1">
    <mergeCell ref="A1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outlinePr summaryBelow="0" summaryRight="0"/>
  </sheetPr>
  <dimension ref="B1:H25"/>
  <sheetViews>
    <sheetView showGridLines="0" zoomScaleNormal="100" zoomScalePageLayoutView="85" workbookViewId="0">
      <selection activeCell="G8" sqref="G8"/>
    </sheetView>
  </sheetViews>
  <sheetFormatPr baseColWidth="10" defaultColWidth="14.42578125" defaultRowHeight="15.75" customHeight="1"/>
  <cols>
    <col min="1" max="1" width="3.140625" customWidth="1"/>
    <col min="2" max="2" width="3.7109375" customWidth="1"/>
    <col min="4" max="4" width="22.140625" customWidth="1"/>
    <col min="7" max="7" width="18.5703125" customWidth="1"/>
    <col min="8" max="8" width="3.7109375" customWidth="1"/>
  </cols>
  <sheetData>
    <row r="1" spans="2:8" ht="12.75" customHeight="1">
      <c r="B1" s="53" t="s">
        <v>12</v>
      </c>
      <c r="C1" s="53"/>
      <c r="D1" s="53"/>
      <c r="E1" s="53"/>
      <c r="F1" s="53"/>
      <c r="G1" s="53"/>
      <c r="H1" s="53"/>
    </row>
    <row r="2" spans="2:8" ht="15.75" customHeight="1">
      <c r="B2" s="53"/>
      <c r="C2" s="53"/>
      <c r="D2" s="53"/>
      <c r="E2" s="53"/>
      <c r="F2" s="53"/>
      <c r="G2" s="53"/>
      <c r="H2" s="53"/>
    </row>
    <row r="3" spans="2:8" ht="15.75" customHeight="1">
      <c r="C3" s="1"/>
      <c r="D3" s="1"/>
      <c r="E3" s="1"/>
      <c r="F3" s="1"/>
      <c r="G3" s="1"/>
    </row>
    <row r="4" spans="2:8" ht="15.75" customHeight="1">
      <c r="B4" s="51" t="s">
        <v>104</v>
      </c>
      <c r="C4" s="52"/>
      <c r="D4" s="13"/>
      <c r="E4" s="13"/>
      <c r="F4" s="13"/>
      <c r="G4" s="13"/>
      <c r="H4" s="18"/>
    </row>
    <row r="5" spans="2:8" ht="15.75" customHeight="1">
      <c r="B5" s="14"/>
      <c r="C5" s="1"/>
      <c r="D5" s="1"/>
      <c r="E5" s="1"/>
      <c r="F5" s="1"/>
      <c r="G5" s="1"/>
      <c r="H5" s="19"/>
    </row>
    <row r="6" spans="2:8" ht="15.75" customHeight="1">
      <c r="B6" s="14"/>
      <c r="C6" s="27" t="s">
        <v>100</v>
      </c>
      <c r="D6" s="11">
        <v>1</v>
      </c>
      <c r="F6" s="21" t="s">
        <v>106</v>
      </c>
      <c r="G6" s="12">
        <f>IFERROR(VLOOKUP(D6,CLIENTES[],4,0),"")</f>
        <v>6607080</v>
      </c>
      <c r="H6" s="19"/>
    </row>
    <row r="7" spans="2:8" ht="15.75" customHeight="1">
      <c r="B7" s="14"/>
      <c r="C7" s="1"/>
      <c r="D7" s="1"/>
      <c r="F7" s="15"/>
      <c r="G7" s="1"/>
      <c r="H7" s="19"/>
    </row>
    <row r="8" spans="2:8" ht="15.75" customHeight="1">
      <c r="B8" s="14"/>
      <c r="C8" s="21" t="s">
        <v>101</v>
      </c>
      <c r="D8" s="11" t="str">
        <f>IFERROR(VLOOKUP(D6,CLIENTES[],2,0),"")</f>
        <v>ANTONIO GARCIA</v>
      </c>
      <c r="F8" s="21" t="s">
        <v>103</v>
      </c>
      <c r="G8" s="11" t="str">
        <f>IFERROR(VLOOKUP(D6,CLIENTES[],3,0),"")</f>
        <v>Crr 30 #40-50 Sur</v>
      </c>
      <c r="H8" s="19"/>
    </row>
    <row r="9" spans="2:8" ht="15.75" customHeight="1">
      <c r="B9" s="14"/>
      <c r="C9" s="1"/>
      <c r="D9" s="1"/>
      <c r="E9" s="1"/>
      <c r="F9" s="1"/>
      <c r="G9" s="1"/>
      <c r="H9" s="19"/>
    </row>
    <row r="10" spans="2:8" ht="15.75" customHeight="1">
      <c r="B10" s="14"/>
      <c r="C10" s="21" t="s">
        <v>102</v>
      </c>
      <c r="D10" s="54" t="str">
        <f>IFERROR(VLOOKUP(D6,CLIENTES[],5,0),"")</f>
        <v>antonio.garcia@gmail.com</v>
      </c>
      <c r="E10" s="55"/>
      <c r="F10" s="56"/>
      <c r="G10" s="1"/>
      <c r="H10" s="19"/>
    </row>
    <row r="11" spans="2:8" ht="15.75" customHeight="1">
      <c r="B11" s="16"/>
      <c r="C11" s="17"/>
      <c r="D11" s="17"/>
      <c r="E11" s="17"/>
      <c r="F11" s="17"/>
      <c r="G11" s="17"/>
      <c r="H11" s="20"/>
    </row>
    <row r="12" spans="2:8" ht="15.75" customHeight="1">
      <c r="C12" s="1"/>
      <c r="D12" s="1"/>
      <c r="E12" s="1"/>
      <c r="F12" s="1"/>
      <c r="G12" s="1"/>
    </row>
    <row r="13" spans="2:8" ht="15.75" customHeight="1">
      <c r="B13" s="51" t="s">
        <v>105</v>
      </c>
      <c r="C13" s="52"/>
      <c r="D13" s="13"/>
      <c r="E13" s="13"/>
      <c r="F13" s="13"/>
      <c r="G13" s="13"/>
      <c r="H13" s="18"/>
    </row>
    <row r="14" spans="2:8" ht="15.75" customHeight="1">
      <c r="B14" s="14"/>
      <c r="C14" s="1"/>
      <c r="D14" s="1"/>
      <c r="E14" s="1"/>
      <c r="F14" s="1"/>
      <c r="G14" s="1"/>
      <c r="H14" s="19"/>
    </row>
    <row r="15" spans="2:8" ht="15.75" customHeight="1">
      <c r="B15" s="14"/>
      <c r="C15" s="25" t="s">
        <v>1</v>
      </c>
      <c r="D15" s="26" t="s">
        <v>2</v>
      </c>
      <c r="E15" s="26" t="s">
        <v>13</v>
      </c>
      <c r="F15" s="26" t="s">
        <v>3</v>
      </c>
      <c r="G15" s="26" t="s">
        <v>14</v>
      </c>
      <c r="H15" s="19"/>
    </row>
    <row r="16" spans="2:8" ht="15.75" customHeight="1">
      <c r="B16" s="14"/>
      <c r="C16" s="22">
        <v>101</v>
      </c>
      <c r="D16" s="2" t="str">
        <f>IFERROR(VLOOKUP(C16,INVENTARIO[],3,0),"")</f>
        <v>LAPIZ</v>
      </c>
      <c r="E16" s="23">
        <v>1</v>
      </c>
      <c r="F16" s="57">
        <f>IFERROR(VLOOKUP(C16,INVENTARIO[],2,0),"")</f>
        <v>1000</v>
      </c>
      <c r="G16" s="5">
        <f>IFERROR(E16 * F16,"")</f>
        <v>1000</v>
      </c>
      <c r="H16" s="19"/>
    </row>
    <row r="17" spans="2:8" ht="15.75" customHeight="1">
      <c r="B17" s="14"/>
      <c r="C17" s="22"/>
      <c r="D17" s="2" t="str">
        <f>IFERROR(VLOOKUP(C17,INVENTARIO[],3,0),"")</f>
        <v/>
      </c>
      <c r="E17" s="23"/>
      <c r="F17" s="57" t="str">
        <f>IFERROR(VLOOKUP(C17,INVENTARIO[],2,0),"")</f>
        <v/>
      </c>
      <c r="G17" s="5" t="str">
        <f t="shared" ref="G17:G22" si="0">IFERROR(E17 * F17,"")</f>
        <v/>
      </c>
      <c r="H17" s="19"/>
    </row>
    <row r="18" spans="2:8" ht="15.75" customHeight="1">
      <c r="B18" s="14"/>
      <c r="C18" s="22"/>
      <c r="D18" s="2" t="str">
        <f>IFERROR(VLOOKUP(C18,INVENTARIO[],3,0),"")</f>
        <v/>
      </c>
      <c r="E18" s="22"/>
      <c r="F18" s="57" t="str">
        <f>IFERROR(VLOOKUP(C18,INVENTARIO[],2,0),"")</f>
        <v/>
      </c>
      <c r="G18" s="5" t="str">
        <f t="shared" si="0"/>
        <v/>
      </c>
      <c r="H18" s="19"/>
    </row>
    <row r="19" spans="2:8" ht="15.75" customHeight="1">
      <c r="B19" s="14"/>
      <c r="C19" s="22">
        <v>105</v>
      </c>
      <c r="D19" s="2" t="str">
        <f>IFERROR(VLOOKUP(C19,INVENTARIO[],3,0),"")</f>
        <v>CARTULINA PLIEGO</v>
      </c>
      <c r="E19" s="22">
        <v>3</v>
      </c>
      <c r="F19" s="57">
        <f>IFERROR(VLOOKUP(C19,INVENTARIO[],2,0),"")</f>
        <v>3000</v>
      </c>
      <c r="G19" s="5">
        <f t="shared" si="0"/>
        <v>9000</v>
      </c>
      <c r="H19" s="19"/>
    </row>
    <row r="20" spans="2:8" ht="15.75" customHeight="1">
      <c r="B20" s="14"/>
      <c r="C20" s="22"/>
      <c r="D20" s="2" t="str">
        <f>IFERROR(VLOOKUP(C20,INVENTARIO[],3,0),"")</f>
        <v/>
      </c>
      <c r="E20" s="23"/>
      <c r="F20" s="57" t="str">
        <f>IFERROR(VLOOKUP(C20,INVENTARIO[],2,0),"")</f>
        <v/>
      </c>
      <c r="G20" s="5" t="str">
        <f t="shared" si="0"/>
        <v/>
      </c>
      <c r="H20" s="19"/>
    </row>
    <row r="21" spans="2:8" ht="15.75" customHeight="1">
      <c r="B21" s="14"/>
      <c r="C21" s="22"/>
      <c r="D21" s="2" t="str">
        <f>IFERROR(VLOOKUP(C21,INVENTARIO[],3,0),"")</f>
        <v/>
      </c>
      <c r="E21" s="23"/>
      <c r="F21" s="57" t="str">
        <f>IFERROR(VLOOKUP(C21,INVENTARIO[],2,0),"")</f>
        <v/>
      </c>
      <c r="G21" s="5" t="str">
        <f t="shared" si="0"/>
        <v/>
      </c>
      <c r="H21" s="19"/>
    </row>
    <row r="22" spans="2:8" ht="15.75" customHeight="1">
      <c r="B22" s="14"/>
      <c r="C22" s="22"/>
      <c r="D22" s="2" t="str">
        <f>IFERROR(VLOOKUP(C22,INVENTARIO[],3,0),"")</f>
        <v/>
      </c>
      <c r="E22" s="22"/>
      <c r="F22" s="57" t="str">
        <f>IFERROR(VLOOKUP(C22,INVENTARIO[],2,0),"")</f>
        <v/>
      </c>
      <c r="G22" s="5" t="str">
        <f t="shared" si="0"/>
        <v/>
      </c>
      <c r="H22" s="19"/>
    </row>
    <row r="23" spans="2:8" ht="23.25">
      <c r="B23" s="14"/>
      <c r="C23" s="48" t="s">
        <v>14</v>
      </c>
      <c r="D23" s="49"/>
      <c r="E23" s="49"/>
      <c r="F23" s="50"/>
      <c r="G23" s="24">
        <f>SUM(G16:G22)</f>
        <v>10000</v>
      </c>
      <c r="H23" s="19"/>
    </row>
    <row r="24" spans="2:8" ht="15.75" customHeight="1">
      <c r="B24" s="16"/>
      <c r="C24" s="17"/>
      <c r="D24" s="17"/>
      <c r="E24" s="17"/>
      <c r="F24" s="17"/>
      <c r="G24" s="17"/>
      <c r="H24" s="20"/>
    </row>
    <row r="25" spans="2:8" ht="12.75">
      <c r="C25" s="4"/>
    </row>
  </sheetData>
  <mergeCells count="5">
    <mergeCell ref="C23:F23"/>
    <mergeCell ref="B4:C4"/>
    <mergeCell ref="B1:H2"/>
    <mergeCell ref="B13:C13"/>
    <mergeCell ref="D10:F10"/>
  </mergeCells>
  <pageMargins left="0.7" right="0.7" top="0.75" bottom="0.75" header="0.3" footer="0.3"/>
  <pageSetup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outlinePr summaryBelow="0" summaryRight="0"/>
  </sheetPr>
  <dimension ref="A1:G26"/>
  <sheetViews>
    <sheetView showGridLines="0" tabSelected="1" workbookViewId="0">
      <selection activeCell="F21" sqref="F21"/>
    </sheetView>
  </sheetViews>
  <sheetFormatPr baseColWidth="10" defaultColWidth="14.42578125" defaultRowHeight="15.75" customHeight="1"/>
  <cols>
    <col min="5" max="5" width="9.85546875" customWidth="1"/>
  </cols>
  <sheetData>
    <row r="1" spans="1:6" ht="15.75" customHeight="1">
      <c r="A1" s="42" t="s">
        <v>15</v>
      </c>
      <c r="B1" s="42" t="s">
        <v>16</v>
      </c>
      <c r="C1" s="42" t="s">
        <v>17</v>
      </c>
      <c r="E1" s="58" t="s">
        <v>18</v>
      </c>
      <c r="F1" s="58" t="s">
        <v>16</v>
      </c>
    </row>
    <row r="2" spans="1:6" ht="15.75" customHeight="1">
      <c r="A2" s="22" t="s">
        <v>19</v>
      </c>
      <c r="B2" s="2">
        <v>5</v>
      </c>
      <c r="C2" s="6" t="str">
        <f>IFERROR(VLOOKUP(B2,NOTAS[],2,0),"")</f>
        <v>Excelente</v>
      </c>
      <c r="E2" s="22">
        <v>1</v>
      </c>
      <c r="F2" s="2" t="s">
        <v>20</v>
      </c>
    </row>
    <row r="3" spans="1:6" ht="15.75" customHeight="1">
      <c r="A3" s="22" t="s">
        <v>21</v>
      </c>
      <c r="B3" s="2">
        <v>3</v>
      </c>
      <c r="C3" s="6" t="str">
        <f>IFERROR(VLOOKUP(B3,NOTAS[],2,0),"")</f>
        <v>Aceptable</v>
      </c>
      <c r="E3" s="22">
        <v>2</v>
      </c>
      <c r="F3" s="2" t="s">
        <v>22</v>
      </c>
    </row>
    <row r="4" spans="1:6" ht="15.75" customHeight="1">
      <c r="A4" s="22" t="s">
        <v>23</v>
      </c>
      <c r="B4" s="7">
        <v>4</v>
      </c>
      <c r="C4" s="6" t="str">
        <f>IFERROR(VLOOKUP(B4,NOTAS[],2,0),"")</f>
        <v>Sobresaliente</v>
      </c>
      <c r="E4" s="22">
        <v>3</v>
      </c>
      <c r="F4" s="7" t="s">
        <v>24</v>
      </c>
    </row>
    <row r="5" spans="1:6" ht="15.75" customHeight="1">
      <c r="A5" s="22" t="s">
        <v>25</v>
      </c>
      <c r="B5" s="7">
        <v>1</v>
      </c>
      <c r="C5" s="6" t="str">
        <f>IFERROR(VLOOKUP(B5,NOTAS[],2,0),"")</f>
        <v>Deficiente</v>
      </c>
      <c r="E5" s="22">
        <v>4</v>
      </c>
      <c r="F5" s="7" t="s">
        <v>26</v>
      </c>
    </row>
    <row r="6" spans="1:6" ht="15.75" customHeight="1">
      <c r="A6" s="22" t="s">
        <v>27</v>
      </c>
      <c r="B6" s="7">
        <v>2</v>
      </c>
      <c r="C6" s="6" t="str">
        <f>IFERROR(VLOOKUP(B6,NOTAS[],2,0),"")</f>
        <v>Insuficiente</v>
      </c>
      <c r="E6" s="59">
        <v>5</v>
      </c>
      <c r="F6" s="60" t="s">
        <v>28</v>
      </c>
    </row>
    <row r="8" spans="1:6" ht="15.75" customHeight="1">
      <c r="A8" s="42" t="s">
        <v>29</v>
      </c>
      <c r="B8" s="42" t="s">
        <v>30</v>
      </c>
      <c r="C8" s="42" t="s">
        <v>31</v>
      </c>
      <c r="E8" s="58" t="s">
        <v>30</v>
      </c>
      <c r="F8" s="58" t="s">
        <v>31</v>
      </c>
    </row>
    <row r="9" spans="1:6" ht="12.75">
      <c r="A9" s="8">
        <v>5</v>
      </c>
      <c r="B9" s="8" t="s">
        <v>32</v>
      </c>
      <c r="C9" s="8" t="str">
        <f>IFERROR(VLOOKUP(B9,COCHES[],2,0),"")</f>
        <v>BMW</v>
      </c>
      <c r="E9" s="8" t="s">
        <v>34</v>
      </c>
      <c r="F9" s="8" t="s">
        <v>33</v>
      </c>
    </row>
    <row r="10" spans="1:6" ht="12.75">
      <c r="A10" s="8">
        <v>8</v>
      </c>
      <c r="B10" s="8" t="s">
        <v>35</v>
      </c>
      <c r="C10" s="8" t="str">
        <f>IFERROR(VLOOKUP(B10,COCHES[],2,0),"")</f>
        <v>Renault</v>
      </c>
      <c r="E10" s="8" t="s">
        <v>35</v>
      </c>
      <c r="F10" s="8" t="s">
        <v>36</v>
      </c>
    </row>
    <row r="11" spans="1:6" ht="12.75">
      <c r="A11" s="8">
        <v>3</v>
      </c>
      <c r="B11" s="8" t="s">
        <v>34</v>
      </c>
      <c r="C11" s="8" t="str">
        <f>IFERROR(VLOOKUP(B11,COCHES[],2,0),"")</f>
        <v>Chevrolet</v>
      </c>
      <c r="E11" s="61" t="s">
        <v>32</v>
      </c>
      <c r="F11" s="61" t="s">
        <v>37</v>
      </c>
    </row>
    <row r="12" spans="1:6" ht="12.75">
      <c r="A12" s="8">
        <v>4</v>
      </c>
      <c r="B12" s="8" t="s">
        <v>32</v>
      </c>
      <c r="C12" s="8" t="str">
        <f>IFERROR(VLOOKUP(B12,COCHES[],2,0),"")</f>
        <v>BMW</v>
      </c>
    </row>
    <row r="13" spans="1:6" ht="12.75">
      <c r="A13" s="8">
        <v>1</v>
      </c>
      <c r="B13" s="8" t="s">
        <v>35</v>
      </c>
      <c r="C13" s="8" t="str">
        <f>IFERROR(VLOOKUP(B13,COCHES[],2,0),"")</f>
        <v>Renault</v>
      </c>
    </row>
    <row r="14" spans="1:6" ht="12.75">
      <c r="A14" s="8">
        <v>2</v>
      </c>
      <c r="B14" s="8" t="s">
        <v>35</v>
      </c>
      <c r="C14" s="8" t="str">
        <f>IFERROR(VLOOKUP(B14,COCHES[],2,0),"")</f>
        <v>Renault</v>
      </c>
    </row>
    <row r="15" spans="1:6" ht="12.75">
      <c r="A15" s="8">
        <v>9</v>
      </c>
      <c r="B15" s="8" t="s">
        <v>34</v>
      </c>
      <c r="C15" s="8" t="str">
        <f>IFERROR(VLOOKUP(B15,COCHES[],2,0),"")</f>
        <v>Chevrolet</v>
      </c>
    </row>
    <row r="16" spans="1:6" ht="12.75">
      <c r="A16" s="8">
        <v>4</v>
      </c>
      <c r="B16" s="8" t="s">
        <v>34</v>
      </c>
      <c r="C16" s="8" t="str">
        <f>IFERROR(VLOOKUP(B16,COCHES[],2,0),"")</f>
        <v>Chevrolet</v>
      </c>
    </row>
    <row r="17" spans="1:7" ht="12.75">
      <c r="A17" s="8">
        <v>5</v>
      </c>
      <c r="B17" s="8" t="s">
        <v>35</v>
      </c>
      <c r="C17" s="8" t="str">
        <f>IFERROR(VLOOKUP(B17,COCHES[],2,0),"")</f>
        <v>Renault</v>
      </c>
    </row>
    <row r="18" spans="1:7" ht="12.75">
      <c r="A18" s="8">
        <v>10</v>
      </c>
      <c r="B18" s="8" t="s">
        <v>32</v>
      </c>
      <c r="C18" s="8" t="str">
        <f>IFERROR(VLOOKUP(B18,COCHES[],2,0),"")</f>
        <v>BMW</v>
      </c>
    </row>
    <row r="20" spans="1:7" ht="15.75" customHeight="1">
      <c r="A20" s="58" t="s">
        <v>109</v>
      </c>
      <c r="B20" s="58" t="s">
        <v>110</v>
      </c>
      <c r="C20" s="58" t="s">
        <v>111</v>
      </c>
      <c r="D20" s="58" t="s">
        <v>112</v>
      </c>
      <c r="F20" s="42" t="s">
        <v>113</v>
      </c>
      <c r="G20" s="42" t="s">
        <v>114</v>
      </c>
    </row>
    <row r="21" spans="1:7" ht="15.75" customHeight="1">
      <c r="A21" s="43">
        <v>1</v>
      </c>
      <c r="B21" s="40">
        <v>5000</v>
      </c>
      <c r="C21" s="40">
        <v>10000</v>
      </c>
      <c r="D21" s="40">
        <v>20000</v>
      </c>
      <c r="F21" s="41" t="s">
        <v>110</v>
      </c>
      <c r="G21" s="40">
        <f>IFERROR(HLOOKUP(F21,MESES[#All],7,0),"")</f>
        <v>75000</v>
      </c>
    </row>
    <row r="22" spans="1:7" ht="15.75" customHeight="1">
      <c r="A22" s="43">
        <v>2</v>
      </c>
      <c r="B22" s="40">
        <v>10000</v>
      </c>
      <c r="C22" s="40">
        <v>15000</v>
      </c>
      <c r="D22" s="40">
        <v>25000</v>
      </c>
    </row>
    <row r="23" spans="1:7" ht="15.75" customHeight="1">
      <c r="A23" s="43">
        <v>3</v>
      </c>
      <c r="B23" s="40">
        <v>15000</v>
      </c>
      <c r="C23" s="40">
        <v>20000</v>
      </c>
      <c r="D23" s="40">
        <v>30000</v>
      </c>
      <c r="F23" s="44" t="s">
        <v>115</v>
      </c>
    </row>
    <row r="24" spans="1:7" ht="15.75" customHeight="1">
      <c r="A24" s="43">
        <v>4</v>
      </c>
      <c r="B24" s="40">
        <v>20000</v>
      </c>
      <c r="C24" s="40">
        <v>25000</v>
      </c>
      <c r="D24" s="40">
        <v>35000</v>
      </c>
      <c r="F24" s="44" t="s">
        <v>116</v>
      </c>
    </row>
    <row r="25" spans="1:7" ht="15.75" customHeight="1">
      <c r="A25" s="43">
        <v>5</v>
      </c>
      <c r="B25" s="40">
        <v>25000</v>
      </c>
      <c r="C25" s="40">
        <v>30000</v>
      </c>
      <c r="D25" s="40">
        <v>40000</v>
      </c>
    </row>
    <row r="26" spans="1:7" ht="15.75" customHeight="1">
      <c r="A26" s="62" t="s">
        <v>14</v>
      </c>
      <c r="B26" s="63">
        <f>SUM(B21:B25)</f>
        <v>75000</v>
      </c>
      <c r="C26" s="63">
        <f>SUM(C21:C25)</f>
        <v>100000</v>
      </c>
      <c r="D26" s="63">
        <f>SUM(D21:D25)</f>
        <v>150000</v>
      </c>
    </row>
  </sheetData>
  <dataValidations count="1">
    <dataValidation type="list" allowBlank="1" showInputMessage="1" showErrorMessage="1" sqref="F21" xr:uid="{8D41BCEE-F0C7-4741-8C97-E8D095C7BFC6}">
      <formula1>"ENERO,FEBRERO,MARZO"</formula1>
    </dataValidation>
  </dataValidations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INVENTARIO</vt:lpstr>
      <vt:lpstr>FACTURA</vt:lpstr>
      <vt:lpstr>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Aguilar</cp:lastModifiedBy>
  <cp:lastPrinted>2022-04-06T19:14:49Z</cp:lastPrinted>
  <dcterms:modified xsi:type="dcterms:W3CDTF">2025-07-09T23:56:54Z</dcterms:modified>
</cp:coreProperties>
</file>