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UNIVERSIDAD\TERCER_CURSO\SEGUNDO_CUATRI\DATOS_ESPACIALES_Y_ESPACIO-TEMPORALES\PROYECTO_ACADÉMICO\ahogados_spain\"/>
    </mc:Choice>
  </mc:AlternateContent>
  <xr:revisionPtr revIDLastSave="0" documentId="13_ncr:1_{FC46C2CE-DA23-4C42-B5F1-A205316B76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ertes_por_ahogamiento_por_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8" i="1"/>
  <c r="M3" i="1"/>
  <c r="N3" i="1" s="1"/>
  <c r="P3" i="1" s="1"/>
  <c r="M4" i="1"/>
  <c r="N4" i="1" s="1"/>
  <c r="P4" i="1" s="1"/>
  <c r="M5" i="1"/>
  <c r="N5" i="1" s="1"/>
  <c r="P5" i="1" s="1"/>
  <c r="M6" i="1"/>
  <c r="M7" i="1"/>
  <c r="N7" i="1" s="1"/>
  <c r="P7" i="1" s="1"/>
  <c r="M8" i="1"/>
  <c r="N8" i="1" s="1"/>
  <c r="P8" i="1" s="1"/>
  <c r="M9" i="1"/>
  <c r="M10" i="1"/>
  <c r="N10" i="1" s="1"/>
  <c r="P10" i="1" s="1"/>
  <c r="M11" i="1"/>
  <c r="N11" i="1" s="1"/>
  <c r="P11" i="1" s="1"/>
  <c r="M12" i="1"/>
  <c r="N12" i="1" s="1"/>
  <c r="P12" i="1" s="1"/>
  <c r="M13" i="1"/>
  <c r="N13" i="1" s="1"/>
  <c r="P13" i="1" s="1"/>
  <c r="M14" i="1"/>
  <c r="N14" i="1" s="1"/>
  <c r="P14" i="1" s="1"/>
  <c r="M15" i="1"/>
  <c r="N15" i="1" s="1"/>
  <c r="P15" i="1" s="1"/>
  <c r="M16" i="1"/>
  <c r="N16" i="1" s="1"/>
  <c r="M17" i="1"/>
  <c r="M18" i="1"/>
  <c r="N18" i="1" s="1"/>
  <c r="M19" i="1"/>
  <c r="N19" i="1" s="1"/>
  <c r="P19" i="1" s="1"/>
  <c r="M20" i="1"/>
  <c r="N20" i="1" s="1"/>
  <c r="P20" i="1" s="1"/>
  <c r="N6" i="1"/>
  <c r="P6" i="1" s="1"/>
  <c r="N9" i="1"/>
  <c r="P9" i="1" s="1"/>
  <c r="N17" i="1"/>
  <c r="R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" i="1"/>
  <c r="M2" i="1"/>
  <c r="N2" i="1" l="1"/>
  <c r="P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9" i="1"/>
  <c r="G20" i="1"/>
  <c r="G2" i="1"/>
</calcChain>
</file>

<file path=xl/sharedStrings.xml><?xml version="1.0" encoding="utf-8"?>
<sst xmlns="http://schemas.openxmlformats.org/spreadsheetml/2006/main" count="37" uniqueCount="37">
  <si>
    <t>Andalucía</t>
  </si>
  <si>
    <t>Aragón</t>
  </si>
  <si>
    <t>Canarias</t>
  </si>
  <si>
    <t>Cantabria</t>
  </si>
  <si>
    <t>Castilla - La Mancha</t>
  </si>
  <si>
    <t>Castilla y León</t>
  </si>
  <si>
    <t>Cataluña</t>
  </si>
  <si>
    <t>Extremadura</t>
  </si>
  <si>
    <t>Galicia</t>
  </si>
  <si>
    <t>Melilla</t>
  </si>
  <si>
    <t>País Vasco</t>
  </si>
  <si>
    <t>ccaa</t>
  </si>
  <si>
    <t>anual</t>
  </si>
  <si>
    <t>Asturias, Principado de</t>
  </si>
  <si>
    <t>Balears, Illes</t>
  </si>
  <si>
    <t>Comunitat Valenciana</t>
  </si>
  <si>
    <t>Madrid, Comunidad de</t>
  </si>
  <si>
    <t>Murcia, Región de</t>
  </si>
  <si>
    <t>Navarra, Comunidad Foral de</t>
  </si>
  <si>
    <t>Rioja, La</t>
  </si>
  <si>
    <t>Ceuta</t>
  </si>
  <si>
    <t>num_piscinas</t>
  </si>
  <si>
    <t>num_rios</t>
  </si>
  <si>
    <t>num_playas</t>
  </si>
  <si>
    <t>habitantes</t>
  </si>
  <si>
    <t>pisc_hab</t>
  </si>
  <si>
    <t>pisc_100hab</t>
  </si>
  <si>
    <t>turistas</t>
  </si>
  <si>
    <t>Ahogados_100mil_hab</t>
  </si>
  <si>
    <t>Ahogados_Por_100mil_turist</t>
  </si>
  <si>
    <t>Horas_sol</t>
  </si>
  <si>
    <t>Espacio_acuaticos</t>
  </si>
  <si>
    <t>Tasa_esp_acut_100k_hab</t>
  </si>
  <si>
    <t>Socorristas</t>
  </si>
  <si>
    <t>Soco_tasa_esp_acuat_100k_hab</t>
  </si>
  <si>
    <t>Alcohol_ult_12_meses</t>
  </si>
  <si>
    <t>Socos_100k_hab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</si>
</sst>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Normal="100" workbookViewId="0">
      <selection activeCell="J12" sqref="J12"/>
    </sheetView>
  </sheetViews>
  <sheetFormatPr baseColWidth="10" defaultRowHeight="14.4" x14ac:dyDescent="0.3"/>
  <cols>
    <col min="7" max="7" width="12" bestFit="1" customWidth="1"/>
    <col min="10" max="10" width="12" bestFit="1" customWidth="1"/>
    <col min="18" max="18" width="11.44140625" customWidth="1"/>
  </cols>
  <sheetData>
    <row r="1" spans="1:18" x14ac:dyDescent="0.3">
      <c r="A1" t="s">
        <v>11</v>
      </c>
      <c r="B1" t="s">
        <v>12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</row>
    <row r="2" spans="1:18" x14ac:dyDescent="0.3">
      <c r="A2" t="s">
        <v>0</v>
      </c>
      <c r="B2">
        <v>56</v>
      </c>
      <c r="C2">
        <v>300754</v>
      </c>
      <c r="D2">
        <v>48</v>
      </c>
      <c r="E2">
        <v>402</v>
      </c>
      <c r="F2">
        <v>8518053</v>
      </c>
      <c r="G2" s="1">
        <f>F2/C2</f>
        <v>28.322326552597804</v>
      </c>
      <c r="H2" s="1">
        <f>(C2*100)/F2</f>
        <v>3.5307833844189513</v>
      </c>
      <c r="I2">
        <v>21587812</v>
      </c>
      <c r="J2">
        <f>(B2/F2)*100000</f>
        <v>0.6574272313168279</v>
      </c>
      <c r="K2">
        <f>(B2/I2)*100000</f>
        <v>0.25940563128861782</v>
      </c>
      <c r="L2">
        <v>3131.25</v>
      </c>
      <c r="M2">
        <f>C2+D2+E2</f>
        <v>301204</v>
      </c>
      <c r="N2">
        <f>(M2/F2)*100000</f>
        <v>3536.0662818134615</v>
      </c>
      <c r="O2">
        <v>10310</v>
      </c>
      <c r="P2">
        <f>(O2/N2)</f>
        <v>2.9156693280965724</v>
      </c>
      <c r="Q2">
        <f>74.2/100</f>
        <v>0.74199999999999999</v>
      </c>
      <c r="R2">
        <f>(O2/F2)*100000</f>
        <v>121.03704919422314</v>
      </c>
    </row>
    <row r="3" spans="1:18" x14ac:dyDescent="0.3">
      <c r="A3" t="s">
        <v>1</v>
      </c>
      <c r="B3">
        <v>4</v>
      </c>
      <c r="C3">
        <v>18483</v>
      </c>
      <c r="D3">
        <v>26</v>
      </c>
      <c r="E3">
        <v>0</v>
      </c>
      <c r="F3">
        <v>1314586</v>
      </c>
      <c r="G3" s="1">
        <f t="shared" ref="G3:G20" si="0">F3/C3</f>
        <v>71.124059946978306</v>
      </c>
      <c r="H3" s="1">
        <f t="shared" ref="H3:H20" si="1">(C3*100)/F3</f>
        <v>1.4059939783323419</v>
      </c>
      <c r="I3">
        <v>2828622</v>
      </c>
      <c r="J3">
        <f t="shared" ref="J3:J20" si="2">(B3/F3)*100000</f>
        <v>0.3042783051089849</v>
      </c>
      <c r="K3">
        <f t="shared" ref="K3:K20" si="3">(B3/I3)*100000</f>
        <v>0.14141161314590639</v>
      </c>
      <c r="L3">
        <v>2750</v>
      </c>
      <c r="M3">
        <f t="shared" ref="M3:M20" si="4">C3+D3+E3</f>
        <v>18509</v>
      </c>
      <c r="N3">
        <f t="shared" ref="N3:N20" si="5">(M3/F3)*100000</f>
        <v>1407.9717873155503</v>
      </c>
      <c r="O3">
        <v>754</v>
      </c>
      <c r="P3">
        <f t="shared" ref="P3:P20" si="6">(O3/N3)</f>
        <v>0.53552209411637586</v>
      </c>
      <c r="Q3">
        <f>82.1/100</f>
        <v>0.82099999999999995</v>
      </c>
      <c r="R3">
        <f t="shared" ref="R3:R20" si="7">(O3/F3)*100000</f>
        <v>57.356460513043643</v>
      </c>
    </row>
    <row r="4" spans="1:18" x14ac:dyDescent="0.3">
      <c r="A4" t="s">
        <v>13</v>
      </c>
      <c r="B4">
        <v>13</v>
      </c>
      <c r="C4">
        <v>3893</v>
      </c>
      <c r="D4">
        <v>11</v>
      </c>
      <c r="E4">
        <v>205</v>
      </c>
      <c r="F4">
        <v>1006193</v>
      </c>
      <c r="G4" s="1">
        <f t="shared" si="0"/>
        <v>258.46211148214746</v>
      </c>
      <c r="H4" s="1">
        <f t="shared" si="1"/>
        <v>0.38690390412177383</v>
      </c>
      <c r="I4">
        <v>1759364</v>
      </c>
      <c r="J4">
        <f t="shared" si="2"/>
        <v>1.291998652346021</v>
      </c>
      <c r="K4">
        <f t="shared" si="3"/>
        <v>0.73890337644739801</v>
      </c>
      <c r="L4">
        <v>1750</v>
      </c>
      <c r="M4">
        <f t="shared" si="4"/>
        <v>4109</v>
      </c>
      <c r="N4">
        <f t="shared" si="5"/>
        <v>408.37095865306162</v>
      </c>
      <c r="O4">
        <v>529</v>
      </c>
      <c r="P4">
        <f t="shared" si="6"/>
        <v>1.2953908420540277</v>
      </c>
      <c r="Q4">
        <f>84.6/100</f>
        <v>0.84599999999999997</v>
      </c>
      <c r="R4">
        <f t="shared" si="7"/>
        <v>52.574406699311169</v>
      </c>
    </row>
    <row r="5" spans="1:18" x14ac:dyDescent="0.3">
      <c r="A5" t="s">
        <v>14</v>
      </c>
      <c r="B5">
        <v>39</v>
      </c>
      <c r="C5">
        <v>74101</v>
      </c>
      <c r="E5">
        <v>348</v>
      </c>
      <c r="F5">
        <v>1223961</v>
      </c>
      <c r="G5" s="1">
        <f t="shared" si="0"/>
        <v>16.517469399873146</v>
      </c>
      <c r="H5" s="1">
        <f t="shared" si="1"/>
        <v>6.0541961712832357</v>
      </c>
      <c r="I5">
        <v>15195196</v>
      </c>
      <c r="J5">
        <f t="shared" si="2"/>
        <v>3.1863760364913585</v>
      </c>
      <c r="K5">
        <f t="shared" si="3"/>
        <v>0.25666006545753012</v>
      </c>
      <c r="L5">
        <v>2750</v>
      </c>
      <c r="M5">
        <f t="shared" si="4"/>
        <v>74449</v>
      </c>
      <c r="N5">
        <f t="shared" si="5"/>
        <v>6082.6284497626966</v>
      </c>
      <c r="O5">
        <v>2868</v>
      </c>
      <c r="P5">
        <f t="shared" si="6"/>
        <v>0.47150668887426295</v>
      </c>
      <c r="Q5">
        <f>78.6/100</f>
        <v>0.78599999999999992</v>
      </c>
      <c r="R5">
        <f t="shared" si="7"/>
        <v>234.32119160659531</v>
      </c>
    </row>
    <row r="6" spans="1:18" x14ac:dyDescent="0.3">
      <c r="A6" t="s">
        <v>2</v>
      </c>
      <c r="B6">
        <v>63</v>
      </c>
      <c r="C6">
        <v>26144</v>
      </c>
      <c r="E6">
        <v>580</v>
      </c>
      <c r="F6">
        <v>2252465</v>
      </c>
      <c r="G6" s="1">
        <f t="shared" si="0"/>
        <v>86.156097001223984</v>
      </c>
      <c r="H6" s="1">
        <f t="shared" si="1"/>
        <v>1.160683961792969</v>
      </c>
      <c r="I6">
        <v>15750545</v>
      </c>
      <c r="J6">
        <f t="shared" si="2"/>
        <v>2.7969358014441954</v>
      </c>
      <c r="K6">
        <f t="shared" si="3"/>
        <v>0.39998615920909403</v>
      </c>
      <c r="L6">
        <v>3000</v>
      </c>
      <c r="M6">
        <f t="shared" si="4"/>
        <v>26724</v>
      </c>
      <c r="N6">
        <f t="shared" si="5"/>
        <v>1186.4335294888044</v>
      </c>
      <c r="O6">
        <v>3097</v>
      </c>
      <c r="P6">
        <f t="shared" si="6"/>
        <v>2.6103442991318668</v>
      </c>
      <c r="Q6">
        <f>70.2/100</f>
        <v>0.70200000000000007</v>
      </c>
      <c r="R6">
        <f t="shared" si="7"/>
        <v>137.49381233448688</v>
      </c>
    </row>
    <row r="7" spans="1:18" x14ac:dyDescent="0.3">
      <c r="A7" t="s">
        <v>3</v>
      </c>
      <c r="B7">
        <v>12</v>
      </c>
      <c r="C7">
        <v>4178</v>
      </c>
      <c r="D7">
        <v>7</v>
      </c>
      <c r="E7">
        <v>80</v>
      </c>
      <c r="F7">
        <v>584407</v>
      </c>
      <c r="G7" s="1">
        <f t="shared" si="0"/>
        <v>139.87721397797989</v>
      </c>
      <c r="H7" s="1">
        <f t="shared" si="1"/>
        <v>0.71491272349578294</v>
      </c>
      <c r="I7">
        <v>1395108</v>
      </c>
      <c r="J7">
        <f t="shared" si="2"/>
        <v>2.0533634949615593</v>
      </c>
      <c r="K7">
        <f t="shared" si="3"/>
        <v>0.86014846162447633</v>
      </c>
      <c r="L7">
        <v>2000</v>
      </c>
      <c r="M7">
        <f t="shared" si="4"/>
        <v>4265</v>
      </c>
      <c r="N7">
        <f t="shared" si="5"/>
        <v>729.79960883425417</v>
      </c>
      <c r="O7">
        <v>638</v>
      </c>
      <c r="P7">
        <f t="shared" si="6"/>
        <v>0.87421258147713954</v>
      </c>
      <c r="Q7">
        <f>82.8/100</f>
        <v>0.82799999999999996</v>
      </c>
      <c r="R7">
        <f t="shared" si="7"/>
        <v>109.17049248212291</v>
      </c>
    </row>
    <row r="8" spans="1:18" x14ac:dyDescent="0.3">
      <c r="A8" t="s">
        <v>5</v>
      </c>
      <c r="B8">
        <v>13</v>
      </c>
      <c r="C8">
        <v>40639</v>
      </c>
      <c r="D8">
        <v>87</v>
      </c>
      <c r="E8">
        <v>0</v>
      </c>
      <c r="F8">
        <v>2376739</v>
      </c>
      <c r="G8" s="1">
        <f t="shared" si="0"/>
        <v>58.48419006373188</v>
      </c>
      <c r="H8" s="1">
        <f t="shared" si="1"/>
        <v>1.7098638091940259</v>
      </c>
      <c r="I8">
        <v>5141681</v>
      </c>
      <c r="J8">
        <f t="shared" si="2"/>
        <v>0.54696792538011119</v>
      </c>
      <c r="K8">
        <f t="shared" si="3"/>
        <v>0.25283559987482696</v>
      </c>
      <c r="L8">
        <v>2750</v>
      </c>
      <c r="M8">
        <f t="shared" si="4"/>
        <v>40726</v>
      </c>
      <c r="N8">
        <f t="shared" si="5"/>
        <v>1713.5242868484929</v>
      </c>
      <c r="O8">
        <v>2012</v>
      </c>
      <c r="P8">
        <f t="shared" si="6"/>
        <v>1.1741882011491429</v>
      </c>
      <c r="Q8">
        <f>80.1/100</f>
        <v>0.80099999999999993</v>
      </c>
      <c r="R8">
        <f t="shared" si="7"/>
        <v>84.653805066521826</v>
      </c>
    </row>
    <row r="9" spans="1:18" x14ac:dyDescent="0.3">
      <c r="A9" t="s">
        <v>4</v>
      </c>
      <c r="B9">
        <v>8</v>
      </c>
      <c r="C9">
        <v>95434</v>
      </c>
      <c r="D9">
        <v>46</v>
      </c>
      <c r="E9">
        <v>0</v>
      </c>
      <c r="F9">
        <v>2050076</v>
      </c>
      <c r="G9" s="1">
        <f t="shared" si="0"/>
        <v>21.481610327556218</v>
      </c>
      <c r="H9" s="1">
        <f t="shared" si="1"/>
        <v>4.6551444922041911</v>
      </c>
      <c r="I9">
        <v>2059308</v>
      </c>
      <c r="J9">
        <f t="shared" si="2"/>
        <v>0.39022943539654142</v>
      </c>
      <c r="K9">
        <f t="shared" si="3"/>
        <v>0.38848001367449647</v>
      </c>
      <c r="L9">
        <v>2800</v>
      </c>
      <c r="M9">
        <f t="shared" si="4"/>
        <v>95480</v>
      </c>
      <c r="N9">
        <f t="shared" si="5"/>
        <v>4657.3883114577211</v>
      </c>
      <c r="O9">
        <v>2461</v>
      </c>
      <c r="P9">
        <f t="shared" si="6"/>
        <v>0.52840773313782996</v>
      </c>
      <c r="Q9">
        <f>74/100</f>
        <v>0.74</v>
      </c>
      <c r="R9">
        <f t="shared" si="7"/>
        <v>120.04433006386104</v>
      </c>
    </row>
    <row r="10" spans="1:18" x14ac:dyDescent="0.3">
      <c r="A10" t="s">
        <v>6</v>
      </c>
      <c r="B10">
        <v>40</v>
      </c>
      <c r="C10">
        <v>192901</v>
      </c>
      <c r="D10">
        <v>22</v>
      </c>
      <c r="E10">
        <v>417</v>
      </c>
      <c r="F10">
        <v>7679410</v>
      </c>
      <c r="G10" s="1">
        <f t="shared" si="0"/>
        <v>39.810109849093578</v>
      </c>
      <c r="H10" s="1">
        <f t="shared" si="1"/>
        <v>2.5119247442186312</v>
      </c>
      <c r="I10">
        <v>26525944</v>
      </c>
      <c r="J10">
        <f t="shared" si="2"/>
        <v>0.52087334834316701</v>
      </c>
      <c r="K10">
        <f t="shared" si="3"/>
        <v>0.15079576432793496</v>
      </c>
      <c r="L10">
        <v>2750</v>
      </c>
      <c r="M10">
        <f t="shared" si="4"/>
        <v>193340</v>
      </c>
      <c r="N10">
        <f t="shared" si="5"/>
        <v>2517.6413292166976</v>
      </c>
      <c r="O10">
        <v>4822</v>
      </c>
      <c r="P10">
        <f t="shared" si="6"/>
        <v>1.9152847325954279</v>
      </c>
      <c r="Q10">
        <f>79.6/100</f>
        <v>0.79599999999999993</v>
      </c>
      <c r="R10">
        <f t="shared" si="7"/>
        <v>62.791282142768779</v>
      </c>
    </row>
    <row r="11" spans="1:18" x14ac:dyDescent="0.3">
      <c r="A11" t="s">
        <v>15</v>
      </c>
      <c r="B11">
        <v>67</v>
      </c>
      <c r="C11">
        <v>245082</v>
      </c>
      <c r="D11">
        <v>14</v>
      </c>
      <c r="E11">
        <v>331</v>
      </c>
      <c r="F11">
        <v>5072176</v>
      </c>
      <c r="G11" s="1">
        <f t="shared" si="0"/>
        <v>20.695832415273255</v>
      </c>
      <c r="H11" s="1">
        <f t="shared" si="1"/>
        <v>4.8318906914902007</v>
      </c>
      <c r="I11">
        <v>14467157</v>
      </c>
      <c r="J11">
        <f t="shared" si="2"/>
        <v>1.3209320812211565</v>
      </c>
      <c r="K11">
        <f t="shared" si="3"/>
        <v>0.46311794362914566</v>
      </c>
      <c r="L11">
        <v>3000</v>
      </c>
      <c r="M11">
        <f t="shared" si="4"/>
        <v>245427</v>
      </c>
      <c r="N11">
        <f t="shared" si="5"/>
        <v>4838.6925059382793</v>
      </c>
      <c r="O11">
        <v>5568</v>
      </c>
      <c r="P11">
        <f t="shared" si="6"/>
        <v>1.1507240836582773</v>
      </c>
      <c r="Q11">
        <f>84.5/100</f>
        <v>0.84499999999999997</v>
      </c>
      <c r="R11">
        <f t="shared" si="7"/>
        <v>109.77537057073729</v>
      </c>
    </row>
    <row r="12" spans="1:18" x14ac:dyDescent="0.3">
      <c r="A12" t="s">
        <v>7</v>
      </c>
      <c r="B12">
        <v>6</v>
      </c>
      <c r="C12">
        <v>30607</v>
      </c>
      <c r="D12">
        <v>24</v>
      </c>
      <c r="E12">
        <v>0</v>
      </c>
      <c r="F12">
        <v>1053302</v>
      </c>
      <c r="G12" s="1">
        <f t="shared" si="0"/>
        <v>34.413761557813572</v>
      </c>
      <c r="H12" s="1">
        <f t="shared" si="1"/>
        <v>2.9058142868806858</v>
      </c>
      <c r="I12">
        <v>1655238</v>
      </c>
      <c r="J12">
        <f t="shared" si="2"/>
        <v>0.56963719806855007</v>
      </c>
      <c r="K12">
        <f t="shared" si="3"/>
        <v>0.36248563650665344</v>
      </c>
      <c r="L12">
        <v>3000</v>
      </c>
      <c r="M12">
        <f t="shared" si="4"/>
        <v>30631</v>
      </c>
      <c r="N12">
        <f t="shared" si="5"/>
        <v>2908.0928356729601</v>
      </c>
      <c r="O12">
        <v>1219</v>
      </c>
      <c r="P12">
        <f t="shared" si="6"/>
        <v>0.41917506382423031</v>
      </c>
      <c r="Q12">
        <f>62.8/100</f>
        <v>0.628</v>
      </c>
      <c r="R12">
        <f t="shared" si="7"/>
        <v>115.73129074092709</v>
      </c>
    </row>
    <row r="13" spans="1:18" x14ac:dyDescent="0.3">
      <c r="A13" t="s">
        <v>8</v>
      </c>
      <c r="B13">
        <v>39</v>
      </c>
      <c r="C13">
        <v>40356</v>
      </c>
      <c r="D13">
        <v>27</v>
      </c>
      <c r="E13">
        <v>861</v>
      </c>
      <c r="F13">
        <v>2691557</v>
      </c>
      <c r="G13" s="1">
        <f t="shared" si="0"/>
        <v>66.695336505104564</v>
      </c>
      <c r="H13" s="1">
        <f t="shared" si="1"/>
        <v>1.4993552059272754</v>
      </c>
      <c r="I13">
        <v>4580327</v>
      </c>
      <c r="J13">
        <f t="shared" si="2"/>
        <v>1.4489754443246046</v>
      </c>
      <c r="K13">
        <f t="shared" si="3"/>
        <v>0.85146759172434627</v>
      </c>
      <c r="L13">
        <v>2250</v>
      </c>
      <c r="M13">
        <f t="shared" si="4"/>
        <v>41244</v>
      </c>
      <c r="N13">
        <f t="shared" si="5"/>
        <v>1532.3472621980511</v>
      </c>
      <c r="O13">
        <v>1936</v>
      </c>
      <c r="P13">
        <f t="shared" si="6"/>
        <v>1.2634211890214335</v>
      </c>
      <c r="Q13">
        <f>74.3/100</f>
        <v>0.74299999999999999</v>
      </c>
      <c r="R13">
        <f t="shared" si="7"/>
        <v>71.928627184934228</v>
      </c>
    </row>
    <row r="14" spans="1:18" x14ac:dyDescent="0.3">
      <c r="A14" t="s">
        <v>16</v>
      </c>
      <c r="B14">
        <v>3</v>
      </c>
      <c r="C14">
        <v>137913</v>
      </c>
      <c r="D14">
        <v>13</v>
      </c>
      <c r="E14">
        <v>0</v>
      </c>
      <c r="F14">
        <v>6769113</v>
      </c>
      <c r="G14" s="1">
        <f t="shared" si="0"/>
        <v>49.082486785147161</v>
      </c>
      <c r="H14" s="1">
        <f t="shared" si="1"/>
        <v>2.0373865822597437</v>
      </c>
      <c r="I14">
        <v>13700216</v>
      </c>
      <c r="J14">
        <f t="shared" si="2"/>
        <v>4.4318952867236819E-2</v>
      </c>
      <c r="K14">
        <f t="shared" si="3"/>
        <v>2.1897464974274861E-2</v>
      </c>
      <c r="L14">
        <v>2750</v>
      </c>
      <c r="M14">
        <f t="shared" si="4"/>
        <v>137926</v>
      </c>
      <c r="N14">
        <f t="shared" si="5"/>
        <v>2037.5786310555015</v>
      </c>
      <c r="O14">
        <v>11115</v>
      </c>
      <c r="P14">
        <f t="shared" si="6"/>
        <v>5.455004204790975</v>
      </c>
      <c r="Q14">
        <f>74.5/100</f>
        <v>0.745</v>
      </c>
      <c r="R14">
        <f t="shared" si="7"/>
        <v>164.20172037311238</v>
      </c>
    </row>
    <row r="15" spans="1:18" x14ac:dyDescent="0.3">
      <c r="A15" t="s">
        <v>17</v>
      </c>
      <c r="B15">
        <v>15</v>
      </c>
      <c r="C15">
        <v>50005</v>
      </c>
      <c r="D15">
        <v>17</v>
      </c>
      <c r="E15">
        <v>199</v>
      </c>
      <c r="F15">
        <v>1522640</v>
      </c>
      <c r="G15" s="1">
        <f t="shared" si="0"/>
        <v>30.449755024497549</v>
      </c>
      <c r="H15" s="1">
        <f t="shared" si="1"/>
        <v>3.2840986707297852</v>
      </c>
      <c r="I15">
        <v>2152958</v>
      </c>
      <c r="J15">
        <f t="shared" si="2"/>
        <v>0.98513108811012451</v>
      </c>
      <c r="K15">
        <f t="shared" si="3"/>
        <v>0.69671586719295031</v>
      </c>
      <c r="L15">
        <v>3250</v>
      </c>
      <c r="M15">
        <f t="shared" si="4"/>
        <v>50221</v>
      </c>
      <c r="N15">
        <f t="shared" si="5"/>
        <v>3298.2845583985709</v>
      </c>
      <c r="O15">
        <v>1359</v>
      </c>
      <c r="P15">
        <f t="shared" si="6"/>
        <v>0.41203236892933237</v>
      </c>
      <c r="Q15">
        <f>81.6/100</f>
        <v>0.81599999999999995</v>
      </c>
      <c r="R15">
        <f t="shared" si="7"/>
        <v>89.252876582777276</v>
      </c>
    </row>
    <row r="16" spans="1:18" x14ac:dyDescent="0.3">
      <c r="A16" t="s">
        <v>18</v>
      </c>
      <c r="B16">
        <v>1</v>
      </c>
      <c r="D16">
        <v>20</v>
      </c>
      <c r="E16">
        <v>0</v>
      </c>
      <c r="F16">
        <v>659232</v>
      </c>
      <c r="G16" s="1"/>
      <c r="H16" s="1">
        <f t="shared" si="1"/>
        <v>0</v>
      </c>
      <c r="I16">
        <v>1075025</v>
      </c>
      <c r="J16">
        <f t="shared" si="2"/>
        <v>0.15169166545313334</v>
      </c>
      <c r="K16">
        <f t="shared" si="3"/>
        <v>9.3021092532731789E-2</v>
      </c>
      <c r="L16">
        <v>2285</v>
      </c>
      <c r="M16">
        <f t="shared" si="4"/>
        <v>20</v>
      </c>
      <c r="N16">
        <f t="shared" si="5"/>
        <v>3.033833309062667</v>
      </c>
      <c r="O16">
        <v>828</v>
      </c>
      <c r="P16">
        <v>0</v>
      </c>
      <c r="Q16">
        <f>80.5/100</f>
        <v>0.80500000000000005</v>
      </c>
      <c r="R16">
        <f>(O16/F16)*100000</f>
        <v>125.60069899519441</v>
      </c>
    </row>
    <row r="17" spans="1:18" x14ac:dyDescent="0.3">
      <c r="A17" t="s">
        <v>10</v>
      </c>
      <c r="B17">
        <v>8</v>
      </c>
      <c r="D17">
        <v>22</v>
      </c>
      <c r="E17">
        <v>67</v>
      </c>
      <c r="F17">
        <v>2177271</v>
      </c>
      <c r="G17" s="1"/>
      <c r="H17" s="1">
        <f t="shared" si="1"/>
        <v>0</v>
      </c>
      <c r="I17">
        <v>3401071</v>
      </c>
      <c r="J17">
        <f t="shared" si="2"/>
        <v>0.36743244180444234</v>
      </c>
      <c r="K17">
        <f t="shared" si="3"/>
        <v>0.23522002333970682</v>
      </c>
      <c r="L17">
        <v>1915.67</v>
      </c>
      <c r="M17">
        <f t="shared" si="4"/>
        <v>89</v>
      </c>
      <c r="N17">
        <f t="shared" si="5"/>
        <v>4.0876859150744211</v>
      </c>
      <c r="O17">
        <v>1341</v>
      </c>
      <c r="P17">
        <v>0</v>
      </c>
      <c r="Q17">
        <f>79.1/100</f>
        <v>0.79099999999999993</v>
      </c>
      <c r="R17">
        <f t="shared" si="7"/>
        <v>61.590863057469647</v>
      </c>
    </row>
    <row r="18" spans="1:18" ht="13.8" customHeight="1" x14ac:dyDescent="0.3">
      <c r="A18" t="s">
        <v>19</v>
      </c>
      <c r="B18">
        <v>5</v>
      </c>
      <c r="C18">
        <v>5194</v>
      </c>
      <c r="D18">
        <v>13</v>
      </c>
      <c r="E18">
        <v>0</v>
      </c>
      <c r="F18">
        <v>315896</v>
      </c>
      <c r="G18" s="1">
        <f t="shared" si="0"/>
        <v>60.819407008086252</v>
      </c>
      <c r="H18" s="1">
        <f t="shared" si="1"/>
        <v>1.6442120191455416</v>
      </c>
      <c r="I18">
        <v>594853</v>
      </c>
      <c r="J18">
        <f t="shared" si="2"/>
        <v>1.5827994023349459</v>
      </c>
      <c r="K18">
        <f t="shared" si="3"/>
        <v>0.84054379821569358</v>
      </c>
      <c r="L18">
        <v>2250</v>
      </c>
      <c r="M18">
        <f t="shared" si="4"/>
        <v>5207</v>
      </c>
      <c r="N18">
        <f t="shared" si="5"/>
        <v>1648.3272975916125</v>
      </c>
      <c r="O18">
        <v>322</v>
      </c>
      <c r="P18">
        <f t="shared" si="6"/>
        <v>0.1953495525254465</v>
      </c>
      <c r="Q18">
        <f>81.3/100</f>
        <v>0.81299999999999994</v>
      </c>
      <c r="R18">
        <f t="shared" si="7"/>
        <v>101.9322815103705</v>
      </c>
    </row>
    <row r="19" spans="1:18" ht="13.8" customHeight="1" x14ac:dyDescent="0.3">
      <c r="A19" t="s">
        <v>20</v>
      </c>
      <c r="B19">
        <v>2</v>
      </c>
      <c r="C19">
        <v>141</v>
      </c>
      <c r="E19">
        <v>16</v>
      </c>
      <c r="F19">
        <v>82533</v>
      </c>
      <c r="G19" s="1">
        <f t="shared" si="0"/>
        <v>585.34042553191489</v>
      </c>
      <c r="H19" s="1">
        <f t="shared" si="1"/>
        <v>0.17084075460724801</v>
      </c>
      <c r="I19">
        <v>53486</v>
      </c>
      <c r="J19">
        <f t="shared" si="2"/>
        <v>2.4232731149964257</v>
      </c>
      <c r="K19">
        <f t="shared" si="3"/>
        <v>3.7392962644430319</v>
      </c>
      <c r="M19">
        <f t="shared" si="4"/>
        <v>157</v>
      </c>
      <c r="N19">
        <f t="shared" si="5"/>
        <v>190.22693952721943</v>
      </c>
      <c r="O19">
        <v>68</v>
      </c>
      <c r="P19">
        <f t="shared" si="6"/>
        <v>0.3574677707006369</v>
      </c>
      <c r="Q19">
        <f>47.3/100</f>
        <v>0.47299999999999998</v>
      </c>
      <c r="R19">
        <f t="shared" si="7"/>
        <v>82.391285909878476</v>
      </c>
    </row>
    <row r="20" spans="1:18" x14ac:dyDescent="0.3">
      <c r="A20" t="s">
        <v>9</v>
      </c>
      <c r="B20">
        <v>0</v>
      </c>
      <c r="C20">
        <v>234</v>
      </c>
      <c r="E20">
        <v>8</v>
      </c>
      <c r="F20">
        <v>83196</v>
      </c>
      <c r="G20" s="1">
        <f t="shared" si="0"/>
        <v>355.53846153846155</v>
      </c>
      <c r="H20" s="1">
        <f t="shared" si="1"/>
        <v>0.28126352228472523</v>
      </c>
      <c r="I20">
        <v>49236</v>
      </c>
      <c r="J20">
        <f t="shared" si="2"/>
        <v>0</v>
      </c>
      <c r="K20">
        <f t="shared" si="3"/>
        <v>0</v>
      </c>
      <c r="M20">
        <f t="shared" si="4"/>
        <v>242</v>
      </c>
      <c r="N20">
        <f t="shared" si="5"/>
        <v>290.87936920044234</v>
      </c>
      <c r="O20">
        <v>47</v>
      </c>
      <c r="P20">
        <f t="shared" si="6"/>
        <v>0.16157900826446281</v>
      </c>
      <c r="Q20">
        <f>44.1/100</f>
        <v>0.441</v>
      </c>
      <c r="R20">
        <f t="shared" si="7"/>
        <v>56.493100629837976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muertes_por_ahogamiento_por_com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2023-03-29T15:30:48Z</dcterms:created>
  <dcterms:modified xsi:type="dcterms:W3CDTF">2023-05-20T08:35:31Z</dcterms:modified>
</cp:coreProperties>
</file>