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X:\GitHub\PDF-OEditor.js\docs\"/>
    </mc:Choice>
  </mc:AlternateContent>
  <xr:revisionPtr revIDLastSave="0" documentId="13_ncr:1_{422A5741-A7CE-4A2F-A994-0FC5B27AB8F1}" xr6:coauthVersionLast="45" xr6:coauthVersionMax="45" xr10:uidLastSave="{00000000-0000-0000-0000-000000000000}"/>
  <bookViews>
    <workbookView xWindow="-120" yWindow="-120" windowWidth="29040" windowHeight="15990" tabRatio="291" xr2:uid="{00000000-000D-0000-FFFF-FFFF00000000}"/>
  </bookViews>
  <sheets>
    <sheet name="PDF ONLINE EDITORS" sheetId="1" r:id="rId1"/>
    <sheet name="EVALUATION MODEL" sheetId="2" r:id="rId2"/>
    <sheet name="Data"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 i="3" l="1"/>
  <c r="L3" i="3" s="1"/>
  <c r="Q3" i="3" s="1"/>
  <c r="K4" i="3"/>
  <c r="L4" i="3" s="1"/>
  <c r="Q4" i="3" s="1"/>
  <c r="K5" i="3"/>
  <c r="L5" i="3" s="1"/>
  <c r="Q5" i="3" s="1"/>
  <c r="K6" i="3"/>
  <c r="L6" i="3" s="1"/>
  <c r="Q6" i="3" s="1"/>
  <c r="K7" i="3"/>
  <c r="L7" i="3" s="1"/>
  <c r="Q7" i="3" s="1"/>
  <c r="K2" i="3"/>
  <c r="N3" i="3"/>
  <c r="N4" i="3"/>
  <c r="N5" i="3"/>
  <c r="N6" i="3"/>
  <c r="N7" i="3"/>
  <c r="N2" i="3"/>
  <c r="G8" i="3"/>
  <c r="H3" i="3"/>
  <c r="H8" i="3" s="1"/>
  <c r="H4" i="3"/>
  <c r="H5" i="3"/>
  <c r="H6" i="3"/>
  <c r="H7" i="3"/>
  <c r="H2" i="3"/>
  <c r="G3" i="3"/>
  <c r="G4" i="3"/>
  <c r="G5" i="3"/>
  <c r="G6" i="3"/>
  <c r="G7" i="3"/>
  <c r="G2" i="3"/>
  <c r="P3" i="3"/>
  <c r="P4" i="3"/>
  <c r="P5" i="3"/>
  <c r="P6" i="3"/>
  <c r="P7" i="3"/>
  <c r="P2" i="3"/>
  <c r="C3" i="3"/>
  <c r="C4" i="3"/>
  <c r="C5" i="3"/>
  <c r="C6" i="3"/>
  <c r="C7" i="3"/>
  <c r="C2" i="3"/>
  <c r="D8" i="3"/>
  <c r="E8" i="3"/>
  <c r="I8" i="3"/>
  <c r="J8" i="3"/>
  <c r="M8" i="3"/>
  <c r="F8" i="3"/>
  <c r="O8" i="3"/>
  <c r="B8" i="3"/>
  <c r="K8" i="3" l="1"/>
  <c r="L2" i="3"/>
  <c r="N8" i="3"/>
  <c r="P8" i="3"/>
  <c r="C8" i="3"/>
  <c r="L8" i="3" l="1"/>
  <c r="Q2" i="3"/>
  <c r="Q8" i="3" l="1"/>
  <c r="R2" i="3" l="1"/>
  <c r="D4" i="1" s="1"/>
  <c r="R3" i="3"/>
  <c r="D5" i="1" s="1"/>
  <c r="R7" i="3"/>
  <c r="D9" i="1" s="1"/>
  <c r="R6" i="3"/>
  <c r="D8" i="1" s="1"/>
  <c r="R5" i="3"/>
  <c r="D7" i="1" s="1"/>
  <c r="R4" i="3"/>
  <c r="D6" i="1" s="1"/>
  <c r="R8"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Javier Cañon</author>
  </authors>
  <commentList>
    <comment ref="D3" authorId="0" shapeId="0" xr:uid="{6194623F-7C3B-4F27-B39E-F28532B96E56}">
      <text>
        <r>
          <rPr>
            <b/>
            <sz val="9"/>
            <color indexed="81"/>
            <rFont val="Tahoma"/>
            <family val="2"/>
          </rPr>
          <t>Javier Cañon:</t>
        </r>
        <r>
          <rPr>
            <sz val="9"/>
            <color indexed="81"/>
            <rFont val="Tahoma"/>
            <family val="2"/>
          </rPr>
          <t xml:space="preserve">
https://jgbarah.gitbooks.io/evaluating-foss-projects/content/evaluation_models.html</t>
        </r>
      </text>
    </comment>
  </commentList>
</comments>
</file>

<file path=xl/sharedStrings.xml><?xml version="1.0" encoding="utf-8"?>
<sst xmlns="http://schemas.openxmlformats.org/spreadsheetml/2006/main" count="93" uniqueCount="72">
  <si>
    <t>NOMBRE</t>
  </si>
  <si>
    <t>URL</t>
  </si>
  <si>
    <t>PROS</t>
  </si>
  <si>
    <t>CONS</t>
  </si>
  <si>
    <t>BROWSER SUPPORT</t>
  </si>
  <si>
    <t>FUNCIONALIDAD</t>
  </si>
  <si>
    <t>PARA PROYECTO FIRMAMOS</t>
  </si>
  <si>
    <t>STARS</t>
  </si>
  <si>
    <t>FORKS</t>
  </si>
  <si>
    <t>FEC. ULT. VER.</t>
  </si>
  <si>
    <t>PDF Editor</t>
  </si>
  <si>
    <t>https://github.com/ShizukuIchi/pdf-editor</t>
  </si>
  <si>
    <t>Resize and move everything.
Add signatures.
Adjust line height, font size, font family.
Mobile friendly.
Drag and drop to upload your PDF.</t>
  </si>
  <si>
    <t>https://github.com/RelaxedJS/ReLaXed</t>
  </si>
  <si>
    <t>ReLaXed</t>
  </si>
  <si>
    <t>It allows complex layouts to be defined with CSS and JavaScript, while writing the content in a friendly, minimal syntax close to Markdown or LaTeX.</t>
  </si>
  <si>
    <t>NODE server side with chromium</t>
  </si>
  <si>
    <t>PdfEditor</t>
  </si>
  <si>
    <t>Pdf Editor using Angular 9. Add Image , text and Drawing</t>
  </si>
  <si>
    <t>https://github.com/princ09/PdfEditor</t>
  </si>
  <si>
    <t>pdf-lib</t>
  </si>
  <si>
    <t>https://github.com/Hopding/pdf-lib</t>
  </si>
  <si>
    <t>Create new PDFs
Modify existing PDFs
Create forms
Fill forms
Flatten forms - new!
Add Pages
Insert Pages
Remove Pages
Copy pages between PDFs
Draw Text
Draw Images
Draw PDF Pages
Draw Vector Graphics
Draw SVG Paths
Measure width and height of text
Embed Fonts (supports UTF-8 and UTF-16 character sets)
Set document metadata
Read document metadata
Set viewer preferences
Read viewer preferences
Add attachments</t>
  </si>
  <si>
    <t>NODE (current tech)</t>
  </si>
  <si>
    <t>-&gt;</t>
  </si>
  <si>
    <t>https://dwheeler.com/oss_fs_eval.html</t>
  </si>
  <si>
    <t>Rank</t>
  </si>
  <si>
    <t>Category</t>
  </si>
  <si>
    <t>Weight</t>
  </si>
  <si>
    <t>Functionality</t>
  </si>
  <si>
    <t>Usability</t>
  </si>
  <si>
    <t>Documentation</t>
  </si>
  <si>
    <t>Community</t>
  </si>
  <si>
    <t>Security</t>
  </si>
  <si>
    <t>Support</t>
  </si>
  <si>
    <t>Adoption</t>
  </si>
  <si>
    <t>Total</t>
  </si>
  <si>
    <t>Weight &amp; Test Score Specification</t>
  </si>
  <si>
    <t>Score</t>
  </si>
  <si>
    <t>Very important</t>
  </si>
  <si>
    <t>Somewhat important</t>
  </si>
  <si>
    <t>Not important</t>
  </si>
  <si>
    <t>Rating Score Table</t>
  </si>
  <si>
    <t>Percentage Cutoff</t>
  </si>
  <si>
    <t>Unacceptable</t>
  </si>
  <si>
    <t>Poor</t>
  </si>
  <si>
    <t>Acceptable</t>
  </si>
  <si>
    <t>Good</t>
  </si>
  <si>
    <t>Excellent</t>
  </si>
  <si>
    <t>Releases /12 meses</t>
  </si>
  <si>
    <t>OPEN BUGS</t>
  </si>
  <si>
    <t>v</t>
  </si>
  <si>
    <t>CONTRIBUTORS</t>
  </si>
  <si>
    <t>CALIFICACION QSOS 1/100</t>
  </si>
  <si>
    <t>Documetation 1/100</t>
  </si>
  <si>
    <t>https://github.com/MrRio/jsPDF</t>
  </si>
  <si>
    <t>jsPDF</t>
  </si>
  <si>
    <t>Used by Projects</t>
  </si>
  <si>
    <t>Advanced Functionality http://raw.githack.com/MrRio/jsPDF/master/docs/</t>
  </si>
  <si>
    <t xml:space="preserve">Angular </t>
  </si>
  <si>
    <t>https://github.com/highkite/pdfAnnotate</t>
  </si>
  <si>
    <t>pdfAnnotate</t>
  </si>
  <si>
    <t>TOTAL</t>
  </si>
  <si>
    <t>Total Community</t>
  </si>
  <si>
    <t>total support</t>
  </si>
  <si>
    <t>https://github.com/bpampuch/pdfmake</t>
  </si>
  <si>
    <t>pdfmake</t>
  </si>
  <si>
    <t>Client/server side PDF printing in pure JavaScript</t>
  </si>
  <si>
    <t>https://github.com/foliojs/pdfkit</t>
  </si>
  <si>
    <t>pdfkit</t>
  </si>
  <si>
    <t>https://github.com/pipwerks/PDFObject/</t>
  </si>
  <si>
    <t>PDFObject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</si>
</sst>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yyyy\-mm\-dd;@"/>
    <numFmt numFmtId="165" formatCode="_(* #,##0_);_(* \(#,##0\);_(*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b/>
      <sz val="12"/>
      <color rgb="FF333333"/>
      <name val="Arial"/>
      <family val="2"/>
    </font>
    <font>
      <sz val="12"/>
      <color rgb="FF333333"/>
      <name val="Arial"/>
      <family val="2"/>
    </font>
    <font>
      <b/>
      <sz val="11"/>
      <color theme="9" tint="-0.499984740745262"/>
      <name val="Calibri"/>
      <family val="2"/>
      <scheme val="minor"/>
    </font>
    <font>
      <b/>
      <sz val="14"/>
      <color theme="9" tint="-0.499984740745262"/>
      <name val="Calibri"/>
      <family val="2"/>
      <scheme val="minor"/>
    </font>
    <font>
      <b/>
      <u/>
      <sz val="14"/>
      <color theme="9" tint="-0.499984740745262"/>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8F8F8"/>
        <bgColor indexed="64"/>
      </patternFill>
    </fill>
    <fill>
      <patternFill patternType="solid">
        <fgColor rgb="FFFFFF00"/>
        <bgColor indexed="64"/>
      </patternFill>
    </fill>
    <fill>
      <patternFill patternType="solid">
        <fgColor theme="9" tint="0.59999389629810485"/>
        <bgColor indexed="64"/>
      </patternFill>
    </fill>
  </fills>
  <borders count="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double">
        <color indexed="64"/>
      </bottom>
      <diagonal/>
    </border>
    <border>
      <left style="medium">
        <color rgb="FFDDDDDD"/>
      </left>
      <right style="medium">
        <color rgb="FFDDDDDD"/>
      </right>
      <top style="medium">
        <color rgb="FFDDDDDD"/>
      </top>
      <bottom style="medium">
        <color rgb="FFDDDDDD"/>
      </bottom>
      <diagonal/>
    </border>
    <border>
      <left/>
      <right/>
      <top style="thin">
        <color indexed="64"/>
      </top>
      <bottom style="double">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37">
    <xf numFmtId="0" fontId="0" fillId="0" borderId="0" xfId="0"/>
    <xf numFmtId="14" fontId="0" fillId="0" borderId="0" xfId="0" applyNumberFormat="1"/>
    <xf numFmtId="0" fontId="0" fillId="0" borderId="0" xfId="0" applyAlignment="1">
      <alignment horizontal="left" vertical="top" wrapText="1"/>
    </xf>
    <xf numFmtId="164" fontId="0" fillId="0" borderId="0" xfId="0" applyNumberFormat="1" applyAlignment="1">
      <alignment horizontal="left" vertical="top" wrapText="1"/>
    </xf>
    <xf numFmtId="0" fontId="3" fillId="0" borderId="0" xfId="3" applyAlignment="1">
      <alignment horizontal="left" vertical="top" wrapText="1"/>
    </xf>
    <xf numFmtId="0" fontId="0" fillId="0" borderId="0" xfId="0" quotePrefix="1" applyAlignment="1">
      <alignment horizontal="right" vertical="top" wrapText="1"/>
    </xf>
    <xf numFmtId="0" fontId="6" fillId="2" borderId="5" xfId="0" applyFont="1" applyFill="1" applyBorder="1" applyAlignment="1">
      <alignment horizontal="right" vertical="center" wrapText="1" indent="1"/>
    </xf>
    <xf numFmtId="0" fontId="6" fillId="2" borderId="5" xfId="0" applyFont="1" applyFill="1" applyBorder="1" applyAlignment="1">
      <alignment horizontal="left" vertical="center" wrapText="1" indent="1"/>
    </xf>
    <xf numFmtId="0" fontId="7" fillId="2" borderId="5" xfId="0" applyFont="1" applyFill="1" applyBorder="1" applyAlignment="1">
      <alignment horizontal="right" vertical="center" wrapText="1" indent="1"/>
    </xf>
    <xf numFmtId="0" fontId="7" fillId="2" borderId="5" xfId="0" applyFont="1" applyFill="1" applyBorder="1" applyAlignment="1">
      <alignment horizontal="left" vertical="center" wrapText="1" indent="1"/>
    </xf>
    <xf numFmtId="9" fontId="7" fillId="2" borderId="5" xfId="0" applyNumberFormat="1" applyFont="1" applyFill="1" applyBorder="1" applyAlignment="1">
      <alignment horizontal="right" vertical="center" wrapText="1" indent="1"/>
    </xf>
    <xf numFmtId="0" fontId="7" fillId="3" borderId="5" xfId="0" applyFont="1" applyFill="1" applyBorder="1" applyAlignment="1">
      <alignment horizontal="right" vertical="center" wrapText="1" indent="1"/>
    </xf>
    <xf numFmtId="0" fontId="7" fillId="3" borderId="5" xfId="0" applyFont="1" applyFill="1" applyBorder="1" applyAlignment="1">
      <alignment horizontal="left" vertical="center" wrapText="1" indent="1"/>
    </xf>
    <xf numFmtId="9" fontId="7" fillId="3" borderId="5" xfId="0" applyNumberFormat="1" applyFont="1" applyFill="1" applyBorder="1" applyAlignment="1">
      <alignment horizontal="right" vertical="center" wrapText="1" indent="1"/>
    </xf>
    <xf numFmtId="165" fontId="0" fillId="0" borderId="0" xfId="1" applyNumberFormat="1" applyFont="1" applyAlignment="1">
      <alignment horizontal="left" vertical="top" wrapText="1"/>
    </xf>
    <xf numFmtId="0" fontId="2" fillId="0" borderId="4" xfId="0" applyFont="1" applyBorder="1" applyAlignment="1">
      <alignment horizontal="center" vertical="top" wrapText="1"/>
    </xf>
    <xf numFmtId="165" fontId="2" fillId="0" borderId="4" xfId="1" applyNumberFormat="1" applyFont="1" applyBorder="1" applyAlignment="1">
      <alignment horizontal="center" vertical="top" wrapText="1"/>
    </xf>
    <xf numFmtId="164" fontId="2" fillId="0" borderId="4" xfId="0" applyNumberFormat="1" applyFont="1" applyBorder="1" applyAlignment="1">
      <alignment horizontal="center" vertical="top" wrapText="1"/>
    </xf>
    <xf numFmtId="0" fontId="2" fillId="0" borderId="0" xfId="0" applyFont="1" applyAlignment="1">
      <alignment horizontal="center" vertical="top" wrapText="1"/>
    </xf>
    <xf numFmtId="0" fontId="2" fillId="4" borderId="4" xfId="0" applyFont="1" applyFill="1" applyBorder="1" applyAlignment="1">
      <alignment horizontal="center" vertical="top" wrapText="1"/>
    </xf>
    <xf numFmtId="0" fontId="8" fillId="5" borderId="4" xfId="0" applyFont="1" applyFill="1" applyBorder="1" applyAlignment="1">
      <alignment horizontal="center" vertical="top" wrapText="1"/>
    </xf>
    <xf numFmtId="0" fontId="9" fillId="0" borderId="0" xfId="0" applyFont="1" applyAlignment="1">
      <alignment horizontal="left" vertical="top" wrapText="1"/>
    </xf>
    <xf numFmtId="0" fontId="10" fillId="0" borderId="0" xfId="3" applyFont="1" applyAlignment="1">
      <alignment horizontal="left" vertical="top" wrapText="1"/>
    </xf>
    <xf numFmtId="43" fontId="7" fillId="2" borderId="5" xfId="1" applyFont="1" applyFill="1" applyBorder="1" applyAlignment="1">
      <alignment horizontal="right" vertical="center" wrapText="1" indent="1"/>
    </xf>
    <xf numFmtId="43" fontId="7" fillId="3" borderId="5" xfId="1" applyFont="1" applyFill="1" applyBorder="1" applyAlignment="1">
      <alignment horizontal="right" vertical="center" wrapText="1" indent="1"/>
    </xf>
    <xf numFmtId="0" fontId="2" fillId="0" borderId="0" xfId="0" applyFont="1"/>
    <xf numFmtId="0" fontId="2" fillId="0" borderId="6" xfId="0" applyFont="1" applyBorder="1"/>
    <xf numFmtId="43" fontId="0" fillId="0" borderId="0" xfId="0" applyNumberFormat="1"/>
    <xf numFmtId="0" fontId="2" fillId="0" borderId="1" xfId="0" applyFont="1" applyBorder="1" applyAlignment="1">
      <alignment horizontal="center"/>
    </xf>
    <xf numFmtId="9" fontId="10" fillId="0" borderId="0" xfId="2" applyFont="1" applyAlignment="1">
      <alignment horizontal="left" vertical="top" wrapText="1"/>
    </xf>
    <xf numFmtId="0" fontId="0" fillId="5" borderId="0" xfId="0" applyFill="1" applyAlignment="1">
      <alignment horizontal="left" vertical="top" wrapText="1"/>
    </xf>
    <xf numFmtId="0" fontId="3" fillId="5" borderId="0" xfId="3" applyFill="1" applyAlignment="1">
      <alignment horizontal="left" vertical="top" wrapText="1"/>
    </xf>
    <xf numFmtId="9" fontId="10" fillId="5" borderId="0" xfId="2" applyFont="1" applyFill="1" applyAlignment="1">
      <alignment horizontal="left" vertical="top" wrapText="1"/>
    </xf>
    <xf numFmtId="165" fontId="0" fillId="5" borderId="0" xfId="1" applyNumberFormat="1" applyFont="1" applyFill="1" applyAlignment="1">
      <alignment horizontal="left" vertical="top" wrapText="1"/>
    </xf>
    <xf numFmtId="164" fontId="0" fillId="5" borderId="0" xfId="0" applyNumberFormat="1" applyFill="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5</xdr:col>
      <xdr:colOff>438150</xdr:colOff>
      <xdr:row>19</xdr:row>
      <xdr:rowOff>104776</xdr:rowOff>
    </xdr:to>
    <xdr:pic>
      <xdr:nvPicPr>
        <xdr:cNvPr id="2" name="Picture 1" descr="The OpenBRR evaluation process">
          <a:extLst>
            <a:ext uri="{FF2B5EF4-FFF2-40B4-BE49-F238E27FC236}">
              <a16:creationId xmlns:a16="http://schemas.microsoft.com/office/drawing/2014/main" id="{769CAB43-E6A0-4215-BD0E-04325CA928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0"/>
          <a:ext cx="4800600" cy="37242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pipwerks/PDFObject/" TargetMode="External"/><Relationship Id="rId3" Type="http://schemas.openxmlformats.org/officeDocument/2006/relationships/hyperlink" Target="https://github.com/princ09/PdfEditor" TargetMode="External"/><Relationship Id="rId7" Type="http://schemas.openxmlformats.org/officeDocument/2006/relationships/hyperlink" Target="https://github.com/highkite/pdfAnnotate" TargetMode="External"/><Relationship Id="rId12" Type="http://schemas.openxmlformats.org/officeDocument/2006/relationships/comments" Target="../comments1.xml"/><Relationship Id="rId2" Type="http://schemas.openxmlformats.org/officeDocument/2006/relationships/hyperlink" Target="https://github.com/RelaxedJS/ReLaXed" TargetMode="External"/><Relationship Id="rId1" Type="http://schemas.openxmlformats.org/officeDocument/2006/relationships/hyperlink" Target="https://github.com/ShizukuIchi/pdf-editor" TargetMode="External"/><Relationship Id="rId6" Type="http://schemas.openxmlformats.org/officeDocument/2006/relationships/hyperlink" Target="https://github.com/MrRio/jsPDF" TargetMode="External"/><Relationship Id="rId11" Type="http://schemas.openxmlformats.org/officeDocument/2006/relationships/vmlDrawing" Target="../drawings/vmlDrawing1.vml"/><Relationship Id="rId5" Type="http://schemas.openxmlformats.org/officeDocument/2006/relationships/hyperlink" Target="https://dwheeler.com/oss_fs_eval.html" TargetMode="External"/><Relationship Id="rId10" Type="http://schemas.openxmlformats.org/officeDocument/2006/relationships/printerSettings" Target="../printerSettings/printerSettings1.bin"/><Relationship Id="rId4" Type="http://schemas.openxmlformats.org/officeDocument/2006/relationships/hyperlink" Target="https://github.com/Hopding/pdf-lib" TargetMode="External"/><Relationship Id="rId9" Type="http://schemas.openxmlformats.org/officeDocument/2006/relationships/hyperlink" Target="https://github.com/bpampuch/pdfmak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P12"/>
  <sheetViews>
    <sheetView tabSelected="1" topLeftCell="A3" workbookViewId="0">
      <pane ySplit="1" topLeftCell="A7" activePane="bottomLeft" state="frozen"/>
      <selection activeCell="A3" sqref="A3"/>
      <selection pane="bottomLeft" activeCell="C12" sqref="C12"/>
    </sheetView>
  </sheetViews>
  <sheetFormatPr defaultRowHeight="18.75" x14ac:dyDescent="0.25"/>
  <cols>
    <col min="1" max="1" width="9.140625" style="2"/>
    <col min="2" max="2" width="18.5703125" style="2" customWidth="1"/>
    <col min="3" max="3" width="27.140625" style="2" customWidth="1"/>
    <col min="4" max="4" width="17.140625" style="21" customWidth="1"/>
    <col min="5" max="5" width="12.85546875" style="14" customWidth="1"/>
    <col min="6" max="6" width="8.28515625" style="14" customWidth="1"/>
    <col min="7" max="7" width="11" style="14" customWidth="1"/>
    <col min="8" max="8" width="12.7109375" style="14" customWidth="1"/>
    <col min="9" max="9" width="11.42578125" style="3" customWidth="1"/>
    <col min="10" max="10" width="10" style="14" customWidth="1"/>
    <col min="11" max="11" width="16.42578125" style="14" customWidth="1"/>
    <col min="12" max="12" width="14" style="14" customWidth="1"/>
    <col min="13" max="13" width="27.85546875" style="2" customWidth="1"/>
    <col min="14" max="14" width="33.28515625" style="2" customWidth="1"/>
    <col min="15" max="15" width="44.140625" style="2" customWidth="1"/>
    <col min="16" max="16" width="47.7109375" style="2" customWidth="1"/>
    <col min="17" max="16384" width="9.140625" style="2"/>
  </cols>
  <sheetData>
    <row r="1" spans="2:16" ht="19.5" thickBot="1" x14ac:dyDescent="0.3">
      <c r="I1" s="3" t="s">
        <v>51</v>
      </c>
    </row>
    <row r="2" spans="2:16" ht="37.5" x14ac:dyDescent="0.25">
      <c r="C2" s="5" t="s">
        <v>24</v>
      </c>
      <c r="D2" s="22" t="s">
        <v>25</v>
      </c>
      <c r="O2" s="35" t="s">
        <v>6</v>
      </c>
      <c r="P2" s="36"/>
    </row>
    <row r="3" spans="2:16" s="18" customFormat="1" ht="30.75" thickBot="1" x14ac:dyDescent="0.3">
      <c r="B3" s="15" t="s">
        <v>0</v>
      </c>
      <c r="C3" s="15" t="s">
        <v>1</v>
      </c>
      <c r="D3" s="20" t="s">
        <v>53</v>
      </c>
      <c r="E3" s="16" t="s">
        <v>50</v>
      </c>
      <c r="F3" s="16" t="s">
        <v>7</v>
      </c>
      <c r="G3" s="16" t="s">
        <v>8</v>
      </c>
      <c r="H3" s="16" t="s">
        <v>49</v>
      </c>
      <c r="I3" s="17" t="s">
        <v>9</v>
      </c>
      <c r="J3" s="16" t="s">
        <v>57</v>
      </c>
      <c r="K3" s="16" t="s">
        <v>52</v>
      </c>
      <c r="L3" s="16" t="s">
        <v>54</v>
      </c>
      <c r="M3" s="19" t="s">
        <v>4</v>
      </c>
      <c r="N3" s="15" t="s">
        <v>5</v>
      </c>
      <c r="O3" s="15" t="s">
        <v>2</v>
      </c>
      <c r="P3" s="15" t="s">
        <v>3</v>
      </c>
    </row>
    <row r="4" spans="2:16" ht="90.75" thickTop="1" x14ac:dyDescent="0.25">
      <c r="B4" s="2" t="s">
        <v>10</v>
      </c>
      <c r="C4" s="4" t="s">
        <v>11</v>
      </c>
      <c r="D4" s="29">
        <f ca="1">Data!R2</f>
        <v>1.5649896972666742E-3</v>
      </c>
      <c r="E4" s="14">
        <v>10</v>
      </c>
      <c r="F4" s="14">
        <v>327</v>
      </c>
      <c r="G4" s="14">
        <v>54</v>
      </c>
      <c r="H4" s="14">
        <v>1</v>
      </c>
      <c r="I4" s="3">
        <v>44136</v>
      </c>
      <c r="J4" s="14">
        <v>0</v>
      </c>
      <c r="K4" s="14">
        <v>2</v>
      </c>
      <c r="L4" s="14">
        <v>0</v>
      </c>
      <c r="N4" s="2" t="s">
        <v>12</v>
      </c>
    </row>
    <row r="5" spans="2:16" ht="81" customHeight="1" x14ac:dyDescent="0.25">
      <c r="B5" s="2" t="s">
        <v>14</v>
      </c>
      <c r="C5" s="4" t="s">
        <v>13</v>
      </c>
      <c r="D5" s="29">
        <f ca="1">Data!R3</f>
        <v>4.2163927472638675E-2</v>
      </c>
      <c r="E5" s="14">
        <v>45</v>
      </c>
      <c r="F5" s="14">
        <v>11600</v>
      </c>
      <c r="G5" s="14">
        <v>429</v>
      </c>
      <c r="H5" s="14">
        <v>0</v>
      </c>
      <c r="I5" s="3">
        <v>43614</v>
      </c>
      <c r="J5" s="14">
        <v>35</v>
      </c>
      <c r="K5" s="14">
        <v>35</v>
      </c>
      <c r="L5" s="14">
        <v>80</v>
      </c>
      <c r="N5" s="2" t="s">
        <v>15</v>
      </c>
      <c r="P5" s="2" t="s">
        <v>16</v>
      </c>
    </row>
    <row r="6" spans="2:16" ht="30" x14ac:dyDescent="0.25">
      <c r="B6" s="2" t="s">
        <v>17</v>
      </c>
      <c r="C6" s="4" t="s">
        <v>19</v>
      </c>
      <c r="D6" s="29">
        <f ca="1">Data!R4</f>
        <v>6.9308666840862456E-6</v>
      </c>
      <c r="E6" s="14">
        <v>0</v>
      </c>
      <c r="F6" s="14">
        <v>0</v>
      </c>
      <c r="G6" s="14">
        <v>0</v>
      </c>
      <c r="H6" s="14">
        <v>1</v>
      </c>
      <c r="I6" s="3">
        <v>44075</v>
      </c>
      <c r="J6" s="14">
        <v>0</v>
      </c>
      <c r="K6" s="14">
        <v>1</v>
      </c>
      <c r="L6" s="14">
        <v>0</v>
      </c>
      <c r="N6" s="2" t="s">
        <v>18</v>
      </c>
    </row>
    <row r="7" spans="2:16" ht="330" x14ac:dyDescent="0.25">
      <c r="B7" s="2" t="s">
        <v>20</v>
      </c>
      <c r="C7" s="4" t="s">
        <v>21</v>
      </c>
      <c r="D7" s="29">
        <f ca="1">Data!R5</f>
        <v>1.0041439651904151E-2</v>
      </c>
      <c r="E7" s="14">
        <v>82</v>
      </c>
      <c r="F7" s="14">
        <v>2300</v>
      </c>
      <c r="G7" s="14">
        <v>181</v>
      </c>
      <c r="H7" s="14">
        <v>20</v>
      </c>
      <c r="I7" s="3">
        <v>43862</v>
      </c>
      <c r="J7" s="14">
        <v>1000</v>
      </c>
      <c r="K7" s="14">
        <v>31</v>
      </c>
      <c r="L7" s="14">
        <v>100</v>
      </c>
      <c r="N7" s="2" t="s">
        <v>22</v>
      </c>
      <c r="O7" s="2" t="s">
        <v>23</v>
      </c>
    </row>
    <row r="8" spans="2:16" s="30" customFormat="1" ht="45" x14ac:dyDescent="0.25">
      <c r="B8" s="30" t="s">
        <v>56</v>
      </c>
      <c r="C8" s="31" t="s">
        <v>55</v>
      </c>
      <c r="D8" s="32">
        <f ca="1">Data!R6</f>
        <v>0.94577913684372494</v>
      </c>
      <c r="E8" s="33">
        <v>78</v>
      </c>
      <c r="F8" s="33">
        <v>21300</v>
      </c>
      <c r="G8" s="33">
        <v>3900</v>
      </c>
      <c r="H8" s="33">
        <v>5</v>
      </c>
      <c r="I8" s="34">
        <v>44211</v>
      </c>
      <c r="J8" s="33">
        <v>24000</v>
      </c>
      <c r="K8" s="33">
        <v>164</v>
      </c>
      <c r="L8" s="33">
        <v>100</v>
      </c>
      <c r="N8" s="30" t="s">
        <v>58</v>
      </c>
      <c r="O8" s="30" t="s">
        <v>59</v>
      </c>
    </row>
    <row r="9" spans="2:16" ht="30" x14ac:dyDescent="0.25">
      <c r="B9" s="2" t="s">
        <v>61</v>
      </c>
      <c r="C9" s="4" t="s">
        <v>60</v>
      </c>
      <c r="D9" s="29">
        <f ca="1">Data!R7</f>
        <v>4.4357546778151972E-4</v>
      </c>
      <c r="E9" s="14">
        <v>9</v>
      </c>
      <c r="F9" s="14">
        <v>105</v>
      </c>
      <c r="G9" s="14">
        <v>24</v>
      </c>
      <c r="H9" s="14">
        <v>1</v>
      </c>
      <c r="I9" s="3">
        <v>44166</v>
      </c>
      <c r="J9" s="14">
        <v>0</v>
      </c>
      <c r="K9" s="14">
        <v>3</v>
      </c>
      <c r="L9" s="14">
        <v>90</v>
      </c>
    </row>
    <row r="10" spans="2:16" ht="30" x14ac:dyDescent="0.25">
      <c r="B10" s="2" t="s">
        <v>66</v>
      </c>
      <c r="C10" s="4" t="s">
        <v>65</v>
      </c>
      <c r="E10" s="14">
        <v>204</v>
      </c>
      <c r="F10" s="14">
        <v>8912</v>
      </c>
      <c r="G10" s="14">
        <v>1600</v>
      </c>
      <c r="H10" s="14">
        <v>5</v>
      </c>
      <c r="I10" s="3">
        <v>44212</v>
      </c>
      <c r="J10" s="14">
        <v>22000</v>
      </c>
      <c r="K10" s="14">
        <v>78</v>
      </c>
      <c r="N10" s="2" t="s">
        <v>67</v>
      </c>
    </row>
    <row r="11" spans="2:16" ht="30" x14ac:dyDescent="0.25">
      <c r="B11" s="2" t="s">
        <v>69</v>
      </c>
      <c r="C11" s="2" t="s">
        <v>68</v>
      </c>
      <c r="E11" s="14">
        <v>304</v>
      </c>
      <c r="F11" s="14">
        <v>6900</v>
      </c>
      <c r="G11" s="14">
        <v>873</v>
      </c>
      <c r="H11" s="14">
        <v>1</v>
      </c>
      <c r="I11" s="3">
        <v>44012</v>
      </c>
      <c r="J11" s="14">
        <v>23100</v>
      </c>
      <c r="K11" s="14">
        <v>68</v>
      </c>
    </row>
    <row r="12" spans="2:16" ht="30" x14ac:dyDescent="0.25">
      <c r="B12" s="2" t="s">
        <v>71</v>
      </c>
      <c r="C12" s="4" t="s">
        <v>70</v>
      </c>
      <c r="E12" s="14">
        <v>3</v>
      </c>
      <c r="F12" s="14">
        <v>1800</v>
      </c>
      <c r="G12" s="14">
        <v>892</v>
      </c>
      <c r="H12" s="14">
        <v>5</v>
      </c>
      <c r="I12" s="3">
        <v>44105</v>
      </c>
      <c r="J12" s="14">
        <v>710</v>
      </c>
      <c r="K12" s="14">
        <v>4</v>
      </c>
    </row>
  </sheetData>
  <mergeCells count="1">
    <mergeCell ref="O2:P2"/>
  </mergeCells>
  <hyperlinks>
    <hyperlink ref="C4" r:id="rId1" xr:uid="{A049D8B9-F0DD-4D36-95ED-DD0DEA57E042}"/>
    <hyperlink ref="C5" r:id="rId2" xr:uid="{CACDDFA1-DE35-4C34-B9FA-1B6FD3FCBAFD}"/>
    <hyperlink ref="C6" r:id="rId3" xr:uid="{0B45B820-F9C5-4CFB-9AFE-6A048EE60E93}"/>
    <hyperlink ref="C7" r:id="rId4" xr:uid="{5F8E505A-ABD6-431D-905C-E1FCB14DA6EB}"/>
    <hyperlink ref="D2" r:id="rId5" xr:uid="{76A2536A-A56A-441C-A5C9-9F52AF859BA2}"/>
    <hyperlink ref="C8" r:id="rId6" xr:uid="{56B2A3BF-27EC-4984-89A8-A0C3434E96DF}"/>
    <hyperlink ref="C9" r:id="rId7" xr:uid="{5C9F1424-C227-4E37-84DC-948980913D1F}"/>
    <hyperlink ref="C12" r:id="rId8" xr:uid="{0D535AF6-7305-4F50-B296-16E6D2A864B3}"/>
    <hyperlink ref="C10" r:id="rId9" xr:uid="{4A8C5BF3-5E41-4076-A59C-0E9AA2ABF0FC}"/>
  </hyperlinks>
  <pageMargins left="0.7" right="0.7" top="0.75" bottom="0.75" header="0.3" footer="0.3"/>
  <pageSetup orientation="portrait" r:id="rId10"/>
  <legacy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8098A-CEFD-45F9-82D8-E6CD3F4146B8}">
  <dimension ref="B21:K30"/>
  <sheetViews>
    <sheetView workbookViewId="0">
      <selection activeCell="D22" sqref="D22"/>
    </sheetView>
  </sheetViews>
  <sheetFormatPr defaultRowHeight="15" x14ac:dyDescent="0.25"/>
  <cols>
    <col min="2" max="2" width="8.28515625" bestFit="1" customWidth="1"/>
    <col min="3" max="3" width="33.5703125" customWidth="1"/>
    <col min="4" max="4" width="14.42578125" customWidth="1"/>
    <col min="6" max="6" width="29.7109375" customWidth="1"/>
    <col min="9" max="9" width="31" customWidth="1"/>
    <col min="10" max="10" width="25.85546875" customWidth="1"/>
  </cols>
  <sheetData>
    <row r="21" spans="2:11" ht="15.75" thickBot="1" x14ac:dyDescent="0.3"/>
    <row r="22" spans="2:11" ht="32.25" thickBot="1" x14ac:dyDescent="0.3">
      <c r="B22" s="6" t="s">
        <v>26</v>
      </c>
      <c r="C22" s="7" t="s">
        <v>27</v>
      </c>
      <c r="D22" s="6" t="s">
        <v>28</v>
      </c>
      <c r="F22" s="7" t="s">
        <v>37</v>
      </c>
      <c r="G22" s="6" t="s">
        <v>38</v>
      </c>
      <c r="I22" s="7" t="s">
        <v>42</v>
      </c>
      <c r="J22" s="6" t="s">
        <v>43</v>
      </c>
      <c r="K22" s="6" t="s">
        <v>38</v>
      </c>
    </row>
    <row r="23" spans="2:11" ht="15.75" thickBot="1" x14ac:dyDescent="0.3">
      <c r="B23" s="8">
        <v>1</v>
      </c>
      <c r="C23" s="9" t="s">
        <v>29</v>
      </c>
      <c r="D23" s="23">
        <v>0.25</v>
      </c>
      <c r="F23" s="9" t="s">
        <v>39</v>
      </c>
      <c r="G23" s="8">
        <v>3</v>
      </c>
      <c r="I23" s="9" t="s">
        <v>44</v>
      </c>
      <c r="J23" s="10">
        <v>0</v>
      </c>
      <c r="K23" s="8">
        <v>1</v>
      </c>
    </row>
    <row r="24" spans="2:11" ht="15.75" thickBot="1" x14ac:dyDescent="0.3">
      <c r="B24" s="11">
        <v>2</v>
      </c>
      <c r="C24" s="12" t="s">
        <v>30</v>
      </c>
      <c r="D24" s="24">
        <v>0.2</v>
      </c>
      <c r="F24" s="12" t="s">
        <v>40</v>
      </c>
      <c r="G24" s="11">
        <v>2</v>
      </c>
      <c r="I24" s="12" t="s">
        <v>45</v>
      </c>
      <c r="J24" s="13">
        <v>0.65</v>
      </c>
      <c r="K24" s="11">
        <v>2</v>
      </c>
    </row>
    <row r="25" spans="2:11" ht="15.75" thickBot="1" x14ac:dyDescent="0.3">
      <c r="B25" s="8">
        <v>3</v>
      </c>
      <c r="C25" s="9" t="s">
        <v>31</v>
      </c>
      <c r="D25" s="23">
        <v>0.15</v>
      </c>
      <c r="F25" s="9" t="s">
        <v>41</v>
      </c>
      <c r="G25" s="8">
        <v>1</v>
      </c>
      <c r="I25" s="9" t="s">
        <v>46</v>
      </c>
      <c r="J25" s="10">
        <v>0.8</v>
      </c>
      <c r="K25" s="8">
        <v>3</v>
      </c>
    </row>
    <row r="26" spans="2:11" ht="15.75" thickBot="1" x14ac:dyDescent="0.3">
      <c r="B26" s="11">
        <v>4</v>
      </c>
      <c r="C26" s="12" t="s">
        <v>32</v>
      </c>
      <c r="D26" s="24">
        <v>0.12</v>
      </c>
      <c r="I26" s="12" t="s">
        <v>47</v>
      </c>
      <c r="J26" s="13">
        <v>0.9</v>
      </c>
      <c r="K26" s="11">
        <v>4</v>
      </c>
    </row>
    <row r="27" spans="2:11" ht="15.75" thickBot="1" x14ac:dyDescent="0.3">
      <c r="B27" s="8">
        <v>5</v>
      </c>
      <c r="C27" s="9" t="s">
        <v>33</v>
      </c>
      <c r="D27" s="23">
        <v>0.1</v>
      </c>
      <c r="I27" s="9" t="s">
        <v>48</v>
      </c>
      <c r="J27" s="10">
        <v>0.96</v>
      </c>
      <c r="K27" s="8">
        <v>5</v>
      </c>
    </row>
    <row r="28" spans="2:11" ht="15.75" thickBot="1" x14ac:dyDescent="0.3">
      <c r="B28" s="11">
        <v>6</v>
      </c>
      <c r="C28" s="12" t="s">
        <v>34</v>
      </c>
      <c r="D28" s="24">
        <v>0.1</v>
      </c>
    </row>
    <row r="29" spans="2:11" ht="15.75" thickBot="1" x14ac:dyDescent="0.3">
      <c r="B29" s="8">
        <v>7</v>
      </c>
      <c r="C29" s="9" t="s">
        <v>35</v>
      </c>
      <c r="D29" s="23">
        <v>0.08</v>
      </c>
    </row>
    <row r="30" spans="2:11" ht="15.75" thickBot="1" x14ac:dyDescent="0.3">
      <c r="B30" s="11" t="s">
        <v>36</v>
      </c>
      <c r="C30" s="12"/>
      <c r="D30" s="13">
        <v>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157D7-98E5-43C9-87A7-A06345658455}">
  <dimension ref="A1:R9"/>
  <sheetViews>
    <sheetView workbookViewId="0">
      <selection activeCell="R2" sqref="R2"/>
    </sheetView>
  </sheetViews>
  <sheetFormatPr defaultRowHeight="15" x14ac:dyDescent="0.25"/>
  <cols>
    <col min="1" max="1" width="12.28515625" bestFit="1" customWidth="1"/>
    <col min="2" max="2" width="11.140625" bestFit="1" customWidth="1"/>
    <col min="3" max="3" width="11.140625" customWidth="1"/>
    <col min="4" max="4" width="6.42578125" bestFit="1" customWidth="1"/>
    <col min="5" max="5" width="6.7109375" bestFit="1" customWidth="1"/>
    <col min="6" max="6" width="14.85546875" bestFit="1" customWidth="1"/>
    <col min="7" max="7" width="19.5703125" customWidth="1"/>
    <col min="8" max="8" width="14.85546875" customWidth="1"/>
    <col min="9" max="9" width="18.5703125" bestFit="1" customWidth="1"/>
    <col min="10" max="10" width="13.42578125" bestFit="1" customWidth="1"/>
    <col min="11" max="12" width="13.42578125" customWidth="1"/>
    <col min="13" max="13" width="15.7109375" bestFit="1" customWidth="1"/>
    <col min="14" max="14" width="9.5703125" bestFit="1" customWidth="1"/>
    <col min="15" max="15" width="19.140625" bestFit="1" customWidth="1"/>
    <col min="16" max="16" width="16.5703125" customWidth="1"/>
    <col min="17" max="17" width="30.5703125" customWidth="1"/>
    <col min="18" max="18" width="11.140625" customWidth="1"/>
  </cols>
  <sheetData>
    <row r="1" spans="1:18" ht="15.75" thickBot="1" x14ac:dyDescent="0.3">
      <c r="A1" t="s">
        <v>0</v>
      </c>
      <c r="B1" t="s">
        <v>50</v>
      </c>
      <c r="C1" s="25" t="s">
        <v>28</v>
      </c>
      <c r="D1" t="s">
        <v>7</v>
      </c>
      <c r="E1" t="s">
        <v>8</v>
      </c>
      <c r="F1" t="s">
        <v>52</v>
      </c>
      <c r="G1" t="s">
        <v>63</v>
      </c>
      <c r="H1" s="25" t="s">
        <v>28</v>
      </c>
      <c r="I1" t="s">
        <v>49</v>
      </c>
      <c r="J1" t="s">
        <v>9</v>
      </c>
      <c r="K1" t="s">
        <v>64</v>
      </c>
      <c r="L1" s="25" t="s">
        <v>28</v>
      </c>
      <c r="M1" t="s">
        <v>57</v>
      </c>
      <c r="N1" s="25" t="s">
        <v>28</v>
      </c>
      <c r="O1" t="s">
        <v>54</v>
      </c>
      <c r="P1" s="25" t="s">
        <v>28</v>
      </c>
      <c r="Q1" s="28" t="s">
        <v>62</v>
      </c>
    </row>
    <row r="2" spans="1:18" x14ac:dyDescent="0.25">
      <c r="A2" t="s">
        <v>10</v>
      </c>
      <c r="B2">
        <v>10</v>
      </c>
      <c r="C2" s="27">
        <f>B2*'EVALUATION MODEL'!D$28*-1</f>
        <v>-1</v>
      </c>
      <c r="D2">
        <v>327</v>
      </c>
      <c r="E2">
        <v>54</v>
      </c>
      <c r="F2">
        <v>2</v>
      </c>
      <c r="G2">
        <f>SUM(D2:F2)</f>
        <v>383</v>
      </c>
      <c r="H2" s="27">
        <f>G2*'EVALUATION MODEL'!D26</f>
        <v>45.96</v>
      </c>
      <c r="I2">
        <v>1</v>
      </c>
      <c r="J2" s="1">
        <v>44136</v>
      </c>
      <c r="K2">
        <f ca="1">I2+ IF(DATEDIF(J2,TODAY(),"M")&lt;6,1,0)</f>
        <v>2</v>
      </c>
      <c r="L2" s="27">
        <f ca="1">K2*'EVALUATION MODEL'!D$28</f>
        <v>0.2</v>
      </c>
      <c r="M2">
        <v>0</v>
      </c>
      <c r="N2" s="27">
        <f>M2*'EVALUATION MODEL'!D$29</f>
        <v>0</v>
      </c>
      <c r="O2">
        <v>0</v>
      </c>
      <c r="P2" s="27">
        <f>O2*'EVALUATION MODEL'!D$25</f>
        <v>0</v>
      </c>
      <c r="Q2" s="27">
        <f ca="1">C2+H2+L2+N2+P2</f>
        <v>45.160000000000004</v>
      </c>
      <c r="R2" s="27">
        <f ca="1">Q2/Q$8</f>
        <v>1.5649896972666742E-3</v>
      </c>
    </row>
    <row r="3" spans="1:18" x14ac:dyDescent="0.25">
      <c r="A3" t="s">
        <v>14</v>
      </c>
      <c r="B3">
        <v>45</v>
      </c>
      <c r="C3" s="27">
        <f>B3*'EVALUATION MODEL'!D$28*-1</f>
        <v>-4.5</v>
      </c>
      <c r="D3">
        <v>11600</v>
      </c>
      <c r="E3">
        <v>429</v>
      </c>
      <c r="F3">
        <v>35</v>
      </c>
      <c r="G3">
        <f t="shared" ref="G3:G7" si="0">SUM(D3:F3)</f>
        <v>12064</v>
      </c>
      <c r="H3" s="27">
        <f>G3*'EVALUATION MODEL'!D27</f>
        <v>1206.4000000000001</v>
      </c>
      <c r="I3">
        <v>0</v>
      </c>
      <c r="J3" s="1">
        <v>43614</v>
      </c>
      <c r="K3">
        <f t="shared" ref="K3:K7" ca="1" si="1">I3+ IF(DATEDIF(J3,TODAY(),"M")&lt;6,1,0)</f>
        <v>0</v>
      </c>
      <c r="L3" s="27">
        <f ca="1">K3*'EVALUATION MODEL'!D$28</f>
        <v>0</v>
      </c>
      <c r="M3">
        <v>35</v>
      </c>
      <c r="N3" s="27">
        <f>M3*'EVALUATION MODEL'!D$29</f>
        <v>2.8000000000000003</v>
      </c>
      <c r="O3">
        <v>80</v>
      </c>
      <c r="P3" s="27">
        <f>O3*'EVALUATION MODEL'!D$25</f>
        <v>12</v>
      </c>
      <c r="Q3" s="27">
        <f t="shared" ref="Q3:Q7" ca="1" si="2">C3+H3+L3+N3+P3</f>
        <v>1216.7</v>
      </c>
      <c r="R3" s="27">
        <f t="shared" ref="R3:R7" ca="1" si="3">Q3/Q$8</f>
        <v>4.2163927472638675E-2</v>
      </c>
    </row>
    <row r="4" spans="1:18" x14ac:dyDescent="0.25">
      <c r="A4" t="s">
        <v>17</v>
      </c>
      <c r="B4">
        <v>0</v>
      </c>
      <c r="C4" s="27">
        <f>B4*'EVALUATION MODEL'!D$28*-1</f>
        <v>0</v>
      </c>
      <c r="D4">
        <v>0</v>
      </c>
      <c r="E4">
        <v>0</v>
      </c>
      <c r="F4">
        <v>1</v>
      </c>
      <c r="G4">
        <f t="shared" si="0"/>
        <v>1</v>
      </c>
      <c r="H4" s="27">
        <f>G4*'EVALUATION MODEL'!D28</f>
        <v>0.1</v>
      </c>
      <c r="I4">
        <v>1</v>
      </c>
      <c r="J4" s="1">
        <v>44075</v>
      </c>
      <c r="K4">
        <f t="shared" ca="1" si="1"/>
        <v>1</v>
      </c>
      <c r="L4" s="27">
        <f ca="1">K4*'EVALUATION MODEL'!D$28</f>
        <v>0.1</v>
      </c>
      <c r="M4">
        <v>0</v>
      </c>
      <c r="N4" s="27">
        <f>M4*'EVALUATION MODEL'!D$29</f>
        <v>0</v>
      </c>
      <c r="O4">
        <v>0</v>
      </c>
      <c r="P4" s="27">
        <f>O4*'EVALUATION MODEL'!D$25</f>
        <v>0</v>
      </c>
      <c r="Q4" s="27">
        <f t="shared" ca="1" si="2"/>
        <v>0.2</v>
      </c>
      <c r="R4" s="27">
        <f t="shared" ca="1" si="3"/>
        <v>6.9308666840862456E-6</v>
      </c>
    </row>
    <row r="5" spans="1:18" x14ac:dyDescent="0.25">
      <c r="A5" t="s">
        <v>20</v>
      </c>
      <c r="B5">
        <v>82</v>
      </c>
      <c r="C5" s="27">
        <f>B5*'EVALUATION MODEL'!D$28*-1</f>
        <v>-8.2000000000000011</v>
      </c>
      <c r="D5">
        <v>2300</v>
      </c>
      <c r="E5">
        <v>181</v>
      </c>
      <c r="F5">
        <v>31</v>
      </c>
      <c r="G5">
        <f t="shared" si="0"/>
        <v>2512</v>
      </c>
      <c r="H5" s="27">
        <f>G5*'EVALUATION MODEL'!D29</f>
        <v>200.96</v>
      </c>
      <c r="I5">
        <v>20</v>
      </c>
      <c r="J5" s="1">
        <v>43862</v>
      </c>
      <c r="K5">
        <f t="shared" ca="1" si="1"/>
        <v>20</v>
      </c>
      <c r="L5" s="27">
        <f ca="1">K5*'EVALUATION MODEL'!D$28</f>
        <v>2</v>
      </c>
      <c r="M5">
        <v>1000</v>
      </c>
      <c r="N5" s="27">
        <f>M5*'EVALUATION MODEL'!D$29</f>
        <v>80</v>
      </c>
      <c r="O5">
        <v>100</v>
      </c>
      <c r="P5" s="27">
        <f>O5*'EVALUATION MODEL'!D$25</f>
        <v>15</v>
      </c>
      <c r="Q5" s="27">
        <f t="shared" ca="1" si="2"/>
        <v>289.76</v>
      </c>
      <c r="R5" s="27">
        <f t="shared" ca="1" si="3"/>
        <v>1.0041439651904151E-2</v>
      </c>
    </row>
    <row r="6" spans="1:18" x14ac:dyDescent="0.25">
      <c r="A6" t="s">
        <v>56</v>
      </c>
      <c r="B6">
        <v>78</v>
      </c>
      <c r="C6" s="27">
        <f>B6*'EVALUATION MODEL'!D$28*-1</f>
        <v>-7.8000000000000007</v>
      </c>
      <c r="D6">
        <v>21300</v>
      </c>
      <c r="E6">
        <v>3900</v>
      </c>
      <c r="F6">
        <v>164</v>
      </c>
      <c r="G6">
        <f t="shared" si="0"/>
        <v>25364</v>
      </c>
      <c r="H6" s="27">
        <f>G6*'EVALUATION MODEL'!D30</f>
        <v>25364</v>
      </c>
      <c r="I6">
        <v>5</v>
      </c>
      <c r="J6" s="1">
        <v>44211</v>
      </c>
      <c r="K6">
        <f t="shared" ca="1" si="1"/>
        <v>6</v>
      </c>
      <c r="L6" s="27">
        <f ca="1">K6*'EVALUATION MODEL'!D$28</f>
        <v>0.60000000000000009</v>
      </c>
      <c r="M6">
        <v>24000</v>
      </c>
      <c r="N6" s="27">
        <f>M6*'EVALUATION MODEL'!D$29</f>
        <v>1920</v>
      </c>
      <c r="O6">
        <v>100</v>
      </c>
      <c r="P6" s="27">
        <f>O6*'EVALUATION MODEL'!D$25</f>
        <v>15</v>
      </c>
      <c r="Q6" s="27">
        <f t="shared" ca="1" si="2"/>
        <v>27291.8</v>
      </c>
      <c r="R6" s="27">
        <f t="shared" ca="1" si="3"/>
        <v>0.94577913684372494</v>
      </c>
    </row>
    <row r="7" spans="1:18" x14ac:dyDescent="0.25">
      <c r="A7" t="s">
        <v>61</v>
      </c>
      <c r="B7">
        <v>9</v>
      </c>
      <c r="C7" s="27">
        <f>B7*'EVALUATION MODEL'!D$28*-1</f>
        <v>-0.9</v>
      </c>
      <c r="D7">
        <v>105</v>
      </c>
      <c r="E7">
        <v>24</v>
      </c>
      <c r="F7">
        <v>3</v>
      </c>
      <c r="G7">
        <f t="shared" si="0"/>
        <v>132</v>
      </c>
      <c r="H7" s="27">
        <f>G7*'EVALUATION MODEL'!D31</f>
        <v>0</v>
      </c>
      <c r="I7">
        <v>1</v>
      </c>
      <c r="J7" s="1">
        <v>44166</v>
      </c>
      <c r="K7">
        <f t="shared" ca="1" si="1"/>
        <v>2</v>
      </c>
      <c r="L7" s="27">
        <f ca="1">K7*'EVALUATION MODEL'!D$28</f>
        <v>0.2</v>
      </c>
      <c r="M7">
        <v>0</v>
      </c>
      <c r="N7" s="27">
        <f>M7*'EVALUATION MODEL'!D$29</f>
        <v>0</v>
      </c>
      <c r="O7">
        <v>90</v>
      </c>
      <c r="P7" s="27">
        <f>O7*'EVALUATION MODEL'!D$25</f>
        <v>13.5</v>
      </c>
      <c r="Q7" s="27">
        <f t="shared" ca="1" si="2"/>
        <v>12.8</v>
      </c>
      <c r="R7" s="27">
        <f t="shared" ca="1" si="3"/>
        <v>4.4357546778151972E-4</v>
      </c>
    </row>
    <row r="8" spans="1:18" ht="15.75" thickBot="1" x14ac:dyDescent="0.3">
      <c r="A8" s="26"/>
      <c r="B8" s="26">
        <f>SUM(B2:B7)</f>
        <v>224</v>
      </c>
      <c r="C8" s="26">
        <f t="shared" ref="C8:Q8" si="4">SUM(C2:C7)</f>
        <v>-22.4</v>
      </c>
      <c r="D8" s="26">
        <f t="shared" si="4"/>
        <v>35632</v>
      </c>
      <c r="E8" s="26">
        <f t="shared" si="4"/>
        <v>4588</v>
      </c>
      <c r="F8" s="26">
        <f>SUM(F2:F7)</f>
        <v>236</v>
      </c>
      <c r="G8" s="26">
        <f t="shared" ref="G8:H8" si="5">SUM(G2:G7)</f>
        <v>40456</v>
      </c>
      <c r="H8" s="26">
        <f t="shared" si="5"/>
        <v>26817.42</v>
      </c>
      <c r="I8" s="26">
        <f t="shared" si="4"/>
        <v>28</v>
      </c>
      <c r="J8" s="26">
        <f t="shared" si="4"/>
        <v>264064</v>
      </c>
      <c r="K8" s="26">
        <f t="shared" ref="K8" ca="1" si="6">SUM(K2:K7)</f>
        <v>31</v>
      </c>
      <c r="L8" s="26">
        <f t="shared" ref="L8" ca="1" si="7">SUM(L2:L7)</f>
        <v>3.1</v>
      </c>
      <c r="M8" s="26">
        <f t="shared" si="4"/>
        <v>25035</v>
      </c>
      <c r="N8" s="26">
        <f t="shared" si="4"/>
        <v>2002.8</v>
      </c>
      <c r="O8" s="26">
        <f t="shared" si="4"/>
        <v>370</v>
      </c>
      <c r="P8" s="26">
        <f t="shared" si="4"/>
        <v>55.5</v>
      </c>
      <c r="Q8" s="26">
        <f t="shared" ca="1" si="4"/>
        <v>28856.42</v>
      </c>
      <c r="R8" s="27">
        <f ca="1">SUM(R2:R7)</f>
        <v>1</v>
      </c>
    </row>
    <row r="9" spans="1:18" ht="15.75" thickTop="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PDF ONLINE EDITORS</vt:lpstr>
      <vt:lpstr>EVALUATION MODEL</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Canon</dc:creator>
  <cp:lastModifiedBy>Javier Cañon</cp:lastModifiedBy>
  <dcterms:created xsi:type="dcterms:W3CDTF">2015-06-05T18:17:20Z</dcterms:created>
  <dcterms:modified xsi:type="dcterms:W3CDTF">2021-03-23T19:54:06Z</dcterms:modified>
</cp:coreProperties>
</file>