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rdware\Desktop\Javier Celada 2025\Ultimo semestre\Tesis\Evaluacion energetica\"/>
    </mc:Choice>
  </mc:AlternateContent>
  <xr:revisionPtr revIDLastSave="0" documentId="13_ncr:1_{D8073AE1-965E-49F1-AA0E-8D9081D7D3AC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Resumen" sheetId="1" r:id="rId1"/>
    <sheet name="Generación Solar" sheetId="2" r:id="rId2"/>
    <sheet name="Consumo Energético" sheetId="3" r:id="rId3"/>
    <sheet name="Rendimiento Baterías" sheetId="5" r:id="rId4"/>
  </sheets>
  <definedNames>
    <definedName name="_xlnm._FilterDatabase" localSheetId="3" hidden="1">'Rendimiento Baterías'!$A$1:$F$47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" l="1"/>
  <c r="I4" i="2"/>
  <c r="L10" i="5"/>
  <c r="L11" i="5"/>
  <c r="L12" i="5"/>
  <c r="K12" i="5"/>
  <c r="K11" i="5"/>
  <c r="K10" i="5"/>
  <c r="J12" i="5"/>
  <c r="J11" i="5"/>
  <c r="J10" i="5"/>
  <c r="I5" i="5"/>
  <c r="I4" i="5"/>
  <c r="B28" i="1"/>
  <c r="B27" i="1"/>
  <c r="B26" i="1"/>
  <c r="B25" i="1"/>
  <c r="B24" i="1"/>
  <c r="B23" i="1"/>
  <c r="I6" i="2"/>
  <c r="I7" i="2"/>
  <c r="I2" i="2"/>
  <c r="I3" i="2"/>
  <c r="E23" i="3"/>
  <c r="B23" i="3"/>
  <c r="D22" i="3"/>
  <c r="C10" i="3"/>
  <c r="B10" i="3"/>
  <c r="D10" i="3"/>
  <c r="D17" i="3"/>
  <c r="D18" i="3"/>
  <c r="D19" i="3"/>
  <c r="D20" i="3"/>
  <c r="D21" i="3"/>
  <c r="D16" i="3"/>
  <c r="D23" i="3" s="1"/>
  <c r="C23" i="3"/>
  <c r="F49" i="2"/>
  <c r="D49" i="2"/>
  <c r="C49" i="2"/>
  <c r="E49" i="2"/>
  <c r="D47" i="5"/>
  <c r="E47" i="5"/>
  <c r="I3" i="5" s="1"/>
  <c r="F47" i="5"/>
  <c r="C47" i="5"/>
  <c r="B29" i="1" l="1"/>
</calcChain>
</file>

<file path=xl/sharedStrings.xml><?xml version="1.0" encoding="utf-8"?>
<sst xmlns="http://schemas.openxmlformats.org/spreadsheetml/2006/main" count="169" uniqueCount="105">
  <si>
    <t>EVALUACIÓN ENERGÉTICA SISTEMA FOTOVOLTAICO</t>
  </si>
  <si>
    <t>Ciudad de Guatemala, Guatemala</t>
  </si>
  <si>
    <t>MÉTRICAS DE RENDIMIENTO</t>
  </si>
  <si>
    <t>Métrica</t>
  </si>
  <si>
    <t>Objetivo</t>
  </si>
  <si>
    <t>Resultado</t>
  </si>
  <si>
    <t>Optimización consumo</t>
  </si>
  <si>
    <t>40%</t>
  </si>
  <si>
    <t>53.8%</t>
  </si>
  <si>
    <t>Reducción picos</t>
  </si>
  <si>
    <t>30%</t>
  </si>
  <si>
    <t>35.7%</t>
  </si>
  <si>
    <t>Autonomía baterías</t>
  </si>
  <si>
    <t>4 horas</t>
  </si>
  <si>
    <t>Balance carga/descarga</t>
  </si>
  <si>
    <t>95%</t>
  </si>
  <si>
    <t>97.1%</t>
  </si>
  <si>
    <t>CONFIGURACIÓN DEL SISTEMA</t>
  </si>
  <si>
    <t>Componente</t>
  </si>
  <si>
    <t>Especificación</t>
  </si>
  <si>
    <t>Valor</t>
  </si>
  <si>
    <t>Paneles solares</t>
  </si>
  <si>
    <t>Batería LiFePO₄</t>
  </si>
  <si>
    <t>Controlador MPPT</t>
  </si>
  <si>
    <t>Victron BlueSolar 75/10</t>
  </si>
  <si>
    <t>Inversor</t>
  </si>
  <si>
    <t>Monitor batería</t>
  </si>
  <si>
    <t>BMV-712 Smart</t>
  </si>
  <si>
    <t>Medidor energía</t>
  </si>
  <si>
    <t>Tuya Smart bidireccional</t>
  </si>
  <si>
    <t>RESULTADOS PRINCIPALES (45 días)</t>
  </si>
  <si>
    <t>Parámetro</t>
  </si>
  <si>
    <t>Unidad</t>
  </si>
  <si>
    <t>Generación total</t>
  </si>
  <si>
    <t>kWh</t>
  </si>
  <si>
    <t>Generación promedio diaria</t>
  </si>
  <si>
    <t>kWh/día</t>
  </si>
  <si>
    <t>Consumo total</t>
  </si>
  <si>
    <t>Consumo promedio diario</t>
  </si>
  <si>
    <t>Energía de red</t>
  </si>
  <si>
    <t>Eficiencia sistema</t>
  </si>
  <si>
    <t>%</t>
  </si>
  <si>
    <t>Autonomía promedio</t>
  </si>
  <si>
    <t>horas</t>
  </si>
  <si>
    <t>Día</t>
  </si>
  <si>
    <t>Fecha</t>
  </si>
  <si>
    <t>Irradiación (kWh/m²)</t>
  </si>
  <si>
    <t>Generación (kWh)</t>
  </si>
  <si>
    <t>Horas Pico Solar</t>
  </si>
  <si>
    <t>Eficiencia Sistema (%)</t>
  </si>
  <si>
    <t>RESUMEN GENERACIÓN SOLAR</t>
  </si>
  <si>
    <t>Total generado (45 días)</t>
  </si>
  <si>
    <t>Promedio diario</t>
  </si>
  <si>
    <t>Eficiencia promedio</t>
  </si>
  <si>
    <t>PERFIL DE CARGAS DIARIAS</t>
  </si>
  <si>
    <t>Carga</t>
  </si>
  <si>
    <t>Potencia (W)</t>
  </si>
  <si>
    <t>Consumo Diario (kWh)</t>
  </si>
  <si>
    <t>Iluminación LED</t>
  </si>
  <si>
    <t>TV y entretenimiento</t>
  </si>
  <si>
    <t>Ventiladores</t>
  </si>
  <si>
    <t>Otros electrodomésticos</t>
  </si>
  <si>
    <t>ANÁLISIS DE CONSUMO SEMANAL (45 días)</t>
  </si>
  <si>
    <t>Días</t>
  </si>
  <si>
    <t>Consumo Total (kWh)</t>
  </si>
  <si>
    <t>Promedio Diario (kWh)</t>
  </si>
  <si>
    <t>Pico Máximo Diario (kWh)</t>
  </si>
  <si>
    <t>Condición Climática</t>
  </si>
  <si>
    <t>Carga Inicial (%)</t>
  </si>
  <si>
    <t>Consumo Nocturno (kWh)</t>
  </si>
  <si>
    <t>Autonomía Lograda (h)</t>
  </si>
  <si>
    <t>Estado Final (%)</t>
  </si>
  <si>
    <t>Nublado</t>
  </si>
  <si>
    <t>Parcialmente nublado</t>
  </si>
  <si>
    <t>Soleado</t>
  </si>
  <si>
    <t>Observaciones</t>
  </si>
  <si>
    <t>Supera objetivo de 4h</t>
  </si>
  <si>
    <t>Autonomía mínima registrada</t>
  </si>
  <si>
    <t>En días nublados</t>
  </si>
  <si>
    <t>Autonomía máxima registrada</t>
  </si>
  <si>
    <t>En días soleados</t>
  </si>
  <si>
    <t>RENDIMIENTO POR CONDICIÓN CLIMÁTICA</t>
  </si>
  <si>
    <t>Condición</t>
  </si>
  <si>
    <t>Autonomía Prom (h)</t>
  </si>
  <si>
    <t>Carga Prom (%)</t>
  </si>
  <si>
    <t>Consumo Prom (kWh)</t>
  </si>
  <si>
    <t>Período: 45 días (08 Ago - 17 Sep 2025)</t>
  </si>
  <si>
    <t>2 unidades × 200W</t>
  </si>
  <si>
    <t>12.80V 100Ah</t>
  </si>
  <si>
    <t xml:space="preserve">Phoenix 12/1200 </t>
  </si>
  <si>
    <t>Nota</t>
  </si>
  <si>
    <t>https://www.tutiempo.net/radiacion-solar/ciudad-de-guatemala.html</t>
  </si>
  <si>
    <t>La informacion de la Irradiacion solar extrajo de la siguiente pagina web</t>
  </si>
  <si>
    <t>Refrigerador</t>
  </si>
  <si>
    <t>mediciones conseguidas con el sistema de montoreo</t>
  </si>
  <si>
    <t>Implementado en este prototipo</t>
  </si>
  <si>
    <t>La informacion de esta seccion esta respaldada por las</t>
  </si>
  <si>
    <t>No. Semana</t>
  </si>
  <si>
    <t>ANÁLISIS DE AUTONOMÍA</t>
  </si>
  <si>
    <t>Horas Uso Diario (h)</t>
  </si>
  <si>
    <t>GENERACION SOLAR (45 DIAS)</t>
  </si>
  <si>
    <t>Irradiación promedio</t>
  </si>
  <si>
    <t>Máximo diario registrado</t>
  </si>
  <si>
    <t>Mínimo diario registrado</t>
  </si>
  <si>
    <t>5.5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</si>
</sst>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0" borderId="10" xfId="0" applyBorder="1"/>
    <xf numFmtId="0" fontId="0" fillId="0" borderId="2" xfId="0" applyBorder="1"/>
    <xf numFmtId="0" fontId="0" fillId="0" borderId="13" xfId="0" applyBorder="1"/>
    <xf numFmtId="2" fontId="0" fillId="0" borderId="13" xfId="0" applyNumberFormat="1" applyBorder="1"/>
    <xf numFmtId="2" fontId="0" fillId="0" borderId="1" xfId="0" applyNumberFormat="1" applyBorder="1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DFDB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'Generación Solar'!$C$3</c:f>
              <c:strCache>
                <c:ptCount val="1"/>
                <c:pt idx="0">
                  <c:v>Irradiación (kWh/m²)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'Generación Solar'!$B$4:$B$48</c:f>
              <c:numCache>
                <c:formatCode>m/d/yyyy</c:formatCode>
                <c:ptCount val="45"/>
                <c:pt idx="0">
                  <c:v>45873</c:v>
                </c:pt>
                <c:pt idx="1">
                  <c:v>45874</c:v>
                </c:pt>
                <c:pt idx="2">
                  <c:v>45875</c:v>
                </c:pt>
                <c:pt idx="3">
                  <c:v>45876</c:v>
                </c:pt>
                <c:pt idx="4">
                  <c:v>45877</c:v>
                </c:pt>
                <c:pt idx="5">
                  <c:v>45878</c:v>
                </c:pt>
                <c:pt idx="6">
                  <c:v>45879</c:v>
                </c:pt>
                <c:pt idx="7">
                  <c:v>45880</c:v>
                </c:pt>
                <c:pt idx="8">
                  <c:v>45881</c:v>
                </c:pt>
                <c:pt idx="9">
                  <c:v>45882</c:v>
                </c:pt>
                <c:pt idx="10">
                  <c:v>45883</c:v>
                </c:pt>
                <c:pt idx="11">
                  <c:v>45884</c:v>
                </c:pt>
                <c:pt idx="12">
                  <c:v>45885</c:v>
                </c:pt>
                <c:pt idx="13">
                  <c:v>45886</c:v>
                </c:pt>
                <c:pt idx="14">
                  <c:v>45887</c:v>
                </c:pt>
                <c:pt idx="15">
                  <c:v>45888</c:v>
                </c:pt>
                <c:pt idx="16">
                  <c:v>45889</c:v>
                </c:pt>
                <c:pt idx="17">
                  <c:v>45890</c:v>
                </c:pt>
                <c:pt idx="18">
                  <c:v>45891</c:v>
                </c:pt>
                <c:pt idx="19">
                  <c:v>45892</c:v>
                </c:pt>
                <c:pt idx="20">
                  <c:v>45893</c:v>
                </c:pt>
                <c:pt idx="21">
                  <c:v>45894</c:v>
                </c:pt>
                <c:pt idx="22">
                  <c:v>45895</c:v>
                </c:pt>
                <c:pt idx="23">
                  <c:v>45896</c:v>
                </c:pt>
                <c:pt idx="24">
                  <c:v>45897</c:v>
                </c:pt>
                <c:pt idx="25">
                  <c:v>45898</c:v>
                </c:pt>
                <c:pt idx="26">
                  <c:v>45899</c:v>
                </c:pt>
                <c:pt idx="27">
                  <c:v>45900</c:v>
                </c:pt>
                <c:pt idx="28">
                  <c:v>45901</c:v>
                </c:pt>
                <c:pt idx="29">
                  <c:v>45902</c:v>
                </c:pt>
                <c:pt idx="30">
                  <c:v>45903</c:v>
                </c:pt>
                <c:pt idx="31">
                  <c:v>45904</c:v>
                </c:pt>
                <c:pt idx="32">
                  <c:v>45905</c:v>
                </c:pt>
                <c:pt idx="33">
                  <c:v>45906</c:v>
                </c:pt>
                <c:pt idx="34">
                  <c:v>45907</c:v>
                </c:pt>
                <c:pt idx="35">
                  <c:v>45908</c:v>
                </c:pt>
                <c:pt idx="36">
                  <c:v>45909</c:v>
                </c:pt>
                <c:pt idx="37">
                  <c:v>45910</c:v>
                </c:pt>
                <c:pt idx="38">
                  <c:v>45911</c:v>
                </c:pt>
                <c:pt idx="39">
                  <c:v>45912</c:v>
                </c:pt>
                <c:pt idx="40">
                  <c:v>45913</c:v>
                </c:pt>
                <c:pt idx="41">
                  <c:v>45914</c:v>
                </c:pt>
                <c:pt idx="42">
                  <c:v>45915</c:v>
                </c:pt>
                <c:pt idx="43">
                  <c:v>45916</c:v>
                </c:pt>
                <c:pt idx="44">
                  <c:v>45917</c:v>
                </c:pt>
              </c:numCache>
            </c:numRef>
          </c:cat>
          <c:val>
            <c:numRef>
              <c:f>'Generación Solar'!$C$4:$C$48</c:f>
              <c:numCache>
                <c:formatCode>General</c:formatCode>
                <c:ptCount val="45"/>
                <c:pt idx="0">
                  <c:v>5.31</c:v>
                </c:pt>
                <c:pt idx="1">
                  <c:v>3.95</c:v>
                </c:pt>
                <c:pt idx="2">
                  <c:v>5.31</c:v>
                </c:pt>
                <c:pt idx="3">
                  <c:v>4.8600000000000003</c:v>
                </c:pt>
                <c:pt idx="4">
                  <c:v>5.88</c:v>
                </c:pt>
                <c:pt idx="5">
                  <c:v>4.63</c:v>
                </c:pt>
                <c:pt idx="6">
                  <c:v>3.84</c:v>
                </c:pt>
                <c:pt idx="7">
                  <c:v>4.16</c:v>
                </c:pt>
                <c:pt idx="8">
                  <c:v>3.08</c:v>
                </c:pt>
                <c:pt idx="9">
                  <c:v>5.0199999999999996</c:v>
                </c:pt>
                <c:pt idx="10">
                  <c:v>4.72</c:v>
                </c:pt>
                <c:pt idx="11">
                  <c:v>4.82</c:v>
                </c:pt>
                <c:pt idx="12">
                  <c:v>5.26</c:v>
                </c:pt>
                <c:pt idx="13">
                  <c:v>6.23</c:v>
                </c:pt>
                <c:pt idx="14">
                  <c:v>5.65</c:v>
                </c:pt>
                <c:pt idx="15">
                  <c:v>3.92</c:v>
                </c:pt>
                <c:pt idx="16">
                  <c:v>4.54</c:v>
                </c:pt>
                <c:pt idx="17">
                  <c:v>5.27</c:v>
                </c:pt>
                <c:pt idx="18">
                  <c:v>4.4800000000000004</c:v>
                </c:pt>
                <c:pt idx="19">
                  <c:v>6.8</c:v>
                </c:pt>
                <c:pt idx="20">
                  <c:v>4.3099999999999996</c:v>
                </c:pt>
                <c:pt idx="21">
                  <c:v>6.93</c:v>
                </c:pt>
                <c:pt idx="22">
                  <c:v>4.67</c:v>
                </c:pt>
                <c:pt idx="23">
                  <c:v>5.22</c:v>
                </c:pt>
                <c:pt idx="24">
                  <c:v>6.31</c:v>
                </c:pt>
                <c:pt idx="25">
                  <c:v>4.76</c:v>
                </c:pt>
                <c:pt idx="26">
                  <c:v>3.03</c:v>
                </c:pt>
                <c:pt idx="27">
                  <c:v>5.77</c:v>
                </c:pt>
                <c:pt idx="28">
                  <c:v>6.51</c:v>
                </c:pt>
                <c:pt idx="29">
                  <c:v>6.49</c:v>
                </c:pt>
                <c:pt idx="30">
                  <c:v>6.59</c:v>
                </c:pt>
                <c:pt idx="31">
                  <c:v>4.41</c:v>
                </c:pt>
                <c:pt idx="32">
                  <c:v>5.98</c:v>
                </c:pt>
                <c:pt idx="33">
                  <c:v>5.22</c:v>
                </c:pt>
                <c:pt idx="34">
                  <c:v>6.03</c:v>
                </c:pt>
                <c:pt idx="35">
                  <c:v>5.37</c:v>
                </c:pt>
                <c:pt idx="36">
                  <c:v>5.29</c:v>
                </c:pt>
                <c:pt idx="37">
                  <c:v>5.22</c:v>
                </c:pt>
                <c:pt idx="38">
                  <c:v>3.98</c:v>
                </c:pt>
                <c:pt idx="39">
                  <c:v>4.79</c:v>
                </c:pt>
                <c:pt idx="40">
                  <c:v>4.24</c:v>
                </c:pt>
                <c:pt idx="41">
                  <c:v>6.14</c:v>
                </c:pt>
                <c:pt idx="42">
                  <c:v>5.1100000000000003</c:v>
                </c:pt>
                <c:pt idx="43">
                  <c:v>5.05</c:v>
                </c:pt>
                <c:pt idx="44">
                  <c:v>5.09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8-4394-BCBA-B6EFE7DF3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7772544"/>
        <c:axId val="807773504"/>
      </c:barChart>
      <c:dateAx>
        <c:axId val="80777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73504"/>
        <c:crosses val="autoZero"/>
        <c:auto val="1"/>
        <c:lblOffset val="100"/>
        <c:baseTimeUnit val="days"/>
      </c:dateAx>
      <c:valAx>
        <c:axId val="80777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7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Irradiación (kWh/m²) - Horas Pico Solar (h)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'Generación Solar'!$C$3</c:f>
              <c:strCache>
                <c:ptCount val="1"/>
                <c:pt idx="0">
                  <c:v>Irradiación (kWh/m²)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'Generación Solar'!$B$4:$B$48</c:f>
              <c:numCache>
                <c:formatCode>m/d/yyyy</c:formatCode>
                <c:ptCount val="45"/>
                <c:pt idx="0">
                  <c:v>45873</c:v>
                </c:pt>
                <c:pt idx="1">
                  <c:v>45874</c:v>
                </c:pt>
                <c:pt idx="2">
                  <c:v>45875</c:v>
                </c:pt>
                <c:pt idx="3">
                  <c:v>45876</c:v>
                </c:pt>
                <c:pt idx="4">
                  <c:v>45877</c:v>
                </c:pt>
                <c:pt idx="5">
                  <c:v>45878</c:v>
                </c:pt>
                <c:pt idx="6">
                  <c:v>45879</c:v>
                </c:pt>
                <c:pt idx="7">
                  <c:v>45880</c:v>
                </c:pt>
                <c:pt idx="8">
                  <c:v>45881</c:v>
                </c:pt>
                <c:pt idx="9">
                  <c:v>45882</c:v>
                </c:pt>
                <c:pt idx="10">
                  <c:v>45883</c:v>
                </c:pt>
                <c:pt idx="11">
                  <c:v>45884</c:v>
                </c:pt>
                <c:pt idx="12">
                  <c:v>45885</c:v>
                </c:pt>
                <c:pt idx="13">
                  <c:v>45886</c:v>
                </c:pt>
                <c:pt idx="14">
                  <c:v>45887</c:v>
                </c:pt>
                <c:pt idx="15">
                  <c:v>45888</c:v>
                </c:pt>
                <c:pt idx="16">
                  <c:v>45889</c:v>
                </c:pt>
                <c:pt idx="17">
                  <c:v>45890</c:v>
                </c:pt>
                <c:pt idx="18">
                  <c:v>45891</c:v>
                </c:pt>
                <c:pt idx="19">
                  <c:v>45892</c:v>
                </c:pt>
                <c:pt idx="20">
                  <c:v>45893</c:v>
                </c:pt>
                <c:pt idx="21">
                  <c:v>45894</c:v>
                </c:pt>
                <c:pt idx="22">
                  <c:v>45895</c:v>
                </c:pt>
                <c:pt idx="23">
                  <c:v>45896</c:v>
                </c:pt>
                <c:pt idx="24">
                  <c:v>45897</c:v>
                </c:pt>
                <c:pt idx="25">
                  <c:v>45898</c:v>
                </c:pt>
                <c:pt idx="26">
                  <c:v>45899</c:v>
                </c:pt>
                <c:pt idx="27">
                  <c:v>45900</c:v>
                </c:pt>
                <c:pt idx="28">
                  <c:v>45901</c:v>
                </c:pt>
                <c:pt idx="29">
                  <c:v>45902</c:v>
                </c:pt>
                <c:pt idx="30">
                  <c:v>45903</c:v>
                </c:pt>
                <c:pt idx="31">
                  <c:v>45904</c:v>
                </c:pt>
                <c:pt idx="32">
                  <c:v>45905</c:v>
                </c:pt>
                <c:pt idx="33">
                  <c:v>45906</c:v>
                </c:pt>
                <c:pt idx="34">
                  <c:v>45907</c:v>
                </c:pt>
                <c:pt idx="35">
                  <c:v>45908</c:v>
                </c:pt>
                <c:pt idx="36">
                  <c:v>45909</c:v>
                </c:pt>
                <c:pt idx="37">
                  <c:v>45910</c:v>
                </c:pt>
                <c:pt idx="38">
                  <c:v>45911</c:v>
                </c:pt>
                <c:pt idx="39">
                  <c:v>45912</c:v>
                </c:pt>
                <c:pt idx="40">
                  <c:v>45913</c:v>
                </c:pt>
                <c:pt idx="41">
                  <c:v>45914</c:v>
                </c:pt>
                <c:pt idx="42">
                  <c:v>45915</c:v>
                </c:pt>
                <c:pt idx="43">
                  <c:v>45916</c:v>
                </c:pt>
                <c:pt idx="44">
                  <c:v>45917</c:v>
                </c:pt>
              </c:numCache>
            </c:numRef>
          </c:cat>
          <c:val>
            <c:numRef>
              <c:f>'Generación Solar'!$C$4:$C$48</c:f>
              <c:numCache>
                <c:formatCode>General</c:formatCode>
                <c:ptCount val="45"/>
                <c:pt idx="0">
                  <c:v>5.31</c:v>
                </c:pt>
                <c:pt idx="1">
                  <c:v>3.95</c:v>
                </c:pt>
                <c:pt idx="2">
                  <c:v>5.31</c:v>
                </c:pt>
                <c:pt idx="3">
                  <c:v>4.8600000000000003</c:v>
                </c:pt>
                <c:pt idx="4">
                  <c:v>5.88</c:v>
                </c:pt>
                <c:pt idx="5">
                  <c:v>4.63</c:v>
                </c:pt>
                <c:pt idx="6">
                  <c:v>3.84</c:v>
                </c:pt>
                <c:pt idx="7">
                  <c:v>4.16</c:v>
                </c:pt>
                <c:pt idx="8">
                  <c:v>3.08</c:v>
                </c:pt>
                <c:pt idx="9">
                  <c:v>5.0199999999999996</c:v>
                </c:pt>
                <c:pt idx="10">
                  <c:v>4.72</c:v>
                </c:pt>
                <c:pt idx="11">
                  <c:v>4.82</c:v>
                </c:pt>
                <c:pt idx="12">
                  <c:v>5.26</c:v>
                </c:pt>
                <c:pt idx="13">
                  <c:v>6.23</c:v>
                </c:pt>
                <c:pt idx="14">
                  <c:v>5.65</c:v>
                </c:pt>
                <c:pt idx="15">
                  <c:v>3.92</c:v>
                </c:pt>
                <c:pt idx="16">
                  <c:v>4.54</c:v>
                </c:pt>
                <c:pt idx="17">
                  <c:v>5.27</c:v>
                </c:pt>
                <c:pt idx="18">
                  <c:v>4.4800000000000004</c:v>
                </c:pt>
                <c:pt idx="19">
                  <c:v>6.8</c:v>
                </c:pt>
                <c:pt idx="20">
                  <c:v>4.3099999999999996</c:v>
                </c:pt>
                <c:pt idx="21">
                  <c:v>6.93</c:v>
                </c:pt>
                <c:pt idx="22">
                  <c:v>4.67</c:v>
                </c:pt>
                <c:pt idx="23">
                  <c:v>5.22</c:v>
                </c:pt>
                <c:pt idx="24">
                  <c:v>6.31</c:v>
                </c:pt>
                <c:pt idx="25">
                  <c:v>4.76</c:v>
                </c:pt>
                <c:pt idx="26">
                  <c:v>3.03</c:v>
                </c:pt>
                <c:pt idx="27">
                  <c:v>5.77</c:v>
                </c:pt>
                <c:pt idx="28">
                  <c:v>6.51</c:v>
                </c:pt>
                <c:pt idx="29">
                  <c:v>6.49</c:v>
                </c:pt>
                <c:pt idx="30">
                  <c:v>6.59</c:v>
                </c:pt>
                <c:pt idx="31">
                  <c:v>4.41</c:v>
                </c:pt>
                <c:pt idx="32">
                  <c:v>5.98</c:v>
                </c:pt>
                <c:pt idx="33">
                  <c:v>5.22</c:v>
                </c:pt>
                <c:pt idx="34">
                  <c:v>6.03</c:v>
                </c:pt>
                <c:pt idx="35">
                  <c:v>5.37</c:v>
                </c:pt>
                <c:pt idx="36">
                  <c:v>5.29</c:v>
                </c:pt>
                <c:pt idx="37">
                  <c:v>5.22</c:v>
                </c:pt>
                <c:pt idx="38">
                  <c:v>3.98</c:v>
                </c:pt>
                <c:pt idx="39">
                  <c:v>4.79</c:v>
                </c:pt>
                <c:pt idx="40">
                  <c:v>4.24</c:v>
                </c:pt>
                <c:pt idx="41">
                  <c:v>6.14</c:v>
                </c:pt>
                <c:pt idx="42">
                  <c:v>5.1100000000000003</c:v>
                </c:pt>
                <c:pt idx="43">
                  <c:v>5.05</c:v>
                </c:pt>
                <c:pt idx="44">
                  <c:v>5.09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1-49ED-B060-08DB93782EA0}"/>
            </c:ext>
          </c:extLst>
        </c:ser>
        <c:ser>
          <c:idx val="2"/>
          <c:order val="1"/>
          <c:tx>
            <c:strRef>
              <c:f>'Generación Solar'!$E$3</c:f>
              <c:strCache>
                <c:ptCount val="1"/>
                <c:pt idx="0">
                  <c:v>Horas Pico Solar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'Generación Solar'!$B$4:$B$48</c:f>
              <c:numCache>
                <c:formatCode>m/d/yyyy</c:formatCode>
                <c:ptCount val="45"/>
                <c:pt idx="0">
                  <c:v>45873</c:v>
                </c:pt>
                <c:pt idx="1">
                  <c:v>45874</c:v>
                </c:pt>
                <c:pt idx="2">
                  <c:v>45875</c:v>
                </c:pt>
                <c:pt idx="3">
                  <c:v>45876</c:v>
                </c:pt>
                <c:pt idx="4">
                  <c:v>45877</c:v>
                </c:pt>
                <c:pt idx="5">
                  <c:v>45878</c:v>
                </c:pt>
                <c:pt idx="6">
                  <c:v>45879</c:v>
                </c:pt>
                <c:pt idx="7">
                  <c:v>45880</c:v>
                </c:pt>
                <c:pt idx="8">
                  <c:v>45881</c:v>
                </c:pt>
                <c:pt idx="9">
                  <c:v>45882</c:v>
                </c:pt>
                <c:pt idx="10">
                  <c:v>45883</c:v>
                </c:pt>
                <c:pt idx="11">
                  <c:v>45884</c:v>
                </c:pt>
                <c:pt idx="12">
                  <c:v>45885</c:v>
                </c:pt>
                <c:pt idx="13">
                  <c:v>45886</c:v>
                </c:pt>
                <c:pt idx="14">
                  <c:v>45887</c:v>
                </c:pt>
                <c:pt idx="15">
                  <c:v>45888</c:v>
                </c:pt>
                <c:pt idx="16">
                  <c:v>45889</c:v>
                </c:pt>
                <c:pt idx="17">
                  <c:v>45890</c:v>
                </c:pt>
                <c:pt idx="18">
                  <c:v>45891</c:v>
                </c:pt>
                <c:pt idx="19">
                  <c:v>45892</c:v>
                </c:pt>
                <c:pt idx="20">
                  <c:v>45893</c:v>
                </c:pt>
                <c:pt idx="21">
                  <c:v>45894</c:v>
                </c:pt>
                <c:pt idx="22">
                  <c:v>45895</c:v>
                </c:pt>
                <c:pt idx="23">
                  <c:v>45896</c:v>
                </c:pt>
                <c:pt idx="24">
                  <c:v>45897</c:v>
                </c:pt>
                <c:pt idx="25">
                  <c:v>45898</c:v>
                </c:pt>
                <c:pt idx="26">
                  <c:v>45899</c:v>
                </c:pt>
                <c:pt idx="27">
                  <c:v>45900</c:v>
                </c:pt>
                <c:pt idx="28">
                  <c:v>45901</c:v>
                </c:pt>
                <c:pt idx="29">
                  <c:v>45902</c:v>
                </c:pt>
                <c:pt idx="30">
                  <c:v>45903</c:v>
                </c:pt>
                <c:pt idx="31">
                  <c:v>45904</c:v>
                </c:pt>
                <c:pt idx="32">
                  <c:v>45905</c:v>
                </c:pt>
                <c:pt idx="33">
                  <c:v>45906</c:v>
                </c:pt>
                <c:pt idx="34">
                  <c:v>45907</c:v>
                </c:pt>
                <c:pt idx="35">
                  <c:v>45908</c:v>
                </c:pt>
                <c:pt idx="36">
                  <c:v>45909</c:v>
                </c:pt>
                <c:pt idx="37">
                  <c:v>45910</c:v>
                </c:pt>
                <c:pt idx="38">
                  <c:v>45911</c:v>
                </c:pt>
                <c:pt idx="39">
                  <c:v>45912</c:v>
                </c:pt>
                <c:pt idx="40">
                  <c:v>45913</c:v>
                </c:pt>
                <c:pt idx="41">
                  <c:v>45914</c:v>
                </c:pt>
                <c:pt idx="42">
                  <c:v>45915</c:v>
                </c:pt>
                <c:pt idx="43">
                  <c:v>45916</c:v>
                </c:pt>
                <c:pt idx="44">
                  <c:v>45917</c:v>
                </c:pt>
              </c:numCache>
            </c:numRef>
          </c:cat>
          <c:val>
            <c:numRef>
              <c:f>'Generación Solar'!$E$4:$E$48</c:f>
              <c:numCache>
                <c:formatCode>General</c:formatCode>
                <c:ptCount val="45"/>
                <c:pt idx="0">
                  <c:v>6.64</c:v>
                </c:pt>
                <c:pt idx="1">
                  <c:v>4.9400000000000004</c:v>
                </c:pt>
                <c:pt idx="2">
                  <c:v>6.63</c:v>
                </c:pt>
                <c:pt idx="3">
                  <c:v>6.07</c:v>
                </c:pt>
                <c:pt idx="4">
                  <c:v>7.35</c:v>
                </c:pt>
                <c:pt idx="5">
                  <c:v>5.79</c:v>
                </c:pt>
                <c:pt idx="6">
                  <c:v>4.8</c:v>
                </c:pt>
                <c:pt idx="7">
                  <c:v>5.2</c:v>
                </c:pt>
                <c:pt idx="8">
                  <c:v>3.86</c:v>
                </c:pt>
                <c:pt idx="9">
                  <c:v>6.28</c:v>
                </c:pt>
                <c:pt idx="10">
                  <c:v>5.91</c:v>
                </c:pt>
                <c:pt idx="11">
                  <c:v>6.03</c:v>
                </c:pt>
                <c:pt idx="12">
                  <c:v>6.58</c:v>
                </c:pt>
                <c:pt idx="13">
                  <c:v>7.78</c:v>
                </c:pt>
                <c:pt idx="14">
                  <c:v>7.06</c:v>
                </c:pt>
                <c:pt idx="15">
                  <c:v>4.9000000000000004</c:v>
                </c:pt>
                <c:pt idx="16">
                  <c:v>5.68</c:v>
                </c:pt>
                <c:pt idx="17">
                  <c:v>6.58</c:v>
                </c:pt>
                <c:pt idx="18">
                  <c:v>5.6</c:v>
                </c:pt>
                <c:pt idx="19">
                  <c:v>8.51</c:v>
                </c:pt>
                <c:pt idx="20">
                  <c:v>5.39</c:v>
                </c:pt>
                <c:pt idx="21">
                  <c:v>8.66</c:v>
                </c:pt>
                <c:pt idx="22">
                  <c:v>5.83</c:v>
                </c:pt>
                <c:pt idx="23">
                  <c:v>6.53</c:v>
                </c:pt>
                <c:pt idx="24">
                  <c:v>7.89</c:v>
                </c:pt>
                <c:pt idx="25">
                  <c:v>5.95</c:v>
                </c:pt>
                <c:pt idx="26">
                  <c:v>3.79</c:v>
                </c:pt>
                <c:pt idx="27">
                  <c:v>7.22</c:v>
                </c:pt>
                <c:pt idx="28">
                  <c:v>8.1300000000000008</c:v>
                </c:pt>
                <c:pt idx="29">
                  <c:v>8.11</c:v>
                </c:pt>
                <c:pt idx="30">
                  <c:v>8.24</c:v>
                </c:pt>
                <c:pt idx="31">
                  <c:v>5.51</c:v>
                </c:pt>
                <c:pt idx="32">
                  <c:v>7.47</c:v>
                </c:pt>
                <c:pt idx="33">
                  <c:v>6.53</c:v>
                </c:pt>
                <c:pt idx="34">
                  <c:v>7.54</c:v>
                </c:pt>
                <c:pt idx="35">
                  <c:v>6.71</c:v>
                </c:pt>
                <c:pt idx="36">
                  <c:v>6.61</c:v>
                </c:pt>
                <c:pt idx="37">
                  <c:v>6.52</c:v>
                </c:pt>
                <c:pt idx="38">
                  <c:v>4.97</c:v>
                </c:pt>
                <c:pt idx="39">
                  <c:v>5.99</c:v>
                </c:pt>
                <c:pt idx="40">
                  <c:v>5.3</c:v>
                </c:pt>
                <c:pt idx="41">
                  <c:v>7.68</c:v>
                </c:pt>
                <c:pt idx="42">
                  <c:v>6.38</c:v>
                </c:pt>
                <c:pt idx="43">
                  <c:v>6.31</c:v>
                </c:pt>
                <c:pt idx="44">
                  <c:v>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A1-49ED-B060-08DB93782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71955488"/>
        <c:axId val="811446352"/>
      </c:barChart>
      <c:dateAx>
        <c:axId val="1071955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446352"/>
        <c:crosses val="autoZero"/>
        <c:auto val="1"/>
        <c:lblOffset val="100"/>
        <c:baseTimeUnit val="days"/>
      </c:dateAx>
      <c:valAx>
        <c:axId val="8114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5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'Generación Solar'!$D$3</c:f>
              <c:strCache>
                <c:ptCount val="1"/>
                <c:pt idx="0">
                  <c:v>Generación (kWh)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'Generación Solar'!$B$4:$B$48</c:f>
              <c:numCache>
                <c:formatCode>m/d/yyyy</c:formatCode>
                <c:ptCount val="45"/>
                <c:pt idx="0">
                  <c:v>45873</c:v>
                </c:pt>
                <c:pt idx="1">
                  <c:v>45874</c:v>
                </c:pt>
                <c:pt idx="2">
                  <c:v>45875</c:v>
                </c:pt>
                <c:pt idx="3">
                  <c:v>45876</c:v>
                </c:pt>
                <c:pt idx="4">
                  <c:v>45877</c:v>
                </c:pt>
                <c:pt idx="5">
                  <c:v>45878</c:v>
                </c:pt>
                <c:pt idx="6">
                  <c:v>45879</c:v>
                </c:pt>
                <c:pt idx="7">
                  <c:v>45880</c:v>
                </c:pt>
                <c:pt idx="8">
                  <c:v>45881</c:v>
                </c:pt>
                <c:pt idx="9">
                  <c:v>45882</c:v>
                </c:pt>
                <c:pt idx="10">
                  <c:v>45883</c:v>
                </c:pt>
                <c:pt idx="11">
                  <c:v>45884</c:v>
                </c:pt>
                <c:pt idx="12">
                  <c:v>45885</c:v>
                </c:pt>
                <c:pt idx="13">
                  <c:v>45886</c:v>
                </c:pt>
                <c:pt idx="14">
                  <c:v>45887</c:v>
                </c:pt>
                <c:pt idx="15">
                  <c:v>45888</c:v>
                </c:pt>
                <c:pt idx="16">
                  <c:v>45889</c:v>
                </c:pt>
                <c:pt idx="17">
                  <c:v>45890</c:v>
                </c:pt>
                <c:pt idx="18">
                  <c:v>45891</c:v>
                </c:pt>
                <c:pt idx="19">
                  <c:v>45892</c:v>
                </c:pt>
                <c:pt idx="20">
                  <c:v>45893</c:v>
                </c:pt>
                <c:pt idx="21">
                  <c:v>45894</c:v>
                </c:pt>
                <c:pt idx="22">
                  <c:v>45895</c:v>
                </c:pt>
                <c:pt idx="23">
                  <c:v>45896</c:v>
                </c:pt>
                <c:pt idx="24">
                  <c:v>45897</c:v>
                </c:pt>
                <c:pt idx="25">
                  <c:v>45898</c:v>
                </c:pt>
                <c:pt idx="26">
                  <c:v>45899</c:v>
                </c:pt>
                <c:pt idx="27">
                  <c:v>45900</c:v>
                </c:pt>
                <c:pt idx="28">
                  <c:v>45901</c:v>
                </c:pt>
                <c:pt idx="29">
                  <c:v>45902</c:v>
                </c:pt>
                <c:pt idx="30">
                  <c:v>45903</c:v>
                </c:pt>
                <c:pt idx="31">
                  <c:v>45904</c:v>
                </c:pt>
                <c:pt idx="32">
                  <c:v>45905</c:v>
                </c:pt>
                <c:pt idx="33">
                  <c:v>45906</c:v>
                </c:pt>
                <c:pt idx="34">
                  <c:v>45907</c:v>
                </c:pt>
                <c:pt idx="35">
                  <c:v>45908</c:v>
                </c:pt>
                <c:pt idx="36">
                  <c:v>45909</c:v>
                </c:pt>
                <c:pt idx="37">
                  <c:v>45910</c:v>
                </c:pt>
                <c:pt idx="38">
                  <c:v>45911</c:v>
                </c:pt>
                <c:pt idx="39">
                  <c:v>45912</c:v>
                </c:pt>
                <c:pt idx="40">
                  <c:v>45913</c:v>
                </c:pt>
                <c:pt idx="41">
                  <c:v>45914</c:v>
                </c:pt>
                <c:pt idx="42">
                  <c:v>45915</c:v>
                </c:pt>
                <c:pt idx="43">
                  <c:v>45916</c:v>
                </c:pt>
                <c:pt idx="44">
                  <c:v>45917</c:v>
                </c:pt>
              </c:numCache>
            </c:numRef>
          </c:cat>
          <c:val>
            <c:numRef>
              <c:f>'Generación Solar'!$D$4:$D$48</c:f>
              <c:numCache>
                <c:formatCode>General</c:formatCode>
                <c:ptCount val="45"/>
                <c:pt idx="0">
                  <c:v>4.05</c:v>
                </c:pt>
                <c:pt idx="1">
                  <c:v>3.1</c:v>
                </c:pt>
                <c:pt idx="2">
                  <c:v>4.05</c:v>
                </c:pt>
                <c:pt idx="3">
                  <c:v>3.42</c:v>
                </c:pt>
                <c:pt idx="4">
                  <c:v>4.7</c:v>
                </c:pt>
                <c:pt idx="5">
                  <c:v>3.7</c:v>
                </c:pt>
                <c:pt idx="6">
                  <c:v>2.79</c:v>
                </c:pt>
                <c:pt idx="7">
                  <c:v>2.94</c:v>
                </c:pt>
                <c:pt idx="8">
                  <c:v>2.17</c:v>
                </c:pt>
                <c:pt idx="9">
                  <c:v>3.99</c:v>
                </c:pt>
                <c:pt idx="10">
                  <c:v>3.7</c:v>
                </c:pt>
                <c:pt idx="11">
                  <c:v>3.34</c:v>
                </c:pt>
                <c:pt idx="12">
                  <c:v>4.08</c:v>
                </c:pt>
                <c:pt idx="13">
                  <c:v>4.4400000000000004</c:v>
                </c:pt>
                <c:pt idx="14">
                  <c:v>4.5199999999999996</c:v>
                </c:pt>
                <c:pt idx="15">
                  <c:v>2.79</c:v>
                </c:pt>
                <c:pt idx="16">
                  <c:v>3.47</c:v>
                </c:pt>
                <c:pt idx="17">
                  <c:v>3.77</c:v>
                </c:pt>
                <c:pt idx="18">
                  <c:v>3.19</c:v>
                </c:pt>
                <c:pt idx="19">
                  <c:v>5.44</c:v>
                </c:pt>
                <c:pt idx="20">
                  <c:v>3.37</c:v>
                </c:pt>
                <c:pt idx="21">
                  <c:v>5.24</c:v>
                </c:pt>
                <c:pt idx="22">
                  <c:v>3.71</c:v>
                </c:pt>
                <c:pt idx="23">
                  <c:v>3.63</c:v>
                </c:pt>
                <c:pt idx="24">
                  <c:v>4.6100000000000003</c:v>
                </c:pt>
                <c:pt idx="25">
                  <c:v>3.63</c:v>
                </c:pt>
                <c:pt idx="26">
                  <c:v>2.38</c:v>
                </c:pt>
                <c:pt idx="27">
                  <c:v>4.5</c:v>
                </c:pt>
                <c:pt idx="28">
                  <c:v>5</c:v>
                </c:pt>
                <c:pt idx="29">
                  <c:v>4.78</c:v>
                </c:pt>
                <c:pt idx="30">
                  <c:v>4.72</c:v>
                </c:pt>
                <c:pt idx="31">
                  <c:v>3.43</c:v>
                </c:pt>
                <c:pt idx="32">
                  <c:v>4.62</c:v>
                </c:pt>
                <c:pt idx="33">
                  <c:v>3.74</c:v>
                </c:pt>
                <c:pt idx="34">
                  <c:v>4.5</c:v>
                </c:pt>
                <c:pt idx="35">
                  <c:v>4.09</c:v>
                </c:pt>
                <c:pt idx="36">
                  <c:v>4.1500000000000004</c:v>
                </c:pt>
                <c:pt idx="37">
                  <c:v>4.1399999999999997</c:v>
                </c:pt>
                <c:pt idx="38">
                  <c:v>3.09</c:v>
                </c:pt>
                <c:pt idx="39">
                  <c:v>3.4</c:v>
                </c:pt>
                <c:pt idx="40">
                  <c:v>3.37</c:v>
                </c:pt>
                <c:pt idx="41">
                  <c:v>4.66</c:v>
                </c:pt>
                <c:pt idx="42">
                  <c:v>3.84</c:v>
                </c:pt>
                <c:pt idx="43">
                  <c:v>3.92</c:v>
                </c:pt>
                <c:pt idx="44">
                  <c:v>3.91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4-4DD0-A364-7967AB1FA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2915344"/>
        <c:axId val="1232916784"/>
      </c:barChart>
      <c:dateAx>
        <c:axId val="123291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916784"/>
        <c:crosses val="autoZero"/>
        <c:auto val="1"/>
        <c:lblOffset val="100"/>
        <c:baseTimeUnit val="days"/>
      </c:dateAx>
      <c:valAx>
        <c:axId val="123291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91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Consumo Energetico total - Promedio Diario -  (kWh)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'Consumo Energético'!$D$15</c:f>
              <c:strCache>
                <c:ptCount val="1"/>
                <c:pt idx="0">
                  <c:v>Promedio Diario (kWh)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'Consumo Energético'!$A$16:$A$22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'Consumo Energético'!$D$16:$D$22</c:f>
              <c:numCache>
                <c:formatCode>0.00</c:formatCode>
                <c:ptCount val="7"/>
                <c:pt idx="0">
                  <c:v>6.42</c:v>
                </c:pt>
                <c:pt idx="1">
                  <c:v>6.2157142857142853</c:v>
                </c:pt>
                <c:pt idx="2">
                  <c:v>6.3614285714285712</c:v>
                </c:pt>
                <c:pt idx="3">
                  <c:v>6.4928571428571429</c:v>
                </c:pt>
                <c:pt idx="4">
                  <c:v>6.5385714285714291</c:v>
                </c:pt>
                <c:pt idx="5">
                  <c:v>6.6599999999999993</c:v>
                </c:pt>
                <c:pt idx="6">
                  <c:v>6.416666666666667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B-4CAE-A0B0-B7DD084A6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2871343"/>
        <c:axId val="1362868943"/>
      </c:barChart>
      <c:catAx>
        <c:axId val="136287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868943"/>
        <c:crosses val="autoZero"/>
        <c:auto val="1"/>
        <c:lblAlgn val="ctr"/>
        <c:lblOffset val="100"/>
        <c:noMultiLvlLbl val="0"/>
      </c:catAx>
      <c:valAx>
        <c:axId val="136286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87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Consumo Energetico Total - Semanal (kWh)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'Consumo Energético'!$C$15</c:f>
              <c:strCache>
                <c:ptCount val="1"/>
                <c:pt idx="0">
                  <c:v>Consumo Total (kWh)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'Consumo Energético'!$A$16:$A$22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'Consumo Energético'!$C$16:$C$22</c:f>
              <c:numCache>
                <c:formatCode>General</c:formatCode>
                <c:ptCount val="7"/>
                <c:pt idx="0">
                  <c:v>44.94</c:v>
                </c:pt>
                <c:pt idx="1">
                  <c:v>43.51</c:v>
                </c:pt>
                <c:pt idx="2">
                  <c:v>44.53</c:v>
                </c:pt>
                <c:pt idx="3">
                  <c:v>45.45</c:v>
                </c:pt>
                <c:pt idx="4">
                  <c:v>45.77</c:v>
                </c:pt>
                <c:pt idx="5">
                  <c:v>46.62</c:v>
                </c:pt>
                <c:pt idx="6">
                  <c:v>19.25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5-42B7-A22E-F30BB4E05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2866063"/>
        <c:axId val="1362866543"/>
      </c:barChart>
      <c:catAx>
        <c:axId val="136286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866543"/>
        <c:crosses val="autoZero"/>
        <c:auto val="1"/>
        <c:lblAlgn val="ctr"/>
        <c:lblOffset val="100"/>
        <c:noMultiLvlLbl val="0"/>
      </c:catAx>
      <c:valAx>
        <c:axId val="136286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86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Pico Máximo De Consumo Diario (kWh)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'Consumo Energético'!$E$15</c:f>
              <c:strCache>
                <c:ptCount val="1"/>
                <c:pt idx="0">
                  <c:v>Pico Máximo Diario (kWh)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'Consumo Energético'!$A$16:$A$22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'Consumo Energético'!$E$16:$E$22</c:f>
              <c:numCache>
                <c:formatCode>General</c:formatCode>
                <c:ptCount val="7"/>
                <c:pt idx="0">
                  <c:v>7.09</c:v>
                </c:pt>
                <c:pt idx="1">
                  <c:v>6.49</c:v>
                </c:pt>
                <c:pt idx="2">
                  <c:v>6.99</c:v>
                </c:pt>
                <c:pt idx="3">
                  <c:v>7.17</c:v>
                </c:pt>
                <c:pt idx="4">
                  <c:v>7.05</c:v>
                </c:pt>
                <c:pt idx="5">
                  <c:v>7.02</c:v>
                </c:pt>
                <c:pt idx="6">
                  <c:v>6.73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3-4829-84D7-148E2A17F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2861263"/>
        <c:axId val="1362870383"/>
      </c:barChart>
      <c:catAx>
        <c:axId val="136286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870383"/>
        <c:crosses val="autoZero"/>
        <c:auto val="1"/>
        <c:lblAlgn val="ctr"/>
        <c:lblOffset val="100"/>
        <c:noMultiLvlLbl val="0"/>
      </c:catAx>
      <c:valAx>
        <c:axId val="136287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86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'Rendimiento Baterías'!$E$1</c:f>
              <c:strCache>
                <c:ptCount val="1"/>
                <c:pt idx="0">
                  <c:v>Autonomía Lograda (h)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'Rendimiento Baterías'!$A$2:$A$46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'Rendimiento Baterías'!$E$2:$E$46</c:f>
              <c:numCache>
                <c:formatCode>General</c:formatCode>
                <c:ptCount val="45"/>
                <c:pt idx="0">
                  <c:v>4.7300000000000004</c:v>
                </c:pt>
                <c:pt idx="1">
                  <c:v>4.83</c:v>
                </c:pt>
                <c:pt idx="2">
                  <c:v>4.9400000000000004</c:v>
                </c:pt>
                <c:pt idx="3">
                  <c:v>5.24</c:v>
                </c:pt>
                <c:pt idx="4">
                  <c:v>5.05</c:v>
                </c:pt>
                <c:pt idx="5">
                  <c:v>5</c:v>
                </c:pt>
                <c:pt idx="6">
                  <c:v>5.17</c:v>
                </c:pt>
                <c:pt idx="7">
                  <c:v>4.6100000000000003</c:v>
                </c:pt>
                <c:pt idx="8">
                  <c:v>4.6500000000000004</c:v>
                </c:pt>
                <c:pt idx="9">
                  <c:v>5.46</c:v>
                </c:pt>
                <c:pt idx="10">
                  <c:v>4.7699999999999996</c:v>
                </c:pt>
                <c:pt idx="11">
                  <c:v>4.82</c:v>
                </c:pt>
                <c:pt idx="12">
                  <c:v>5.0199999999999996</c:v>
                </c:pt>
                <c:pt idx="13">
                  <c:v>5.21</c:v>
                </c:pt>
                <c:pt idx="14">
                  <c:v>5.47</c:v>
                </c:pt>
                <c:pt idx="15">
                  <c:v>5.12</c:v>
                </c:pt>
                <c:pt idx="16">
                  <c:v>4.95</c:v>
                </c:pt>
                <c:pt idx="17">
                  <c:v>4.8600000000000003</c:v>
                </c:pt>
                <c:pt idx="18">
                  <c:v>4.96</c:v>
                </c:pt>
                <c:pt idx="19">
                  <c:v>4.84</c:v>
                </c:pt>
                <c:pt idx="20">
                  <c:v>4.8899999999999997</c:v>
                </c:pt>
                <c:pt idx="21">
                  <c:v>4.7300000000000004</c:v>
                </c:pt>
                <c:pt idx="22">
                  <c:v>5.38</c:v>
                </c:pt>
                <c:pt idx="23">
                  <c:v>4.67</c:v>
                </c:pt>
                <c:pt idx="24">
                  <c:v>5.32</c:v>
                </c:pt>
                <c:pt idx="25">
                  <c:v>5.31</c:v>
                </c:pt>
                <c:pt idx="26">
                  <c:v>4.5999999999999996</c:v>
                </c:pt>
                <c:pt idx="27">
                  <c:v>4.8899999999999997</c:v>
                </c:pt>
                <c:pt idx="28">
                  <c:v>5.3</c:v>
                </c:pt>
                <c:pt idx="29">
                  <c:v>5.24</c:v>
                </c:pt>
                <c:pt idx="30">
                  <c:v>5.27</c:v>
                </c:pt>
                <c:pt idx="31">
                  <c:v>5.44</c:v>
                </c:pt>
                <c:pt idx="32">
                  <c:v>5.24</c:v>
                </c:pt>
                <c:pt idx="33">
                  <c:v>4.72</c:v>
                </c:pt>
                <c:pt idx="34">
                  <c:v>5.46</c:v>
                </c:pt>
                <c:pt idx="35">
                  <c:v>5.33</c:v>
                </c:pt>
                <c:pt idx="36">
                  <c:v>5.25</c:v>
                </c:pt>
                <c:pt idx="37">
                  <c:v>4.95</c:v>
                </c:pt>
                <c:pt idx="38">
                  <c:v>5.48</c:v>
                </c:pt>
                <c:pt idx="39">
                  <c:v>4.74</c:v>
                </c:pt>
                <c:pt idx="40">
                  <c:v>4.9000000000000004</c:v>
                </c:pt>
                <c:pt idx="41">
                  <c:v>5.05</c:v>
                </c:pt>
                <c:pt idx="42">
                  <c:v>5.24</c:v>
                </c:pt>
                <c:pt idx="43">
                  <c:v>5.15</c:v>
                </c:pt>
                <c:pt idx="44">
                  <c:v>5.0199999999999996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E-4F6F-8393-0D5405BD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8180463"/>
        <c:axId val="1248164143"/>
      </c:barChart>
      <c:catAx>
        <c:axId val="124818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164143"/>
        <c:crosses val="autoZero"/>
        <c:auto val="1"/>
        <c:lblAlgn val="ctr"/>
        <c:lblOffset val="100"/>
        <c:noMultiLvlLbl val="0"/>
      </c:catAx>
      <c:valAx>
        <c:axId val="12481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18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688038</xdr:colOff>
      <xdr:row>32</xdr:row>
      <xdr:rowOff>169209</xdr:rowOff>
    </xdr:from>
    <xdr:to>
      <xdr:col>26</xdr:col>
      <xdr:colOff>257783</xdr:colOff>
      <xdr:row>57</xdr:row>
      <xdr:rowOff>204555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6AAB0-7759-A049-83BB-4BF8BAF7E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626372</xdr:colOff>
      <xdr:row>6</xdr:row>
      <xdr:rowOff>133762</xdr:rowOff>
    </xdr:from>
    <xdr:to>
      <xdr:col>39</xdr:col>
      <xdr:colOff>196118</xdr:colOff>
      <xdr:row>31</xdr:row>
      <xdr:rowOff>169107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C14A52-1F1E-7835-2E58-F1836A61A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7202</xdr:colOff>
      <xdr:row>6</xdr:row>
      <xdr:rowOff>94568</xdr:rowOff>
    </xdr:from>
    <xdr:to>
      <xdr:col>26</xdr:col>
      <xdr:colOff>271181</xdr:colOff>
      <xdr:row>31</xdr:row>
      <xdr:rowOff>128586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05EAB1-9627-F06B-1C2C-5DB38C301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74837</xdr:colOff>
      <xdr:row>19</xdr:row>
      <xdr:rowOff>84363</xdr:rowOff>
    </xdr:from>
    <xdr:to>
      <xdr:col>16</xdr:col>
      <xdr:colOff>32066</xdr:colOff>
      <xdr:row>36</xdr:row>
      <xdr:rowOff>189342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4BD0A8-834C-B539-F9FF-0CC751A4A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74838</xdr:colOff>
      <xdr:row>1</xdr:row>
      <xdr:rowOff>16329</xdr:rowOff>
    </xdr:from>
    <xdr:to>
      <xdr:col>16</xdr:col>
      <xdr:colOff>32066</xdr:colOff>
      <xdr:row>18</xdr:row>
      <xdr:rowOff>121307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D67AAF-C914-B97D-97BB-61066ECEF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265337</xdr:colOff>
      <xdr:row>1</xdr:row>
      <xdr:rowOff>2722</xdr:rowOff>
    </xdr:from>
    <xdr:to>
      <xdr:col>26</xdr:col>
      <xdr:colOff>222566</xdr:colOff>
      <xdr:row>18</xdr:row>
      <xdr:rowOff>107700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581389-4BE7-4659-94E1-E0D1EC066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44823</xdr:colOff>
      <xdr:row>15</xdr:row>
      <xdr:rowOff>51547</xdr:rowOff>
    </xdr:from>
    <xdr:to>
      <xdr:col>14</xdr:col>
      <xdr:colOff>92347</xdr:colOff>
      <xdr:row>41</xdr:row>
      <xdr:rowOff>37994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0F80FD-3A5B-7D1C-9638-C85FE4285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J29"/>
  <sheetViews>
    <sheetView workbookViewId="0">
      <selection activeCell="E13" sqref="E13"/>
    </sheetView>
  </sheetViews>
  <sheetFormatPr defaultRowHeight="15.75" x14ac:dyDescent="0.25"/>
  <cols>
    <col min="1" max="1" width="44.625" bestFit="1" customWidth="1"/>
    <col min="2" max="2" width="22.875" bestFit="1" customWidth="1"/>
    <col min="3" max="3" width="10.875" bestFit="1" customWidth="1"/>
  </cols>
  <sheetData>
    <row r="1" spans="1:10" x14ac:dyDescent="0.25">
      <c r="A1" t="s">
        <v>0</v>
      </c>
    </row>
    <row r="2" spans="1:10" x14ac:dyDescent="0.25">
      <c r="A2" t="s">
        <v>86</v>
      </c>
    </row>
    <row r="3" spans="1:10" x14ac:dyDescent="0.25">
      <c r="A3" t="s">
        <v>1</v>
      </c>
    </row>
    <row r="5" spans="1:10" x14ac:dyDescent="0.25">
      <c r="A5" s="24" t="s">
        <v>2</v>
      </c>
      <c r="B5" s="24"/>
      <c r="C5" s="24"/>
    </row>
    <row r="6" spans="1:10" x14ac:dyDescent="0.25">
      <c r="A6" s="1" t="s">
        <v>3</v>
      </c>
      <c r="B6" s="2" t="s">
        <v>4</v>
      </c>
      <c r="C6" s="2" t="s">
        <v>5</v>
      </c>
      <c r="F6" s="12" t="s">
        <v>90</v>
      </c>
      <c r="G6" s="13"/>
      <c r="H6" s="13"/>
      <c r="I6" s="13"/>
      <c r="J6" s="14"/>
    </row>
    <row r="7" spans="1:10" x14ac:dyDescent="0.25">
      <c r="A7" s="1" t="s">
        <v>6</v>
      </c>
      <c r="B7" s="2" t="s">
        <v>7</v>
      </c>
      <c r="C7" s="2" t="s">
        <v>8</v>
      </c>
      <c r="F7" s="19" t="s">
        <v>96</v>
      </c>
      <c r="G7" s="5"/>
      <c r="H7" s="5"/>
      <c r="I7" s="5"/>
      <c r="J7" s="6"/>
    </row>
    <row r="8" spans="1:10" x14ac:dyDescent="0.25">
      <c r="A8" s="1" t="s">
        <v>9</v>
      </c>
      <c r="B8" s="2" t="s">
        <v>10</v>
      </c>
      <c r="C8" s="2" t="s">
        <v>11</v>
      </c>
      <c r="F8" s="7" t="s">
        <v>94</v>
      </c>
      <c r="J8" s="8"/>
    </row>
    <row r="9" spans="1:10" x14ac:dyDescent="0.25">
      <c r="A9" s="1" t="s">
        <v>12</v>
      </c>
      <c r="B9" s="2" t="s">
        <v>13</v>
      </c>
      <c r="C9" s="2" t="s">
        <v>104</v>
      </c>
      <c r="F9" s="9" t="s">
        <v>95</v>
      </c>
      <c r="G9" s="10"/>
      <c r="H9" s="10"/>
      <c r="I9" s="10"/>
      <c r="J9" s="11"/>
    </row>
    <row r="10" spans="1:10" x14ac:dyDescent="0.25">
      <c r="A10" s="1" t="s">
        <v>14</v>
      </c>
      <c r="B10" s="2" t="s">
        <v>15</v>
      </c>
      <c r="C10" s="2" t="s">
        <v>16</v>
      </c>
    </row>
    <row r="12" spans="1:10" x14ac:dyDescent="0.25">
      <c r="A12" s="24" t="s">
        <v>17</v>
      </c>
      <c r="B12" s="24"/>
    </row>
    <row r="13" spans="1:10" x14ac:dyDescent="0.25">
      <c r="A13" s="1" t="s">
        <v>18</v>
      </c>
      <c r="B13" s="2" t="s">
        <v>19</v>
      </c>
    </row>
    <row r="14" spans="1:10" x14ac:dyDescent="0.25">
      <c r="A14" s="1" t="s">
        <v>21</v>
      </c>
      <c r="B14" s="2" t="s">
        <v>87</v>
      </c>
    </row>
    <row r="15" spans="1:10" x14ac:dyDescent="0.25">
      <c r="A15" s="1" t="s">
        <v>22</v>
      </c>
      <c r="B15" s="2" t="s">
        <v>88</v>
      </c>
    </row>
    <row r="16" spans="1:10" x14ac:dyDescent="0.25">
      <c r="A16" s="1" t="s">
        <v>23</v>
      </c>
      <c r="B16" s="2" t="s">
        <v>24</v>
      </c>
    </row>
    <row r="17" spans="1:3" x14ac:dyDescent="0.25">
      <c r="A17" s="1" t="s">
        <v>25</v>
      </c>
      <c r="B17" s="2" t="s">
        <v>89</v>
      </c>
    </row>
    <row r="18" spans="1:3" x14ac:dyDescent="0.25">
      <c r="A18" s="1" t="s">
        <v>26</v>
      </c>
      <c r="B18" s="2" t="s">
        <v>27</v>
      </c>
    </row>
    <row r="19" spans="1:3" x14ac:dyDescent="0.25">
      <c r="A19" s="1" t="s">
        <v>28</v>
      </c>
      <c r="B19" s="2" t="s">
        <v>29</v>
      </c>
    </row>
    <row r="21" spans="1:3" x14ac:dyDescent="0.25">
      <c r="A21" s="3" t="s">
        <v>30</v>
      </c>
    </row>
    <row r="22" spans="1:3" x14ac:dyDescent="0.25">
      <c r="A22" s="1" t="s">
        <v>31</v>
      </c>
      <c r="B22" s="2" t="s">
        <v>20</v>
      </c>
      <c r="C22" s="2" t="s">
        <v>32</v>
      </c>
    </row>
    <row r="23" spans="1:3" x14ac:dyDescent="0.25">
      <c r="A23" s="1" t="s">
        <v>33</v>
      </c>
      <c r="B23" s="2">
        <f>'Generación Solar'!I2</f>
        <v>174.07999999999998</v>
      </c>
      <c r="C23" s="2" t="s">
        <v>34</v>
      </c>
    </row>
    <row r="24" spans="1:3" x14ac:dyDescent="0.25">
      <c r="A24" s="1" t="s">
        <v>35</v>
      </c>
      <c r="B24" s="22">
        <f>'Generación Solar'!I3</f>
        <v>3.8684444444444441</v>
      </c>
      <c r="C24" s="2" t="s">
        <v>36</v>
      </c>
    </row>
    <row r="25" spans="1:3" x14ac:dyDescent="0.25">
      <c r="A25" s="1" t="s">
        <v>37</v>
      </c>
      <c r="B25" s="2">
        <f>'Consumo Energético'!C23</f>
        <v>290.07</v>
      </c>
      <c r="C25" s="2" t="s">
        <v>34</v>
      </c>
    </row>
    <row r="26" spans="1:3" x14ac:dyDescent="0.25">
      <c r="A26" s="1" t="s">
        <v>38</v>
      </c>
      <c r="B26" s="22">
        <f>'Consumo Energético'!D23</f>
        <v>6.44360544217687</v>
      </c>
      <c r="C26" s="2" t="s">
        <v>36</v>
      </c>
    </row>
    <row r="27" spans="1:3" x14ac:dyDescent="0.25">
      <c r="A27" s="1" t="s">
        <v>39</v>
      </c>
      <c r="B27" s="2">
        <f>136.7</f>
        <v>136.69999999999999</v>
      </c>
      <c r="C27" s="2" t="s">
        <v>34</v>
      </c>
    </row>
    <row r="28" spans="1:3" x14ac:dyDescent="0.25">
      <c r="A28" s="1" t="s">
        <v>40</v>
      </c>
      <c r="B28" s="22">
        <f>'Generación Solar'!F49</f>
        <v>92.291111111111121</v>
      </c>
      <c r="C28" s="2" t="s">
        <v>41</v>
      </c>
    </row>
    <row r="29" spans="1:3" x14ac:dyDescent="0.25">
      <c r="A29" s="1" t="s">
        <v>42</v>
      </c>
      <c r="B29" s="22">
        <f>'Rendimiento Baterías'!E47</f>
        <v>5.0504444444444463</v>
      </c>
      <c r="C29" s="2" t="s">
        <v>43</v>
      </c>
    </row>
  </sheetData>
  <mergeCells count="2">
    <mergeCell ref="A12:B12"/>
    <mergeCell ref="A5:C5"/>
  </mergeCells>
  <pageMargins left="0.7" right="0.7" top="0.75" bottom="0.75" header="0.3" footer="0.3"/>
  <ignoredErrors>
    <ignoredError sqref="A1 A4:E4 B2:E2 A11:E11 A6:C8 D32:E38 A20:E22 A18:B18 D18:E18 A16:B16 A14 D14:E14 A15 D15:E15 A17 D17:E17 C1 B3:E3 E1 A31:E31 D28:E28 D29:E30 A27 A23 C23:E23 A24 C24:E24 A25 C25:E25 A26 C26:E26 C27:E27 A13:B13 D13:E13 A19:B19 D19:E19 D16:E16 A12 C12:E12 A5 E5 A10:C10 A9:B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"/>
  <sheetViews>
    <sheetView zoomScaleNormal="100" workbookViewId="0">
      <selection activeCell="I2" sqref="I2"/>
    </sheetView>
  </sheetViews>
  <sheetFormatPr defaultRowHeight="15.75" x14ac:dyDescent="0.25"/>
  <cols>
    <col min="1" max="1" width="5.5" customWidth="1"/>
    <col min="2" max="2" width="10.375" bestFit="1" customWidth="1"/>
    <col min="3" max="3" width="18" bestFit="1" customWidth="1"/>
    <col min="4" max="4" width="15.625" bestFit="1" customWidth="1"/>
    <col min="5" max="5" width="14.125" bestFit="1" customWidth="1"/>
    <col min="6" max="6" width="19" bestFit="1" customWidth="1"/>
    <col min="8" max="8" width="26.875" bestFit="1" customWidth="1"/>
  </cols>
  <sheetData>
    <row r="1" spans="1:12" x14ac:dyDescent="0.25">
      <c r="H1" s="3" t="s">
        <v>50</v>
      </c>
    </row>
    <row r="2" spans="1:12" x14ac:dyDescent="0.25">
      <c r="A2" s="25" t="s">
        <v>100</v>
      </c>
      <c r="B2" s="25"/>
      <c r="C2" s="25"/>
      <c r="D2" s="25"/>
      <c r="E2" s="25"/>
      <c r="F2" s="25"/>
      <c r="H2" s="1" t="s">
        <v>51</v>
      </c>
      <c r="I2" s="2">
        <f>D49</f>
        <v>174.07999999999998</v>
      </c>
      <c r="J2" s="2" t="s">
        <v>34</v>
      </c>
    </row>
    <row r="3" spans="1:12" x14ac:dyDescent="0.25">
      <c r="A3" s="1" t="s">
        <v>44</v>
      </c>
      <c r="B3" s="1" t="s">
        <v>45</v>
      </c>
      <c r="C3" s="1" t="s">
        <v>46</v>
      </c>
      <c r="D3" s="1" t="s">
        <v>47</v>
      </c>
      <c r="E3" s="1" t="s">
        <v>48</v>
      </c>
      <c r="F3" s="1" t="s">
        <v>49</v>
      </c>
      <c r="H3" s="1" t="s">
        <v>52</v>
      </c>
      <c r="I3" s="22">
        <f>D49/45</f>
        <v>3.8684444444444441</v>
      </c>
      <c r="J3" s="2" t="s">
        <v>34</v>
      </c>
    </row>
    <row r="4" spans="1:12" x14ac:dyDescent="0.25">
      <c r="A4" s="2">
        <v>1</v>
      </c>
      <c r="B4" s="4">
        <v>45873</v>
      </c>
      <c r="C4" s="2">
        <v>5.31</v>
      </c>
      <c r="D4" s="2">
        <v>4.05</v>
      </c>
      <c r="E4" s="2">
        <v>6.64</v>
      </c>
      <c r="F4" s="2">
        <v>93.5</v>
      </c>
      <c r="H4" s="1" t="s">
        <v>102</v>
      </c>
      <c r="I4" s="22">
        <f>MAX(D4:D48)</f>
        <v>5.44</v>
      </c>
      <c r="J4" s="2" t="s">
        <v>34</v>
      </c>
    </row>
    <row r="5" spans="1:12" x14ac:dyDescent="0.25">
      <c r="A5" s="2">
        <v>2</v>
      </c>
      <c r="B5" s="4">
        <v>45874</v>
      </c>
      <c r="C5" s="2">
        <v>3.95</v>
      </c>
      <c r="D5" s="2">
        <v>3.1</v>
      </c>
      <c r="E5" s="2">
        <v>4.9400000000000004</v>
      </c>
      <c r="F5" s="2">
        <v>93.3</v>
      </c>
      <c r="H5" s="1" t="s">
        <v>103</v>
      </c>
      <c r="I5" s="2">
        <f>MIN(D4:D48)</f>
        <v>2.17</v>
      </c>
      <c r="J5" s="2" t="s">
        <v>34</v>
      </c>
    </row>
    <row r="6" spans="1:12" x14ac:dyDescent="0.25">
      <c r="A6" s="2">
        <v>3</v>
      </c>
      <c r="B6" s="4">
        <v>45875</v>
      </c>
      <c r="C6" s="2">
        <v>5.31</v>
      </c>
      <c r="D6" s="2">
        <v>4.05</v>
      </c>
      <c r="E6" s="2">
        <v>6.63</v>
      </c>
      <c r="F6" s="2">
        <v>91.2</v>
      </c>
      <c r="H6" s="1" t="s">
        <v>101</v>
      </c>
      <c r="I6" s="22">
        <f>C49</f>
        <v>5.1164444444444444</v>
      </c>
      <c r="J6" s="2" t="s">
        <v>34</v>
      </c>
    </row>
    <row r="7" spans="1:12" x14ac:dyDescent="0.25">
      <c r="A7" s="2">
        <v>4</v>
      </c>
      <c r="B7" s="4">
        <v>45876</v>
      </c>
      <c r="C7" s="2">
        <v>4.8600000000000003</v>
      </c>
      <c r="D7" s="2">
        <v>3.42</v>
      </c>
      <c r="E7" s="2">
        <v>6.07</v>
      </c>
      <c r="F7" s="2">
        <v>91.7</v>
      </c>
      <c r="H7" s="1" t="s">
        <v>53</v>
      </c>
      <c r="I7" s="22">
        <f>F49</f>
        <v>92.291111111111121</v>
      </c>
      <c r="J7" s="2" t="s">
        <v>41</v>
      </c>
    </row>
    <row r="8" spans="1:12" x14ac:dyDescent="0.25">
      <c r="A8" s="2">
        <v>5</v>
      </c>
      <c r="B8" s="4">
        <v>45877</v>
      </c>
      <c r="C8" s="2">
        <v>5.88</v>
      </c>
      <c r="D8" s="2">
        <v>4.7</v>
      </c>
      <c r="E8" s="2">
        <v>7.35</v>
      </c>
      <c r="F8" s="2">
        <v>93</v>
      </c>
    </row>
    <row r="9" spans="1:12" x14ac:dyDescent="0.25">
      <c r="A9" s="2">
        <v>6</v>
      </c>
      <c r="B9" s="4">
        <v>45878</v>
      </c>
      <c r="C9" s="2">
        <v>4.63</v>
      </c>
      <c r="D9" s="2">
        <v>3.7</v>
      </c>
      <c r="E9" s="2">
        <v>5.79</v>
      </c>
      <c r="F9" s="2">
        <v>92.3</v>
      </c>
    </row>
    <row r="10" spans="1:12" x14ac:dyDescent="0.25">
      <c r="A10" s="2">
        <v>7</v>
      </c>
      <c r="B10" s="4">
        <v>45879</v>
      </c>
      <c r="C10" s="2">
        <v>3.84</v>
      </c>
      <c r="D10" s="2">
        <v>2.79</v>
      </c>
      <c r="E10" s="2">
        <v>4.8</v>
      </c>
      <c r="F10" s="2">
        <v>97.7</v>
      </c>
      <c r="H10" s="15" t="s">
        <v>90</v>
      </c>
      <c r="I10" s="16"/>
      <c r="J10" s="16"/>
      <c r="K10" s="16"/>
      <c r="L10" s="17"/>
    </row>
    <row r="11" spans="1:12" x14ac:dyDescent="0.25">
      <c r="A11" s="2">
        <v>8</v>
      </c>
      <c r="B11" s="4">
        <v>45880</v>
      </c>
      <c r="C11" s="2">
        <v>4.16</v>
      </c>
      <c r="D11" s="2">
        <v>2.94</v>
      </c>
      <c r="E11" s="2">
        <v>5.2</v>
      </c>
      <c r="F11" s="2">
        <v>93.4</v>
      </c>
      <c r="H11" s="7" t="s">
        <v>92</v>
      </c>
      <c r="L11" s="8"/>
    </row>
    <row r="12" spans="1:12" x14ac:dyDescent="0.25">
      <c r="A12" s="2">
        <v>9</v>
      </c>
      <c r="B12" s="4">
        <v>45881</v>
      </c>
      <c r="C12" s="2">
        <v>3.08</v>
      </c>
      <c r="D12" s="2">
        <v>2.17</v>
      </c>
      <c r="E12" s="2">
        <v>3.86</v>
      </c>
      <c r="F12" s="2">
        <v>98.1</v>
      </c>
      <c r="H12" s="9" t="s">
        <v>91</v>
      </c>
      <c r="I12" s="10"/>
      <c r="J12" s="10"/>
      <c r="K12" s="10"/>
      <c r="L12" s="11"/>
    </row>
    <row r="13" spans="1:12" x14ac:dyDescent="0.25">
      <c r="A13" s="2">
        <v>10</v>
      </c>
      <c r="B13" s="4">
        <v>45882</v>
      </c>
      <c r="C13" s="2">
        <v>5.0199999999999996</v>
      </c>
      <c r="D13" s="2">
        <v>3.99</v>
      </c>
      <c r="E13" s="2">
        <v>6.28</v>
      </c>
      <c r="F13" s="2">
        <v>93</v>
      </c>
    </row>
    <row r="14" spans="1:12" x14ac:dyDescent="0.25">
      <c r="A14" s="2">
        <v>11</v>
      </c>
      <c r="B14" s="4">
        <v>45883</v>
      </c>
      <c r="C14" s="2">
        <v>4.72</v>
      </c>
      <c r="D14" s="2">
        <v>3.7</v>
      </c>
      <c r="E14" s="2">
        <v>5.91</v>
      </c>
      <c r="F14" s="2">
        <v>94.1</v>
      </c>
    </row>
    <row r="15" spans="1:12" x14ac:dyDescent="0.25">
      <c r="A15" s="2">
        <v>12</v>
      </c>
      <c r="B15" s="4">
        <v>45884</v>
      </c>
      <c r="C15" s="2">
        <v>4.82</v>
      </c>
      <c r="D15" s="2">
        <v>3.34</v>
      </c>
      <c r="E15" s="2">
        <v>6.03</v>
      </c>
      <c r="F15" s="2">
        <v>89.1</v>
      </c>
    </row>
    <row r="16" spans="1:12" x14ac:dyDescent="0.25">
      <c r="A16" s="2">
        <v>13</v>
      </c>
      <c r="B16" s="4">
        <v>45885</v>
      </c>
      <c r="C16" s="2">
        <v>5.26</v>
      </c>
      <c r="D16" s="2">
        <v>4.08</v>
      </c>
      <c r="E16" s="2">
        <v>6.58</v>
      </c>
      <c r="F16" s="2">
        <v>88.8</v>
      </c>
    </row>
    <row r="17" spans="1:6" x14ac:dyDescent="0.25">
      <c r="A17" s="2">
        <v>14</v>
      </c>
      <c r="B17" s="4">
        <v>45886</v>
      </c>
      <c r="C17" s="2">
        <v>6.23</v>
      </c>
      <c r="D17" s="2">
        <v>4.4400000000000004</v>
      </c>
      <c r="E17" s="2">
        <v>7.78</v>
      </c>
      <c r="F17" s="2">
        <v>93.2</v>
      </c>
    </row>
    <row r="18" spans="1:6" x14ac:dyDescent="0.25">
      <c r="A18" s="2">
        <v>15</v>
      </c>
      <c r="B18" s="4">
        <v>45887</v>
      </c>
      <c r="C18" s="2">
        <v>5.65</v>
      </c>
      <c r="D18" s="2">
        <v>4.5199999999999996</v>
      </c>
      <c r="E18" s="2">
        <v>7.06</v>
      </c>
      <c r="F18" s="2">
        <v>93.2</v>
      </c>
    </row>
    <row r="19" spans="1:6" x14ac:dyDescent="0.25">
      <c r="A19" s="2">
        <v>16</v>
      </c>
      <c r="B19" s="4">
        <v>45888</v>
      </c>
      <c r="C19" s="2">
        <v>3.92</v>
      </c>
      <c r="D19" s="2">
        <v>2.79</v>
      </c>
      <c r="E19" s="2">
        <v>4.9000000000000004</v>
      </c>
      <c r="F19" s="2">
        <v>95.3</v>
      </c>
    </row>
    <row r="20" spans="1:6" x14ac:dyDescent="0.25">
      <c r="A20" s="2">
        <v>17</v>
      </c>
      <c r="B20" s="4">
        <v>45889</v>
      </c>
      <c r="C20" s="2">
        <v>4.54</v>
      </c>
      <c r="D20" s="2">
        <v>3.47</v>
      </c>
      <c r="E20" s="2">
        <v>5.68</v>
      </c>
      <c r="F20" s="2">
        <v>91.7</v>
      </c>
    </row>
    <row r="21" spans="1:6" x14ac:dyDescent="0.25">
      <c r="A21" s="2">
        <v>18</v>
      </c>
      <c r="B21" s="4">
        <v>45890</v>
      </c>
      <c r="C21" s="2">
        <v>5.27</v>
      </c>
      <c r="D21" s="2">
        <v>3.77</v>
      </c>
      <c r="E21" s="2">
        <v>6.58</v>
      </c>
      <c r="F21" s="2">
        <v>91.9</v>
      </c>
    </row>
    <row r="22" spans="1:6" x14ac:dyDescent="0.25">
      <c r="A22" s="2">
        <v>19</v>
      </c>
      <c r="B22" s="4">
        <v>45891</v>
      </c>
      <c r="C22" s="2">
        <v>4.4800000000000004</v>
      </c>
      <c r="D22" s="2">
        <v>3.19</v>
      </c>
      <c r="E22" s="2">
        <v>5.6</v>
      </c>
      <c r="F22" s="2">
        <v>88.2</v>
      </c>
    </row>
    <row r="23" spans="1:6" x14ac:dyDescent="0.25">
      <c r="A23" s="2">
        <v>20</v>
      </c>
      <c r="B23" s="4">
        <v>45892</v>
      </c>
      <c r="C23" s="2">
        <v>6.8</v>
      </c>
      <c r="D23" s="2">
        <v>5.44</v>
      </c>
      <c r="E23" s="2">
        <v>8.51</v>
      </c>
      <c r="F23" s="2">
        <v>93.2</v>
      </c>
    </row>
    <row r="24" spans="1:6" x14ac:dyDescent="0.25">
      <c r="A24" s="2">
        <v>21</v>
      </c>
      <c r="B24" s="4">
        <v>45893</v>
      </c>
      <c r="C24" s="2">
        <v>4.3099999999999996</v>
      </c>
      <c r="D24" s="2">
        <v>3.37</v>
      </c>
      <c r="E24" s="2">
        <v>5.39</v>
      </c>
      <c r="F24" s="2">
        <v>96.8</v>
      </c>
    </row>
    <row r="25" spans="1:6" x14ac:dyDescent="0.25">
      <c r="A25" s="2">
        <v>22</v>
      </c>
      <c r="B25" s="4">
        <v>45894</v>
      </c>
      <c r="C25" s="2">
        <v>6.93</v>
      </c>
      <c r="D25" s="2">
        <v>5.24</v>
      </c>
      <c r="E25" s="2">
        <v>8.66</v>
      </c>
      <c r="F25" s="2">
        <v>94.4</v>
      </c>
    </row>
    <row r="26" spans="1:6" x14ac:dyDescent="0.25">
      <c r="A26" s="2">
        <v>23</v>
      </c>
      <c r="B26" s="4">
        <v>45895</v>
      </c>
      <c r="C26" s="2">
        <v>4.67</v>
      </c>
      <c r="D26" s="2">
        <v>3.71</v>
      </c>
      <c r="E26" s="2">
        <v>5.83</v>
      </c>
      <c r="F26" s="2">
        <v>87.6</v>
      </c>
    </row>
    <row r="27" spans="1:6" x14ac:dyDescent="0.25">
      <c r="A27" s="2">
        <v>24</v>
      </c>
      <c r="B27" s="4">
        <v>45896</v>
      </c>
      <c r="C27" s="2">
        <v>5.22</v>
      </c>
      <c r="D27" s="2">
        <v>3.63</v>
      </c>
      <c r="E27" s="2">
        <v>6.53</v>
      </c>
      <c r="F27" s="2">
        <v>91</v>
      </c>
    </row>
    <row r="28" spans="1:6" x14ac:dyDescent="0.25">
      <c r="A28" s="2">
        <v>25</v>
      </c>
      <c r="B28" s="4">
        <v>45897</v>
      </c>
      <c r="C28" s="2">
        <v>6.31</v>
      </c>
      <c r="D28" s="2">
        <v>4.6100000000000003</v>
      </c>
      <c r="E28" s="2">
        <v>7.89</v>
      </c>
      <c r="F28" s="2">
        <v>87.4</v>
      </c>
    </row>
    <row r="29" spans="1:6" x14ac:dyDescent="0.25">
      <c r="A29" s="2">
        <v>26</v>
      </c>
      <c r="B29" s="4">
        <v>45898</v>
      </c>
      <c r="C29" s="2">
        <v>4.76</v>
      </c>
      <c r="D29" s="2">
        <v>3.63</v>
      </c>
      <c r="E29" s="2">
        <v>5.95</v>
      </c>
      <c r="F29" s="2">
        <v>93.5</v>
      </c>
    </row>
    <row r="30" spans="1:6" x14ac:dyDescent="0.25">
      <c r="A30" s="2">
        <v>27</v>
      </c>
      <c r="B30" s="4">
        <v>45899</v>
      </c>
      <c r="C30" s="2">
        <v>3.03</v>
      </c>
      <c r="D30" s="2">
        <v>2.38</v>
      </c>
      <c r="E30" s="2">
        <v>3.79</v>
      </c>
      <c r="F30" s="2">
        <v>97.2</v>
      </c>
    </row>
    <row r="31" spans="1:6" x14ac:dyDescent="0.25">
      <c r="A31" s="2">
        <v>28</v>
      </c>
      <c r="B31" s="4">
        <v>45900</v>
      </c>
      <c r="C31" s="2">
        <v>5.77</v>
      </c>
      <c r="D31" s="2">
        <v>4.5</v>
      </c>
      <c r="E31" s="2">
        <v>7.22</v>
      </c>
      <c r="F31" s="2">
        <v>91.7</v>
      </c>
    </row>
    <row r="32" spans="1:6" x14ac:dyDescent="0.25">
      <c r="A32" s="2">
        <v>29</v>
      </c>
      <c r="B32" s="4">
        <v>45901</v>
      </c>
      <c r="C32" s="2">
        <v>6.51</v>
      </c>
      <c r="D32" s="2">
        <v>5</v>
      </c>
      <c r="E32" s="2">
        <v>8.1300000000000008</v>
      </c>
      <c r="F32" s="2">
        <v>88.8</v>
      </c>
    </row>
    <row r="33" spans="1:6" x14ac:dyDescent="0.25">
      <c r="A33" s="2">
        <v>30</v>
      </c>
      <c r="B33" s="4">
        <v>45902</v>
      </c>
      <c r="C33" s="2">
        <v>6.49</v>
      </c>
      <c r="D33" s="2">
        <v>4.78</v>
      </c>
      <c r="E33" s="2">
        <v>8.11</v>
      </c>
      <c r="F33" s="2">
        <v>91</v>
      </c>
    </row>
    <row r="34" spans="1:6" x14ac:dyDescent="0.25">
      <c r="A34" s="2">
        <v>31</v>
      </c>
      <c r="B34" s="4">
        <v>45903</v>
      </c>
      <c r="C34" s="2">
        <v>6.59</v>
      </c>
      <c r="D34" s="2">
        <v>4.72</v>
      </c>
      <c r="E34" s="2">
        <v>8.24</v>
      </c>
      <c r="F34" s="2">
        <v>94.3</v>
      </c>
    </row>
    <row r="35" spans="1:6" x14ac:dyDescent="0.25">
      <c r="A35" s="2">
        <v>32</v>
      </c>
      <c r="B35" s="4">
        <v>45904</v>
      </c>
      <c r="C35" s="2">
        <v>4.41</v>
      </c>
      <c r="D35" s="2">
        <v>3.43</v>
      </c>
      <c r="E35" s="2">
        <v>5.51</v>
      </c>
      <c r="F35" s="2">
        <v>88.4</v>
      </c>
    </row>
    <row r="36" spans="1:6" x14ac:dyDescent="0.25">
      <c r="A36" s="2">
        <v>33</v>
      </c>
      <c r="B36" s="4">
        <v>45905</v>
      </c>
      <c r="C36" s="2">
        <v>5.98</v>
      </c>
      <c r="D36" s="2">
        <v>4.62</v>
      </c>
      <c r="E36" s="2">
        <v>7.47</v>
      </c>
      <c r="F36" s="2">
        <v>88.4</v>
      </c>
    </row>
    <row r="37" spans="1:6" x14ac:dyDescent="0.25">
      <c r="A37" s="2">
        <v>34</v>
      </c>
      <c r="B37" s="4">
        <v>45906</v>
      </c>
      <c r="C37" s="2">
        <v>5.22</v>
      </c>
      <c r="D37" s="2">
        <v>3.74</v>
      </c>
      <c r="E37" s="2">
        <v>6.53</v>
      </c>
      <c r="F37" s="2">
        <v>91.5</v>
      </c>
    </row>
    <row r="38" spans="1:6" x14ac:dyDescent="0.25">
      <c r="A38" s="2">
        <v>35</v>
      </c>
      <c r="B38" s="4">
        <v>45907</v>
      </c>
      <c r="C38" s="2">
        <v>6.03</v>
      </c>
      <c r="D38" s="2">
        <v>4.5</v>
      </c>
      <c r="E38" s="2">
        <v>7.54</v>
      </c>
      <c r="F38" s="2">
        <v>90.6</v>
      </c>
    </row>
    <row r="39" spans="1:6" x14ac:dyDescent="0.25">
      <c r="A39" s="2">
        <v>36</v>
      </c>
      <c r="B39" s="4">
        <v>45908</v>
      </c>
      <c r="C39" s="2">
        <v>5.37</v>
      </c>
      <c r="D39" s="2">
        <v>4.09</v>
      </c>
      <c r="E39" s="2">
        <v>6.71</v>
      </c>
      <c r="F39" s="2">
        <v>91.2</v>
      </c>
    </row>
    <row r="40" spans="1:6" x14ac:dyDescent="0.25">
      <c r="A40" s="2">
        <v>37</v>
      </c>
      <c r="B40" s="4">
        <v>45909</v>
      </c>
      <c r="C40" s="2">
        <v>5.29</v>
      </c>
      <c r="D40" s="2">
        <v>4.1500000000000004</v>
      </c>
      <c r="E40" s="2">
        <v>6.61</v>
      </c>
      <c r="F40" s="2">
        <v>89.3</v>
      </c>
    </row>
    <row r="41" spans="1:6" x14ac:dyDescent="0.25">
      <c r="A41" s="2">
        <v>38</v>
      </c>
      <c r="B41" s="4">
        <v>45910</v>
      </c>
      <c r="C41" s="2">
        <v>5.22</v>
      </c>
      <c r="D41" s="2">
        <v>4.1399999999999997</v>
      </c>
      <c r="E41" s="2">
        <v>6.52</v>
      </c>
      <c r="F41" s="2">
        <v>91.5</v>
      </c>
    </row>
    <row r="42" spans="1:6" x14ac:dyDescent="0.25">
      <c r="A42" s="2">
        <v>39</v>
      </c>
      <c r="B42" s="4">
        <v>45911</v>
      </c>
      <c r="C42" s="2">
        <v>3.98</v>
      </c>
      <c r="D42" s="2">
        <v>3.09</v>
      </c>
      <c r="E42" s="2">
        <v>4.97</v>
      </c>
      <c r="F42" s="2">
        <v>98</v>
      </c>
    </row>
    <row r="43" spans="1:6" x14ac:dyDescent="0.25">
      <c r="A43" s="2">
        <v>40</v>
      </c>
      <c r="B43" s="4">
        <v>45912</v>
      </c>
      <c r="C43" s="2">
        <v>4.79</v>
      </c>
      <c r="D43" s="2">
        <v>3.4</v>
      </c>
      <c r="E43" s="2">
        <v>5.99</v>
      </c>
      <c r="F43" s="2">
        <v>92.8</v>
      </c>
    </row>
    <row r="44" spans="1:6" x14ac:dyDescent="0.25">
      <c r="A44" s="2">
        <v>41</v>
      </c>
      <c r="B44" s="4">
        <v>45913</v>
      </c>
      <c r="C44" s="2">
        <v>4.24</v>
      </c>
      <c r="D44" s="2">
        <v>3.37</v>
      </c>
      <c r="E44" s="2">
        <v>5.3</v>
      </c>
      <c r="F44" s="2">
        <v>98.2</v>
      </c>
    </row>
    <row r="45" spans="1:6" x14ac:dyDescent="0.25">
      <c r="A45" s="2">
        <v>42</v>
      </c>
      <c r="B45" s="4">
        <v>45914</v>
      </c>
      <c r="C45" s="2">
        <v>6.14</v>
      </c>
      <c r="D45" s="2">
        <v>4.66</v>
      </c>
      <c r="E45" s="2">
        <v>7.68</v>
      </c>
      <c r="F45" s="2">
        <v>90.6</v>
      </c>
    </row>
    <row r="46" spans="1:6" x14ac:dyDescent="0.25">
      <c r="A46" s="2">
        <v>43</v>
      </c>
      <c r="B46" s="4">
        <v>45915</v>
      </c>
      <c r="C46" s="2">
        <v>5.1100000000000003</v>
      </c>
      <c r="D46" s="2">
        <v>3.84</v>
      </c>
      <c r="E46" s="2">
        <v>6.38</v>
      </c>
      <c r="F46" s="2">
        <v>87.8</v>
      </c>
    </row>
    <row r="47" spans="1:6" x14ac:dyDescent="0.25">
      <c r="A47" s="2">
        <v>44</v>
      </c>
      <c r="B47" s="4">
        <v>45916</v>
      </c>
      <c r="C47" s="2">
        <v>5.05</v>
      </c>
      <c r="D47" s="2">
        <v>3.92</v>
      </c>
      <c r="E47" s="2">
        <v>6.31</v>
      </c>
      <c r="F47" s="2">
        <v>92.7</v>
      </c>
    </row>
    <row r="48" spans="1:6" x14ac:dyDescent="0.25">
      <c r="A48" s="2">
        <v>45</v>
      </c>
      <c r="B48" s="4">
        <v>45917</v>
      </c>
      <c r="C48" s="2">
        <v>5.09</v>
      </c>
      <c r="D48" s="2">
        <v>3.91</v>
      </c>
      <c r="E48" s="2">
        <v>6.36</v>
      </c>
      <c r="F48" s="2">
        <v>92.5</v>
      </c>
    </row>
    <row r="49" spans="3:6" ht="16.5" thickBot="1" x14ac:dyDescent="0.3">
      <c r="C49" s="21">
        <f>SUM(C4:C48)/45</f>
        <v>5.1164444444444444</v>
      </c>
      <c r="D49" s="20">
        <f>SUM(D4:D48)</f>
        <v>174.07999999999998</v>
      </c>
      <c r="E49" s="21">
        <f>SUM(E4:E48)/45</f>
        <v>6.3957777777777789</v>
      </c>
      <c r="F49" s="21">
        <f>SUM(F4:F48)/45</f>
        <v>92.291111111111121</v>
      </c>
    </row>
    <row r="50" spans="3:6" ht="16.5" thickTop="1" x14ac:dyDescent="0.25"/>
  </sheetData>
  <mergeCells count="1">
    <mergeCell ref="A2:F2"/>
  </mergeCells>
  <pageMargins left="0.7" right="0.7" top="0.75" bottom="0.75" header="0.3" footer="0.3"/>
  <ignoredErrors>
    <ignoredError sqref="D50:F55" numberStoredAsText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33"/>
  <sheetViews>
    <sheetView zoomScale="85" zoomScaleNormal="85" workbookViewId="0">
      <selection activeCell="R26" sqref="R26"/>
    </sheetView>
  </sheetViews>
  <sheetFormatPr defaultRowHeight="15.75" x14ac:dyDescent="0.25"/>
  <cols>
    <col min="1" max="1" width="36.875" bestFit="1" customWidth="1"/>
    <col min="2" max="2" width="11.875" bestFit="1" customWidth="1"/>
    <col min="3" max="3" width="19.25" bestFit="1" customWidth="1"/>
    <col min="4" max="4" width="19.5" bestFit="1" customWidth="1"/>
    <col min="5" max="5" width="22.5" customWidth="1"/>
  </cols>
  <sheetData>
    <row r="3" spans="1:5" x14ac:dyDescent="0.25">
      <c r="A3" s="24" t="s">
        <v>54</v>
      </c>
      <c r="B3" s="24"/>
      <c r="C3" s="24"/>
      <c r="D3" s="24"/>
    </row>
    <row r="4" spans="1:5" x14ac:dyDescent="0.25">
      <c r="A4" s="1" t="s">
        <v>55</v>
      </c>
      <c r="B4" s="2" t="s">
        <v>56</v>
      </c>
      <c r="C4" s="2" t="s">
        <v>99</v>
      </c>
      <c r="D4" s="2" t="s">
        <v>57</v>
      </c>
    </row>
    <row r="5" spans="1:5" x14ac:dyDescent="0.25">
      <c r="A5" s="1" t="s">
        <v>58</v>
      </c>
      <c r="B5" s="2">
        <v>180</v>
      </c>
      <c r="C5" s="2">
        <v>6</v>
      </c>
      <c r="D5" s="2">
        <v>1.08</v>
      </c>
    </row>
    <row r="6" spans="1:5" x14ac:dyDescent="0.25">
      <c r="A6" s="1" t="s">
        <v>93</v>
      </c>
      <c r="B6" s="2">
        <v>150</v>
      </c>
      <c r="C6" s="2">
        <v>9.6</v>
      </c>
      <c r="D6" s="2">
        <v>1.44</v>
      </c>
    </row>
    <row r="7" spans="1:5" x14ac:dyDescent="0.25">
      <c r="A7" s="1" t="s">
        <v>59</v>
      </c>
      <c r="B7" s="2">
        <v>220</v>
      </c>
      <c r="C7" s="2">
        <v>8</v>
      </c>
      <c r="D7" s="2">
        <v>1.76</v>
      </c>
    </row>
    <row r="8" spans="1:5" x14ac:dyDescent="0.25">
      <c r="A8" s="1" t="s">
        <v>60</v>
      </c>
      <c r="B8" s="2">
        <v>120</v>
      </c>
      <c r="C8" s="2">
        <v>12</v>
      </c>
      <c r="D8" s="2">
        <v>1.44</v>
      </c>
    </row>
    <row r="9" spans="1:5" x14ac:dyDescent="0.25">
      <c r="A9" s="1" t="s">
        <v>61</v>
      </c>
      <c r="B9" s="2">
        <v>200</v>
      </c>
      <c r="C9" s="2">
        <v>4</v>
      </c>
      <c r="D9" s="2">
        <v>0.8</v>
      </c>
    </row>
    <row r="10" spans="1:5" ht="16.5" thickBot="1" x14ac:dyDescent="0.3">
      <c r="B10" s="20">
        <f>SUM(B5:B9)</f>
        <v>870</v>
      </c>
      <c r="C10" s="20">
        <f>SUM(C5:C9)</f>
        <v>39.6</v>
      </c>
      <c r="D10" s="20">
        <f>SUM(D5:D9)</f>
        <v>6.5200000000000005</v>
      </c>
    </row>
    <row r="11" spans="1:5" ht="16.5" thickTop="1" x14ac:dyDescent="0.25"/>
    <row r="14" spans="1:5" x14ac:dyDescent="0.25">
      <c r="A14" s="24" t="s">
        <v>62</v>
      </c>
      <c r="B14" s="24"/>
      <c r="C14" s="24"/>
      <c r="D14" s="24"/>
      <c r="E14" s="24"/>
    </row>
    <row r="15" spans="1:5" x14ac:dyDescent="0.25">
      <c r="A15" s="1" t="s">
        <v>97</v>
      </c>
      <c r="B15" s="1" t="s">
        <v>63</v>
      </c>
      <c r="C15" s="1" t="s">
        <v>64</v>
      </c>
      <c r="D15" s="1" t="s">
        <v>65</v>
      </c>
      <c r="E15" s="1" t="s">
        <v>66</v>
      </c>
    </row>
    <row r="16" spans="1:5" x14ac:dyDescent="0.25">
      <c r="A16" s="2">
        <v>1</v>
      </c>
      <c r="B16" s="2">
        <v>7</v>
      </c>
      <c r="C16" s="2">
        <v>44.94</v>
      </c>
      <c r="D16" s="22">
        <f>C16/B16</f>
        <v>6.42</v>
      </c>
      <c r="E16" s="2">
        <v>7.09</v>
      </c>
    </row>
    <row r="17" spans="1:5" x14ac:dyDescent="0.25">
      <c r="A17" s="2">
        <v>2</v>
      </c>
      <c r="B17" s="2">
        <v>7</v>
      </c>
      <c r="C17" s="2">
        <v>43.51</v>
      </c>
      <c r="D17" s="22">
        <f>C17/B17</f>
        <v>6.2157142857142853</v>
      </c>
      <c r="E17" s="2">
        <v>6.49</v>
      </c>
    </row>
    <row r="18" spans="1:5" x14ac:dyDescent="0.25">
      <c r="A18" s="2">
        <v>3</v>
      </c>
      <c r="B18" s="2">
        <v>7</v>
      </c>
      <c r="C18" s="2">
        <v>44.53</v>
      </c>
      <c r="D18" s="22">
        <f t="shared" ref="D18:D21" si="0">C18/B18</f>
        <v>6.3614285714285712</v>
      </c>
      <c r="E18" s="2">
        <v>6.99</v>
      </c>
    </row>
    <row r="19" spans="1:5" x14ac:dyDescent="0.25">
      <c r="A19" s="2">
        <v>4</v>
      </c>
      <c r="B19" s="2">
        <v>7</v>
      </c>
      <c r="C19" s="2">
        <v>45.45</v>
      </c>
      <c r="D19" s="22">
        <f t="shared" si="0"/>
        <v>6.4928571428571429</v>
      </c>
      <c r="E19" s="2">
        <v>7.17</v>
      </c>
    </row>
    <row r="20" spans="1:5" x14ac:dyDescent="0.25">
      <c r="A20" s="2">
        <v>5</v>
      </c>
      <c r="B20" s="2">
        <v>7</v>
      </c>
      <c r="C20" s="2">
        <v>45.77</v>
      </c>
      <c r="D20" s="22">
        <f t="shared" si="0"/>
        <v>6.5385714285714291</v>
      </c>
      <c r="E20" s="2">
        <v>7.05</v>
      </c>
    </row>
    <row r="21" spans="1:5" x14ac:dyDescent="0.25">
      <c r="A21" s="2">
        <v>6</v>
      </c>
      <c r="B21" s="2">
        <v>7</v>
      </c>
      <c r="C21" s="2">
        <v>46.62</v>
      </c>
      <c r="D21" s="22">
        <f t="shared" si="0"/>
        <v>6.6599999999999993</v>
      </c>
      <c r="E21" s="2">
        <v>7.02</v>
      </c>
    </row>
    <row r="22" spans="1:5" x14ac:dyDescent="0.25">
      <c r="A22" s="2">
        <v>7</v>
      </c>
      <c r="B22" s="2">
        <v>3</v>
      </c>
      <c r="C22" s="2">
        <v>19.25</v>
      </c>
      <c r="D22" s="22">
        <f>C22/B22</f>
        <v>6.416666666666667</v>
      </c>
      <c r="E22" s="2">
        <v>6.73</v>
      </c>
    </row>
    <row r="23" spans="1:5" ht="16.5" thickBot="1" x14ac:dyDescent="0.3">
      <c r="B23" s="20">
        <f>SUM(B16:B22)</f>
        <v>45</v>
      </c>
      <c r="C23" s="20">
        <f>SUM(C16:C22)</f>
        <v>290.07</v>
      </c>
      <c r="D23" s="21">
        <f>SUM(D16:D22)/7</f>
        <v>6.44360544217687</v>
      </c>
      <c r="E23" s="21">
        <f>SUM(E16:E22)/7</f>
        <v>6.9342857142857151</v>
      </c>
    </row>
    <row r="24" spans="1:5" ht="16.5" thickTop="1" x14ac:dyDescent="0.25"/>
    <row r="33" spans="2:2" x14ac:dyDescent="0.25">
      <c r="B33" s="23"/>
    </row>
  </sheetData>
  <mergeCells count="2">
    <mergeCell ref="A14:E14"/>
    <mergeCell ref="A3:D3"/>
  </mergeCells>
  <pageMargins left="0.7" right="0.7" top="0.75" bottom="0.75" header="0.3" footer="0.3"/>
  <ignoredErrors>
    <ignoredError sqref="D25:E25 D24:E24 E9 E1" numberStoredAsText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8"/>
  <sheetViews>
    <sheetView tabSelected="1" zoomScale="85" zoomScaleNormal="85" workbookViewId="0">
      <selection activeCell="H15" sqref="H15"/>
    </sheetView>
  </sheetViews>
  <sheetFormatPr defaultRowHeight="15.75" x14ac:dyDescent="0.25"/>
  <cols>
    <col min="1" max="1" width="3.75" bestFit="1" customWidth="1"/>
    <col min="2" max="2" width="19.375" bestFit="1" customWidth="1"/>
    <col min="3" max="3" width="14.375" bestFit="1" customWidth="1"/>
    <col min="4" max="4" width="22.5" bestFit="1" customWidth="1"/>
    <col min="5" max="5" width="19.625" bestFit="1" customWidth="1"/>
    <col min="6" max="6" width="14" bestFit="1" customWidth="1"/>
    <col min="8" max="8" width="37.25" bestFit="1" customWidth="1"/>
    <col min="9" max="9" width="9.75" customWidth="1"/>
    <col min="10" max="10" width="17.875" bestFit="1" customWidth="1"/>
    <col min="11" max="12" width="18.625" bestFit="1" customWidth="1"/>
  </cols>
  <sheetData>
    <row r="1" spans="1:12" x14ac:dyDescent="0.25">
      <c r="A1" s="3" t="s">
        <v>44</v>
      </c>
      <c r="B1" s="3" t="s">
        <v>67</v>
      </c>
      <c r="C1" s="3" t="s">
        <v>68</v>
      </c>
      <c r="D1" s="3" t="s">
        <v>69</v>
      </c>
      <c r="E1" s="3" t="s">
        <v>70</v>
      </c>
      <c r="F1" s="3" t="s">
        <v>71</v>
      </c>
      <c r="H1" s="3" t="s">
        <v>98</v>
      </c>
    </row>
    <row r="2" spans="1:12" x14ac:dyDescent="0.25">
      <c r="A2" s="2">
        <v>1</v>
      </c>
      <c r="B2" s="2" t="s">
        <v>72</v>
      </c>
      <c r="C2" s="2">
        <v>83.8</v>
      </c>
      <c r="D2" s="2">
        <v>2.29</v>
      </c>
      <c r="E2" s="2">
        <v>4.7300000000000004</v>
      </c>
      <c r="F2" s="2">
        <v>74.2</v>
      </c>
      <c r="H2" s="1" t="s">
        <v>31</v>
      </c>
      <c r="I2" s="2" t="s">
        <v>20</v>
      </c>
      <c r="J2" s="2" t="s">
        <v>32</v>
      </c>
      <c r="K2" s="18" t="s">
        <v>75</v>
      </c>
      <c r="L2" s="7"/>
    </row>
    <row r="3" spans="1:12" x14ac:dyDescent="0.25">
      <c r="A3" s="2">
        <v>2</v>
      </c>
      <c r="B3" s="2" t="s">
        <v>72</v>
      </c>
      <c r="C3" s="2">
        <v>83.9</v>
      </c>
      <c r="D3" s="2">
        <v>2.2599999999999998</v>
      </c>
      <c r="E3" s="2">
        <v>4.83</v>
      </c>
      <c r="F3" s="2">
        <v>78.3</v>
      </c>
      <c r="H3" s="1" t="s">
        <v>42</v>
      </c>
      <c r="I3" s="22">
        <f>E47</f>
        <v>5.0504444444444463</v>
      </c>
      <c r="J3" s="2" t="s">
        <v>43</v>
      </c>
      <c r="K3" s="18" t="s">
        <v>76</v>
      </c>
      <c r="L3" s="7"/>
    </row>
    <row r="4" spans="1:12" x14ac:dyDescent="0.25">
      <c r="A4" s="2">
        <v>3</v>
      </c>
      <c r="B4" s="2" t="s">
        <v>72</v>
      </c>
      <c r="C4" s="2">
        <v>84.9</v>
      </c>
      <c r="D4" s="2">
        <v>2.21</v>
      </c>
      <c r="E4" s="2">
        <v>4.9400000000000004</v>
      </c>
      <c r="F4" s="2">
        <v>73</v>
      </c>
      <c r="H4" s="1" t="s">
        <v>77</v>
      </c>
      <c r="I4" s="2">
        <f>MIN(E2:E46)</f>
        <v>4.5999999999999996</v>
      </c>
      <c r="J4" s="2" t="s">
        <v>43</v>
      </c>
      <c r="K4" s="18" t="s">
        <v>78</v>
      </c>
      <c r="L4" s="7"/>
    </row>
    <row r="5" spans="1:12" x14ac:dyDescent="0.25">
      <c r="A5" s="2">
        <v>4</v>
      </c>
      <c r="B5" s="2" t="s">
        <v>73</v>
      </c>
      <c r="C5" s="2">
        <v>91.8</v>
      </c>
      <c r="D5" s="2">
        <v>2.1800000000000002</v>
      </c>
      <c r="E5" s="2">
        <v>5.24</v>
      </c>
      <c r="F5" s="2">
        <v>81.3</v>
      </c>
      <c r="H5" s="1" t="s">
        <v>79</v>
      </c>
      <c r="I5" s="2">
        <f>MAX(E2:E46)</f>
        <v>5.48</v>
      </c>
      <c r="J5" s="2" t="s">
        <v>43</v>
      </c>
      <c r="K5" s="2" t="s">
        <v>80</v>
      </c>
      <c r="L5" s="7"/>
    </row>
    <row r="6" spans="1:12" x14ac:dyDescent="0.25">
      <c r="A6" s="2">
        <v>5</v>
      </c>
      <c r="B6" s="2" t="s">
        <v>72</v>
      </c>
      <c r="C6" s="2">
        <v>83</v>
      </c>
      <c r="D6" s="2">
        <v>2.2000000000000002</v>
      </c>
      <c r="E6" s="2">
        <v>5.05</v>
      </c>
      <c r="F6" s="2">
        <v>73.2</v>
      </c>
    </row>
    <row r="7" spans="1:12" x14ac:dyDescent="0.25">
      <c r="A7" s="2">
        <v>6</v>
      </c>
      <c r="B7" s="2" t="s">
        <v>73</v>
      </c>
      <c r="C7" s="2">
        <v>94.1</v>
      </c>
      <c r="D7" s="2">
        <v>2.0699999999999998</v>
      </c>
      <c r="E7" s="2">
        <v>5</v>
      </c>
      <c r="F7" s="2">
        <v>80.8</v>
      </c>
    </row>
    <row r="8" spans="1:12" x14ac:dyDescent="0.25">
      <c r="A8" s="2">
        <v>7</v>
      </c>
      <c r="B8" s="2" t="s">
        <v>74</v>
      </c>
      <c r="C8" s="2">
        <v>95.5</v>
      </c>
      <c r="D8" s="2">
        <v>1.92</v>
      </c>
      <c r="E8" s="2">
        <v>5.17</v>
      </c>
      <c r="F8" s="2">
        <v>88.1</v>
      </c>
      <c r="H8" s="3" t="s">
        <v>81</v>
      </c>
    </row>
    <row r="9" spans="1:12" x14ac:dyDescent="0.25">
      <c r="A9" s="2">
        <v>8</v>
      </c>
      <c r="B9" s="2" t="s">
        <v>72</v>
      </c>
      <c r="C9" s="2">
        <v>82.8</v>
      </c>
      <c r="D9" s="2">
        <v>2.1800000000000002</v>
      </c>
      <c r="E9" s="2">
        <v>4.6100000000000003</v>
      </c>
      <c r="F9" s="2">
        <v>74</v>
      </c>
      <c r="H9" s="1" t="s">
        <v>82</v>
      </c>
      <c r="I9" s="2" t="s">
        <v>63</v>
      </c>
      <c r="J9" s="2" t="s">
        <v>83</v>
      </c>
      <c r="K9" s="2" t="s">
        <v>84</v>
      </c>
      <c r="L9" s="2" t="s">
        <v>85</v>
      </c>
    </row>
    <row r="10" spans="1:12" x14ac:dyDescent="0.25">
      <c r="A10" s="2">
        <v>9</v>
      </c>
      <c r="B10" s="2" t="s">
        <v>72</v>
      </c>
      <c r="C10" s="2">
        <v>88.5</v>
      </c>
      <c r="D10" s="2">
        <v>2.2799999999999998</v>
      </c>
      <c r="E10" s="2">
        <v>4.6500000000000004</v>
      </c>
      <c r="F10" s="2">
        <v>73.099999999999994</v>
      </c>
      <c r="H10" s="1" t="s">
        <v>74</v>
      </c>
      <c r="I10" s="2">
        <v>16</v>
      </c>
      <c r="J10" s="22">
        <f>SUM(E8,E11,E16,E17,E26,E27,E30,E31,E33,E34,E36,E37,E38,E40,E44,E45)/I10</f>
        <v>5.3112500000000002</v>
      </c>
      <c r="K10" s="22">
        <f>SUM(C8,C11,C16,C17,C26,C27,C30,C31,C33,C34,C36,C37,C38,C40,C44,C45)/I10</f>
        <v>96.85</v>
      </c>
      <c r="L10" s="22">
        <f>SUM(D8,D11,D17,D16,D26,D27,D30,D31,D33,D34,D36,D37,D38,D40,D44,D45)/I10</f>
        <v>1.9781250000000001</v>
      </c>
    </row>
    <row r="11" spans="1:12" x14ac:dyDescent="0.25">
      <c r="A11" s="2">
        <v>10</v>
      </c>
      <c r="B11" s="2" t="s">
        <v>74</v>
      </c>
      <c r="C11" s="2">
        <v>95.7</v>
      </c>
      <c r="D11" s="2">
        <v>1.96</v>
      </c>
      <c r="E11" s="2">
        <v>5.46</v>
      </c>
      <c r="F11" s="2">
        <v>86.9</v>
      </c>
      <c r="H11" s="1" t="s">
        <v>73</v>
      </c>
      <c r="I11" s="2">
        <v>10</v>
      </c>
      <c r="J11" s="22">
        <f>SUM(E5,E7,E14,E15,E20,E22,E24,E32,E43,E46)/I11</f>
        <v>5.1039999999999992</v>
      </c>
      <c r="K11" s="22">
        <f>SUM(C5,C7,C14,C15,C20,C22,C24,C32,C43,C46)/I11</f>
        <v>93.460000000000008</v>
      </c>
      <c r="L11" s="22">
        <f>SUM(D5,D7,D14,D15,D20,D22,D24,D32,D43,D46)/I11</f>
        <v>2.1109999999999998</v>
      </c>
    </row>
    <row r="12" spans="1:12" x14ac:dyDescent="0.25">
      <c r="A12" s="2">
        <v>11</v>
      </c>
      <c r="B12" s="2" t="s">
        <v>72</v>
      </c>
      <c r="C12" s="2">
        <v>81.2</v>
      </c>
      <c r="D12" s="2">
        <v>2.21</v>
      </c>
      <c r="E12" s="2">
        <v>4.7699999999999996</v>
      </c>
      <c r="F12" s="2">
        <v>74.3</v>
      </c>
      <c r="H12" s="1" t="s">
        <v>72</v>
      </c>
      <c r="I12" s="2">
        <v>19</v>
      </c>
      <c r="J12" s="22">
        <f>SUM(E2,E3,E4,E6,E9,E10,E12,E13,E18,E19,E21,E23,E25,E28,E29,E35,E39,E41,E42)/I12</f>
        <v>4.8026315789473681</v>
      </c>
      <c r="K12" s="22">
        <f>SUM(C2,C3,C4,C6,C9,C10,C12,C13,C18,C19,C21,C23,C25,C28,C29,C35,C39,C41,C42)/I12</f>
        <v>84.60526315789474</v>
      </c>
      <c r="L12" s="22">
        <f>SUM(D2,D3,D4,D6,D9,D10,D12,D13,D18,D19,D21,D23,D25,D28,D29,D35,D39,D41,D42)/I12</f>
        <v>2.1963157894736844</v>
      </c>
    </row>
    <row r="13" spans="1:12" x14ac:dyDescent="0.25">
      <c r="A13" s="2">
        <v>12</v>
      </c>
      <c r="B13" s="2" t="s">
        <v>72</v>
      </c>
      <c r="C13" s="2">
        <v>89.4</v>
      </c>
      <c r="D13" s="2">
        <v>2.17</v>
      </c>
      <c r="E13" s="2">
        <v>4.82</v>
      </c>
      <c r="F13" s="2">
        <v>75.8</v>
      </c>
    </row>
    <row r="14" spans="1:12" x14ac:dyDescent="0.25">
      <c r="A14" s="2">
        <v>13</v>
      </c>
      <c r="B14" s="2" t="s">
        <v>73</v>
      </c>
      <c r="C14" s="2">
        <v>90.4</v>
      </c>
      <c r="D14" s="2">
        <v>2.08</v>
      </c>
      <c r="E14" s="2">
        <v>5.0199999999999996</v>
      </c>
      <c r="F14" s="2">
        <v>80.8</v>
      </c>
    </row>
    <row r="15" spans="1:12" x14ac:dyDescent="0.25">
      <c r="A15" s="2">
        <v>14</v>
      </c>
      <c r="B15" s="2" t="s">
        <v>73</v>
      </c>
      <c r="C15" s="2">
        <v>91.7</v>
      </c>
      <c r="D15" s="2">
        <v>2.1</v>
      </c>
      <c r="E15" s="2">
        <v>5.21</v>
      </c>
      <c r="F15" s="2">
        <v>85.3</v>
      </c>
    </row>
    <row r="16" spans="1:12" x14ac:dyDescent="0.25">
      <c r="A16" s="2">
        <v>15</v>
      </c>
      <c r="B16" s="2" t="s">
        <v>74</v>
      </c>
      <c r="C16" s="2">
        <v>95.9</v>
      </c>
      <c r="D16" s="2">
        <v>2.1</v>
      </c>
      <c r="E16" s="2">
        <v>5.47</v>
      </c>
      <c r="F16" s="2">
        <v>85.1</v>
      </c>
    </row>
    <row r="17" spans="1:6" x14ac:dyDescent="0.25">
      <c r="A17" s="2">
        <v>16</v>
      </c>
      <c r="B17" s="2" t="s">
        <v>74</v>
      </c>
      <c r="C17" s="2">
        <v>98.3</v>
      </c>
      <c r="D17" s="2">
        <v>1.96</v>
      </c>
      <c r="E17" s="2">
        <v>5.12</v>
      </c>
      <c r="F17" s="2">
        <v>89.5</v>
      </c>
    </row>
    <row r="18" spans="1:6" x14ac:dyDescent="0.25">
      <c r="A18" s="2">
        <v>17</v>
      </c>
      <c r="B18" s="2" t="s">
        <v>72</v>
      </c>
      <c r="C18" s="2">
        <v>81.400000000000006</v>
      </c>
      <c r="D18" s="2">
        <v>2.25</v>
      </c>
      <c r="E18" s="2">
        <v>4.95</v>
      </c>
      <c r="F18" s="2">
        <v>80.7</v>
      </c>
    </row>
    <row r="19" spans="1:6" x14ac:dyDescent="0.25">
      <c r="A19" s="2">
        <v>18</v>
      </c>
      <c r="B19" s="2" t="s">
        <v>72</v>
      </c>
      <c r="C19" s="2">
        <v>82</v>
      </c>
      <c r="D19" s="2">
        <v>2.17</v>
      </c>
      <c r="E19" s="2">
        <v>4.8600000000000003</v>
      </c>
      <c r="F19" s="2">
        <v>77.3</v>
      </c>
    </row>
    <row r="20" spans="1:6" x14ac:dyDescent="0.25">
      <c r="A20" s="2">
        <v>19</v>
      </c>
      <c r="B20" s="2" t="s">
        <v>73</v>
      </c>
      <c r="C20" s="2">
        <v>90</v>
      </c>
      <c r="D20" s="2">
        <v>2.1800000000000002</v>
      </c>
      <c r="E20" s="2">
        <v>4.96</v>
      </c>
      <c r="F20" s="2">
        <v>83.1</v>
      </c>
    </row>
    <row r="21" spans="1:6" x14ac:dyDescent="0.25">
      <c r="A21" s="2">
        <v>20</v>
      </c>
      <c r="B21" s="2" t="s">
        <v>72</v>
      </c>
      <c r="C21" s="2">
        <v>88.8</v>
      </c>
      <c r="D21" s="2">
        <v>2.21</v>
      </c>
      <c r="E21" s="2">
        <v>4.84</v>
      </c>
      <c r="F21" s="2">
        <v>76.599999999999994</v>
      </c>
    </row>
    <row r="22" spans="1:6" x14ac:dyDescent="0.25">
      <c r="A22" s="2">
        <v>21</v>
      </c>
      <c r="B22" s="2" t="s">
        <v>73</v>
      </c>
      <c r="C22" s="2">
        <v>99.2</v>
      </c>
      <c r="D22" s="2">
        <v>2.0299999999999998</v>
      </c>
      <c r="E22" s="2">
        <v>4.8899999999999997</v>
      </c>
      <c r="F22" s="2">
        <v>82.3</v>
      </c>
    </row>
    <row r="23" spans="1:6" x14ac:dyDescent="0.25">
      <c r="A23" s="2">
        <v>22</v>
      </c>
      <c r="B23" s="2" t="s">
        <v>72</v>
      </c>
      <c r="C23" s="2">
        <v>85.2</v>
      </c>
      <c r="D23" s="2">
        <v>2.15</v>
      </c>
      <c r="E23" s="2">
        <v>4.7300000000000004</v>
      </c>
      <c r="F23" s="2">
        <v>76.5</v>
      </c>
    </row>
    <row r="24" spans="1:6" x14ac:dyDescent="0.25">
      <c r="A24" s="2">
        <v>23</v>
      </c>
      <c r="B24" s="2" t="s">
        <v>73</v>
      </c>
      <c r="C24" s="2">
        <v>92.6</v>
      </c>
      <c r="D24" s="2">
        <v>2.12</v>
      </c>
      <c r="E24" s="2">
        <v>5.38</v>
      </c>
      <c r="F24" s="2">
        <v>81.599999999999994</v>
      </c>
    </row>
    <row r="25" spans="1:6" x14ac:dyDescent="0.25">
      <c r="A25" s="2">
        <v>24</v>
      </c>
      <c r="B25" s="2" t="s">
        <v>72</v>
      </c>
      <c r="C25" s="2">
        <v>85.4</v>
      </c>
      <c r="D25" s="2">
        <v>2.13</v>
      </c>
      <c r="E25" s="2">
        <v>4.67</v>
      </c>
      <c r="F25" s="2">
        <v>76.400000000000006</v>
      </c>
    </row>
    <row r="26" spans="1:6" x14ac:dyDescent="0.25">
      <c r="A26" s="2">
        <v>25</v>
      </c>
      <c r="B26" s="2" t="s">
        <v>74</v>
      </c>
      <c r="C26" s="2">
        <v>96.6</v>
      </c>
      <c r="D26" s="2">
        <v>2.0099999999999998</v>
      </c>
      <c r="E26" s="2">
        <v>5.32</v>
      </c>
      <c r="F26" s="2">
        <v>87</v>
      </c>
    </row>
    <row r="27" spans="1:6" x14ac:dyDescent="0.25">
      <c r="A27" s="2">
        <v>26</v>
      </c>
      <c r="B27" s="2" t="s">
        <v>74</v>
      </c>
      <c r="C27" s="2">
        <v>95.4</v>
      </c>
      <c r="D27" s="2">
        <v>1.93</v>
      </c>
      <c r="E27" s="2">
        <v>5.31</v>
      </c>
      <c r="F27" s="2">
        <v>89.2</v>
      </c>
    </row>
    <row r="28" spans="1:6" x14ac:dyDescent="0.25">
      <c r="A28" s="2">
        <v>27</v>
      </c>
      <c r="B28" s="2" t="s">
        <v>72</v>
      </c>
      <c r="C28" s="2">
        <v>81.3</v>
      </c>
      <c r="D28" s="2">
        <v>2.15</v>
      </c>
      <c r="E28" s="2">
        <v>4.5999999999999996</v>
      </c>
      <c r="F28" s="2">
        <v>78.900000000000006</v>
      </c>
    </row>
    <row r="29" spans="1:6" x14ac:dyDescent="0.25">
      <c r="A29" s="2">
        <v>28</v>
      </c>
      <c r="B29" s="2" t="s">
        <v>72</v>
      </c>
      <c r="C29" s="2">
        <v>85.9</v>
      </c>
      <c r="D29" s="2">
        <v>2.2200000000000002</v>
      </c>
      <c r="E29" s="2">
        <v>4.8899999999999997</v>
      </c>
      <c r="F29" s="2">
        <v>71.5</v>
      </c>
    </row>
    <row r="30" spans="1:6" x14ac:dyDescent="0.25">
      <c r="A30" s="2">
        <v>29</v>
      </c>
      <c r="B30" s="2" t="s">
        <v>74</v>
      </c>
      <c r="C30" s="2">
        <v>96.2</v>
      </c>
      <c r="D30" s="2">
        <v>2.02</v>
      </c>
      <c r="E30" s="2">
        <v>5.3</v>
      </c>
      <c r="F30" s="2">
        <v>87.4</v>
      </c>
    </row>
    <row r="31" spans="1:6" x14ac:dyDescent="0.25">
      <c r="A31" s="2">
        <v>30</v>
      </c>
      <c r="B31" s="2" t="s">
        <v>74</v>
      </c>
      <c r="C31" s="2">
        <v>96</v>
      </c>
      <c r="D31" s="2">
        <v>1.98</v>
      </c>
      <c r="E31" s="2">
        <v>5.24</v>
      </c>
      <c r="F31" s="2">
        <v>86.8</v>
      </c>
    </row>
    <row r="32" spans="1:6" x14ac:dyDescent="0.25">
      <c r="A32" s="2">
        <v>31</v>
      </c>
      <c r="B32" s="2" t="s">
        <v>73</v>
      </c>
      <c r="C32" s="2">
        <v>97</v>
      </c>
      <c r="D32" s="2">
        <v>2.11</v>
      </c>
      <c r="E32" s="2">
        <v>5.27</v>
      </c>
      <c r="F32" s="2">
        <v>85.7</v>
      </c>
    </row>
    <row r="33" spans="1:6" x14ac:dyDescent="0.25">
      <c r="A33" s="2">
        <v>32</v>
      </c>
      <c r="B33" s="2" t="s">
        <v>74</v>
      </c>
      <c r="C33" s="2">
        <v>95.7</v>
      </c>
      <c r="D33" s="2">
        <v>1.92</v>
      </c>
      <c r="E33" s="2">
        <v>5.44</v>
      </c>
      <c r="F33" s="2">
        <v>87.9</v>
      </c>
    </row>
    <row r="34" spans="1:6" x14ac:dyDescent="0.25">
      <c r="A34" s="2">
        <v>33</v>
      </c>
      <c r="B34" s="2" t="s">
        <v>74</v>
      </c>
      <c r="C34" s="2">
        <v>97.4</v>
      </c>
      <c r="D34" s="2">
        <v>1.92</v>
      </c>
      <c r="E34" s="2">
        <v>5.24</v>
      </c>
      <c r="F34" s="2">
        <v>90</v>
      </c>
    </row>
    <row r="35" spans="1:6" x14ac:dyDescent="0.25">
      <c r="A35" s="2">
        <v>34</v>
      </c>
      <c r="B35" s="2" t="s">
        <v>72</v>
      </c>
      <c r="C35" s="2">
        <v>86.1</v>
      </c>
      <c r="D35" s="2">
        <v>2.17</v>
      </c>
      <c r="E35" s="2">
        <v>4.72</v>
      </c>
      <c r="F35" s="2">
        <v>75.8</v>
      </c>
    </row>
    <row r="36" spans="1:6" x14ac:dyDescent="0.25">
      <c r="A36" s="2">
        <v>35</v>
      </c>
      <c r="B36" s="2" t="s">
        <v>74</v>
      </c>
      <c r="C36" s="2">
        <v>96.1</v>
      </c>
      <c r="D36" s="2">
        <v>2.1</v>
      </c>
      <c r="E36" s="2">
        <v>5.46</v>
      </c>
      <c r="F36" s="2">
        <v>89.1</v>
      </c>
    </row>
    <row r="37" spans="1:6" x14ac:dyDescent="0.25">
      <c r="A37" s="2">
        <v>36</v>
      </c>
      <c r="B37" s="2" t="s">
        <v>74</v>
      </c>
      <c r="C37" s="2">
        <v>96.6</v>
      </c>
      <c r="D37" s="2">
        <v>1.96</v>
      </c>
      <c r="E37" s="2">
        <v>5.33</v>
      </c>
      <c r="F37" s="2">
        <v>85.1</v>
      </c>
    </row>
    <row r="38" spans="1:6" x14ac:dyDescent="0.25">
      <c r="A38" s="2">
        <v>37</v>
      </c>
      <c r="B38" s="2" t="s">
        <v>74</v>
      </c>
      <c r="C38" s="2">
        <v>99.3</v>
      </c>
      <c r="D38" s="2">
        <v>1.97</v>
      </c>
      <c r="E38" s="2">
        <v>5.25</v>
      </c>
      <c r="F38" s="2">
        <v>87.5</v>
      </c>
    </row>
    <row r="39" spans="1:6" x14ac:dyDescent="0.25">
      <c r="A39" s="2">
        <v>38</v>
      </c>
      <c r="B39" s="2" t="s">
        <v>72</v>
      </c>
      <c r="C39" s="2">
        <v>86.9</v>
      </c>
      <c r="D39" s="2">
        <v>2.2000000000000002</v>
      </c>
      <c r="E39" s="2">
        <v>4.95</v>
      </c>
      <c r="F39" s="2">
        <v>73.7</v>
      </c>
    </row>
    <row r="40" spans="1:6" x14ac:dyDescent="0.25">
      <c r="A40" s="2">
        <v>39</v>
      </c>
      <c r="B40" s="2" t="s">
        <v>74</v>
      </c>
      <c r="C40" s="2">
        <v>99.1</v>
      </c>
      <c r="D40" s="2">
        <v>1.96</v>
      </c>
      <c r="E40" s="2">
        <v>5.48</v>
      </c>
      <c r="F40" s="2">
        <v>87.7</v>
      </c>
    </row>
    <row r="41" spans="1:6" x14ac:dyDescent="0.25">
      <c r="A41" s="2">
        <v>40</v>
      </c>
      <c r="B41" s="2" t="s">
        <v>72</v>
      </c>
      <c r="C41" s="2">
        <v>80.400000000000006</v>
      </c>
      <c r="D41" s="2">
        <v>2.12</v>
      </c>
      <c r="E41" s="2">
        <v>4.74</v>
      </c>
      <c r="F41" s="2">
        <v>80</v>
      </c>
    </row>
    <row r="42" spans="1:6" x14ac:dyDescent="0.25">
      <c r="A42" s="2">
        <v>41</v>
      </c>
      <c r="B42" s="2" t="s">
        <v>72</v>
      </c>
      <c r="C42" s="2">
        <v>86.6</v>
      </c>
      <c r="D42" s="2">
        <v>2.16</v>
      </c>
      <c r="E42" s="2">
        <v>4.9000000000000004</v>
      </c>
      <c r="F42" s="2">
        <v>79.900000000000006</v>
      </c>
    </row>
    <row r="43" spans="1:6" x14ac:dyDescent="0.25">
      <c r="A43" s="2">
        <v>42</v>
      </c>
      <c r="B43" s="2" t="s">
        <v>73</v>
      </c>
      <c r="C43" s="2">
        <v>90.6</v>
      </c>
      <c r="D43" s="2">
        <v>2.1</v>
      </c>
      <c r="E43" s="2">
        <v>5.05</v>
      </c>
      <c r="F43" s="2">
        <v>84.2</v>
      </c>
    </row>
    <row r="44" spans="1:6" x14ac:dyDescent="0.25">
      <c r="A44" s="2">
        <v>43</v>
      </c>
      <c r="B44" s="2" t="s">
        <v>74</v>
      </c>
      <c r="C44" s="2">
        <v>95.9</v>
      </c>
      <c r="D44" s="2">
        <v>1.92</v>
      </c>
      <c r="E44" s="2">
        <v>5.24</v>
      </c>
      <c r="F44" s="2">
        <v>86.6</v>
      </c>
    </row>
    <row r="45" spans="1:6" x14ac:dyDescent="0.25">
      <c r="A45" s="2">
        <v>44</v>
      </c>
      <c r="B45" s="2" t="s">
        <v>74</v>
      </c>
      <c r="C45" s="2">
        <v>99.9</v>
      </c>
      <c r="D45" s="2">
        <v>2.02</v>
      </c>
      <c r="E45" s="2">
        <v>5.15</v>
      </c>
      <c r="F45" s="2">
        <v>89.1</v>
      </c>
    </row>
    <row r="46" spans="1:6" x14ac:dyDescent="0.25">
      <c r="A46" s="2">
        <v>45</v>
      </c>
      <c r="B46" s="2" t="s">
        <v>73</v>
      </c>
      <c r="C46" s="2">
        <v>97.2</v>
      </c>
      <c r="D46" s="2">
        <v>2.14</v>
      </c>
      <c r="E46" s="2">
        <v>5.0199999999999996</v>
      </c>
      <c r="F46" s="2">
        <v>84.6</v>
      </c>
    </row>
    <row r="47" spans="1:6" ht="16.5" thickBot="1" x14ac:dyDescent="0.3">
      <c r="A47" s="20"/>
      <c r="B47" s="20"/>
      <c r="C47" s="21">
        <f>SUM(C2:C46)/45</f>
        <v>90.926666666666677</v>
      </c>
      <c r="D47" s="21">
        <f t="shared" ref="D47:F47" si="0">SUM(D2:D46)/45</f>
        <v>2.0997777777777777</v>
      </c>
      <c r="E47" s="21">
        <f t="shared" si="0"/>
        <v>5.0504444444444463</v>
      </c>
      <c r="F47" s="21">
        <f t="shared" si="0"/>
        <v>81.686666666666653</v>
      </c>
    </row>
    <row r="48" spans="1:6" ht="16.5" thickTop="1" x14ac:dyDescent="0.25"/>
  </sheetData>
  <autoFilter ref="A1:F47" xr:uid="{00000000-0001-0000-0400-000000000000}"/>
  <pageMargins left="0.7" right="0.7" top="0.75" bottom="0.75" header="0.3" footer="0.3"/>
  <ignoredErrors>
    <ignoredError sqref="A2:F46 F48:F61 B47 A1:B1 D1:F1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Generación Solar</vt:lpstr>
      <vt:lpstr>Consumo Energético</vt:lpstr>
      <vt:lpstr>Rendimiento Baterías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Celada</dc:creator>
  <cp:lastModifiedBy>VICTOR JAVIER CELADA ARGUETA</cp:lastModifiedBy>
  <dcterms:created xsi:type="dcterms:W3CDTF">2025-09-16T21:53:12Z</dcterms:created>
  <dcterms:modified xsi:type="dcterms:W3CDTF">2025-09-24T22:36:25Z</dcterms:modified>
</cp:coreProperties>
</file>