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Work Breakdown Structure
Level 1: 1, 2, 3, ...
Level 2: 1.1, 1.2, 1.3, ...
Level 3: 1.1.1, 1.1.2, 1.1.3, …
The WBS uses a formula to control the numbering, but the formulas are different for different levels.</t>
      </text>
    </comment>
    <comment authorId="0" ref="B7">
      <text>
        <t xml:space="preserve">Task
Enter the name of each task and sub-task. Use indents for sub-tasks.</t>
      </text>
    </comment>
    <comment authorId="0" ref="C7">
      <text>
        <t xml:space="preserve">Task Lead
Enter the name of the Task Lead in this column.</t>
      </text>
    </comment>
    <comment authorId="0" ref="D7">
      <text>
        <t xml:space="preserve">Predecessor Tasks:
You can use this column to enter the WBS of a predecessor for reference. The PRO version includes template rows that allow you to automatically calculate the Start Date based on the Predecessor.</t>
      </text>
    </comment>
    <comment authorId="0" ref="E7">
      <text>
        <t xml:space="preserve">Task Start Date
You can manually enter the Start Date for each task or use a formula to create a dependency on a Predecessor. For example, you could enter =enddate+1 to set the Start date to the next calendar day, or =WORKDAY(enddate,1) to set the Start date to the next work day (excluding weekends), where enddate is the cell reference for the End date of the Predecessor task.</t>
      </text>
    </comment>
    <comment authorId="0" ref="G7">
      <text>
        <t xml:space="preserve">Duration (Calendar Days)
The duration is the number of calendar days for the given task. The duration is calculated as the End Date minus the Start Date plus 1 day, so that a task starting and ending on the same day has a duration of 1 day.
Note: The conditional formatting used to create the gantt chart references this column.</t>
      </text>
    </comment>
    <comment authorId="0" ref="H7">
      <text>
        <t xml:space="preserve">Percent Complete
Update the status of this task by entering the percent complete (between 0% and 100%).</t>
      </text>
    </comment>
    <comment authorId="0" ref="I7">
      <text>
        <t xml:space="preserve">Work Days
Counts the number of work days, excluding the weekends (Saturday and Sunday). In the PRO version, you can customize the work week and list specific non-working days like holidays. In the PRO version, the default input is the Work Days instead of the Calendar Days.</t>
      </text>
    </comment>
  </commentList>
</comments>
</file>

<file path=xl/sharedStrings.xml><?xml version="1.0" encoding="utf-8"?>
<sst xmlns="http://schemas.openxmlformats.org/spreadsheetml/2006/main" count="105" uniqueCount="74">
  <si>
    <t>Three Hand Poker Game - Project Schedule</t>
  </si>
  <si>
    <t>Team Name: UTC Poker Club</t>
  </si>
  <si>
    <t>Project Manager:</t>
  </si>
  <si>
    <t>James Hare</t>
  </si>
  <si>
    <t>Project Start Date:</t>
  </si>
  <si>
    <t>Display Week:</t>
  </si>
  <si>
    <t>WBS</t>
  </si>
  <si>
    <t>Task</t>
  </si>
  <si>
    <t>Lead</t>
  </si>
  <si>
    <t>Prede
cessor</t>
  </si>
  <si>
    <t>Start</t>
  </si>
  <si>
    <t>End</t>
  </si>
  <si>
    <t>Cal. Days</t>
  </si>
  <si>
    <t>%
Done</t>
  </si>
  <si>
    <t>Work Days</t>
  </si>
  <si>
    <t>Kick Off</t>
  </si>
  <si>
    <t>Deliver group information to user</t>
  </si>
  <si>
    <t>Compile group member information</t>
  </si>
  <si>
    <t>Daniel Velasquez</t>
  </si>
  <si>
    <t>Organize card game rankings</t>
  </si>
  <si>
    <t>Richard Kimsey</t>
  </si>
  <si>
    <t>Establish team name and meeting times</t>
  </si>
  <si>
    <t>Loro Dumo</t>
  </si>
  <si>
    <t>Coordinate text activities and communications</t>
  </si>
  <si>
    <t>Javier Martinez</t>
  </si>
  <si>
    <t>Sprint 1 - Deadline Oct 12</t>
  </si>
  <si>
    <t>Research Gameplay rules and implementations for three hand poker</t>
  </si>
  <si>
    <t>Research component architecture including languages and IDEs</t>
  </si>
  <si>
    <t>Complete Project Documentation Section 2 - Management</t>
  </si>
  <si>
    <t>Begin Project Documentation Section 1 - Introduction</t>
  </si>
  <si>
    <t>Begin Project Documentation Section 1.1 - Purpose</t>
  </si>
  <si>
    <t>Begin Project Documentation Section 2.2 - Software Validation</t>
  </si>
  <si>
    <t>Determine the scope and fill out Section 1.2 - Scope</t>
  </si>
  <si>
    <t>Complete Project Documentation Section 2.3 - Configuration Plan</t>
  </si>
  <si>
    <t>Sprint 2</t>
  </si>
  <si>
    <t>Search for Reusable Card Game Code</t>
  </si>
  <si>
    <t>Begin Project Documentation Section 5 - Implementation Strategy</t>
  </si>
  <si>
    <t>Install and Configure Visual Studio on computer</t>
  </si>
  <si>
    <t>Research graphical user interface integration with backend C# code</t>
  </si>
  <si>
    <t>Play Three Hand Poker</t>
  </si>
  <si>
    <t>Team Activity</t>
  </si>
  <si>
    <t>[Insert Rows above this one, then Hide or Delete this row]</t>
  </si>
  <si>
    <t>Sprint 3</t>
  </si>
  <si>
    <t>[Task]</t>
  </si>
  <si>
    <t>TEMPLATE ROWS</t>
  </si>
  <si>
    <t>See the Help worksheet to learn how to use these rows. You can hide these rows before printing.</t>
  </si>
  <si>
    <t>CATEGORY ROWS and WBS NUMBERING</t>
  </si>
  <si>
    <t>[ Task Category (label only) ]</t>
  </si>
  <si>
    <t>[ Level 2 Task ]</t>
  </si>
  <si>
    <t xml:space="preserve"> . [ Level 3 Task ]</t>
  </si>
  <si>
    <t xml:space="preserve"> . . [ Level 4 Task ]</t>
  </si>
  <si>
    <t>Examples of ways to define tasks</t>
  </si>
  <si>
    <t>[ Task Category (summary) ]</t>
  </si>
  <si>
    <t>2</t>
  </si>
  <si>
    <t>Milestone</t>
  </si>
  <si>
    <t>[ Start Date and Calendar Days ]</t>
  </si>
  <si>
    <t>[ Start the next day after another Task ]</t>
  </si>
  <si>
    <t>[ Start next work day after another Task]</t>
  </si>
  <si>
    <t>Complete Project Documentation Section 1.3 - Terminology</t>
  </si>
  <si>
    <t>Complete Program Logic for Winning Cards</t>
  </si>
  <si>
    <t>Create Game Selection Interface</t>
  </si>
  <si>
    <t>Create UML Diagrams</t>
  </si>
  <si>
    <t>Create Class Diagrams</t>
  </si>
  <si>
    <t>Create test classes for system</t>
  </si>
  <si>
    <t>Work towards completing all remaining sections of Project Document</t>
  </si>
  <si>
    <t>James Hare, Loro Dumo</t>
  </si>
  <si>
    <t>Sprint 4</t>
  </si>
  <si>
    <t>Implement GUI</t>
  </si>
  <si>
    <t>Export solution as a Windows console application</t>
  </si>
  <si>
    <t>Complete all remaining sections of section 4 of Project Document</t>
  </si>
  <si>
    <t>Complete all remaining parts of section 3 of Project Document</t>
  </si>
  <si>
    <t>Obtain Windows console application from 5.3 and work towards completing more tests</t>
  </si>
  <si>
    <t>Complete all remaining parts of Project Document</t>
  </si>
  <si>
    <t>Group activity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</si>
</sst>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\ \(dddd\)"/>
    <numFmt numFmtId="165" formatCode="m\ /\ d\ /\ yy"/>
    <numFmt numFmtId="166" formatCode="ddd\ m/dd/yy"/>
  </numFmts>
  <fonts count="21">
    <font>
      <sz val="12.0"/>
      <color rgb="FF000000"/>
      <name val="Calibri"/>
    </font>
    <font>
      <sz val="14.0"/>
      <color rgb="FF1F3864"/>
      <name val="Arial"/>
    </font>
    <font>
      <sz val="14.0"/>
      <color rgb="FF003366"/>
      <name val="Arial"/>
    </font>
    <font>
      <i/>
      <sz val="8.0"/>
      <color rgb="FFBFBFBF"/>
      <name val="Arial"/>
    </font>
    <font>
      <sz val="10.0"/>
      <name val="Arial"/>
    </font>
    <font>
      <sz val="9.0"/>
      <name val="Arial"/>
    </font>
    <font>
      <u/>
      <sz val="8.0"/>
      <color rgb="FF0000FF"/>
      <name val="Arial"/>
    </font>
    <font>
      <sz val="7.0"/>
      <color rgb="FF969696"/>
      <name val="Arial"/>
    </font>
    <font>
      <u/>
      <sz val="10.0"/>
      <color rgb="FF0000FF"/>
      <name val="Arial"/>
    </font>
    <font/>
    <font>
      <sz val="8.0"/>
      <color rgb="FFC0C0C0"/>
      <name val="Arial"/>
    </font>
    <font>
      <b/>
      <sz val="9.0"/>
      <name val="Arial"/>
    </font>
    <font>
      <b/>
      <sz val="10.0"/>
      <name val="Arial"/>
    </font>
    <font>
      <sz val="9.0"/>
      <color rgb="FF000000"/>
      <name val="Arial"/>
    </font>
    <font>
      <i/>
      <sz val="9.0"/>
      <name val="Arial"/>
    </font>
    <font>
      <i/>
      <sz val="9.0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8.0"/>
      <name val="Arial"/>
    </font>
    <font>
      <i/>
      <sz val="9.0"/>
      <color rgb="FF000000"/>
      <name val="Arial"/>
    </font>
    <font>
      <sz val="12.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ADB9CA"/>
        <bgColor rgb="FFADB9CA"/>
      </patternFill>
    </fill>
    <fill>
      <patternFill patternType="solid">
        <fgColor rgb="FF0070C0"/>
        <bgColor rgb="FF0070C0"/>
      </patternFill>
    </fill>
  </fills>
  <borders count="17">
    <border/>
    <border>
      <left/>
      <right/>
      <top/>
      <bottom/>
    </border>
    <border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left style="thin">
        <color rgb="FFBFBFBF"/>
      </left>
    </border>
    <border>
      <right style="thin">
        <color rgb="FFBFBFBF"/>
      </right>
    </border>
    <border>
      <bottom style="thin">
        <color rgb="FF000000"/>
      </bottom>
    </border>
    <border>
      <left style="thin">
        <color rgb="FFBFBFBF"/>
      </left>
      <right style="thin">
        <color rgb="FFBFBFBF"/>
      </right>
      <bottom style="thin">
        <color rgb="FF000000"/>
      </bottom>
    </border>
    <border>
      <left/>
      <right/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top style="thin">
        <color rgb="FFEFEFEF"/>
      </top>
      <bottom style="thin">
        <color rgb="FFEFEFEF"/>
      </bottom>
    </border>
    <border>
      <left/>
      <right/>
      <top style="thin">
        <color rgb="FFEFEFEF"/>
      </top>
      <bottom style="thin">
        <color rgb="FFEFEFEF"/>
      </bottom>
    </border>
    <border>
      <left/>
      <top style="thin">
        <color rgb="FFC0C0C0"/>
      </top>
      <bottom/>
    </border>
    <border>
      <right/>
      <top style="thin">
        <color rgb="FFC0C0C0"/>
      </top>
      <bottom/>
    </border>
    <border>
      <left/>
      <right/>
      <top/>
      <bottom style="thin">
        <color rgb="FFEFEFEF"/>
      </bottom>
    </border>
    <border>
      <right/>
      <top style="thin">
        <color rgb="FFC0C0C0"/>
      </top>
      <bottom style="thin">
        <color rgb="FFC0C0C0"/>
      </bottom>
    </border>
    <border>
      <right/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0" fillId="0" fontId="0" numFmtId="0" xfId="0" applyFont="1"/>
    <xf borderId="0" fillId="0" fontId="3" numFmtId="0" xfId="0" applyAlignment="1" applyFont="1">
      <alignment vertical="center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1" fillId="3" fontId="6" numFmtId="0" xfId="0" applyAlignment="1" applyBorder="1" applyFill="1" applyFont="1">
      <alignment horizontal="right"/>
    </xf>
    <xf borderId="0" fillId="0" fontId="7" numFmtId="0" xfId="0" applyAlignment="1" applyFont="1">
      <alignment horizontal="right"/>
    </xf>
    <xf borderId="1" fillId="3" fontId="0" numFmtId="0" xfId="0" applyBorder="1" applyFont="1"/>
    <xf borderId="0" fillId="0" fontId="8" numFmtId="0" xfId="0" applyAlignment="1" applyFont="1">
      <alignment horizontal="left"/>
    </xf>
    <xf borderId="0" fillId="0" fontId="0" numFmtId="0" xfId="0" applyAlignment="1" applyFont="1">
      <alignment horizontal="right"/>
    </xf>
    <xf borderId="2" fillId="0" fontId="4" numFmtId="0" xfId="0" applyAlignment="1" applyBorder="1" applyFont="1">
      <alignment horizontal="left"/>
    </xf>
    <xf borderId="2" fillId="0" fontId="9" numFmtId="0" xfId="0" applyBorder="1" applyFont="1"/>
    <xf borderId="3" fillId="0" fontId="4" numFmtId="164" xfId="0" applyAlignment="1" applyBorder="1" applyFont="1" applyNumberFormat="1">
      <alignment horizontal="left"/>
    </xf>
    <xf borderId="3" fillId="0" fontId="9" numFmtId="0" xfId="0" applyBorder="1" applyFont="1"/>
    <xf borderId="1" fillId="2" fontId="10" numFmtId="165" xfId="0" applyAlignment="1" applyBorder="1" applyFont="1" applyNumberFormat="1">
      <alignment horizontal="center" vertical="center"/>
    </xf>
    <xf borderId="0" fillId="0" fontId="4" numFmtId="0" xfId="0" applyAlignment="1" applyFont="1">
      <alignment horizontal="right"/>
    </xf>
    <xf borderId="3" fillId="0" fontId="0" numFmtId="0" xfId="0" applyAlignment="1" applyBorder="1" applyFont="1">
      <alignment horizontal="center"/>
    </xf>
    <xf borderId="4" fillId="0" fontId="5" numFmtId="0" xfId="0" applyAlignment="1" applyBorder="1" applyFont="1">
      <alignment horizontal="left" vertical="center"/>
    </xf>
    <xf borderId="5" fillId="0" fontId="9" numFmtId="0" xfId="0" applyBorder="1" applyFont="1"/>
    <xf borderId="4" fillId="0" fontId="5" numFmtId="165" xfId="0" applyAlignment="1" applyBorder="1" applyFont="1" applyNumberFormat="1">
      <alignment horizontal="left" vertical="center"/>
    </xf>
    <xf borderId="6" fillId="0" fontId="11" numFmtId="0" xfId="0" applyBorder="1" applyFont="1"/>
    <xf borderId="6" fillId="0" fontId="12" numFmtId="0" xfId="0" applyAlignment="1" applyBorder="1" applyFont="1">
      <alignment horizontal="left"/>
    </xf>
    <xf borderId="6" fillId="0" fontId="11" numFmtId="0" xfId="0" applyAlignment="1" applyBorder="1" applyFont="1">
      <alignment horizontal="left" shrinkToFit="0" wrapText="1"/>
    </xf>
    <xf borderId="6" fillId="0" fontId="5" numFmtId="0" xfId="0" applyAlignment="1" applyBorder="1" applyFont="1">
      <alignment horizontal="center" shrinkToFit="0" wrapText="1"/>
    </xf>
    <xf borderId="6" fillId="0" fontId="12" numFmtId="0" xfId="0" applyAlignment="1" applyBorder="1" applyFont="1">
      <alignment horizontal="center"/>
    </xf>
    <xf borderId="6" fillId="0" fontId="11" numFmtId="0" xfId="0" applyAlignment="1" applyBorder="1" applyFont="1">
      <alignment horizontal="center" shrinkToFit="0" wrapText="1"/>
    </xf>
    <xf borderId="7" fillId="0" fontId="5" numFmtId="0" xfId="0" applyAlignment="1" applyBorder="1" applyFont="1">
      <alignment horizontal="center" shrinkToFit="1" wrapText="0"/>
    </xf>
    <xf borderId="8" fillId="2" fontId="11" numFmtId="0" xfId="0" applyAlignment="1" applyBorder="1" applyFont="1">
      <alignment horizontal="left" readingOrder="0"/>
    </xf>
    <xf borderId="8" fillId="2" fontId="11" numFmtId="0" xfId="0" applyAlignment="1" applyBorder="1" applyFont="1">
      <alignment shrinkToFit="0" wrapText="1"/>
    </xf>
    <xf borderId="8" fillId="2" fontId="5" numFmtId="0" xfId="0" applyBorder="1" applyFont="1"/>
    <xf borderId="9" fillId="0" fontId="5" numFmtId="0" xfId="0" applyAlignment="1" applyBorder="1" applyFont="1">
      <alignment horizontal="center"/>
    </xf>
    <xf borderId="9" fillId="0" fontId="5" numFmtId="166" xfId="0" applyAlignment="1" applyBorder="1" applyFont="1" applyNumberFormat="1">
      <alignment horizontal="right"/>
    </xf>
    <xf borderId="9" fillId="0" fontId="5" numFmtId="1" xfId="0" applyAlignment="1" applyBorder="1" applyFont="1" applyNumberFormat="1">
      <alignment horizontal="center"/>
    </xf>
    <xf borderId="9" fillId="0" fontId="5" numFmtId="9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 vertical="center"/>
    </xf>
    <xf borderId="8" fillId="2" fontId="4" numFmtId="0" xfId="0" applyBorder="1" applyFont="1"/>
    <xf borderId="9" fillId="0" fontId="5" numFmtId="0" xfId="0" applyAlignment="1" applyBorder="1" applyFont="1">
      <alignment horizontal="left"/>
    </xf>
    <xf borderId="9" fillId="0" fontId="5" numFmtId="0" xfId="0" applyAlignment="1" applyBorder="1" applyFont="1">
      <alignment shrinkToFit="0" wrapText="1"/>
    </xf>
    <xf borderId="9" fillId="0" fontId="5" numFmtId="0" xfId="0" applyBorder="1" applyFont="1"/>
    <xf borderId="10" fillId="0" fontId="13" numFmtId="0" xfId="0" applyAlignment="1" applyBorder="1" applyFont="1">
      <alignment horizontal="center"/>
    </xf>
    <xf borderId="11" fillId="4" fontId="13" numFmtId="166" xfId="0" applyAlignment="1" applyBorder="1" applyFill="1" applyFont="1" applyNumberFormat="1">
      <alignment horizontal="right"/>
    </xf>
    <xf borderId="10" fillId="0" fontId="13" numFmtId="166" xfId="0" applyAlignment="1" applyBorder="1" applyFont="1" applyNumberFormat="1">
      <alignment horizontal="right"/>
    </xf>
    <xf borderId="11" fillId="4" fontId="13" numFmtId="1" xfId="0" applyAlignment="1" applyBorder="1" applyFont="1" applyNumberFormat="1">
      <alignment horizontal="center"/>
    </xf>
    <xf borderId="11" fillId="4" fontId="13" numFmtId="9" xfId="0" applyAlignment="1" applyBorder="1" applyFont="1" applyNumberFormat="1">
      <alignment horizontal="center"/>
    </xf>
    <xf borderId="10" fillId="0" fontId="13" numFmtId="1" xfId="0" applyAlignment="1" applyBorder="1" applyFont="1" applyNumberFormat="1">
      <alignment horizontal="center"/>
    </xf>
    <xf borderId="9" fillId="0" fontId="4" numFmtId="0" xfId="0" applyBorder="1" applyFont="1"/>
    <xf borderId="8" fillId="2" fontId="11" numFmtId="0" xfId="0" applyAlignment="1" applyBorder="1" applyFont="1">
      <alignment horizontal="left"/>
    </xf>
    <xf borderId="11" fillId="4" fontId="13" numFmtId="1" xfId="0" applyAlignment="1" applyBorder="1" applyFont="1" applyNumberFormat="1">
      <alignment horizontal="center" readingOrder="0"/>
    </xf>
    <xf borderId="9" fillId="0" fontId="5" numFmtId="0" xfId="0" applyAlignment="1" applyBorder="1" applyFont="1">
      <alignment readingOrder="0"/>
    </xf>
    <xf borderId="9" fillId="0" fontId="14" numFmtId="0" xfId="0" applyBorder="1" applyFont="1"/>
    <xf borderId="9" fillId="0" fontId="15" numFmtId="0" xfId="0" applyBorder="1" applyFont="1"/>
    <xf borderId="12" fillId="5" fontId="16" numFmtId="0" xfId="0" applyBorder="1" applyFill="1" applyFont="1"/>
    <xf borderId="13" fillId="0" fontId="9" numFmtId="0" xfId="0" applyBorder="1" applyFont="1"/>
    <xf borderId="1" fillId="5" fontId="17" numFmtId="0" xfId="0" applyBorder="1" applyFont="1"/>
    <xf borderId="1" fillId="5" fontId="18" numFmtId="0" xfId="0" applyBorder="1" applyFont="1"/>
    <xf borderId="1" fillId="2" fontId="4" numFmtId="0" xfId="0" applyBorder="1" applyFont="1"/>
    <xf borderId="1" fillId="5" fontId="13" numFmtId="0" xfId="0" applyBorder="1" applyFont="1"/>
    <xf borderId="1" fillId="5" fontId="5" numFmtId="0" xfId="0" applyBorder="1" applyFont="1"/>
    <xf borderId="1" fillId="6" fontId="19" numFmtId="0" xfId="0" applyBorder="1" applyFill="1" applyFont="1"/>
    <xf borderId="1" fillId="6" fontId="5" numFmtId="0" xfId="0" applyBorder="1" applyFont="1"/>
    <xf borderId="14" fillId="3" fontId="13" numFmtId="0" xfId="0" applyBorder="1" applyFont="1"/>
    <xf borderId="10" fillId="0" fontId="13" numFmtId="9" xfId="0" applyAlignment="1" applyBorder="1" applyFont="1" applyNumberFormat="1">
      <alignment horizontal="center"/>
    </xf>
    <xf borderId="10" fillId="0" fontId="13" numFmtId="0" xfId="0" applyBorder="1" applyFont="1"/>
    <xf borderId="10" fillId="0" fontId="13" numFmtId="0" xfId="0" applyAlignment="1" applyBorder="1" applyFont="1">
      <alignment horizontal="left"/>
    </xf>
    <xf borderId="11" fillId="3" fontId="13" numFmtId="0" xfId="0" applyBorder="1" applyFont="1"/>
    <xf borderId="11" fillId="3" fontId="13" numFmtId="0" xfId="0" applyAlignment="1" applyBorder="1" applyFont="1">
      <alignment horizontal="center"/>
    </xf>
    <xf borderId="11" fillId="7" fontId="13" numFmtId="166" xfId="0" applyAlignment="1" applyBorder="1" applyFill="1" applyFont="1" applyNumberFormat="1">
      <alignment horizontal="right"/>
    </xf>
    <xf borderId="11" fillId="3" fontId="13" numFmtId="0" xfId="0" applyAlignment="1" applyBorder="1" applyFont="1">
      <alignment horizontal="left"/>
    </xf>
    <xf borderId="9" fillId="0" fontId="5" numFmtId="0" xfId="0" applyAlignment="1" applyBorder="1" applyFont="1">
      <alignment horizontal="left" readingOrder="0"/>
    </xf>
    <xf borderId="9" fillId="0" fontId="5" numFmtId="0" xfId="0" applyAlignment="1" applyBorder="1" applyFont="1">
      <alignment readingOrder="0" shrinkToFit="0" wrapText="1"/>
    </xf>
    <xf borderId="8" fillId="2" fontId="11" numFmtId="0" xfId="0" applyAlignment="1" applyBorder="1" applyFont="1">
      <alignment readingOrder="0" shrinkToFit="0" wrapText="1"/>
    </xf>
    <xf borderId="11" fillId="4" fontId="13" numFmtId="166" xfId="0" applyAlignment="1" applyBorder="1" applyFont="1" applyNumberFormat="1">
      <alignment horizontal="right" readingOrder="0"/>
    </xf>
    <xf borderId="10" fillId="0" fontId="13" numFmtId="166" xfId="0" applyAlignment="1" applyBorder="1" applyFont="1" applyNumberFormat="1">
      <alignment horizontal="right" readingOrder="0"/>
    </xf>
    <xf borderId="0" fillId="8" fontId="0" numFmtId="0" xfId="0" applyFill="1" applyFont="1"/>
    <xf borderId="10" fillId="0" fontId="13" numFmtId="1" xfId="0" applyAlignment="1" applyBorder="1" applyFont="1" applyNumberFormat="1">
      <alignment horizontal="center" readingOrder="0"/>
    </xf>
    <xf borderId="9" fillId="0" fontId="5" numFmtId="0" xfId="0" applyAlignment="1" applyBorder="1" applyFont="1">
      <alignment vertical="bottom"/>
    </xf>
    <xf borderId="9" fillId="0" fontId="5" numFmtId="0" xfId="0" applyAlignment="1" applyBorder="1" applyFont="1">
      <alignment shrinkToFit="0" vertical="bottom" wrapText="1"/>
    </xf>
    <xf borderId="15" fillId="0" fontId="5" numFmtId="0" xfId="0" applyAlignment="1" applyBorder="1" applyFont="1">
      <alignment shrinkToFit="0" vertical="bottom" wrapText="0"/>
    </xf>
    <xf borderId="16" fillId="0" fontId="20" numFmtId="0" xfId="0" applyAlignment="1" applyBorder="1" applyFont="1">
      <alignment vertical="bottom"/>
    </xf>
    <xf borderId="16" fillId="4" fontId="13" numFmtId="166" xfId="0" applyAlignment="1" applyBorder="1" applyFont="1" applyNumberFormat="1">
      <alignment horizontal="right" vertical="bottom"/>
    </xf>
    <xf borderId="16" fillId="0" fontId="13" numFmtId="166" xfId="0" applyAlignment="1" applyBorder="1" applyFont="1" applyNumberFormat="1">
      <alignment horizontal="right" vertical="bottom"/>
    </xf>
    <xf borderId="16" fillId="4" fontId="13" numFmtId="1" xfId="0" applyAlignment="1" applyBorder="1" applyFont="1" applyNumberFormat="1">
      <alignment horizontal="center" readingOrder="0" vertical="bottom"/>
    </xf>
    <xf borderId="16" fillId="4" fontId="13" numFmtId="9" xfId="0" applyAlignment="1" applyBorder="1" applyFont="1" applyNumberFormat="1">
      <alignment horizontal="center" vertical="bottom"/>
    </xf>
    <xf borderId="10" fillId="0" fontId="13" numFmtId="1" xfId="0" applyAlignment="1" applyBorder="1" applyFont="1" applyNumberFormat="1">
      <alignment horizontal="center" readingOrder="0" vertical="bottom"/>
    </xf>
    <xf borderId="9" fillId="0" fontId="5" numFmtId="0" xfId="0" applyAlignment="1" applyBorder="1" applyFont="1">
      <alignment shrinkToFit="0" vertical="bottom" wrapText="1"/>
    </xf>
    <xf borderId="15" fillId="0" fontId="5" numFmtId="0" xfId="0" applyAlignment="1" applyBorder="1" applyFont="1">
      <alignment shrinkToFit="0" vertical="bottom" wrapText="0"/>
    </xf>
    <xf borderId="10" fillId="0" fontId="13" numFmtId="1" xfId="0" applyAlignment="1" applyBorder="1" applyFont="1" applyNumberFormat="1">
      <alignment horizontal="center" vertical="bottom"/>
    </xf>
    <xf borderId="11" fillId="0" fontId="13" numFmtId="166" xfId="0" applyAlignment="1" applyBorder="1" applyFont="1" applyNumberFormat="1">
      <alignment horizontal="right" readingOrder="0"/>
    </xf>
    <xf borderId="11" fillId="0" fontId="13" numFmtId="1" xfId="0" applyAlignment="1" applyBorder="1" applyFont="1" applyNumberFormat="1">
      <alignment horizontal="center" readingOrder="0"/>
    </xf>
    <xf borderId="11" fillId="0" fontId="13" numFmtId="9" xfId="0" applyAlignment="1" applyBorder="1" applyFont="1" applyNumberFormat="1">
      <alignment horizontal="center"/>
    </xf>
  </cellXfs>
  <cellStyles count="1">
    <cellStyle xfId="0" name="Normal" builtinId="0"/>
  </cellStyles>
  <dxfs count="3">
    <dxf>
      <font>
        <color rgb="FFFFFFFF"/>
      </font>
      <fill>
        <patternFill patternType="solid">
          <fgColor rgb="FFED7D31"/>
          <bgColor rgb="FFED7D31"/>
        </patternFill>
      </fill>
      <border/>
    </dxf>
    <dxf>
      <font/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ont/>
      <fill>
        <patternFill patternType="solid">
          <fgColor rgb="FF0070C0"/>
          <bgColor rgb="FF0070C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20.33"/>
    <col customWidth="1" min="3" max="3" width="6.44"/>
    <col customWidth="1" min="4" max="4" width="6.11"/>
    <col customWidth="1" min="5" max="6" width="11.11"/>
    <col customWidth="1" min="7" max="9" width="5.44"/>
    <col customWidth="1" min="10" max="65" width="2.44"/>
    <col customWidth="1" min="66" max="66" width="5.44"/>
  </cols>
  <sheetData>
    <row r="1" ht="15.75" customHeight="1">
      <c r="A1" s="1" t="s">
        <v>0</v>
      </c>
      <c r="B1" s="2"/>
      <c r="C1" s="2"/>
      <c r="D1" s="2"/>
      <c r="E1" s="2"/>
      <c r="F1" s="2"/>
      <c r="G1" s="3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5"/>
    </row>
    <row r="2" ht="15.75" customHeight="1">
      <c r="A2" s="6" t="s">
        <v>1</v>
      </c>
      <c r="B2" s="7"/>
      <c r="C2" s="7"/>
      <c r="D2" s="8"/>
      <c r="E2" s="9"/>
      <c r="G2" s="3"/>
      <c r="H2" s="10"/>
      <c r="I2" s="3"/>
      <c r="J2" s="11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5"/>
    </row>
    <row r="3" ht="15.75" customHeight="1">
      <c r="A3" s="3"/>
      <c r="B3" s="12" t="s">
        <v>2</v>
      </c>
      <c r="E3" s="13" t="s">
        <v>3</v>
      </c>
      <c r="F3" s="1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5"/>
    </row>
    <row r="4" ht="15.75" customHeight="1">
      <c r="A4" s="3"/>
      <c r="B4" s="12" t="s">
        <v>4</v>
      </c>
      <c r="E4" s="15">
        <v>43004.0</v>
      </c>
      <c r="F4" s="16"/>
      <c r="G4" s="3"/>
      <c r="H4" s="3"/>
      <c r="I4" s="3"/>
      <c r="J4" s="17">
        <f>E4-WEEKDAY(E4,1)+2+7*(E5-1)</f>
        <v>43003</v>
      </c>
      <c r="K4" s="17">
        <f t="shared" ref="K4:BN4" si="1">J4+1</f>
        <v>43004</v>
      </c>
      <c r="L4" s="17">
        <f t="shared" si="1"/>
        <v>43005</v>
      </c>
      <c r="M4" s="17">
        <f t="shared" si="1"/>
        <v>43006</v>
      </c>
      <c r="N4" s="17">
        <f t="shared" si="1"/>
        <v>43007</v>
      </c>
      <c r="O4" s="17">
        <f t="shared" si="1"/>
        <v>43008</v>
      </c>
      <c r="P4" s="17">
        <f t="shared" si="1"/>
        <v>43009</v>
      </c>
      <c r="Q4" s="17">
        <f t="shared" si="1"/>
        <v>43010</v>
      </c>
      <c r="R4" s="17">
        <f t="shared" si="1"/>
        <v>43011</v>
      </c>
      <c r="S4" s="17">
        <f t="shared" si="1"/>
        <v>43012</v>
      </c>
      <c r="T4" s="17">
        <f t="shared" si="1"/>
        <v>43013</v>
      </c>
      <c r="U4" s="17">
        <f t="shared" si="1"/>
        <v>43014</v>
      </c>
      <c r="V4" s="17">
        <f t="shared" si="1"/>
        <v>43015</v>
      </c>
      <c r="W4" s="17">
        <f t="shared" si="1"/>
        <v>43016</v>
      </c>
      <c r="X4" s="17">
        <f t="shared" si="1"/>
        <v>43017</v>
      </c>
      <c r="Y4" s="17">
        <f t="shared" si="1"/>
        <v>43018</v>
      </c>
      <c r="Z4" s="17">
        <f t="shared" si="1"/>
        <v>43019</v>
      </c>
      <c r="AA4" s="17">
        <f t="shared" si="1"/>
        <v>43020</v>
      </c>
      <c r="AB4" s="17">
        <f t="shared" si="1"/>
        <v>43021</v>
      </c>
      <c r="AC4" s="17">
        <f t="shared" si="1"/>
        <v>43022</v>
      </c>
      <c r="AD4" s="17">
        <f t="shared" si="1"/>
        <v>43023</v>
      </c>
      <c r="AE4" s="17">
        <f t="shared" si="1"/>
        <v>43024</v>
      </c>
      <c r="AF4" s="17">
        <f t="shared" si="1"/>
        <v>43025</v>
      </c>
      <c r="AG4" s="17">
        <f t="shared" si="1"/>
        <v>43026</v>
      </c>
      <c r="AH4" s="17">
        <f t="shared" si="1"/>
        <v>43027</v>
      </c>
      <c r="AI4" s="17">
        <f t="shared" si="1"/>
        <v>43028</v>
      </c>
      <c r="AJ4" s="17">
        <f t="shared" si="1"/>
        <v>43029</v>
      </c>
      <c r="AK4" s="17">
        <f t="shared" si="1"/>
        <v>43030</v>
      </c>
      <c r="AL4" s="17">
        <f t="shared" si="1"/>
        <v>43031</v>
      </c>
      <c r="AM4" s="17">
        <f t="shared" si="1"/>
        <v>43032</v>
      </c>
      <c r="AN4" s="17">
        <f t="shared" si="1"/>
        <v>43033</v>
      </c>
      <c r="AO4" s="17">
        <f t="shared" si="1"/>
        <v>43034</v>
      </c>
      <c r="AP4" s="17">
        <f t="shared" si="1"/>
        <v>43035</v>
      </c>
      <c r="AQ4" s="17">
        <f t="shared" si="1"/>
        <v>43036</v>
      </c>
      <c r="AR4" s="17">
        <f t="shared" si="1"/>
        <v>43037</v>
      </c>
      <c r="AS4" s="17">
        <f t="shared" si="1"/>
        <v>43038</v>
      </c>
      <c r="AT4" s="17">
        <f t="shared" si="1"/>
        <v>43039</v>
      </c>
      <c r="AU4" s="17">
        <f t="shared" si="1"/>
        <v>43040</v>
      </c>
      <c r="AV4" s="17">
        <f t="shared" si="1"/>
        <v>43041</v>
      </c>
      <c r="AW4" s="17">
        <f t="shared" si="1"/>
        <v>43042</v>
      </c>
      <c r="AX4" s="17">
        <f t="shared" si="1"/>
        <v>43043</v>
      </c>
      <c r="AY4" s="17">
        <f t="shared" si="1"/>
        <v>43044</v>
      </c>
      <c r="AZ4" s="17">
        <f t="shared" si="1"/>
        <v>43045</v>
      </c>
      <c r="BA4" s="17">
        <f t="shared" si="1"/>
        <v>43046</v>
      </c>
      <c r="BB4" s="17">
        <f t="shared" si="1"/>
        <v>43047</v>
      </c>
      <c r="BC4" s="17">
        <f t="shared" si="1"/>
        <v>43048</v>
      </c>
      <c r="BD4" s="17">
        <f t="shared" si="1"/>
        <v>43049</v>
      </c>
      <c r="BE4" s="17">
        <f t="shared" si="1"/>
        <v>43050</v>
      </c>
      <c r="BF4" s="17">
        <f t="shared" si="1"/>
        <v>43051</v>
      </c>
      <c r="BG4" s="17">
        <f t="shared" si="1"/>
        <v>43052</v>
      </c>
      <c r="BH4" s="17">
        <f t="shared" si="1"/>
        <v>43053</v>
      </c>
      <c r="BI4" s="17">
        <f t="shared" si="1"/>
        <v>43054</v>
      </c>
      <c r="BJ4" s="17">
        <f t="shared" si="1"/>
        <v>43055</v>
      </c>
      <c r="BK4" s="17">
        <f t="shared" si="1"/>
        <v>43056</v>
      </c>
      <c r="BL4" s="17">
        <f t="shared" si="1"/>
        <v>43057</v>
      </c>
      <c r="BM4" s="17">
        <f t="shared" si="1"/>
        <v>43058</v>
      </c>
      <c r="BN4" s="17">
        <f t="shared" si="1"/>
        <v>43059</v>
      </c>
    </row>
    <row r="5" ht="15.75" customHeight="1">
      <c r="A5" s="3"/>
      <c r="B5" s="18" t="s">
        <v>5</v>
      </c>
      <c r="E5" s="19">
        <v>1.0</v>
      </c>
      <c r="F5" s="19"/>
      <c r="G5" s="3"/>
      <c r="H5" s="3"/>
      <c r="I5" s="3"/>
      <c r="J5" s="20" t="str">
        <f>"Week "&amp;(J4-($E$4-WEEKDAY($E$4,1)+2))/7+1</f>
        <v>Week 1</v>
      </c>
      <c r="P5" s="21"/>
      <c r="Q5" s="20" t="str">
        <f>"Week "&amp;(Q4-($E$4-WEEKDAY($E$4,1)+2))/7+1</f>
        <v>Week 2</v>
      </c>
      <c r="W5" s="21"/>
      <c r="X5" s="20" t="str">
        <f>"Week "&amp;(X4-($E$4-WEEKDAY($E$4,1)+2))/7+1</f>
        <v>Week 3</v>
      </c>
      <c r="AD5" s="21"/>
      <c r="AE5" s="20" t="str">
        <f>"Week "&amp;(AE4-($E$4-WEEKDAY($E$4,1)+2))/7+1</f>
        <v>Week 4</v>
      </c>
      <c r="AK5" s="21"/>
      <c r="AL5" s="20" t="str">
        <f>"Week "&amp;(AL4-($E$4-WEEKDAY($E$4,1)+2))/7+1</f>
        <v>Week 5</v>
      </c>
      <c r="AR5" s="21"/>
      <c r="AS5" s="20" t="str">
        <f>"Week "&amp;(AS4-($E$4-WEEKDAY($E$4,1)+2))/7+1</f>
        <v>Week 6</v>
      </c>
      <c r="AY5" s="21"/>
      <c r="AZ5" s="20" t="str">
        <f>"Week "&amp;(AZ4-($E$4-WEEKDAY($E$4,1)+2))/7+1</f>
        <v>Week 7</v>
      </c>
      <c r="BF5" s="21"/>
      <c r="BG5" s="20" t="str">
        <f>"Week "&amp;(BG4-($E$4-WEEKDAY($E$4,1)+2))/7+1</f>
        <v>Week 8</v>
      </c>
      <c r="BM5" s="21"/>
      <c r="BN5" s="5"/>
    </row>
    <row r="6" ht="15.75" customHeight="1">
      <c r="A6" s="3"/>
      <c r="B6" s="5"/>
      <c r="C6" s="3"/>
      <c r="D6" s="3"/>
      <c r="E6" s="3"/>
      <c r="F6" s="3"/>
      <c r="G6" s="3"/>
      <c r="H6" s="3"/>
      <c r="I6" s="3"/>
      <c r="J6" s="22">
        <f>J4</f>
        <v>43003</v>
      </c>
      <c r="P6" s="21"/>
      <c r="Q6" s="22">
        <f>Q4</f>
        <v>43010</v>
      </c>
      <c r="W6" s="21"/>
      <c r="X6" s="22">
        <f>X4</f>
        <v>43017</v>
      </c>
      <c r="AD6" s="21"/>
      <c r="AE6" s="22">
        <f>AE4</f>
        <v>43024</v>
      </c>
      <c r="AK6" s="21"/>
      <c r="AL6" s="22">
        <f>AL4</f>
        <v>43031</v>
      </c>
      <c r="AR6" s="21"/>
      <c r="AS6" s="22">
        <f>AS4</f>
        <v>43038</v>
      </c>
      <c r="AY6" s="21"/>
      <c r="AZ6" s="22">
        <f>AZ4</f>
        <v>43045</v>
      </c>
      <c r="BF6" s="21"/>
      <c r="BG6" s="22">
        <f>BG4</f>
        <v>43052</v>
      </c>
      <c r="BM6" s="21"/>
      <c r="BN6" s="5"/>
    </row>
    <row r="7" ht="15.75" customHeight="1">
      <c r="A7" s="23" t="s">
        <v>6</v>
      </c>
      <c r="B7" s="24" t="s">
        <v>7</v>
      </c>
      <c r="C7" s="25" t="s">
        <v>8</v>
      </c>
      <c r="D7" s="26" t="s">
        <v>9</v>
      </c>
      <c r="E7" s="27" t="s">
        <v>10</v>
      </c>
      <c r="F7" s="27" t="s">
        <v>11</v>
      </c>
      <c r="G7" s="26" t="s">
        <v>12</v>
      </c>
      <c r="H7" s="28" t="s">
        <v>13</v>
      </c>
      <c r="I7" s="28" t="s">
        <v>14</v>
      </c>
      <c r="J7" s="29" t="str">
        <f t="shared" ref="J7:BM7" si="2">CHOOSE(WEEKDAY(J4,1),"S","M","T","W","T","F","S")</f>
        <v>M</v>
      </c>
      <c r="K7" s="29" t="str">
        <f t="shared" si="2"/>
        <v>T</v>
      </c>
      <c r="L7" s="29" t="str">
        <f t="shared" si="2"/>
        <v>W</v>
      </c>
      <c r="M7" s="29" t="str">
        <f t="shared" si="2"/>
        <v>T</v>
      </c>
      <c r="N7" s="29" t="str">
        <f t="shared" si="2"/>
        <v>F</v>
      </c>
      <c r="O7" s="29" t="str">
        <f t="shared" si="2"/>
        <v>S</v>
      </c>
      <c r="P7" s="29" t="str">
        <f t="shared" si="2"/>
        <v>S</v>
      </c>
      <c r="Q7" s="29" t="str">
        <f t="shared" si="2"/>
        <v>M</v>
      </c>
      <c r="R7" s="29" t="str">
        <f t="shared" si="2"/>
        <v>T</v>
      </c>
      <c r="S7" s="29" t="str">
        <f t="shared" si="2"/>
        <v>W</v>
      </c>
      <c r="T7" s="29" t="str">
        <f t="shared" si="2"/>
        <v>T</v>
      </c>
      <c r="U7" s="29" t="str">
        <f t="shared" si="2"/>
        <v>F</v>
      </c>
      <c r="V7" s="29" t="str">
        <f t="shared" si="2"/>
        <v>S</v>
      </c>
      <c r="W7" s="29" t="str">
        <f t="shared" si="2"/>
        <v>S</v>
      </c>
      <c r="X7" s="29" t="str">
        <f t="shared" si="2"/>
        <v>M</v>
      </c>
      <c r="Y7" s="29" t="str">
        <f t="shared" si="2"/>
        <v>T</v>
      </c>
      <c r="Z7" s="29" t="str">
        <f t="shared" si="2"/>
        <v>W</v>
      </c>
      <c r="AA7" s="29" t="str">
        <f t="shared" si="2"/>
        <v>T</v>
      </c>
      <c r="AB7" s="29" t="str">
        <f t="shared" si="2"/>
        <v>F</v>
      </c>
      <c r="AC7" s="29" t="str">
        <f t="shared" si="2"/>
        <v>S</v>
      </c>
      <c r="AD7" s="29" t="str">
        <f t="shared" si="2"/>
        <v>S</v>
      </c>
      <c r="AE7" s="29" t="str">
        <f t="shared" si="2"/>
        <v>M</v>
      </c>
      <c r="AF7" s="29" t="str">
        <f t="shared" si="2"/>
        <v>T</v>
      </c>
      <c r="AG7" s="29" t="str">
        <f t="shared" si="2"/>
        <v>W</v>
      </c>
      <c r="AH7" s="29" t="str">
        <f t="shared" si="2"/>
        <v>T</v>
      </c>
      <c r="AI7" s="29" t="str">
        <f t="shared" si="2"/>
        <v>F</v>
      </c>
      <c r="AJ7" s="29" t="str">
        <f t="shared" si="2"/>
        <v>S</v>
      </c>
      <c r="AK7" s="29" t="str">
        <f t="shared" si="2"/>
        <v>S</v>
      </c>
      <c r="AL7" s="29" t="str">
        <f t="shared" si="2"/>
        <v>M</v>
      </c>
      <c r="AM7" s="29" t="str">
        <f t="shared" si="2"/>
        <v>T</v>
      </c>
      <c r="AN7" s="29" t="str">
        <f t="shared" si="2"/>
        <v>W</v>
      </c>
      <c r="AO7" s="29" t="str">
        <f t="shared" si="2"/>
        <v>T</v>
      </c>
      <c r="AP7" s="29" t="str">
        <f t="shared" si="2"/>
        <v>F</v>
      </c>
      <c r="AQ7" s="29" t="str">
        <f t="shared" si="2"/>
        <v>S</v>
      </c>
      <c r="AR7" s="29" t="str">
        <f t="shared" si="2"/>
        <v>S</v>
      </c>
      <c r="AS7" s="29" t="str">
        <f t="shared" si="2"/>
        <v>M</v>
      </c>
      <c r="AT7" s="29" t="str">
        <f t="shared" si="2"/>
        <v>T</v>
      </c>
      <c r="AU7" s="29" t="str">
        <f t="shared" si="2"/>
        <v>W</v>
      </c>
      <c r="AV7" s="29" t="str">
        <f t="shared" si="2"/>
        <v>T</v>
      </c>
      <c r="AW7" s="29" t="str">
        <f t="shared" si="2"/>
        <v>F</v>
      </c>
      <c r="AX7" s="29" t="str">
        <f t="shared" si="2"/>
        <v>S</v>
      </c>
      <c r="AY7" s="29" t="str">
        <f t="shared" si="2"/>
        <v>S</v>
      </c>
      <c r="AZ7" s="29" t="str">
        <f t="shared" si="2"/>
        <v>M</v>
      </c>
      <c r="BA7" s="29" t="str">
        <f t="shared" si="2"/>
        <v>T</v>
      </c>
      <c r="BB7" s="29" t="str">
        <f t="shared" si="2"/>
        <v>W</v>
      </c>
      <c r="BC7" s="29" t="str">
        <f t="shared" si="2"/>
        <v>T</v>
      </c>
      <c r="BD7" s="29" t="str">
        <f t="shared" si="2"/>
        <v>F</v>
      </c>
      <c r="BE7" s="29" t="str">
        <f t="shared" si="2"/>
        <v>S</v>
      </c>
      <c r="BF7" s="29" t="str">
        <f t="shared" si="2"/>
        <v>S</v>
      </c>
      <c r="BG7" s="29" t="str">
        <f t="shared" si="2"/>
        <v>M</v>
      </c>
      <c r="BH7" s="29" t="str">
        <f t="shared" si="2"/>
        <v>T</v>
      </c>
      <c r="BI7" s="29" t="str">
        <f t="shared" si="2"/>
        <v>W</v>
      </c>
      <c r="BJ7" s="29" t="str">
        <f t="shared" si="2"/>
        <v>T</v>
      </c>
      <c r="BK7" s="29" t="str">
        <f t="shared" si="2"/>
        <v>F</v>
      </c>
      <c r="BL7" s="29" t="str">
        <f t="shared" si="2"/>
        <v>S</v>
      </c>
      <c r="BM7" s="29" t="str">
        <f t="shared" si="2"/>
        <v>S</v>
      </c>
      <c r="BN7" s="5"/>
    </row>
    <row r="8" ht="15.75" customHeight="1">
      <c r="A8" s="30">
        <v>0.0</v>
      </c>
      <c r="B8" s="31" t="s">
        <v>15</v>
      </c>
      <c r="C8" s="32"/>
      <c r="D8" s="33"/>
      <c r="E8" s="34"/>
      <c r="F8" s="34"/>
      <c r="G8" s="35"/>
      <c r="H8" s="36"/>
      <c r="I8" s="35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8"/>
    </row>
    <row r="9" ht="15.75" customHeight="1">
      <c r="A9" s="39" t="str">
        <f t="shared" ref="A9:A13" si="3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0.1</v>
      </c>
      <c r="B9" s="40" t="s">
        <v>16</v>
      </c>
      <c r="C9" s="41" t="s">
        <v>3</v>
      </c>
      <c r="D9" s="42"/>
      <c r="E9" s="43">
        <f>E4</f>
        <v>43004</v>
      </c>
      <c r="F9" s="44">
        <f t="shared" ref="F9:F11" si="4">IF(G9=0,E9,E9+G9-1)</f>
        <v>43011</v>
      </c>
      <c r="G9" s="45">
        <v>8.0</v>
      </c>
      <c r="H9" s="46">
        <v>1.0</v>
      </c>
      <c r="I9" s="47">
        <f t="shared" ref="I9:I13" si="5">IF(OR(F9=0,E9=0),0,NETWORKDAYS(E9,F9))</f>
        <v>6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48"/>
    </row>
    <row r="10" ht="15.75" customHeight="1">
      <c r="A10" s="39" t="str">
        <f t="shared" si="3"/>
        <v>0.2</v>
      </c>
      <c r="B10" s="40" t="s">
        <v>17</v>
      </c>
      <c r="C10" s="41" t="s">
        <v>18</v>
      </c>
      <c r="D10" s="42"/>
      <c r="E10" s="43">
        <v>43004.0</v>
      </c>
      <c r="F10" s="44">
        <f t="shared" si="4"/>
        <v>43004</v>
      </c>
      <c r="G10" s="45">
        <v>1.0</v>
      </c>
      <c r="H10" s="46">
        <v>1.0</v>
      </c>
      <c r="I10" s="47">
        <f t="shared" si="5"/>
        <v>1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48"/>
    </row>
    <row r="11" ht="15.75" customHeight="1">
      <c r="A11" s="39" t="str">
        <f t="shared" si="3"/>
        <v>0.3</v>
      </c>
      <c r="B11" s="40" t="s">
        <v>19</v>
      </c>
      <c r="C11" s="41" t="s">
        <v>20</v>
      </c>
      <c r="D11" s="42"/>
      <c r="E11" s="43">
        <f>F10+1</f>
        <v>43005</v>
      </c>
      <c r="F11" s="44">
        <f t="shared" si="4"/>
        <v>43006</v>
      </c>
      <c r="G11" s="45">
        <v>2.0</v>
      </c>
      <c r="H11" s="46">
        <v>1.0</v>
      </c>
      <c r="I11" s="47">
        <f t="shared" si="5"/>
        <v>2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48"/>
    </row>
    <row r="12" ht="15.75" customHeight="1">
      <c r="A12" s="39" t="str">
        <f t="shared" si="3"/>
        <v>0.4</v>
      </c>
      <c r="B12" s="40" t="s">
        <v>21</v>
      </c>
      <c r="C12" s="41" t="s">
        <v>22</v>
      </c>
      <c r="D12" s="42"/>
      <c r="E12" s="43">
        <v>43004.0</v>
      </c>
      <c r="F12" s="44">
        <v>43004.0</v>
      </c>
      <c r="G12" s="45">
        <v>1.0</v>
      </c>
      <c r="H12" s="46">
        <v>1.0</v>
      </c>
      <c r="I12" s="47">
        <f t="shared" si="5"/>
        <v>1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48"/>
    </row>
    <row r="13" ht="15.75" customHeight="1">
      <c r="A13" s="39" t="str">
        <f t="shared" si="3"/>
        <v>0.5</v>
      </c>
      <c r="B13" s="40" t="s">
        <v>23</v>
      </c>
      <c r="C13" s="41" t="s">
        <v>24</v>
      </c>
      <c r="D13" s="42"/>
      <c r="E13" s="43">
        <f>F12+1</f>
        <v>43005</v>
      </c>
      <c r="F13" s="44">
        <f>IF(G13=0,E13,E13+G13-1)</f>
        <v>43009</v>
      </c>
      <c r="G13" s="45">
        <v>5.0</v>
      </c>
      <c r="H13" s="46">
        <v>1.0</v>
      </c>
      <c r="I13" s="47">
        <f t="shared" si="5"/>
        <v>3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48"/>
    </row>
    <row r="14" ht="15.75" customHeight="1">
      <c r="A14" s="49" t="str">
        <f>IF(ISERROR(VALUE(SUBSTITUTE(OFFSET(A14,-1,0,1,1),".",""))),"1",IF(ISERROR(FIND("`",SUBSTITUTE(OFFSET(A14,-1,0,1,1),".","`",1))),TEXT(VALUE(OFFSET(A14,-1,0,1,1))+1,"#"),TEXT(VALUE(LEFT(OFFSET(A14,-1,0,1,1),FIND("`",SUBSTITUTE(OFFSET(A14,-1,0,1,1),".","`",1))-1))+1,"#")))</f>
        <v>1</v>
      </c>
      <c r="B14" s="31" t="s">
        <v>25</v>
      </c>
      <c r="C14" s="32"/>
      <c r="D14" s="33"/>
      <c r="E14" s="34"/>
      <c r="F14" s="34"/>
      <c r="G14" s="35"/>
      <c r="H14" s="36"/>
      <c r="I14" s="35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8"/>
    </row>
    <row r="15" ht="37.5" customHeight="1">
      <c r="A15" s="39" t="str">
        <f t="shared" ref="A15:A22" si="6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1.1</v>
      </c>
      <c r="B15" s="40" t="s">
        <v>26</v>
      </c>
      <c r="C15" s="41" t="s">
        <v>3</v>
      </c>
      <c r="D15" s="42"/>
      <c r="E15" s="43">
        <v>43011.0</v>
      </c>
      <c r="F15" s="44">
        <f t="shared" ref="F15:F22" si="7">IF(G15=0,E15,E15+G15-1)</f>
        <v>43019</v>
      </c>
      <c r="G15" s="45">
        <v>9.0</v>
      </c>
      <c r="H15" s="46">
        <v>1.0</v>
      </c>
      <c r="I15" s="47">
        <f>IF(OR(F15=0,E15=0),0,NETWORKDAYS(E15,F15))</f>
        <v>7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48"/>
    </row>
    <row r="16" ht="15.75" customHeight="1">
      <c r="A16" s="39" t="str">
        <f t="shared" si="6"/>
        <v>1.2</v>
      </c>
      <c r="B16" s="40" t="s">
        <v>27</v>
      </c>
      <c r="C16" s="41" t="s">
        <v>18</v>
      </c>
      <c r="D16" s="42"/>
      <c r="E16" s="43">
        <v>43011.0</v>
      </c>
      <c r="F16" s="44">
        <f t="shared" si="7"/>
        <v>43019</v>
      </c>
      <c r="G16" s="45">
        <v>9.0</v>
      </c>
      <c r="H16" s="46">
        <v>1.0</v>
      </c>
      <c r="I16" s="47">
        <v>8.0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48"/>
    </row>
    <row r="17" ht="15.75" customHeight="1">
      <c r="A17" s="39" t="str">
        <f t="shared" si="6"/>
        <v>1.3</v>
      </c>
      <c r="B17" s="40" t="s">
        <v>28</v>
      </c>
      <c r="C17" s="41" t="s">
        <v>22</v>
      </c>
      <c r="D17" s="42"/>
      <c r="E17" s="43">
        <v>43011.0</v>
      </c>
      <c r="F17" s="44">
        <f t="shared" si="7"/>
        <v>43019</v>
      </c>
      <c r="G17" s="45">
        <v>9.0</v>
      </c>
      <c r="H17" s="46">
        <v>1.0</v>
      </c>
      <c r="I17" s="47">
        <f t="shared" ref="I17:I22" si="8">IF(OR(F17=0,E17=0),0,NETWORKDAYS(E17,F17))</f>
        <v>7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48"/>
    </row>
    <row r="18" ht="15.75" customHeight="1">
      <c r="A18" s="39" t="str">
        <f t="shared" si="6"/>
        <v>1.4</v>
      </c>
      <c r="B18" s="40" t="s">
        <v>29</v>
      </c>
      <c r="C18" s="41" t="s">
        <v>20</v>
      </c>
      <c r="D18" s="42"/>
      <c r="E18" s="43">
        <v>43010.0</v>
      </c>
      <c r="F18" s="44">
        <f t="shared" si="7"/>
        <v>43019</v>
      </c>
      <c r="G18" s="45">
        <v>10.0</v>
      </c>
      <c r="H18" s="46">
        <v>1.0</v>
      </c>
      <c r="I18" s="47">
        <f t="shared" si="8"/>
        <v>8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48"/>
    </row>
    <row r="19" ht="15.75" customHeight="1">
      <c r="A19" s="39" t="str">
        <f t="shared" si="6"/>
        <v>1.5</v>
      </c>
      <c r="B19" s="40" t="s">
        <v>30</v>
      </c>
      <c r="C19" s="41" t="s">
        <v>20</v>
      </c>
      <c r="D19" s="42"/>
      <c r="E19" s="43">
        <f>E22+1</f>
        <v>43012</v>
      </c>
      <c r="F19" s="44">
        <f t="shared" si="7"/>
        <v>43019</v>
      </c>
      <c r="G19" s="45">
        <v>8.0</v>
      </c>
      <c r="H19" s="46">
        <v>1.0</v>
      </c>
      <c r="I19" s="47">
        <f t="shared" si="8"/>
        <v>6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48"/>
    </row>
    <row r="20" ht="15.75" customHeight="1">
      <c r="A20" s="39" t="str">
        <f t="shared" si="6"/>
        <v>1.6</v>
      </c>
      <c r="B20" s="40" t="s">
        <v>31</v>
      </c>
      <c r="C20" s="41" t="s">
        <v>24</v>
      </c>
      <c r="D20" s="42"/>
      <c r="E20" s="43">
        <v>43010.0</v>
      </c>
      <c r="F20" s="44">
        <f t="shared" si="7"/>
        <v>43019</v>
      </c>
      <c r="G20" s="45">
        <v>10.0</v>
      </c>
      <c r="H20" s="46">
        <v>1.0</v>
      </c>
      <c r="I20" s="47">
        <f t="shared" si="8"/>
        <v>8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48"/>
    </row>
    <row r="21" ht="15.75" customHeight="1">
      <c r="A21" s="39" t="str">
        <f t="shared" si="6"/>
        <v>1.7</v>
      </c>
      <c r="B21" s="40" t="s">
        <v>32</v>
      </c>
      <c r="C21" s="41" t="s">
        <v>3</v>
      </c>
      <c r="D21" s="42"/>
      <c r="E21" s="43">
        <f>E18+1</f>
        <v>43011</v>
      </c>
      <c r="F21" s="44">
        <f t="shared" si="7"/>
        <v>43019</v>
      </c>
      <c r="G21" s="45">
        <v>9.0</v>
      </c>
      <c r="H21" s="46">
        <v>1.0</v>
      </c>
      <c r="I21" s="47">
        <f t="shared" si="8"/>
        <v>7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48"/>
    </row>
    <row r="22" ht="15.75" customHeight="1">
      <c r="A22" s="39" t="str">
        <f t="shared" si="6"/>
        <v>1.8</v>
      </c>
      <c r="B22" s="40" t="s">
        <v>33</v>
      </c>
      <c r="C22" s="41" t="s">
        <v>18</v>
      </c>
      <c r="D22" s="42"/>
      <c r="E22" s="43">
        <v>43011.0</v>
      </c>
      <c r="F22" s="44">
        <f t="shared" si="7"/>
        <v>43019</v>
      </c>
      <c r="G22" s="45">
        <v>9.0</v>
      </c>
      <c r="H22" s="46">
        <v>1.0</v>
      </c>
      <c r="I22" s="47">
        <f t="shared" si="8"/>
        <v>7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48"/>
    </row>
    <row r="23" ht="15.75" customHeight="1">
      <c r="A23" s="49" t="str">
        <f>IF(ISERROR(VALUE(SUBSTITUTE(OFFSET(A23,-1,0,1,1),".",""))),"1",IF(ISERROR(FIND("`",SUBSTITUTE(OFFSET(A23,-1,0,1,1),".","`",1))),TEXT(VALUE(OFFSET(A23,-1,0,1,1))+1,"#"),TEXT(VALUE(LEFT(OFFSET(A23,-1,0,1,1),FIND("`",SUBSTITUTE(OFFSET(A23,-1,0,1,1),".","`",1))-1))+1,"#")))</f>
        <v>2</v>
      </c>
      <c r="B23" s="31" t="s">
        <v>34</v>
      </c>
      <c r="C23" s="32"/>
      <c r="D23" s="33"/>
      <c r="E23" s="34"/>
      <c r="F23" s="34"/>
      <c r="G23" s="35"/>
      <c r="H23" s="36"/>
      <c r="I23" s="35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8"/>
    </row>
    <row r="24" ht="15.75" customHeight="1">
      <c r="A24" s="39" t="str">
        <f t="shared" ref="A24:A30" si="9">IF(ISERROR(VALUE(SUBSTITUTE(OFFSET(A24,-1,0,1,1),".",""))),"0.1",IF(ISERROR(FIND("`",SUBSTITUTE(OFFSET(A24,-1,0,1,1),".","`",1))),OFFSET(A24,-1,0,1,1)&amp;".1",LEFT(OFFSET(A24,-1,0,1,1),FIND("`",SUBSTITUTE(OFFSET(A24,-1,0,1,1),".","`",1)))&amp;IF(ISERROR(FIND("`",SUBSTITUTE(OFFSET(A24,-1,0,1,1),".","`",2))),VALUE(RIGHT(OFFSET(A24,-1,0,1,1),LEN(OFFSET(A24,-1,0,1,1))-FIND("`",SUBSTITUTE(OFFSET(A24,-1,0,1,1),".","`",1))))+1,VALUE(MID(OFFSET(A24,-1,0,1,1),FIND("`",SUBSTITUTE(OFFSET(A24,-1,0,1,1),".","`",1))+1,(FIND("`",SUBSTITUTE(OFFSET(A24,-1,0,1,1),".","`",2))-FIND("`",SUBSTITUTE(OFFSET(A24,-1,0,1,1),".","`",1))-1)))+1)))</f>
        <v>2.1</v>
      </c>
      <c r="B24" s="40" t="s">
        <v>30</v>
      </c>
      <c r="C24" s="41" t="s">
        <v>3</v>
      </c>
      <c r="D24" s="42"/>
      <c r="E24" s="43">
        <v>43018.0</v>
      </c>
      <c r="F24" s="44">
        <v>43032.0</v>
      </c>
      <c r="G24" s="50">
        <v>14.0</v>
      </c>
      <c r="H24" s="46">
        <v>1.0</v>
      </c>
      <c r="I24" s="47">
        <f t="shared" ref="I24:I29" si="10">IF(OR(F24=0,E24=0),0,NETWORKDAYS(E24,F24))</f>
        <v>11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48"/>
    </row>
    <row r="25" ht="15.75" customHeight="1">
      <c r="A25" s="39" t="str">
        <f t="shared" si="9"/>
        <v>2.2</v>
      </c>
      <c r="B25" s="40" t="s">
        <v>35</v>
      </c>
      <c r="C25" s="41" t="s">
        <v>18</v>
      </c>
      <c r="D25" s="42"/>
      <c r="E25" s="43">
        <f t="shared" ref="E25:E28" si="11">E24+1</f>
        <v>43019</v>
      </c>
      <c r="F25" s="44">
        <v>43032.0</v>
      </c>
      <c r="G25" s="50">
        <v>13.0</v>
      </c>
      <c r="H25" s="46">
        <v>1.0</v>
      </c>
      <c r="I25" s="47">
        <f t="shared" si="10"/>
        <v>10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48"/>
    </row>
    <row r="26" ht="36.75" customHeight="1">
      <c r="A26" s="39" t="str">
        <f t="shared" si="9"/>
        <v>2.3</v>
      </c>
      <c r="B26" s="40" t="s">
        <v>36</v>
      </c>
      <c r="C26" s="41" t="s">
        <v>24</v>
      </c>
      <c r="D26" s="42"/>
      <c r="E26" s="43">
        <f t="shared" si="11"/>
        <v>43020</v>
      </c>
      <c r="F26" s="44">
        <v>43032.0</v>
      </c>
      <c r="G26" s="50">
        <v>12.0</v>
      </c>
      <c r="H26" s="46">
        <f>100%</f>
        <v>1</v>
      </c>
      <c r="I26" s="47">
        <f t="shared" si="10"/>
        <v>9</v>
      </c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48"/>
    </row>
    <row r="27" ht="42.0" customHeight="1">
      <c r="A27" s="39" t="str">
        <f t="shared" si="9"/>
        <v>2.4</v>
      </c>
      <c r="B27" s="40" t="s">
        <v>37</v>
      </c>
      <c r="C27" s="51" t="s">
        <v>22</v>
      </c>
      <c r="D27" s="42"/>
      <c r="E27" s="43">
        <f t="shared" si="11"/>
        <v>43021</v>
      </c>
      <c r="F27" s="44">
        <v>43032.0</v>
      </c>
      <c r="G27" s="50">
        <v>11.0</v>
      </c>
      <c r="H27" s="46">
        <v>1.0</v>
      </c>
      <c r="I27" s="47">
        <f t="shared" si="10"/>
        <v>8</v>
      </c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48"/>
    </row>
    <row r="28" ht="48.75" customHeight="1">
      <c r="A28" s="39" t="str">
        <f t="shared" si="9"/>
        <v>2.5</v>
      </c>
      <c r="B28" s="40" t="s">
        <v>38</v>
      </c>
      <c r="C28" s="41" t="s">
        <v>20</v>
      </c>
      <c r="D28" s="42"/>
      <c r="E28" s="43">
        <f t="shared" si="11"/>
        <v>43022</v>
      </c>
      <c r="F28" s="44">
        <v>43032.0</v>
      </c>
      <c r="G28" s="50">
        <v>10.0</v>
      </c>
      <c r="H28" s="46">
        <v>1.0</v>
      </c>
      <c r="I28" s="47">
        <f t="shared" si="10"/>
        <v>7</v>
      </c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48"/>
    </row>
    <row r="29" ht="36.0" customHeight="1">
      <c r="A29" s="39" t="str">
        <f t="shared" si="9"/>
        <v>2.6</v>
      </c>
      <c r="B29" s="40" t="s">
        <v>39</v>
      </c>
      <c r="C29" s="41" t="s">
        <v>40</v>
      </c>
      <c r="D29" s="42"/>
      <c r="E29" s="43">
        <v>43022.0</v>
      </c>
      <c r="F29" s="44">
        <v>43032.0</v>
      </c>
      <c r="G29" s="50">
        <v>10.0</v>
      </c>
      <c r="H29" s="46">
        <v>1.0</v>
      </c>
      <c r="I29" s="47">
        <f t="shared" si="10"/>
        <v>7</v>
      </c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48"/>
    </row>
    <row r="30" ht="15.75" hidden="1" customHeight="1">
      <c r="A30" s="39" t="str">
        <f t="shared" si="9"/>
        <v>2.7</v>
      </c>
      <c r="B30" s="52" t="s">
        <v>41</v>
      </c>
      <c r="C30" s="52"/>
      <c r="D30" s="33"/>
      <c r="E30" s="53"/>
      <c r="F30" s="53"/>
      <c r="G30" s="35"/>
      <c r="H30" s="36"/>
      <c r="I30" s="35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48"/>
    </row>
    <row r="31" ht="15.75" hidden="1" customHeight="1">
      <c r="A31" s="49" t="str">
        <f>IF(ISERROR(VALUE(SUBSTITUTE(OFFSET(A31,-1,0,1,1),".",""))),"1",IF(ISERROR(FIND("`",SUBSTITUTE(OFFSET(A31,-1,0,1,1),".","`",1))),TEXT(VALUE(OFFSET(A31,-1,0,1,1))+1,"#"),TEXT(VALUE(LEFT(OFFSET(A31,-1,0,1,1),FIND("`",SUBSTITUTE(OFFSET(A31,-1,0,1,1),".","`",1))-1))+1,"#")))</f>
        <v>3</v>
      </c>
      <c r="B31" s="31" t="s">
        <v>42</v>
      </c>
      <c r="C31" s="32"/>
      <c r="D31" s="33"/>
      <c r="E31" s="34"/>
      <c r="F31" s="34"/>
      <c r="G31" s="35"/>
      <c r="H31" s="36"/>
      <c r="I31" s="35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8"/>
    </row>
    <row r="32" ht="15.75" hidden="1" customHeight="1">
      <c r="A32" s="39" t="str">
        <f t="shared" ref="A32:A36" si="12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3.1</v>
      </c>
      <c r="B32" s="40" t="s">
        <v>43</v>
      </c>
      <c r="C32" s="41"/>
      <c r="D32" s="42"/>
      <c r="E32" s="43">
        <f>$E$4</f>
        <v>43004</v>
      </c>
      <c r="F32" s="44">
        <f t="shared" ref="F32:F35" si="13">IF(G32=0,E32,E32+G32-1)</f>
        <v>43004</v>
      </c>
      <c r="G32" s="45">
        <v>1.0</v>
      </c>
      <c r="H32" s="46">
        <v>0.0</v>
      </c>
      <c r="I32" s="47">
        <f t="shared" ref="I32:I35" si="14">IF(OR(F32=0,E32=0),0,NETWORKDAYS(E32,F32))</f>
        <v>1</v>
      </c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48"/>
    </row>
    <row r="33" ht="15.75" hidden="1" customHeight="1">
      <c r="A33" s="39" t="str">
        <f t="shared" si="12"/>
        <v>3.2</v>
      </c>
      <c r="B33" s="40" t="s">
        <v>43</v>
      </c>
      <c r="C33" s="41"/>
      <c r="D33" s="42"/>
      <c r="E33" s="43">
        <f t="shared" ref="E33:E35" si="15">E32+1</f>
        <v>43005</v>
      </c>
      <c r="F33" s="44">
        <f t="shared" si="13"/>
        <v>43005</v>
      </c>
      <c r="G33" s="45">
        <v>1.0</v>
      </c>
      <c r="H33" s="46">
        <v>0.0</v>
      </c>
      <c r="I33" s="47">
        <f t="shared" si="14"/>
        <v>1</v>
      </c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48"/>
    </row>
    <row r="34" ht="15.75" hidden="1" customHeight="1">
      <c r="A34" s="39" t="str">
        <f t="shared" si="12"/>
        <v>3.3</v>
      </c>
      <c r="B34" s="40" t="s">
        <v>43</v>
      </c>
      <c r="C34" s="41"/>
      <c r="D34" s="42"/>
      <c r="E34" s="43">
        <f t="shared" si="15"/>
        <v>43006</v>
      </c>
      <c r="F34" s="44">
        <f t="shared" si="13"/>
        <v>43006</v>
      </c>
      <c r="G34" s="45">
        <v>1.0</v>
      </c>
      <c r="H34" s="46">
        <v>0.0</v>
      </c>
      <c r="I34" s="47">
        <f t="shared" si="14"/>
        <v>1</v>
      </c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48"/>
    </row>
    <row r="35" ht="15.75" hidden="1" customHeight="1">
      <c r="A35" s="39" t="str">
        <f t="shared" si="12"/>
        <v>3.4</v>
      </c>
      <c r="B35" s="40" t="s">
        <v>43</v>
      </c>
      <c r="C35" s="41"/>
      <c r="D35" s="42"/>
      <c r="E35" s="43">
        <f t="shared" si="15"/>
        <v>43007</v>
      </c>
      <c r="F35" s="44">
        <f t="shared" si="13"/>
        <v>43007</v>
      </c>
      <c r="G35" s="45">
        <v>1.0</v>
      </c>
      <c r="H35" s="46">
        <v>0.0</v>
      </c>
      <c r="I35" s="47">
        <f t="shared" si="14"/>
        <v>1</v>
      </c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48"/>
    </row>
    <row r="36" ht="15.75" hidden="1" customHeight="1">
      <c r="A36" s="39" t="str">
        <f t="shared" si="12"/>
        <v>3.5</v>
      </c>
      <c r="B36" s="52" t="s">
        <v>41</v>
      </c>
      <c r="C36" s="52"/>
      <c r="D36" s="33"/>
      <c r="E36" s="53"/>
      <c r="F36" s="53"/>
      <c r="G36" s="35"/>
      <c r="H36" s="36"/>
      <c r="I36" s="35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48"/>
    </row>
    <row r="37" ht="15.75" hidden="1" customHeight="1">
      <c r="A37" s="39"/>
      <c r="B37" s="52"/>
      <c r="C37" s="52"/>
      <c r="D37" s="33"/>
      <c r="E37" s="53"/>
      <c r="F37" s="53"/>
      <c r="G37" s="35"/>
      <c r="H37" s="36"/>
      <c r="I37" s="35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5"/>
    </row>
    <row r="38" ht="15.75" hidden="1" customHeight="1">
      <c r="A38" s="39"/>
      <c r="B38" s="52"/>
      <c r="C38" s="52"/>
      <c r="D38" s="33"/>
      <c r="E38" s="53"/>
      <c r="F38" s="53"/>
      <c r="G38" s="35"/>
      <c r="H38" s="36"/>
      <c r="I38" s="35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5"/>
    </row>
    <row r="39" ht="15.75" hidden="1" customHeight="1">
      <c r="A39" s="39"/>
      <c r="B39" s="52"/>
      <c r="C39" s="52"/>
      <c r="D39" s="33"/>
      <c r="E39" s="53"/>
      <c r="F39" s="53"/>
      <c r="G39" s="35"/>
      <c r="H39" s="36"/>
      <c r="I39" s="35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5"/>
    </row>
    <row r="40" ht="15.75" hidden="1" customHeight="1">
      <c r="A40" s="54" t="s">
        <v>44</v>
      </c>
      <c r="B40" s="55"/>
      <c r="C40" s="56"/>
      <c r="D40" s="56"/>
      <c r="E40" s="56"/>
      <c r="F40" s="56"/>
      <c r="G40" s="57"/>
      <c r="H40" s="57"/>
      <c r="I40" s="5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58"/>
    </row>
    <row r="41" ht="15.75" hidden="1" customHeight="1">
      <c r="A41" s="59" t="s">
        <v>45</v>
      </c>
      <c r="B41" s="60"/>
      <c r="C41" s="60"/>
      <c r="D41" s="60"/>
      <c r="E41" s="60"/>
      <c r="F41" s="60"/>
      <c r="G41" s="60"/>
      <c r="H41" s="60"/>
      <c r="I41" s="60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58"/>
    </row>
    <row r="42" ht="15.75" hidden="1" customHeight="1">
      <c r="A42" s="61" t="s">
        <v>46</v>
      </c>
      <c r="B42" s="62"/>
      <c r="C42" s="62"/>
      <c r="D42" s="62"/>
      <c r="E42" s="62"/>
      <c r="F42" s="62"/>
      <c r="G42" s="62"/>
      <c r="H42" s="62"/>
      <c r="I42" s="62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5"/>
    </row>
    <row r="43" ht="15.75" hidden="1" customHeight="1">
      <c r="A43" s="39" t="str">
        <f>IF(ISERROR(VALUE(SUBSTITUTE(OFFSET(A43,-1,0,1,1),".",""))),"1",IF(ISERROR(FIND("`",SUBSTITUTE(OFFSET(A43,-1,0,1,1),".","`",1))),TEXT(VALUE(OFFSET(A43,-1,0,1,1))+1,"#"),TEXT(VALUE(LEFT(OFFSET(A43,-1,0,1,1),FIND("`",SUBSTITUTE(OFFSET(A43,-1,0,1,1),".","`",1))-1))+1,"#")))</f>
        <v>1</v>
      </c>
      <c r="B43" s="63" t="s">
        <v>47</v>
      </c>
      <c r="C43" s="63"/>
      <c r="D43" s="42"/>
      <c r="E43" s="34"/>
      <c r="F43" s="44"/>
      <c r="G43" s="47"/>
      <c r="H43" s="64"/>
      <c r="I43" s="4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5"/>
    </row>
    <row r="44" ht="15.75" hidden="1" customHeight="1">
      <c r="A44" s="39" t="str">
        <f>IF(ISERROR(VALUE(SUBSTITUTE(OFFSET(A44,-1,0,1,1),".",""))),"0.1",IF(ISERROR(FIND("`",SUBSTITUTE(OFFSET(A44,-1,0,1,1),".","`",1))),OFFSET(A44,-1,0,1,1)&amp;".1",LEFT(OFFSET(A44,-1,0,1,1),FIND("`",SUBSTITUTE(OFFSET(A44,-1,0,1,1),".","`",1)))&amp;IF(ISERROR(FIND("`",SUBSTITUTE(OFFSET(A44,-1,0,1,1),".","`",2))),VALUE(RIGHT(OFFSET(A44,-1,0,1,1),LEN(OFFSET(A44,-1,0,1,1))-FIND("`",SUBSTITUTE(OFFSET(A44,-1,0,1,1),".","`",1))))+1,VALUE(MID(OFFSET(A44,-1,0,1,1),FIND("`",SUBSTITUTE(OFFSET(A44,-1,0,1,1),".","`",1))+1,(FIND("`",SUBSTITUTE(OFFSET(A44,-1,0,1,1),".","`",2))-FIND("`",SUBSTITUTE(OFFSET(A44,-1,0,1,1),".","`",1))-1)))+1)))</f>
        <v>1.1</v>
      </c>
      <c r="B44" s="65" t="s">
        <v>48</v>
      </c>
      <c r="C44" s="65"/>
      <c r="D44" s="42"/>
      <c r="E44" s="34"/>
      <c r="F44" s="44"/>
      <c r="G44" s="47"/>
      <c r="H44" s="64"/>
      <c r="I44" s="4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5"/>
    </row>
    <row r="45" ht="15.75" hidden="1" customHeight="1">
      <c r="A45" s="39" t="str">
        <f>IF(ISERROR(VALUE(SUBSTITUTE(OFFSET(A45,-1,0,1,1),".",""))),"0.0.1",IF(ISERROR(FIND("`",SUBSTITUTE(OFFSET(A45,-1,0,1,1),".","`",2))),OFFSET(A45,-1,0,1,1)&amp;".1",LEFT(OFFSET(A45,-1,0,1,1),FIND("`",SUBSTITUTE(OFFSET(A45,-1,0,1,1),".","`",2)))&amp;IF(ISERROR(FIND("`",SUBSTITUTE(OFFSET(A45,-1,0,1,1),".","`",3))),VALUE(RIGHT(OFFSET(A45,-1,0,1,1),LEN(OFFSET(A45,-1,0,1,1))-FIND("`",SUBSTITUTE(OFFSET(A45,-1,0,1,1),".","`",2))))+1,VALUE(MID(OFFSET(A45,-1,0,1,1),FIND("`",SUBSTITUTE(OFFSET(A45,-1,0,1,1),".","`",2))+1,(FIND("`",SUBSTITUTE(OFFSET(A45,-1,0,1,1),".","`",3))-FIND("`",SUBSTITUTE(OFFSET(A45,-1,0,1,1),".","`",2))-1)))+1)))</f>
        <v>1.1.1</v>
      </c>
      <c r="B45" s="66" t="s">
        <v>49</v>
      </c>
      <c r="C45" s="65"/>
      <c r="D45" s="42"/>
      <c r="E45" s="34"/>
      <c r="F45" s="44"/>
      <c r="G45" s="47"/>
      <c r="H45" s="64"/>
      <c r="I45" s="4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5"/>
    </row>
    <row r="46" ht="15.75" hidden="1" customHeight="1">
      <c r="A46" s="39" t="str">
        <f>IF(ISERROR(VALUE(SUBSTITUTE(OFFSET(A46,-1,0,1,1),".",""))),"0.0.0.1",IF(ISERROR(FIND("`",SUBSTITUTE(OFFSET(A46,-1,0,1,1),".","`",3))),OFFSET(A46,-1,0,1,1)&amp;".1",LEFT(OFFSET(A46,-1,0,1,1),FIND("`",SUBSTITUTE(OFFSET(A46,-1,0,1,1),".","`",3)))&amp;IF(ISERROR(FIND("`",SUBSTITUTE(OFFSET(A46,-1,0,1,1),".","`",4))),VALUE(RIGHT(OFFSET(A46,-1,0,1,1),LEN(OFFSET(A46,-1,0,1,1))-FIND("`",SUBSTITUTE(OFFSET(A46,-1,0,1,1),".","`",3))))+1,VALUE(MID(OFFSET(A46,-1,0,1,1),FIND("`",SUBSTITUTE(OFFSET(A46,-1,0,1,1),".","`",3))+1,(FIND("`",SUBSTITUTE(OFFSET(A46,-1,0,1,1),".","`",4))-FIND("`",SUBSTITUTE(OFFSET(A46,-1,0,1,1),".","`",3))-1)))+1)))</f>
        <v>1.1.1.1</v>
      </c>
      <c r="B46" s="66" t="s">
        <v>50</v>
      </c>
      <c r="C46" s="65"/>
      <c r="D46" s="42"/>
      <c r="E46" s="34"/>
      <c r="F46" s="44"/>
      <c r="G46" s="47"/>
      <c r="H46" s="64"/>
      <c r="I46" s="4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5"/>
    </row>
    <row r="47" ht="15.75" hidden="1" customHeight="1">
      <c r="A47" s="61" t="s">
        <v>51</v>
      </c>
      <c r="B47" s="62"/>
      <c r="C47" s="62"/>
      <c r="D47" s="62"/>
      <c r="E47" s="62"/>
      <c r="F47" s="62"/>
      <c r="G47" s="62"/>
      <c r="H47" s="62"/>
      <c r="I47" s="62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5"/>
    </row>
    <row r="48" ht="15.75" hidden="1" customHeight="1">
      <c r="A48" s="39" t="str">
        <f>IF(ISERROR(VALUE(SUBSTITUTE(OFFSET(A48,-1,0,1,1),".",""))),"1",IF(ISERROR(FIND("`",SUBSTITUTE(OFFSET(A48,-1,0,1,1),".","`",1))),TEXT(VALUE(OFFSET(A48,-1,0,1,1))+1,"#"),TEXT(VALUE(LEFT(OFFSET(A48,-1,0,1,1),FIND("`",SUBSTITUTE(OFFSET(A48,-1,0,1,1),".","`",1))-1))+1,"#")))</f>
        <v>1</v>
      </c>
      <c r="B48" s="67" t="s">
        <v>52</v>
      </c>
      <c r="C48" s="67"/>
      <c r="D48" s="68"/>
      <c r="E48" s="69">
        <f>MIN(E49:E52)</f>
        <v>42095</v>
      </c>
      <c r="F48" s="69">
        <f>MAX(F49:F52)</f>
        <v>42111</v>
      </c>
      <c r="G48" s="47">
        <f>IF(OR(F48=0,E48=0),0,F48-E48+1)</f>
        <v>17</v>
      </c>
      <c r="H48" s="64"/>
      <c r="I48" s="47">
        <f t="shared" ref="I48:I53" si="16">IF(OR(F48=0,E48=0),0,NETWORKDAYS(E48,F48))</f>
        <v>13</v>
      </c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5"/>
    </row>
    <row r="49" ht="15.75" hidden="1" customHeight="1">
      <c r="A49" s="70" t="s">
        <v>53</v>
      </c>
      <c r="B49" s="67" t="s">
        <v>54</v>
      </c>
      <c r="C49" s="67"/>
      <c r="D49" s="68"/>
      <c r="E49" s="43">
        <v>42095.0</v>
      </c>
      <c r="F49" s="44">
        <f t="shared" ref="F49:F52" si="17">IF(G49=0,E49,E49+G49-1)</f>
        <v>42095</v>
      </c>
      <c r="G49" s="45">
        <v>1.0</v>
      </c>
      <c r="H49" s="46"/>
      <c r="I49" s="47">
        <f t="shared" si="16"/>
        <v>1</v>
      </c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5"/>
    </row>
    <row r="50" ht="15.75" hidden="1" customHeight="1">
      <c r="A50" s="39" t="str">
        <f t="shared" ref="A50:A52" si="18">IF(ISERROR(VALUE(SUBSTITUTE(OFFSET(A50,-1,0,1,1),".",""))),"0.1",IF(ISERROR(FIND("`",SUBSTITUTE(OFFSET(A50,-1,0,1,1),".","`",1))),OFFSET(A50,-1,0,1,1)&amp;".1",LEFT(OFFSET(A50,-1,0,1,1),FIND("`",SUBSTITUTE(OFFSET(A50,-1,0,1,1),".","`",1)))&amp;IF(ISERROR(FIND("`",SUBSTITUTE(OFFSET(A50,-1,0,1,1),".","`",2))),VALUE(RIGHT(OFFSET(A50,-1,0,1,1),LEN(OFFSET(A50,-1,0,1,1))-FIND("`",SUBSTITUTE(OFFSET(A50,-1,0,1,1),".","`",1))))+1,VALUE(MID(OFFSET(A50,-1,0,1,1),FIND("`",SUBSTITUTE(OFFSET(A50,-1,0,1,1),".","`",1))+1,(FIND("`",SUBSTITUTE(OFFSET(A50,-1,0,1,1),".","`",2))-FIND("`",SUBSTITUTE(OFFSET(A50,-1,0,1,1),".","`",1))-1)))+1)))</f>
        <v>2.1</v>
      </c>
      <c r="B50" s="65" t="s">
        <v>55</v>
      </c>
      <c r="C50" s="65"/>
      <c r="D50" s="42"/>
      <c r="E50" s="43">
        <v>42095.0</v>
      </c>
      <c r="F50" s="44">
        <f t="shared" si="17"/>
        <v>42097</v>
      </c>
      <c r="G50" s="45">
        <v>3.0</v>
      </c>
      <c r="H50" s="46"/>
      <c r="I50" s="47">
        <f t="shared" si="16"/>
        <v>3</v>
      </c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5"/>
    </row>
    <row r="51" ht="15.75" hidden="1" customHeight="1">
      <c r="A51" s="39" t="str">
        <f t="shared" si="18"/>
        <v>2.2</v>
      </c>
      <c r="B51" s="65" t="s">
        <v>56</v>
      </c>
      <c r="C51" s="65"/>
      <c r="D51" s="42"/>
      <c r="E51" s="43">
        <f>F50+1</f>
        <v>42098</v>
      </c>
      <c r="F51" s="44">
        <f t="shared" si="17"/>
        <v>42104</v>
      </c>
      <c r="G51" s="45">
        <v>7.0</v>
      </c>
      <c r="H51" s="46"/>
      <c r="I51" s="47">
        <f t="shared" si="16"/>
        <v>5</v>
      </c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5"/>
    </row>
    <row r="52" ht="15.75" hidden="1" customHeight="1">
      <c r="A52" s="39" t="str">
        <f t="shared" si="18"/>
        <v>2.3</v>
      </c>
      <c r="B52" s="65" t="s">
        <v>57</v>
      </c>
      <c r="C52" s="65"/>
      <c r="D52" s="42"/>
      <c r="E52" s="43">
        <f>WORKDAY(F51,1)</f>
        <v>42107</v>
      </c>
      <c r="F52" s="44">
        <f t="shared" si="17"/>
        <v>42111</v>
      </c>
      <c r="G52" s="45">
        <v>5.0</v>
      </c>
      <c r="H52" s="46"/>
      <c r="I52" s="47">
        <f t="shared" si="16"/>
        <v>5</v>
      </c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5"/>
    </row>
    <row r="53" ht="15.75" customHeight="1">
      <c r="A53" s="71">
        <v>3.6</v>
      </c>
      <c r="B53" s="72" t="s">
        <v>58</v>
      </c>
      <c r="C53" s="51" t="s">
        <v>3</v>
      </c>
      <c r="D53" s="42"/>
      <c r="E53" s="43">
        <v>43022.0</v>
      </c>
      <c r="F53" s="44">
        <v>43032.0</v>
      </c>
      <c r="G53" s="50">
        <v>10.0</v>
      </c>
      <c r="H53" s="46">
        <v>1.0</v>
      </c>
      <c r="I53" s="47">
        <f t="shared" si="16"/>
        <v>7</v>
      </c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5"/>
    </row>
    <row r="54" ht="15.75" customHeight="1">
      <c r="A54" s="30">
        <v>4.0</v>
      </c>
      <c r="B54" s="73" t="s">
        <v>42</v>
      </c>
      <c r="C54" s="32"/>
      <c r="D54" s="33"/>
      <c r="E54" s="34"/>
      <c r="F54" s="34"/>
      <c r="G54" s="35"/>
      <c r="H54" s="36"/>
      <c r="I54" s="3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5"/>
    </row>
    <row r="55" ht="15.75" customHeight="1">
      <c r="A55" s="39" t="str">
        <f t="shared" ref="A55:A60" si="19">IF(ISERROR(VALUE(SUBSTITUTE(OFFSET(A55,-1,0,1,1),".",""))),"0.1",IF(ISERROR(FIND("`",SUBSTITUTE(OFFSET(A55,-1,0,1,1),".","`",1))),OFFSET(A55,-1,0,1,1)&amp;".1",LEFT(OFFSET(A55,-1,0,1,1),FIND("`",SUBSTITUTE(OFFSET(A55,-1,0,1,1),".","`",1)))&amp;IF(ISERROR(FIND("`",SUBSTITUTE(OFFSET(A55,-1,0,1,1),".","`",2))),VALUE(RIGHT(OFFSET(A55,-1,0,1,1),LEN(OFFSET(A55,-1,0,1,1))-FIND("`",SUBSTITUTE(OFFSET(A55,-1,0,1,1),".","`",1))))+1,VALUE(MID(OFFSET(A55,-1,0,1,1),FIND("`",SUBSTITUTE(OFFSET(A55,-1,0,1,1),".","`",1))+1,(FIND("`",SUBSTITUTE(OFFSET(A55,-1,0,1,1),".","`",2))-FIND("`",SUBSTITUTE(OFFSET(A55,-1,0,1,1),".","`",1))-1)))+1)))</f>
        <v>4.1</v>
      </c>
      <c r="B55" s="72" t="s">
        <v>59</v>
      </c>
      <c r="C55" s="41" t="s">
        <v>18</v>
      </c>
      <c r="D55" s="42"/>
      <c r="E55" s="74">
        <v>43033.0</v>
      </c>
      <c r="F55" s="75">
        <v>43047.0</v>
      </c>
      <c r="G55" s="50">
        <v>14.0</v>
      </c>
      <c r="H55" s="46">
        <v>1.0</v>
      </c>
      <c r="I55" s="47">
        <f t="shared" ref="I55:I56" si="20">IF(OR(F55=0,E55=0),0,NETWORKDAYS(E55,F55))</f>
        <v>11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5"/>
    </row>
    <row r="56" ht="15.75" customHeight="1">
      <c r="A56" s="39" t="str">
        <f t="shared" si="19"/>
        <v>4.2</v>
      </c>
      <c r="B56" s="72" t="s">
        <v>60</v>
      </c>
      <c r="C56" s="41" t="s">
        <v>20</v>
      </c>
      <c r="D56" s="3"/>
      <c r="E56" s="74">
        <v>43033.0</v>
      </c>
      <c r="F56" s="75">
        <v>43047.0</v>
      </c>
      <c r="G56" s="50">
        <v>14.0</v>
      </c>
      <c r="H56" s="46">
        <v>1.0</v>
      </c>
      <c r="I56" s="47">
        <f t="shared" si="20"/>
        <v>11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5"/>
    </row>
    <row r="57" ht="15.75" customHeight="1">
      <c r="A57" s="39" t="str">
        <f t="shared" si="19"/>
        <v>4.3</v>
      </c>
      <c r="B57" s="72" t="s">
        <v>61</v>
      </c>
      <c r="C57" s="51" t="s">
        <v>22</v>
      </c>
      <c r="D57" s="3"/>
      <c r="E57" s="74">
        <v>43033.0</v>
      </c>
      <c r="F57" s="75">
        <v>43047.0</v>
      </c>
      <c r="G57" s="50">
        <v>13.0</v>
      </c>
      <c r="H57" s="46">
        <v>1.0</v>
      </c>
      <c r="I57" s="77">
        <v>9.0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5"/>
    </row>
    <row r="58" ht="15.75" customHeight="1">
      <c r="A58" s="39" t="str">
        <f t="shared" si="19"/>
        <v>4.4</v>
      </c>
      <c r="B58" s="72" t="s">
        <v>62</v>
      </c>
      <c r="C58" s="41" t="s">
        <v>18</v>
      </c>
      <c r="D58" s="3"/>
      <c r="E58" s="74">
        <v>43033.0</v>
      </c>
      <c r="F58" s="75">
        <v>43047.0</v>
      </c>
      <c r="G58" s="50">
        <v>13.0</v>
      </c>
      <c r="H58" s="46">
        <v>1.0</v>
      </c>
      <c r="I58" s="77">
        <v>9.0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5"/>
    </row>
    <row r="59" ht="15.75" customHeight="1">
      <c r="A59" s="39" t="str">
        <f t="shared" si="19"/>
        <v>4.5</v>
      </c>
      <c r="B59" s="72" t="s">
        <v>63</v>
      </c>
      <c r="C59" s="41" t="s">
        <v>24</v>
      </c>
      <c r="D59" s="3"/>
      <c r="E59" s="74">
        <v>43033.0</v>
      </c>
      <c r="F59" s="75">
        <v>43047.0</v>
      </c>
      <c r="G59" s="50">
        <v>12.0</v>
      </c>
      <c r="H59" s="46">
        <v>1.0</v>
      </c>
      <c r="I59" s="77">
        <v>9.0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5"/>
    </row>
    <row r="60" ht="15.75" customHeight="1">
      <c r="A60" s="39" t="str">
        <f t="shared" si="19"/>
        <v>4.6</v>
      </c>
      <c r="B60" s="72" t="s">
        <v>64</v>
      </c>
      <c r="C60" s="51" t="s">
        <v>65</v>
      </c>
      <c r="D60" s="3"/>
      <c r="E60" s="74">
        <v>43033.0</v>
      </c>
      <c r="F60" s="75">
        <v>43047.0</v>
      </c>
      <c r="G60" s="50">
        <v>12.0</v>
      </c>
      <c r="H60" s="46">
        <v>1.0</v>
      </c>
      <c r="I60" s="77">
        <v>9.0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5"/>
    </row>
    <row r="61" ht="15.75" customHeight="1">
      <c r="A61" s="30">
        <v>5.0</v>
      </c>
      <c r="B61" s="73" t="s">
        <v>66</v>
      </c>
      <c r="C61" s="32"/>
      <c r="D61" s="33"/>
      <c r="E61" s="34"/>
      <c r="F61" s="34"/>
      <c r="G61" s="35"/>
      <c r="H61" s="36"/>
      <c r="I61" s="3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5"/>
    </row>
    <row r="62" ht="15.75" customHeight="1">
      <c r="A62" s="39" t="str">
        <f>IF(ISERROR(VALUE(SUBSTITUTE(OFFSET(A62,-1,0,1,1),".",""))),"0.1",IF(ISERROR(FIND("`",SUBSTITUTE(OFFSET(A62,-1,0,1,1),".","`",1))),OFFSET(A62,-1,0,1,1)&amp;".1",LEFT(OFFSET(A62,-1,0,1,1),FIND("`",SUBSTITUTE(OFFSET(A62,-1,0,1,1),".","`",1)))&amp;IF(ISERROR(FIND("`",SUBSTITUTE(OFFSET(A62,-1,0,1,1),".","`",2))),VALUE(RIGHT(OFFSET(A62,-1,0,1,1),LEN(OFFSET(A62,-1,0,1,1))-FIND("`",SUBSTITUTE(OFFSET(A62,-1,0,1,1),".","`",1))))+1,VALUE(MID(OFFSET(A62,-1,0,1,1),FIND("`",SUBSTITUTE(OFFSET(A62,-1,0,1,1),".","`",1))+1,(FIND("`",SUBSTITUTE(OFFSET(A62,-1,0,1,1),".","`",2))-FIND("`",SUBSTITUTE(OFFSET(A62,-1,0,1,1),".","`",1))-1)))+1)))</f>
        <v>5.1</v>
      </c>
      <c r="B62" s="72" t="s">
        <v>67</v>
      </c>
      <c r="C62" s="41" t="s">
        <v>20</v>
      </c>
      <c r="D62" s="42"/>
      <c r="E62" s="74">
        <v>43047.0</v>
      </c>
      <c r="F62" s="75">
        <v>43054.0</v>
      </c>
      <c r="G62" s="50">
        <v>8.0</v>
      </c>
      <c r="H62" s="46">
        <v>1.0</v>
      </c>
      <c r="I62" s="77">
        <v>6.0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76"/>
      <c r="BC62" s="76"/>
      <c r="BD62" s="76"/>
      <c r="BE62" s="76"/>
      <c r="BF62" s="76"/>
      <c r="BG62" s="76"/>
      <c r="BH62" s="76"/>
      <c r="BI62" s="3"/>
      <c r="BJ62" s="3"/>
      <c r="BK62" s="3"/>
      <c r="BL62" s="3"/>
      <c r="BM62" s="3"/>
      <c r="BN62" s="5"/>
    </row>
    <row r="63" ht="15.75" customHeight="1">
      <c r="A63" s="78" t="str">
        <f>IF(ISERROR(VALUE(SUBSTITUTE(OFFSET(A63,-1,0,1,1),".",""))),"0.1",IF(ISERROR(FIND("`",SUBSTITUTE(OFFSET(A63,-1,0,1,1),".","`",1))),OFFSET(A63,-1,0,1,1)&amp;".1",LEFT(OFFSET(A63,-1,0,1,1),FIND("`",SUBSTITUTE(OFFSET(A63,-1,0,1,1),".","`",1)))&amp;IF(ISERROR(FIND("`",SUBSTITUTE(OFFSET(A63,-1,0,1,1),".","`",2))),VALUE(RIGHT(OFFSET(A63,-1,0,1,1),LEN(OFFSET(A63,-1,0,1,1))-FIND("`",SUBSTITUTE(OFFSET(A63,-1,0,1,1),".","`",1))))+1,VALUE(MID(OFFSET(A63,-1,0,1,1),FIND("`",SUBSTITUTE(OFFSET(A63,-1,0,1,1),".","`",1))+1,(FIND("`",SUBSTITUTE(OFFSET(A63,-1,0,1,1),".","`",2))-FIND("`",SUBSTITUTE(OFFSET(A63,-1,0,1,1),".","`",1))-1)))+1)))</f>
        <v>5.2</v>
      </c>
      <c r="B63" s="79" t="s">
        <v>68</v>
      </c>
      <c r="C63" s="80" t="s">
        <v>18</v>
      </c>
      <c r="D63" s="81"/>
      <c r="E63" s="82">
        <v>43047.0</v>
      </c>
      <c r="F63" s="83">
        <v>43054.0</v>
      </c>
      <c r="G63" s="84">
        <v>8.0</v>
      </c>
      <c r="H63" s="85">
        <v>1.0</v>
      </c>
      <c r="I63" s="86">
        <v>6.0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76"/>
      <c r="BC63" s="76"/>
      <c r="BD63" s="76"/>
      <c r="BE63" s="76"/>
      <c r="BF63" s="76"/>
      <c r="BG63" s="76"/>
      <c r="BH63" s="76"/>
      <c r="BI63" s="3"/>
      <c r="BJ63" s="3"/>
      <c r="BK63" s="3"/>
      <c r="BL63" s="3"/>
      <c r="BM63" s="3"/>
      <c r="BN63" s="5"/>
    </row>
    <row r="64" ht="15.75" customHeight="1">
      <c r="A64" s="39" t="str">
        <f t="shared" ref="A64:A67" si="21">IF(ISERROR(VALUE(SUBSTITUTE(OFFSET(A64,-1,0,1,1),".",""))),"0.1",IF(ISERROR(FIND("`",SUBSTITUTE(OFFSET(A64,-1,0,1,1),".","`",1))),OFFSET(A64,-1,0,1,1)&amp;".1",LEFT(OFFSET(A64,-1,0,1,1),FIND("`",SUBSTITUTE(OFFSET(A64,-1,0,1,1),".","`",1)))&amp;IF(ISERROR(FIND("`",SUBSTITUTE(OFFSET(A64,-1,0,1,1),".","`",2))),VALUE(RIGHT(OFFSET(A64,-1,0,1,1),LEN(OFFSET(A64,-1,0,1,1))-FIND("`",SUBSTITUTE(OFFSET(A64,-1,0,1,1),".","`",1))))+1,VALUE(MID(OFFSET(A64,-1,0,1,1),FIND("`",SUBSTITUTE(OFFSET(A64,-1,0,1,1),".","`",1))+1,(FIND("`",SUBSTITUTE(OFFSET(A64,-1,0,1,1),".","`",2))-FIND("`",SUBSTITUTE(OFFSET(A64,-1,0,1,1),".","`",1))-1)))+1)))</f>
        <v>5.3</v>
      </c>
      <c r="B64" s="72" t="s">
        <v>69</v>
      </c>
      <c r="C64" s="51" t="s">
        <v>3</v>
      </c>
      <c r="D64" s="42"/>
      <c r="E64" s="74">
        <v>43047.0</v>
      </c>
      <c r="F64" s="75">
        <v>43059.0</v>
      </c>
      <c r="G64" s="50">
        <v>13.0</v>
      </c>
      <c r="H64" s="46">
        <v>1.0</v>
      </c>
      <c r="I64" s="47">
        <f>IF(OR(F64=0,E64=0),0,NETWORKDAYS(E64,F64))</f>
        <v>9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5"/>
    </row>
    <row r="65" ht="15.75" customHeight="1">
      <c r="A65" s="39" t="str">
        <f t="shared" si="21"/>
        <v>5.4</v>
      </c>
      <c r="B65" s="87" t="s">
        <v>70</v>
      </c>
      <c r="C65" s="88" t="s">
        <v>22</v>
      </c>
      <c r="D65" s="81"/>
      <c r="E65" s="82">
        <v>43047.0</v>
      </c>
      <c r="F65" s="83">
        <v>43059.0</v>
      </c>
      <c r="G65" s="84">
        <v>13.0</v>
      </c>
      <c r="H65" s="85">
        <v>1.0</v>
      </c>
      <c r="I65" s="89">
        <f>IF(OR(F65=0,E65=0),0,NETWORKDAYS(E65,F65))</f>
        <v>9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5"/>
    </row>
    <row r="66" ht="15.75" customHeight="1">
      <c r="A66" s="39" t="str">
        <f t="shared" si="21"/>
        <v>5.5</v>
      </c>
      <c r="B66" s="79" t="s">
        <v>71</v>
      </c>
      <c r="C66" s="80" t="s">
        <v>24</v>
      </c>
      <c r="D66" s="81"/>
      <c r="E66" s="82">
        <v>43054.0</v>
      </c>
      <c r="F66" s="83">
        <v>43059.0</v>
      </c>
      <c r="G66" s="84">
        <v>6.0</v>
      </c>
      <c r="H66" s="85">
        <v>1.0</v>
      </c>
      <c r="I66" s="86">
        <v>4.0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76"/>
      <c r="BI66" s="76"/>
      <c r="BJ66" s="76"/>
      <c r="BK66" s="76"/>
      <c r="BL66" s="76"/>
      <c r="BM66" s="76"/>
      <c r="BN66" s="5"/>
    </row>
    <row r="67" ht="15.75" customHeight="1">
      <c r="A67" s="39" t="str">
        <f t="shared" si="21"/>
        <v>5.6</v>
      </c>
      <c r="B67" s="72" t="s">
        <v>72</v>
      </c>
      <c r="C67" s="51" t="s">
        <v>73</v>
      </c>
      <c r="D67" s="42"/>
      <c r="E67" s="74">
        <v>43054.0</v>
      </c>
      <c r="F67" s="75">
        <v>43059.0</v>
      </c>
      <c r="G67" s="50">
        <v>6.0</v>
      </c>
      <c r="H67" s="46">
        <v>1.0</v>
      </c>
      <c r="I67" s="77">
        <v>4.0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76"/>
      <c r="BI67" s="76"/>
      <c r="BJ67" s="76"/>
      <c r="BK67" s="76"/>
      <c r="BL67" s="76"/>
      <c r="BM67" s="76"/>
      <c r="BN67" s="5"/>
    </row>
    <row r="68" ht="15.75" customHeight="1">
      <c r="A68" s="39"/>
      <c r="B68" s="72"/>
      <c r="C68" s="51"/>
      <c r="D68" s="42"/>
      <c r="E68" s="90"/>
      <c r="F68" s="75"/>
      <c r="G68" s="91"/>
      <c r="H68" s="92"/>
      <c r="I68" s="4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5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5"/>
    </row>
    <row r="70" ht="15.75" customHeight="1">
      <c r="A70" s="39"/>
      <c r="B70" s="72"/>
      <c r="C70" s="51"/>
      <c r="D70" s="42"/>
      <c r="E70" s="90"/>
      <c r="F70" s="75"/>
      <c r="G70" s="91"/>
      <c r="H70" s="92"/>
      <c r="I70" s="4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5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5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5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5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5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5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5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5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5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5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5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5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5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5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5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5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5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5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5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5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5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5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5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5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5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5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5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5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5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5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5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5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5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5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5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5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5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5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5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5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5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5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5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5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5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5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5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5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5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5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5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5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5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5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5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5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5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5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5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5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5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5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5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5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5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5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5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5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5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5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5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5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5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5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5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5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5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5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5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5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5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5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5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5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5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5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5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5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5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5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5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5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5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5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5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5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5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5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5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5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5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5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5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5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5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5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5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5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5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5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5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5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5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5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5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5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5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5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5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5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5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5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5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5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5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5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5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5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5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5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5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5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5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5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5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5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5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5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5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5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5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5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5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5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5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5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5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5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5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5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5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5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5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5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5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5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5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5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5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5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5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5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5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5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5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5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5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5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5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5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5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5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5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5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5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5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5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5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5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5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5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5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5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5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5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5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5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5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5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5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5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5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5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5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5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5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5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5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5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5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5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5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5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5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5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5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5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5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5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5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5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5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5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5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5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5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5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5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5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5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5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5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5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5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5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5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5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5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5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5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5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5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5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5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5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5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5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5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5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5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5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5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5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5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5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5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5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5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5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5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5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5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5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5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5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5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5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5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5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5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5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5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5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5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5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5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5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5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5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5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5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5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5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5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5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5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5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5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5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5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5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5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5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5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5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5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5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5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5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5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5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5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5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5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5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5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5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5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5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5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5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5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5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5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5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5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5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5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5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5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5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5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5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5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5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5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5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5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5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5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5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5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5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5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5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5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5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5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5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5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5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5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5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5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5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5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5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5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5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5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5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5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5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5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5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5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5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5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5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5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5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5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5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5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5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5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5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5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5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5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5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5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5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5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5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5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5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5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5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5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5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5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5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5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5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5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5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5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5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5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5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5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5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5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5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5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5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5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5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5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5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5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5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5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5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5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5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5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5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5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5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5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5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5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5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5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5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5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5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5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5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5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5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5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5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5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5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5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5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5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5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5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5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5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5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5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5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5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5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5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5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5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5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5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5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5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5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5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5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5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5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5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5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5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5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5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5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5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5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5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5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5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5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5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5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5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5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5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5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5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5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5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5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5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5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5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5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5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5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5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5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5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5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5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5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5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5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5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5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5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5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5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5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5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5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5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5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5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5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5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5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5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5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5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5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5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5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5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5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5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5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5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5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5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5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5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5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5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5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5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5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5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5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5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5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5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5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5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5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5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5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5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5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5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5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5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5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5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5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5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5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5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5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5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5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5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5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5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5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5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5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5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5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5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5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5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5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5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5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5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5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5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5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5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5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5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5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5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5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5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5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5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5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5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5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5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5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5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5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5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5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5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5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5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5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5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5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5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5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5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5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5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5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5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5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5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5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5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5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5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5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5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5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5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5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5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5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5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5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5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5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5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5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5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5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5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5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5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5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5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5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5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5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5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5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5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5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5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5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5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5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5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5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5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5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5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5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5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5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5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5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5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5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5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5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5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5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5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5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5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5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5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5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5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5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5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5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5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5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5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5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5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5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5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5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5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5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5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5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5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5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5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5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5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5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5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5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5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5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5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5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5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5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5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5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5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5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5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5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5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5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5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5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5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5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5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5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5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5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5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5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5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5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5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5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5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5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5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5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5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5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5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5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5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5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5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5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5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5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5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5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5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5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5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5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5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5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5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5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5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5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5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5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5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5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5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5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5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5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5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5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5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5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5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5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5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5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5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5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5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5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5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5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5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5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5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5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5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5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5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5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5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5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5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5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5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5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5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5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5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5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5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5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5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5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5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5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5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5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5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5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5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5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5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5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5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5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5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5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5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5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5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5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5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5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5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5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5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5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5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5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5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5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5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5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5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5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5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5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5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5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5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5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5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5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5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5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5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5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5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5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5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5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5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5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5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5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5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5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5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5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5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5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5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5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5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5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5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5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5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5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5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5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5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5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5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5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5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5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5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5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5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5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5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5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5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5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5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5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5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5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5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5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5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5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5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5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5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5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5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5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5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5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5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5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5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5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5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5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5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5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5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5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5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5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5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5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5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5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5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5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5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5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5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5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5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5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5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5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5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5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5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5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5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5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5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5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5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5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5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5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5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5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5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5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5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5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5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5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5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5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5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5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5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5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5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5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5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5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5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5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5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5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5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5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5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5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5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5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5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5"/>
    </row>
  </sheetData>
  <mergeCells count="24">
    <mergeCell ref="AS6:AY6"/>
    <mergeCell ref="AL6:AR6"/>
    <mergeCell ref="BG6:BM6"/>
    <mergeCell ref="BG5:BM5"/>
    <mergeCell ref="AZ6:BF6"/>
    <mergeCell ref="AZ5:BF5"/>
    <mergeCell ref="AS5:AY5"/>
    <mergeCell ref="AE6:AK6"/>
    <mergeCell ref="AE5:AK5"/>
    <mergeCell ref="X5:AD5"/>
    <mergeCell ref="A40:B40"/>
    <mergeCell ref="Q6:W6"/>
    <mergeCell ref="Q5:W5"/>
    <mergeCell ref="X6:AD6"/>
    <mergeCell ref="J6:P6"/>
    <mergeCell ref="J5:P5"/>
    <mergeCell ref="AL5:AR5"/>
    <mergeCell ref="E4:F4"/>
    <mergeCell ref="B4:D4"/>
    <mergeCell ref="B3:D3"/>
    <mergeCell ref="B5:D5"/>
    <mergeCell ref="E2:F2"/>
    <mergeCell ref="J2:Z2"/>
    <mergeCell ref="E3:F3"/>
  </mergeCells>
  <conditionalFormatting sqref="J7:BM7">
    <cfRule type="expression" dxfId="0" priority="1">
      <formula>AND(TODAY()&gt;=J4,TODAY()&lt;K4)</formula>
    </cfRule>
  </conditionalFormatting>
  <conditionalFormatting sqref="J8:BM14 J16:BM26 J30:BM52">
    <cfRule type="expression" dxfId="1" priority="2">
      <formula>J$4=TODAY()</formula>
    </cfRule>
  </conditionalFormatting>
  <conditionalFormatting sqref="J8:BM14 J16:BM26 J30:BM52">
    <cfRule type="expression" dxfId="2" priority="3">
      <formula>AND($E8&lt;K$4,$F8&gt;=J$4)</formula>
    </cfRule>
  </conditionalFormatting>
  <conditionalFormatting sqref="J15:BM15">
    <cfRule type="expression" dxfId="1" priority="4">
      <formula>J$4=TODAY()</formula>
    </cfRule>
  </conditionalFormatting>
  <conditionalFormatting sqref="J15:BM15">
    <cfRule type="expression" dxfId="2" priority="5">
      <formula>AND($E15&lt;K$4,$F15&gt;=J$4)</formula>
    </cfRule>
  </conditionalFormatting>
  <conditionalFormatting sqref="J27:BM28">
    <cfRule type="expression" dxfId="1" priority="6">
      <formula>J$4=TODAY()</formula>
    </cfRule>
  </conditionalFormatting>
  <conditionalFormatting sqref="J27:BM28">
    <cfRule type="expression" dxfId="2" priority="7">
      <formula>AND($E27&lt;K$4,$F27&gt;=J$4)</formula>
    </cfRule>
  </conditionalFormatting>
  <conditionalFormatting sqref="J29:BM29 J53:AM53">
    <cfRule type="expression" dxfId="1" priority="8">
      <formula>J$4=TODAY()</formula>
    </cfRule>
  </conditionalFormatting>
  <conditionalFormatting sqref="J29:BM29 J53:AM53">
    <cfRule type="expression" dxfId="2" priority="9">
      <formula>AND($E29&lt;K$4,$F29&gt;=J$4)</formula>
    </cfRule>
  </conditionalFormatting>
  <drawing r:id="rId2"/>
  <legacyDrawing r:id="rId3"/>
</worksheet>
</file>