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aviermtz/code-projects/IPS-analysis/01_datos_brutos/"/>
    </mc:Choice>
  </mc:AlternateContent>
  <xr:revisionPtr revIDLastSave="0" documentId="13_ncr:1_{6FBEFE3D-366C-3444-B4B6-4E1DF74162AE}" xr6:coauthVersionLast="47" xr6:coauthVersionMax="47" xr10:uidLastSave="{00000000-0000-0000-0000-000000000000}"/>
  <bookViews>
    <workbookView xWindow="1180" yWindow="760" windowWidth="29060" windowHeight="18880" activeTab="1" xr2:uid="{00000000-000D-0000-FFFF-FFFF00000000}"/>
  </bookViews>
  <sheets>
    <sheet name="99_pobtot" sheetId="1" r:id="rId1"/>
    <sheet name="00_directorio" sheetId="2" r:id="rId2"/>
    <sheet name="01_01_carencia_acceso_alimentac" sheetId="3" r:id="rId3"/>
    <sheet name="01_02_mortalidad_materna" sheetId="4" r:id="rId4"/>
    <sheet name="01_03_mortalidad_infantil" sheetId="5" r:id="rId5"/>
    <sheet name="01_04_mortalidad_infecciosas" sheetId="6" r:id="rId6"/>
    <sheet name="01_05_hogares_disponibilidad_ag" sheetId="7" r:id="rId7"/>
    <sheet name="01_06_dotacion_diaria_agua" sheetId="8" r:id="rId8"/>
    <sheet name="01_07_hogares_servicio_sanitari" sheetId="9" r:id="rId9"/>
    <sheet name="01_08_hogares_paredes_fragiles" sheetId="10" r:id="rId10"/>
    <sheet name="01_09_hogares_piso_tierra" sheetId="11" r:id="rId11"/>
    <sheet name="01_10_hogares_cocina_leña_carbo" sheetId="12" r:id="rId12"/>
    <sheet name="01_11_hogares_hacinamiento" sheetId="13" r:id="rId13"/>
    <sheet name="01_12_homicidios" sheetId="14" r:id="rId14"/>
    <sheet name="01_13_peligrosidad_accidentes_t" sheetId="15" r:id="rId15"/>
    <sheet name="01_14_crimen_violento" sheetId="16" r:id="rId16"/>
    <sheet name="01_15_crimen_organizado" sheetId="17" r:id="rId17"/>
    <sheet name="01_16_percepción_inseguridad" sheetId="18" r:id="rId18"/>
    <sheet name="02_17_matriculacion_preescolar" sheetId="19" r:id="rId19"/>
    <sheet name="02_18_analfabetismo" sheetId="20" r:id="rId20"/>
    <sheet name="02_19_matriculación_primaria" sheetId="21" r:id="rId21"/>
    <sheet name="02_20_matriculación_secundaria" sheetId="22" r:id="rId22"/>
    <sheet name="02_21_paridad_genero_educacion_" sheetId="23" r:id="rId23"/>
    <sheet name="02_22_usuarios_telemo" sheetId="24" r:id="rId24"/>
    <sheet name="02_23_hogares_computadora" sheetId="25" r:id="rId25"/>
    <sheet name="02_24_hogares_internet" sheetId="26" r:id="rId26"/>
    <sheet name="02_25_tasa_agresion_periodistas" sheetId="27" r:id="rId27"/>
    <sheet name="02_26_esperanza_vida" sheetId="28" r:id="rId28"/>
    <sheet name="02_27_tasa_suicidios" sheetId="29" r:id="rId29"/>
    <sheet name="02_28_mortalidad_circulatorias" sheetId="30" r:id="rId30"/>
    <sheet name="02_29_mortalidad_diabetes" sheetId="31" r:id="rId31"/>
    <sheet name="02_30_tasa_obesidad" sheetId="32" r:id="rId32"/>
    <sheet name="02_31_grado_presion_agua" sheetId="33" r:id="rId33"/>
    <sheet name="02_32_enterrar_quemar_basura" sheetId="34" r:id="rId34"/>
    <sheet name="02_33_satisdacción_áreas_verdes" sheetId="35" r:id="rId35"/>
    <sheet name="02_34_uso_focos_ahorradores" sheetId="36" r:id="rId36"/>
    <sheet name="03_35_hogares_titulo_propiedad" sheetId="37" r:id="rId37"/>
    <sheet name="03_36_participación_electoral" sheetId="38" r:id="rId38"/>
    <sheet name="03_37_interaccion_gobierno_elec" sheetId="39" r:id="rId39"/>
    <sheet name="03_38_participación_ciudadana_g" sheetId="40" r:id="rId40"/>
    <sheet name="03_39_percepcion_corrupcion" sheetId="41" r:id="rId41"/>
    <sheet name="03_40_Jóvenes15_24_no_studian_n" sheetId="42" r:id="rId42"/>
    <sheet name="03_41_embarazo_adolescente" sheetId="43" r:id="rId43"/>
    <sheet name="03_42_corrupcion" sheetId="44" r:id="rId44"/>
    <sheet name="03_43_informalidad_laboral" sheetId="45" r:id="rId45"/>
    <sheet name="03_44_tiempo_traslado" sheetId="46" r:id="rId46"/>
    <sheet name="03_45_confianza_vecinos" sheetId="47" r:id="rId47"/>
    <sheet name="03_46_participacion_mujeres_con" sheetId="48" r:id="rId48"/>
    <sheet name="03_47_inclusion_poblacion_gay" sheetId="49" r:id="rId49"/>
    <sheet name="03_48_inclusion_poblacion_indig" sheetId="50" r:id="rId50"/>
    <sheet name="03_49_inclusion_poblacion_disca" sheetId="51" r:id="rId51"/>
    <sheet name="03_50_absorcion_eduacion_superi" sheetId="52" r:id="rId52"/>
    <sheet name="03_51_cobertura_educacion_super" sheetId="53" r:id="rId53"/>
    <sheet name="03_52_escolaridad_mujeres" sheetId="54" r:id="rId54"/>
    <sheet name="03_53_paridad_género_posgrado" sheetId="55" r:id="rId55"/>
    <sheet name="03_54_paridad_género_licenciatu" sheetId="56" r:id="rId56"/>
    <sheet name="03_55_posgrados_nacionales_cali" sheetId="57" r:id="rId57"/>
  </sheets>
  <definedNames>
    <definedName name="_xlnm._FilterDatabase" localSheetId="1" hidden="1">'00_directorio'!$A$1:$Q$56</definedName>
    <definedName name="_xlnm._FilterDatabase" localSheetId="7" hidden="1">'01_06_dotacion_diaria_agua'!$A$1:$F$133</definedName>
    <definedName name="_xlnm._FilterDatabase" localSheetId="8" hidden="1">'01_07_hogares_servicio_sanitari'!$A$1:$F$199</definedName>
    <definedName name="_xlnm._FilterDatabase" localSheetId="20" hidden="1">'02_19_matriculación_primaria'!$A$1:$F$364</definedName>
    <definedName name="_xlnm._FilterDatabase" localSheetId="26" hidden="1">'02_25_tasa_agresion_periodistas'!$A$1:$H$298</definedName>
    <definedName name="_xlnm._FilterDatabase" localSheetId="28" hidden="1">'02_27_tasa_suicidios'!$A$1:$F$364</definedName>
    <definedName name="_xlnm._FilterDatabase" localSheetId="32" hidden="1">'02_31_grado_presion_agua'!$A$1:$F$199</definedName>
    <definedName name="_xlnm._FilterDatabase" localSheetId="33" hidden="1">'02_32_enterrar_quemar_basura'!$A$1:$F$133</definedName>
    <definedName name="_xlnm._FilterDatabase" localSheetId="34" hidden="1">'02_33_satisdacción_áreas_verdes'!$A$1:$G$133</definedName>
    <definedName name="_xlnm._FilterDatabase" localSheetId="35" hidden="1">'02_34_uso_focos_ahorradores'!$A$1:$G$166</definedName>
    <definedName name="_xlnm._FilterDatabase" localSheetId="36" hidden="1">'03_35_hogares_titulo_propiedad'!$A$1:$F$199</definedName>
    <definedName name="_xlnm._FilterDatabase" localSheetId="38" hidden="1">'03_37_interaccion_gobierno_elec'!$A$1:$F$100</definedName>
    <definedName name="_xlnm._FilterDatabase" localSheetId="47" hidden="1">'03_46_participacion_mujeres_con'!$A$1:$G$861</definedName>
    <definedName name="_xlnm._FilterDatabase" localSheetId="48" hidden="1">'03_47_inclusion_poblacion_gay'!$A$1:$G$133</definedName>
    <definedName name="_xlnm._FilterDatabase" localSheetId="51" hidden="1">'03_50_absorcion_eduacion_superi'!$A$1:$F$397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8" i="57" l="1"/>
  <c r="F297" i="57"/>
  <c r="F296" i="57"/>
  <c r="F295" i="57"/>
  <c r="F294" i="57"/>
  <c r="F293" i="57"/>
  <c r="F292" i="57"/>
  <c r="F291" i="57"/>
  <c r="F290" i="57"/>
  <c r="F289" i="57"/>
  <c r="F288" i="57"/>
  <c r="F287" i="57"/>
  <c r="F286" i="57"/>
  <c r="F285" i="57"/>
  <c r="F284" i="57"/>
  <c r="F283" i="57"/>
  <c r="F282" i="57"/>
  <c r="F281" i="57"/>
  <c r="F280" i="57"/>
  <c r="F279" i="57"/>
  <c r="F278" i="57"/>
  <c r="F277" i="57"/>
  <c r="F276" i="57"/>
  <c r="F275" i="57"/>
  <c r="F274" i="57"/>
  <c r="F273" i="57"/>
  <c r="F272" i="57"/>
  <c r="F271" i="57"/>
  <c r="F270" i="57"/>
  <c r="F269" i="57"/>
  <c r="F268" i="57"/>
  <c r="F267" i="57"/>
  <c r="F266" i="57"/>
  <c r="F265" i="57"/>
  <c r="F264" i="57"/>
  <c r="F263" i="57"/>
  <c r="F262" i="57"/>
  <c r="F261" i="57"/>
  <c r="F260" i="57"/>
  <c r="F259" i="57"/>
  <c r="F258" i="57"/>
  <c r="F257" i="57"/>
  <c r="F256" i="57"/>
  <c r="F255" i="57"/>
  <c r="F254" i="57"/>
  <c r="F253" i="57"/>
  <c r="F252" i="57"/>
  <c r="F251" i="57"/>
  <c r="F250" i="57"/>
  <c r="F249" i="57"/>
  <c r="F248" i="57"/>
  <c r="F247" i="57"/>
  <c r="F246" i="57"/>
  <c r="F245" i="57"/>
  <c r="F244" i="57"/>
  <c r="F243" i="57"/>
  <c r="F242" i="57"/>
  <c r="F241" i="57"/>
  <c r="F240" i="57"/>
  <c r="F239" i="57"/>
  <c r="F238" i="57"/>
  <c r="F237" i="57"/>
  <c r="F236" i="57"/>
  <c r="F235" i="57"/>
  <c r="F234" i="57"/>
  <c r="F233" i="57"/>
  <c r="F232" i="57"/>
  <c r="F231" i="57"/>
  <c r="F230" i="57"/>
  <c r="F229" i="57"/>
  <c r="F228" i="57"/>
  <c r="F227" i="57"/>
  <c r="F226" i="57"/>
  <c r="F225" i="57"/>
  <c r="F224" i="57"/>
  <c r="F223" i="57"/>
  <c r="F222" i="57"/>
  <c r="F221" i="57"/>
  <c r="F220" i="57"/>
  <c r="F219" i="57"/>
  <c r="F218" i="57"/>
  <c r="F217" i="57"/>
  <c r="F216" i="57"/>
  <c r="F215" i="57"/>
  <c r="F214" i="57"/>
  <c r="F213" i="57"/>
  <c r="F212" i="57"/>
  <c r="F211" i="57"/>
  <c r="F210" i="57"/>
  <c r="F209" i="57"/>
  <c r="F208" i="57"/>
  <c r="F207" i="57"/>
  <c r="F206" i="57"/>
  <c r="F205" i="57"/>
  <c r="F204" i="57"/>
  <c r="F203" i="57"/>
  <c r="F202" i="57"/>
  <c r="F201" i="57"/>
  <c r="F200" i="57"/>
  <c r="F199" i="57"/>
  <c r="F198" i="57"/>
  <c r="F197" i="57"/>
  <c r="F196" i="57"/>
  <c r="F195" i="57"/>
  <c r="F194" i="57"/>
  <c r="F193" i="57"/>
  <c r="F192" i="57"/>
  <c r="F191" i="57"/>
  <c r="F190" i="57"/>
  <c r="F189" i="57"/>
  <c r="F188" i="57"/>
  <c r="F187" i="57"/>
  <c r="F186" i="57"/>
  <c r="F185" i="57"/>
  <c r="F184" i="57"/>
  <c r="F183" i="57"/>
  <c r="F182" i="57"/>
  <c r="F181" i="57"/>
  <c r="F180" i="57"/>
  <c r="F179" i="57"/>
  <c r="F178" i="57"/>
  <c r="F177" i="57"/>
  <c r="F176" i="57"/>
  <c r="F175" i="57"/>
  <c r="F174" i="57"/>
  <c r="F173" i="57"/>
  <c r="F172" i="57"/>
  <c r="F171" i="57"/>
  <c r="F170" i="57"/>
  <c r="F169" i="57"/>
  <c r="F168" i="57"/>
  <c r="F167" i="57"/>
  <c r="F166" i="57"/>
  <c r="F165" i="57"/>
  <c r="F164" i="57"/>
  <c r="F163" i="57"/>
  <c r="F162" i="57"/>
  <c r="F161" i="57"/>
  <c r="F160" i="57"/>
  <c r="F159" i="57"/>
  <c r="F158" i="57"/>
  <c r="F157" i="57"/>
  <c r="F156" i="57"/>
  <c r="F155" i="57"/>
  <c r="F154" i="57"/>
  <c r="F153" i="57"/>
  <c r="F152" i="57"/>
  <c r="F151" i="57"/>
  <c r="F150" i="57"/>
  <c r="F149" i="57"/>
  <c r="F148" i="57"/>
  <c r="F147" i="57"/>
  <c r="F146" i="57"/>
  <c r="F145" i="57"/>
  <c r="F144" i="57"/>
  <c r="F143" i="57"/>
  <c r="F142" i="57"/>
  <c r="F141" i="57"/>
  <c r="F140" i="57"/>
  <c r="F139" i="57"/>
  <c r="F138" i="57"/>
  <c r="F137" i="57"/>
  <c r="F136" i="57"/>
  <c r="F135" i="57"/>
  <c r="F134" i="57"/>
  <c r="F133" i="57"/>
  <c r="F132" i="57"/>
  <c r="F131" i="57"/>
  <c r="F130" i="57"/>
  <c r="F129" i="57"/>
  <c r="F128" i="57"/>
  <c r="F127" i="57"/>
  <c r="F126" i="57"/>
  <c r="F125" i="57"/>
  <c r="F124" i="57"/>
  <c r="F123" i="57"/>
  <c r="F122" i="57"/>
  <c r="F121" i="57"/>
  <c r="F120" i="57"/>
  <c r="F119" i="57"/>
  <c r="F118" i="57"/>
  <c r="F117" i="57"/>
  <c r="F116" i="57"/>
  <c r="F115" i="57"/>
  <c r="F114" i="57"/>
  <c r="F113" i="57"/>
  <c r="F112" i="57"/>
  <c r="F111" i="57"/>
  <c r="F110" i="57"/>
  <c r="F109" i="57"/>
  <c r="F108" i="57"/>
  <c r="F107" i="57"/>
  <c r="F106" i="57"/>
  <c r="F105" i="57"/>
  <c r="F104" i="57"/>
  <c r="F103" i="57"/>
  <c r="F102" i="57"/>
  <c r="F101" i="57"/>
  <c r="F100" i="57"/>
  <c r="F99" i="57"/>
  <c r="F98" i="57"/>
  <c r="F97" i="57"/>
  <c r="F96" i="57"/>
  <c r="F95" i="57"/>
  <c r="F94" i="57"/>
  <c r="F93" i="57"/>
  <c r="F92" i="57"/>
  <c r="F91" i="57"/>
  <c r="F90" i="57"/>
  <c r="F89" i="57"/>
  <c r="F88" i="57"/>
  <c r="F87" i="57"/>
  <c r="F86" i="57"/>
  <c r="F85" i="57"/>
  <c r="F84" i="57"/>
  <c r="F83" i="57"/>
  <c r="F82" i="57"/>
  <c r="F81" i="57"/>
  <c r="F80" i="57"/>
  <c r="F79" i="57"/>
  <c r="F78" i="57"/>
  <c r="F77" i="57"/>
  <c r="F76" i="57"/>
  <c r="F75" i="57"/>
  <c r="F74" i="57"/>
  <c r="F73" i="57"/>
  <c r="F72" i="57"/>
  <c r="F71" i="57"/>
  <c r="F70" i="57"/>
  <c r="F69" i="57"/>
  <c r="F68" i="57"/>
  <c r="F67" i="57"/>
  <c r="F66" i="57"/>
  <c r="F65" i="57"/>
  <c r="F64" i="57"/>
  <c r="F63" i="57"/>
  <c r="F62" i="57"/>
  <c r="F61" i="57"/>
  <c r="F60" i="57"/>
  <c r="F59" i="57"/>
  <c r="F58" i="57"/>
  <c r="F57" i="57"/>
  <c r="F56" i="57"/>
  <c r="F55" i="57"/>
  <c r="F54" i="57"/>
  <c r="F53" i="57"/>
  <c r="F52" i="57"/>
  <c r="F51" i="57"/>
  <c r="F50" i="57"/>
  <c r="F49" i="57"/>
  <c r="F48" i="57"/>
  <c r="F47" i="57"/>
  <c r="F46" i="57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F364" i="56"/>
  <c r="F363" i="56"/>
  <c r="F362" i="56"/>
  <c r="F361" i="56"/>
  <c r="F360" i="56"/>
  <c r="F359" i="56"/>
  <c r="F358" i="56"/>
  <c r="F357" i="56"/>
  <c r="F356" i="56"/>
  <c r="F355" i="56"/>
  <c r="F354" i="56"/>
  <c r="F353" i="56"/>
  <c r="F352" i="56"/>
  <c r="F351" i="56"/>
  <c r="F350" i="56"/>
  <c r="F349" i="56"/>
  <c r="F348" i="56"/>
  <c r="F347" i="56"/>
  <c r="F346" i="56"/>
  <c r="F345" i="56"/>
  <c r="F344" i="56"/>
  <c r="F343" i="56"/>
  <c r="F342" i="56"/>
  <c r="F341" i="56"/>
  <c r="F340" i="56"/>
  <c r="F339" i="56"/>
  <c r="F338" i="56"/>
  <c r="F337" i="56"/>
  <c r="F336" i="56"/>
  <c r="F335" i="56"/>
  <c r="F334" i="56"/>
  <c r="F333" i="56"/>
  <c r="F332" i="56"/>
  <c r="F331" i="56"/>
  <c r="F330" i="56"/>
  <c r="F329" i="56"/>
  <c r="F328" i="56"/>
  <c r="F327" i="56"/>
  <c r="F326" i="56"/>
  <c r="F325" i="56"/>
  <c r="F324" i="56"/>
  <c r="F323" i="56"/>
  <c r="F322" i="56"/>
  <c r="F321" i="56"/>
  <c r="F320" i="56"/>
  <c r="F319" i="56"/>
  <c r="F318" i="56"/>
  <c r="F317" i="56"/>
  <c r="F316" i="56"/>
  <c r="F315" i="56"/>
  <c r="F314" i="56"/>
  <c r="F313" i="56"/>
  <c r="F312" i="56"/>
  <c r="F311" i="56"/>
  <c r="F310" i="56"/>
  <c r="F309" i="56"/>
  <c r="F308" i="56"/>
  <c r="F307" i="56"/>
  <c r="F306" i="56"/>
  <c r="F305" i="56"/>
  <c r="F304" i="56"/>
  <c r="F303" i="56"/>
  <c r="F302" i="56"/>
  <c r="F301" i="56"/>
  <c r="F300" i="56"/>
  <c r="F299" i="56"/>
  <c r="F298" i="56"/>
  <c r="F297" i="56"/>
  <c r="F296" i="56"/>
  <c r="F295" i="56"/>
  <c r="F294" i="56"/>
  <c r="F293" i="56"/>
  <c r="F292" i="56"/>
  <c r="F291" i="56"/>
  <c r="F290" i="56"/>
  <c r="F289" i="56"/>
  <c r="F288" i="56"/>
  <c r="F287" i="56"/>
  <c r="F286" i="56"/>
  <c r="F285" i="56"/>
  <c r="F284" i="56"/>
  <c r="F283" i="56"/>
  <c r="F282" i="56"/>
  <c r="F281" i="56"/>
  <c r="F280" i="56"/>
  <c r="F279" i="56"/>
  <c r="F278" i="56"/>
  <c r="F277" i="56"/>
  <c r="F276" i="56"/>
  <c r="F275" i="56"/>
  <c r="F274" i="56"/>
  <c r="F273" i="56"/>
  <c r="F272" i="56"/>
  <c r="F271" i="56"/>
  <c r="F270" i="56"/>
  <c r="F269" i="56"/>
  <c r="F268" i="56"/>
  <c r="F267" i="56"/>
  <c r="F266" i="56"/>
  <c r="F265" i="56"/>
  <c r="F264" i="56"/>
  <c r="F263" i="56"/>
  <c r="F262" i="56"/>
  <c r="F261" i="56"/>
  <c r="F260" i="56"/>
  <c r="F259" i="56"/>
  <c r="F258" i="56"/>
  <c r="F257" i="56"/>
  <c r="F256" i="56"/>
  <c r="F255" i="56"/>
  <c r="F254" i="56"/>
  <c r="F253" i="56"/>
  <c r="F252" i="56"/>
  <c r="F251" i="56"/>
  <c r="F250" i="56"/>
  <c r="F249" i="56"/>
  <c r="F248" i="56"/>
  <c r="F247" i="56"/>
  <c r="F246" i="56"/>
  <c r="F245" i="56"/>
  <c r="F244" i="56"/>
  <c r="F243" i="56"/>
  <c r="F242" i="56"/>
  <c r="F241" i="56"/>
  <c r="F240" i="56"/>
  <c r="F239" i="56"/>
  <c r="F238" i="56"/>
  <c r="F237" i="56"/>
  <c r="F236" i="56"/>
  <c r="F235" i="56"/>
  <c r="F234" i="56"/>
  <c r="F233" i="56"/>
  <c r="F232" i="56"/>
  <c r="F231" i="56"/>
  <c r="F230" i="56"/>
  <c r="F229" i="56"/>
  <c r="F228" i="56"/>
  <c r="F227" i="56"/>
  <c r="F226" i="56"/>
  <c r="F225" i="56"/>
  <c r="F224" i="56"/>
  <c r="F223" i="56"/>
  <c r="F222" i="56"/>
  <c r="F221" i="56"/>
  <c r="F220" i="56"/>
  <c r="F219" i="56"/>
  <c r="F218" i="56"/>
  <c r="F217" i="56"/>
  <c r="F216" i="56"/>
  <c r="F215" i="56"/>
  <c r="F214" i="56"/>
  <c r="F213" i="56"/>
  <c r="F212" i="56"/>
  <c r="F211" i="56"/>
  <c r="F210" i="56"/>
  <c r="F209" i="56"/>
  <c r="F208" i="56"/>
  <c r="F207" i="56"/>
  <c r="F206" i="56"/>
  <c r="F205" i="56"/>
  <c r="F204" i="56"/>
  <c r="F203" i="56"/>
  <c r="F202" i="56"/>
  <c r="F201" i="56"/>
  <c r="F200" i="56"/>
  <c r="F199" i="56"/>
  <c r="F198" i="56"/>
  <c r="F197" i="56"/>
  <c r="F196" i="56"/>
  <c r="F195" i="56"/>
  <c r="F194" i="56"/>
  <c r="F193" i="56"/>
  <c r="F192" i="56"/>
  <c r="F191" i="56"/>
  <c r="F190" i="56"/>
  <c r="F189" i="56"/>
  <c r="F188" i="56"/>
  <c r="F187" i="56"/>
  <c r="F186" i="56"/>
  <c r="F185" i="56"/>
  <c r="F184" i="56"/>
  <c r="F183" i="56"/>
  <c r="F182" i="56"/>
  <c r="F181" i="56"/>
  <c r="F180" i="56"/>
  <c r="F179" i="56"/>
  <c r="F178" i="56"/>
  <c r="F177" i="56"/>
  <c r="F176" i="56"/>
  <c r="F175" i="56"/>
  <c r="F174" i="56"/>
  <c r="F173" i="56"/>
  <c r="F172" i="56"/>
  <c r="F171" i="56"/>
  <c r="F170" i="56"/>
  <c r="F169" i="56"/>
  <c r="F168" i="56"/>
  <c r="F167" i="56"/>
  <c r="F166" i="56"/>
  <c r="F165" i="56"/>
  <c r="F164" i="56"/>
  <c r="F163" i="56"/>
  <c r="F162" i="56"/>
  <c r="F161" i="56"/>
  <c r="F160" i="56"/>
  <c r="F159" i="56"/>
  <c r="F158" i="56"/>
  <c r="F157" i="56"/>
  <c r="F156" i="56"/>
  <c r="F155" i="56"/>
  <c r="F154" i="56"/>
  <c r="F153" i="56"/>
  <c r="F152" i="56"/>
  <c r="F151" i="56"/>
  <c r="F150" i="56"/>
  <c r="F149" i="56"/>
  <c r="F148" i="56"/>
  <c r="F147" i="56"/>
  <c r="F146" i="56"/>
  <c r="F145" i="56"/>
  <c r="F144" i="56"/>
  <c r="F143" i="56"/>
  <c r="F142" i="56"/>
  <c r="F141" i="56"/>
  <c r="F140" i="56"/>
  <c r="F139" i="56"/>
  <c r="F138" i="56"/>
  <c r="F137" i="56"/>
  <c r="F136" i="56"/>
  <c r="F135" i="56"/>
  <c r="F134" i="56"/>
  <c r="F133" i="56"/>
  <c r="F132" i="56"/>
  <c r="F131" i="56"/>
  <c r="F130" i="56"/>
  <c r="F129" i="56"/>
  <c r="F128" i="56"/>
  <c r="F127" i="56"/>
  <c r="F126" i="56"/>
  <c r="F125" i="56"/>
  <c r="F124" i="56"/>
  <c r="F123" i="56"/>
  <c r="F122" i="56"/>
  <c r="F121" i="56"/>
  <c r="F120" i="56"/>
  <c r="F119" i="56"/>
  <c r="F118" i="56"/>
  <c r="F117" i="56"/>
  <c r="F116" i="56"/>
  <c r="F115" i="56"/>
  <c r="F114" i="56"/>
  <c r="F113" i="56"/>
  <c r="F112" i="56"/>
  <c r="F111" i="56"/>
  <c r="F110" i="56"/>
  <c r="F109" i="56"/>
  <c r="F108" i="56"/>
  <c r="F107" i="56"/>
  <c r="F106" i="56"/>
  <c r="F105" i="56"/>
  <c r="F104" i="56"/>
  <c r="F103" i="56"/>
  <c r="F102" i="56"/>
  <c r="F101" i="56"/>
  <c r="F100" i="56"/>
  <c r="F99" i="56"/>
  <c r="F98" i="56"/>
  <c r="F97" i="56"/>
  <c r="F96" i="56"/>
  <c r="F95" i="56"/>
  <c r="F94" i="56"/>
  <c r="F93" i="56"/>
  <c r="F92" i="56"/>
  <c r="F91" i="56"/>
  <c r="F90" i="56"/>
  <c r="F89" i="56"/>
  <c r="F88" i="56"/>
  <c r="F87" i="56"/>
  <c r="F86" i="56"/>
  <c r="F85" i="56"/>
  <c r="F84" i="56"/>
  <c r="F83" i="56"/>
  <c r="F82" i="56"/>
  <c r="F81" i="56"/>
  <c r="F80" i="56"/>
  <c r="F79" i="56"/>
  <c r="F78" i="56"/>
  <c r="F77" i="56"/>
  <c r="F76" i="56"/>
  <c r="F75" i="56"/>
  <c r="F74" i="56"/>
  <c r="F73" i="56"/>
  <c r="F72" i="56"/>
  <c r="F71" i="56"/>
  <c r="F70" i="56"/>
  <c r="F69" i="56"/>
  <c r="F68" i="56"/>
  <c r="F67" i="56"/>
  <c r="F66" i="56"/>
  <c r="F65" i="56"/>
  <c r="F64" i="56"/>
  <c r="F63" i="56"/>
  <c r="F62" i="56"/>
  <c r="F61" i="56"/>
  <c r="F60" i="56"/>
  <c r="F59" i="56"/>
  <c r="F58" i="56"/>
  <c r="F57" i="56"/>
  <c r="F56" i="56"/>
  <c r="F55" i="56"/>
  <c r="F54" i="56"/>
  <c r="F53" i="56"/>
  <c r="F52" i="56"/>
  <c r="F51" i="56"/>
  <c r="F50" i="56"/>
  <c r="F49" i="56"/>
  <c r="F48" i="56"/>
  <c r="F47" i="56"/>
  <c r="F46" i="56"/>
  <c r="F45" i="56"/>
  <c r="F44" i="56"/>
  <c r="F43" i="56"/>
  <c r="F42" i="56"/>
  <c r="F41" i="56"/>
  <c r="F40" i="56"/>
  <c r="F39" i="56"/>
  <c r="F38" i="56"/>
  <c r="F37" i="56"/>
  <c r="F36" i="56"/>
  <c r="F35" i="56"/>
  <c r="F34" i="56"/>
  <c r="F33" i="56"/>
  <c r="F32" i="56"/>
  <c r="F31" i="56"/>
  <c r="F30" i="56"/>
  <c r="F29" i="56"/>
  <c r="F28" i="56"/>
  <c r="F27" i="56"/>
  <c r="F26" i="56"/>
  <c r="F25" i="56"/>
  <c r="F24" i="56"/>
  <c r="F23" i="56"/>
  <c r="F22" i="56"/>
  <c r="F21" i="56"/>
  <c r="F20" i="56"/>
  <c r="F19" i="56"/>
  <c r="F18" i="56"/>
  <c r="F17" i="56"/>
  <c r="F16" i="56"/>
  <c r="F15" i="56"/>
  <c r="F14" i="56"/>
  <c r="F13" i="56"/>
  <c r="F12" i="56"/>
  <c r="F11" i="56"/>
  <c r="F10" i="56"/>
  <c r="F9" i="56"/>
  <c r="F8" i="56"/>
  <c r="F7" i="56"/>
  <c r="F6" i="56"/>
  <c r="F5" i="56"/>
  <c r="F4" i="56"/>
  <c r="F3" i="56"/>
  <c r="F2" i="56"/>
  <c r="F364" i="55"/>
  <c r="F363" i="55"/>
  <c r="F362" i="55"/>
  <c r="F361" i="55"/>
  <c r="F360" i="55"/>
  <c r="F359" i="55"/>
  <c r="F358" i="55"/>
  <c r="F357" i="55"/>
  <c r="F356" i="55"/>
  <c r="F355" i="55"/>
  <c r="F354" i="55"/>
  <c r="F353" i="55"/>
  <c r="F352" i="55"/>
  <c r="F351" i="55"/>
  <c r="F350" i="55"/>
  <c r="F349" i="55"/>
  <c r="F348" i="55"/>
  <c r="F347" i="55"/>
  <c r="F346" i="55"/>
  <c r="F345" i="55"/>
  <c r="F344" i="55"/>
  <c r="F343" i="55"/>
  <c r="F342" i="55"/>
  <c r="F341" i="55"/>
  <c r="F340" i="55"/>
  <c r="F339" i="55"/>
  <c r="F338" i="55"/>
  <c r="F337" i="55"/>
  <c r="F336" i="55"/>
  <c r="F335" i="55"/>
  <c r="F334" i="55"/>
  <c r="F333" i="55"/>
  <c r="F332" i="55"/>
  <c r="F331" i="55"/>
  <c r="F330" i="55"/>
  <c r="F329" i="55"/>
  <c r="F328" i="55"/>
  <c r="F327" i="55"/>
  <c r="F326" i="55"/>
  <c r="F325" i="55"/>
  <c r="F324" i="55"/>
  <c r="F323" i="55"/>
  <c r="F322" i="55"/>
  <c r="F321" i="55"/>
  <c r="F320" i="55"/>
  <c r="F319" i="55"/>
  <c r="F318" i="55"/>
  <c r="F317" i="55"/>
  <c r="F316" i="55"/>
  <c r="F315" i="55"/>
  <c r="F314" i="55"/>
  <c r="F313" i="55"/>
  <c r="F312" i="55"/>
  <c r="F311" i="55"/>
  <c r="F310" i="55"/>
  <c r="F309" i="55"/>
  <c r="F308" i="55"/>
  <c r="F307" i="55"/>
  <c r="F306" i="55"/>
  <c r="F305" i="55"/>
  <c r="F304" i="55"/>
  <c r="F303" i="55"/>
  <c r="F302" i="55"/>
  <c r="F301" i="55"/>
  <c r="F300" i="55"/>
  <c r="F299" i="55"/>
  <c r="F298" i="55"/>
  <c r="F297" i="55"/>
  <c r="F296" i="55"/>
  <c r="F295" i="55"/>
  <c r="F294" i="55"/>
  <c r="F293" i="55"/>
  <c r="F292" i="55"/>
  <c r="F291" i="55"/>
  <c r="F290" i="55"/>
  <c r="F289" i="55"/>
  <c r="F288" i="55"/>
  <c r="F287" i="55"/>
  <c r="F286" i="55"/>
  <c r="F285" i="55"/>
  <c r="F284" i="55"/>
  <c r="F283" i="55"/>
  <c r="F282" i="55"/>
  <c r="F281" i="55"/>
  <c r="F280" i="55"/>
  <c r="F279" i="55"/>
  <c r="F278" i="55"/>
  <c r="F277" i="55"/>
  <c r="F276" i="55"/>
  <c r="F275" i="55"/>
  <c r="F274" i="55"/>
  <c r="F273" i="55"/>
  <c r="F272" i="55"/>
  <c r="F271" i="55"/>
  <c r="F270" i="55"/>
  <c r="F269" i="55"/>
  <c r="F268" i="55"/>
  <c r="F267" i="55"/>
  <c r="F266" i="55"/>
  <c r="F265" i="55"/>
  <c r="F264" i="55"/>
  <c r="F263" i="55"/>
  <c r="F262" i="55"/>
  <c r="F261" i="55"/>
  <c r="F260" i="55"/>
  <c r="F259" i="55"/>
  <c r="F258" i="55"/>
  <c r="F257" i="55"/>
  <c r="F256" i="55"/>
  <c r="F255" i="55"/>
  <c r="F254" i="55"/>
  <c r="F253" i="55"/>
  <c r="F252" i="55"/>
  <c r="F251" i="55"/>
  <c r="F250" i="55"/>
  <c r="F249" i="55"/>
  <c r="F248" i="55"/>
  <c r="F247" i="55"/>
  <c r="F246" i="55"/>
  <c r="F245" i="55"/>
  <c r="F244" i="55"/>
  <c r="F243" i="55"/>
  <c r="F242" i="55"/>
  <c r="F241" i="55"/>
  <c r="F240" i="55"/>
  <c r="F239" i="55"/>
  <c r="F238" i="55"/>
  <c r="F237" i="55"/>
  <c r="F236" i="55"/>
  <c r="F235" i="55"/>
  <c r="F234" i="55"/>
  <c r="F233" i="55"/>
  <c r="F232" i="55"/>
  <c r="F231" i="55"/>
  <c r="F230" i="55"/>
  <c r="F229" i="55"/>
  <c r="F228" i="55"/>
  <c r="F227" i="55"/>
  <c r="F226" i="55"/>
  <c r="F225" i="55"/>
  <c r="F224" i="55"/>
  <c r="F223" i="55"/>
  <c r="F222" i="55"/>
  <c r="F221" i="55"/>
  <c r="F220" i="55"/>
  <c r="F219" i="55"/>
  <c r="F218" i="55"/>
  <c r="F217" i="55"/>
  <c r="F216" i="55"/>
  <c r="F215" i="55"/>
  <c r="F214" i="55"/>
  <c r="F213" i="55"/>
  <c r="F212" i="55"/>
  <c r="F211" i="55"/>
  <c r="F210" i="55"/>
  <c r="F209" i="55"/>
  <c r="F208" i="55"/>
  <c r="F207" i="55"/>
  <c r="F206" i="55"/>
  <c r="F205" i="55"/>
  <c r="F204" i="55"/>
  <c r="F203" i="55"/>
  <c r="F202" i="55"/>
  <c r="F201" i="55"/>
  <c r="F200" i="55"/>
  <c r="F199" i="55"/>
  <c r="F198" i="55"/>
  <c r="F197" i="55"/>
  <c r="F196" i="55"/>
  <c r="F195" i="55"/>
  <c r="F194" i="55"/>
  <c r="F193" i="55"/>
  <c r="F192" i="55"/>
  <c r="F191" i="55"/>
  <c r="F190" i="55"/>
  <c r="F189" i="55"/>
  <c r="F188" i="55"/>
  <c r="F187" i="55"/>
  <c r="F186" i="55"/>
  <c r="F185" i="55"/>
  <c r="F184" i="55"/>
  <c r="F183" i="55"/>
  <c r="F182" i="55"/>
  <c r="F181" i="55"/>
  <c r="F180" i="55"/>
  <c r="F179" i="55"/>
  <c r="F178" i="55"/>
  <c r="F177" i="55"/>
  <c r="F176" i="55"/>
  <c r="F175" i="55"/>
  <c r="F174" i="55"/>
  <c r="F173" i="55"/>
  <c r="F172" i="55"/>
  <c r="F171" i="55"/>
  <c r="F170" i="55"/>
  <c r="F169" i="55"/>
  <c r="F168" i="55"/>
  <c r="F167" i="55"/>
  <c r="F166" i="55"/>
  <c r="F165" i="55"/>
  <c r="F164" i="55"/>
  <c r="F163" i="55"/>
  <c r="F162" i="55"/>
  <c r="F161" i="55"/>
  <c r="F160" i="55"/>
  <c r="F159" i="55"/>
  <c r="F158" i="55"/>
  <c r="F157" i="55"/>
  <c r="F156" i="55"/>
  <c r="F155" i="55"/>
  <c r="F154" i="55"/>
  <c r="F153" i="55"/>
  <c r="F152" i="55"/>
  <c r="F151" i="55"/>
  <c r="F150" i="55"/>
  <c r="F149" i="55"/>
  <c r="F148" i="55"/>
  <c r="F147" i="55"/>
  <c r="F146" i="55"/>
  <c r="F145" i="55"/>
  <c r="F144" i="55"/>
  <c r="F143" i="55"/>
  <c r="F142" i="55"/>
  <c r="F141" i="55"/>
  <c r="F140" i="55"/>
  <c r="F139" i="55"/>
  <c r="F138" i="55"/>
  <c r="F137" i="55"/>
  <c r="F136" i="55"/>
  <c r="F135" i="55"/>
  <c r="F134" i="55"/>
  <c r="F133" i="55"/>
  <c r="F132" i="55"/>
  <c r="F131" i="55"/>
  <c r="F130" i="55"/>
  <c r="F129" i="55"/>
  <c r="F128" i="55"/>
  <c r="F127" i="55"/>
  <c r="F126" i="55"/>
  <c r="F125" i="55"/>
  <c r="F124" i="55"/>
  <c r="F123" i="55"/>
  <c r="F122" i="55"/>
  <c r="F121" i="55"/>
  <c r="F120" i="55"/>
  <c r="F119" i="55"/>
  <c r="F118" i="55"/>
  <c r="F117" i="55"/>
  <c r="F116" i="55"/>
  <c r="F115" i="55"/>
  <c r="F114" i="55"/>
  <c r="F113" i="55"/>
  <c r="F112" i="55"/>
  <c r="F111" i="55"/>
  <c r="F110" i="55"/>
  <c r="F109" i="55"/>
  <c r="F108" i="55"/>
  <c r="F107" i="55"/>
  <c r="F106" i="55"/>
  <c r="F105" i="55"/>
  <c r="F104" i="55"/>
  <c r="F103" i="55"/>
  <c r="F102" i="55"/>
  <c r="F101" i="55"/>
  <c r="F100" i="55"/>
  <c r="F99" i="55"/>
  <c r="F98" i="55"/>
  <c r="F97" i="55"/>
  <c r="F96" i="55"/>
  <c r="F95" i="55"/>
  <c r="F94" i="55"/>
  <c r="F93" i="55"/>
  <c r="F92" i="55"/>
  <c r="F91" i="55"/>
  <c r="F90" i="55"/>
  <c r="F89" i="55"/>
  <c r="F88" i="55"/>
  <c r="F87" i="55"/>
  <c r="F86" i="55"/>
  <c r="F85" i="55"/>
  <c r="F84" i="55"/>
  <c r="F83" i="55"/>
  <c r="F82" i="55"/>
  <c r="F81" i="55"/>
  <c r="F80" i="55"/>
  <c r="F79" i="55"/>
  <c r="F78" i="55"/>
  <c r="F77" i="55"/>
  <c r="F76" i="55"/>
  <c r="F75" i="55"/>
  <c r="F74" i="55"/>
  <c r="F73" i="55"/>
  <c r="F72" i="55"/>
  <c r="F71" i="55"/>
  <c r="F70" i="55"/>
  <c r="F69" i="55"/>
  <c r="F68" i="55"/>
  <c r="F67" i="55"/>
  <c r="F66" i="55"/>
  <c r="F65" i="55"/>
  <c r="F64" i="55"/>
  <c r="F63" i="55"/>
  <c r="F62" i="55"/>
  <c r="F61" i="55"/>
  <c r="F60" i="55"/>
  <c r="F59" i="55"/>
  <c r="F58" i="55"/>
  <c r="F57" i="55"/>
  <c r="F56" i="55"/>
  <c r="F55" i="55"/>
  <c r="F54" i="55"/>
  <c r="F53" i="55"/>
  <c r="F52" i="55"/>
  <c r="F51" i="55"/>
  <c r="F50" i="55"/>
  <c r="F49" i="55"/>
  <c r="F48" i="55"/>
  <c r="F47" i="55"/>
  <c r="F46" i="55"/>
  <c r="F45" i="55"/>
  <c r="F44" i="55"/>
  <c r="F43" i="55"/>
  <c r="F42" i="55"/>
  <c r="F41" i="55"/>
  <c r="F40" i="55"/>
  <c r="F39" i="55"/>
  <c r="F38" i="55"/>
  <c r="F37" i="55"/>
  <c r="F36" i="55"/>
  <c r="F35" i="55"/>
  <c r="F34" i="55"/>
  <c r="F33" i="55"/>
  <c r="F32" i="55"/>
  <c r="F31" i="55"/>
  <c r="F30" i="55"/>
  <c r="F29" i="55"/>
  <c r="F28" i="55"/>
  <c r="F27" i="55"/>
  <c r="F26" i="55"/>
  <c r="F25" i="55"/>
  <c r="F24" i="55"/>
  <c r="F23" i="55"/>
  <c r="F22" i="55"/>
  <c r="F21" i="55"/>
  <c r="F20" i="55"/>
  <c r="F19" i="55"/>
  <c r="F18" i="55"/>
  <c r="F17" i="55"/>
  <c r="F16" i="55"/>
  <c r="F15" i="55"/>
  <c r="F14" i="55"/>
  <c r="F13" i="55"/>
  <c r="F12" i="55"/>
  <c r="F11" i="55"/>
  <c r="F10" i="55"/>
  <c r="F9" i="55"/>
  <c r="F8" i="55"/>
  <c r="F7" i="55"/>
  <c r="F6" i="55"/>
  <c r="F5" i="55"/>
  <c r="F4" i="55"/>
  <c r="F3" i="55"/>
  <c r="F2" i="55"/>
  <c r="G364" i="53"/>
  <c r="G363" i="53"/>
  <c r="G362" i="53"/>
  <c r="G361" i="53"/>
  <c r="G360" i="53"/>
  <c r="G359" i="53"/>
  <c r="G358" i="53"/>
  <c r="G357" i="53"/>
  <c r="G356" i="53"/>
  <c r="G355" i="53"/>
  <c r="G354" i="53"/>
  <c r="G353" i="53"/>
  <c r="G352" i="53"/>
  <c r="G351" i="53"/>
  <c r="G350" i="53"/>
  <c r="G349" i="53"/>
  <c r="G348" i="53"/>
  <c r="G347" i="53"/>
  <c r="G346" i="53"/>
  <c r="G345" i="53"/>
  <c r="G344" i="53"/>
  <c r="G343" i="53"/>
  <c r="G342" i="53"/>
  <c r="G341" i="53"/>
  <c r="G340" i="53"/>
  <c r="G339" i="53"/>
  <c r="G338" i="53"/>
  <c r="G337" i="53"/>
  <c r="G336" i="53"/>
  <c r="G335" i="53"/>
  <c r="G334" i="53"/>
  <c r="G333" i="53"/>
  <c r="G332" i="53"/>
  <c r="G331" i="53"/>
  <c r="G330" i="53"/>
  <c r="G329" i="53"/>
  <c r="G328" i="53"/>
  <c r="G327" i="53"/>
  <c r="G326" i="53"/>
  <c r="G325" i="53"/>
  <c r="G324" i="53"/>
  <c r="G323" i="53"/>
  <c r="G322" i="53"/>
  <c r="G321" i="53"/>
  <c r="G320" i="53"/>
  <c r="G319" i="53"/>
  <c r="G318" i="53"/>
  <c r="G317" i="53"/>
  <c r="G316" i="53"/>
  <c r="G315" i="53"/>
  <c r="G314" i="53"/>
  <c r="G313" i="53"/>
  <c r="G312" i="53"/>
  <c r="G311" i="53"/>
  <c r="G310" i="53"/>
  <c r="G309" i="53"/>
  <c r="G308" i="53"/>
  <c r="G307" i="53"/>
  <c r="G306" i="53"/>
  <c r="G305" i="53"/>
  <c r="G304" i="53"/>
  <c r="G303" i="53"/>
  <c r="G302" i="53"/>
  <c r="G301" i="53"/>
  <c r="G300" i="53"/>
  <c r="G299" i="53"/>
  <c r="G298" i="53"/>
  <c r="G297" i="53"/>
  <c r="G296" i="53"/>
  <c r="G295" i="53"/>
  <c r="G294" i="53"/>
  <c r="G293" i="53"/>
  <c r="G292" i="53"/>
  <c r="G291" i="53"/>
  <c r="G290" i="53"/>
  <c r="G289" i="53"/>
  <c r="G288" i="53"/>
  <c r="G287" i="53"/>
  <c r="G286" i="53"/>
  <c r="G285" i="53"/>
  <c r="G284" i="53"/>
  <c r="G283" i="53"/>
  <c r="G282" i="53"/>
  <c r="G281" i="53"/>
  <c r="G280" i="53"/>
  <c r="G279" i="53"/>
  <c r="G278" i="53"/>
  <c r="G277" i="53"/>
  <c r="G276" i="53"/>
  <c r="G275" i="53"/>
  <c r="G274" i="53"/>
  <c r="G273" i="53"/>
  <c r="G272" i="53"/>
  <c r="G271" i="53"/>
  <c r="G270" i="53"/>
  <c r="G269" i="53"/>
  <c r="G268" i="53"/>
  <c r="G267" i="53"/>
  <c r="G266" i="53"/>
  <c r="G265" i="53"/>
  <c r="G264" i="53"/>
  <c r="G263" i="53"/>
  <c r="G262" i="53"/>
  <c r="G261" i="53"/>
  <c r="G260" i="53"/>
  <c r="G259" i="53"/>
  <c r="G258" i="53"/>
  <c r="G257" i="53"/>
  <c r="G256" i="53"/>
  <c r="G255" i="53"/>
  <c r="G254" i="53"/>
  <c r="G253" i="53"/>
  <c r="G252" i="53"/>
  <c r="G251" i="53"/>
  <c r="G250" i="53"/>
  <c r="G249" i="53"/>
  <c r="G248" i="53"/>
  <c r="G247" i="53"/>
  <c r="G246" i="53"/>
  <c r="G245" i="53"/>
  <c r="G244" i="53"/>
  <c r="G243" i="53"/>
  <c r="G242" i="53"/>
  <c r="G241" i="53"/>
  <c r="G240" i="53"/>
  <c r="G239" i="53"/>
  <c r="G238" i="53"/>
  <c r="G237" i="53"/>
  <c r="G236" i="53"/>
  <c r="G235" i="53"/>
  <c r="G234" i="53"/>
  <c r="G233" i="53"/>
  <c r="G232" i="53"/>
  <c r="G231" i="53"/>
  <c r="G230" i="53"/>
  <c r="G229" i="53"/>
  <c r="G228" i="53"/>
  <c r="G227" i="53"/>
  <c r="G226" i="53"/>
  <c r="G225" i="53"/>
  <c r="G224" i="53"/>
  <c r="G223" i="53"/>
  <c r="G222" i="53"/>
  <c r="G221" i="53"/>
  <c r="G220" i="53"/>
  <c r="G219" i="53"/>
  <c r="G218" i="53"/>
  <c r="G217" i="53"/>
  <c r="G216" i="53"/>
  <c r="G215" i="53"/>
  <c r="G214" i="53"/>
  <c r="G213" i="53"/>
  <c r="G212" i="53"/>
  <c r="G211" i="53"/>
  <c r="G210" i="53"/>
  <c r="G209" i="53"/>
  <c r="G208" i="53"/>
  <c r="G207" i="53"/>
  <c r="G206" i="53"/>
  <c r="G205" i="53"/>
  <c r="G204" i="53"/>
  <c r="G203" i="53"/>
  <c r="G202" i="53"/>
  <c r="G201" i="53"/>
  <c r="G200" i="53"/>
  <c r="G199" i="53"/>
  <c r="G198" i="53"/>
  <c r="G197" i="53"/>
  <c r="G196" i="53"/>
  <c r="G195" i="53"/>
  <c r="G194" i="53"/>
  <c r="G193" i="53"/>
  <c r="G192" i="53"/>
  <c r="G191" i="53"/>
  <c r="G190" i="53"/>
  <c r="G189" i="53"/>
  <c r="G188" i="53"/>
  <c r="G187" i="53"/>
  <c r="G186" i="53"/>
  <c r="G185" i="53"/>
  <c r="G184" i="53"/>
  <c r="G183" i="53"/>
  <c r="G182" i="53"/>
  <c r="G181" i="53"/>
  <c r="G180" i="53"/>
  <c r="G179" i="53"/>
  <c r="G178" i="53"/>
  <c r="G177" i="53"/>
  <c r="G176" i="53"/>
  <c r="G175" i="53"/>
  <c r="G174" i="53"/>
  <c r="G173" i="53"/>
  <c r="G172" i="53"/>
  <c r="G171" i="53"/>
  <c r="G170" i="53"/>
  <c r="G169" i="53"/>
  <c r="G168" i="53"/>
  <c r="G167" i="53"/>
  <c r="G166" i="53"/>
  <c r="G165" i="53"/>
  <c r="G164" i="53"/>
  <c r="G163" i="53"/>
  <c r="G162" i="53"/>
  <c r="G161" i="53"/>
  <c r="G160" i="53"/>
  <c r="G159" i="53"/>
  <c r="G158" i="53"/>
  <c r="G157" i="53"/>
  <c r="G156" i="53"/>
  <c r="G155" i="53"/>
  <c r="G154" i="53"/>
  <c r="G153" i="53"/>
  <c r="G152" i="53"/>
  <c r="G151" i="53"/>
  <c r="G150" i="53"/>
  <c r="G149" i="53"/>
  <c r="G148" i="53"/>
  <c r="G147" i="53"/>
  <c r="G146" i="53"/>
  <c r="G145" i="53"/>
  <c r="G144" i="53"/>
  <c r="G143" i="53"/>
  <c r="G142" i="53"/>
  <c r="G141" i="53"/>
  <c r="G140" i="53"/>
  <c r="G139" i="53"/>
  <c r="G138" i="53"/>
  <c r="G137" i="53"/>
  <c r="G136" i="53"/>
  <c r="G135" i="53"/>
  <c r="G134" i="53"/>
  <c r="G133" i="53"/>
  <c r="G132" i="53"/>
  <c r="G131" i="53"/>
  <c r="G130" i="53"/>
  <c r="G129" i="53"/>
  <c r="G128" i="53"/>
  <c r="G127" i="53"/>
  <c r="G126" i="53"/>
  <c r="G125" i="53"/>
  <c r="G124" i="53"/>
  <c r="G123" i="53"/>
  <c r="G122" i="53"/>
  <c r="G121" i="53"/>
  <c r="G120" i="53"/>
  <c r="G119" i="53"/>
  <c r="G118" i="53"/>
  <c r="G117" i="53"/>
  <c r="G116" i="53"/>
  <c r="G115" i="53"/>
  <c r="G114" i="53"/>
  <c r="G113" i="53"/>
  <c r="G112" i="53"/>
  <c r="G111" i="53"/>
  <c r="G110" i="53"/>
  <c r="G109" i="53"/>
  <c r="G108" i="53"/>
  <c r="G107" i="53"/>
  <c r="G106" i="53"/>
  <c r="G105" i="53"/>
  <c r="G104" i="53"/>
  <c r="G103" i="53"/>
  <c r="G102" i="53"/>
  <c r="G101" i="53"/>
  <c r="G100" i="53"/>
  <c r="G99" i="53"/>
  <c r="G98" i="53"/>
  <c r="G97" i="53"/>
  <c r="G96" i="53"/>
  <c r="G95" i="53"/>
  <c r="G94" i="53"/>
  <c r="G93" i="53"/>
  <c r="G92" i="53"/>
  <c r="G91" i="53"/>
  <c r="G90" i="53"/>
  <c r="G89" i="53"/>
  <c r="G88" i="53"/>
  <c r="G87" i="53"/>
  <c r="G86" i="53"/>
  <c r="G85" i="53"/>
  <c r="G84" i="53"/>
  <c r="G83" i="53"/>
  <c r="G82" i="53"/>
  <c r="G81" i="53"/>
  <c r="G80" i="53"/>
  <c r="G79" i="53"/>
  <c r="G78" i="53"/>
  <c r="G77" i="53"/>
  <c r="G76" i="53"/>
  <c r="G75" i="53"/>
  <c r="G74" i="53"/>
  <c r="G73" i="53"/>
  <c r="G72" i="53"/>
  <c r="G71" i="53"/>
  <c r="G70" i="53"/>
  <c r="G69" i="53"/>
  <c r="G68" i="53"/>
  <c r="G67" i="53"/>
  <c r="G66" i="53"/>
  <c r="G65" i="53"/>
  <c r="G64" i="53"/>
  <c r="G63" i="53"/>
  <c r="G62" i="53"/>
  <c r="G61" i="53"/>
  <c r="G60" i="53"/>
  <c r="G59" i="53"/>
  <c r="G58" i="53"/>
  <c r="G57" i="53"/>
  <c r="G56" i="53"/>
  <c r="G55" i="53"/>
  <c r="G54" i="53"/>
  <c r="G53" i="53"/>
  <c r="G52" i="53"/>
  <c r="G51" i="53"/>
  <c r="G50" i="53"/>
  <c r="G49" i="53"/>
  <c r="G48" i="53"/>
  <c r="G47" i="53"/>
  <c r="G46" i="53"/>
  <c r="G45" i="53"/>
  <c r="G44" i="53"/>
  <c r="G43" i="53"/>
  <c r="G42" i="53"/>
  <c r="G41" i="53"/>
  <c r="G40" i="53"/>
  <c r="G39" i="53"/>
  <c r="G38" i="53"/>
  <c r="G37" i="53"/>
  <c r="G36" i="53"/>
  <c r="G35" i="53"/>
  <c r="G34" i="53"/>
  <c r="G33" i="53"/>
  <c r="G32" i="53"/>
  <c r="G31" i="53"/>
  <c r="G30" i="53"/>
  <c r="G29" i="53"/>
  <c r="G28" i="53"/>
  <c r="G27" i="53"/>
  <c r="G26" i="53"/>
  <c r="G25" i="53"/>
  <c r="G24" i="53"/>
  <c r="G23" i="53"/>
  <c r="G22" i="53"/>
  <c r="G21" i="53"/>
  <c r="G20" i="53"/>
  <c r="G19" i="53"/>
  <c r="G18" i="53"/>
  <c r="G17" i="53"/>
  <c r="G16" i="53"/>
  <c r="G15" i="53"/>
  <c r="G14" i="53"/>
  <c r="G13" i="53"/>
  <c r="G12" i="53"/>
  <c r="G11" i="53"/>
  <c r="G10" i="53"/>
  <c r="G9" i="53"/>
  <c r="G8" i="53"/>
  <c r="G7" i="53"/>
  <c r="G6" i="53"/>
  <c r="G5" i="53"/>
  <c r="G4" i="53"/>
  <c r="G3" i="53"/>
  <c r="G2" i="53"/>
  <c r="F133" i="49"/>
  <c r="F132" i="49"/>
  <c r="F131" i="49"/>
  <c r="F130" i="49"/>
  <c r="F129" i="49"/>
  <c r="F128" i="49"/>
  <c r="F127" i="49"/>
  <c r="F126" i="49"/>
  <c r="F125" i="49"/>
  <c r="F124" i="49"/>
  <c r="F123" i="49"/>
  <c r="F122" i="49"/>
  <c r="F121" i="49"/>
  <c r="F120" i="49"/>
  <c r="F119" i="49"/>
  <c r="F118" i="49"/>
  <c r="F117" i="49"/>
  <c r="F116" i="49"/>
  <c r="F115" i="49"/>
  <c r="F114" i="49"/>
  <c r="F113" i="49"/>
  <c r="F112" i="49"/>
  <c r="F111" i="49"/>
  <c r="F110" i="49"/>
  <c r="F109" i="49"/>
  <c r="F108" i="49"/>
  <c r="F107" i="49"/>
  <c r="F106" i="49"/>
  <c r="F105" i="49"/>
  <c r="F104" i="49"/>
  <c r="F103" i="49"/>
  <c r="F102" i="49"/>
  <c r="F101" i="49"/>
  <c r="F100" i="49"/>
  <c r="F99" i="49"/>
  <c r="F98" i="49"/>
  <c r="F97" i="49"/>
  <c r="F96" i="49"/>
  <c r="F95" i="49"/>
  <c r="F94" i="49"/>
  <c r="F93" i="49"/>
  <c r="F92" i="49"/>
  <c r="F91" i="49"/>
  <c r="F90" i="49"/>
  <c r="F89" i="49"/>
  <c r="F88" i="49"/>
  <c r="F87" i="49"/>
  <c r="F86" i="49"/>
  <c r="F85" i="49"/>
  <c r="F84" i="49"/>
  <c r="F83" i="49"/>
  <c r="F82" i="49"/>
  <c r="F81" i="49"/>
  <c r="F80" i="49"/>
  <c r="F79" i="49"/>
  <c r="F78" i="49"/>
  <c r="F77" i="49"/>
  <c r="F76" i="49"/>
  <c r="F75" i="49"/>
  <c r="F74" i="49"/>
  <c r="F73" i="49"/>
  <c r="F72" i="49"/>
  <c r="F71" i="49"/>
  <c r="F70" i="49"/>
  <c r="F69" i="49"/>
  <c r="F68" i="49"/>
  <c r="F67" i="49"/>
  <c r="F66" i="49"/>
  <c r="F65" i="49"/>
  <c r="F64" i="49"/>
  <c r="F63" i="49"/>
  <c r="F62" i="49"/>
  <c r="F61" i="49"/>
  <c r="F60" i="49"/>
  <c r="F59" i="49"/>
  <c r="F58" i="49"/>
  <c r="F57" i="49"/>
  <c r="F56" i="49"/>
  <c r="F55" i="49"/>
  <c r="F54" i="49"/>
  <c r="F53" i="49"/>
  <c r="F52" i="49"/>
  <c r="F51" i="49"/>
  <c r="F50" i="49"/>
  <c r="F49" i="49"/>
  <c r="F48" i="49"/>
  <c r="F47" i="49"/>
  <c r="F46" i="49"/>
  <c r="F45" i="49"/>
  <c r="F44" i="49"/>
  <c r="F43" i="49"/>
  <c r="F42" i="49"/>
  <c r="F41" i="49"/>
  <c r="F40" i="49"/>
  <c r="F39" i="49"/>
  <c r="F38" i="49"/>
  <c r="F37" i="49"/>
  <c r="F36" i="49"/>
  <c r="F35" i="49"/>
  <c r="F34" i="49"/>
  <c r="F33" i="49"/>
  <c r="F32" i="49"/>
  <c r="F31" i="49"/>
  <c r="F30" i="49"/>
  <c r="F29" i="49"/>
  <c r="F28" i="49"/>
  <c r="F27" i="49"/>
  <c r="F26" i="49"/>
  <c r="F25" i="49"/>
  <c r="F24" i="49"/>
  <c r="F23" i="49"/>
  <c r="F22" i="49"/>
  <c r="F21" i="49"/>
  <c r="F20" i="49"/>
  <c r="F19" i="49"/>
  <c r="F18" i="49"/>
  <c r="F17" i="49"/>
  <c r="F16" i="49"/>
  <c r="F15" i="49"/>
  <c r="F14" i="49"/>
  <c r="F13" i="49"/>
  <c r="F12" i="49"/>
  <c r="F11" i="49"/>
  <c r="F10" i="49"/>
  <c r="F9" i="49"/>
  <c r="F8" i="49"/>
  <c r="F7" i="49"/>
  <c r="F6" i="49"/>
  <c r="F5" i="49"/>
  <c r="F4" i="49"/>
  <c r="F3" i="49"/>
  <c r="F2" i="49"/>
  <c r="G861" i="48"/>
  <c r="G860" i="48"/>
  <c r="G859" i="48"/>
  <c r="G858" i="48"/>
  <c r="G857" i="48"/>
  <c r="G856" i="48"/>
  <c r="G855" i="48"/>
  <c r="G854" i="48"/>
  <c r="G853" i="48"/>
  <c r="G852" i="48"/>
  <c r="G851" i="48"/>
  <c r="G850" i="48"/>
  <c r="G849" i="48"/>
  <c r="G848" i="48"/>
  <c r="G847" i="48"/>
  <c r="G846" i="48"/>
  <c r="G845" i="48"/>
  <c r="G844" i="48"/>
  <c r="G843" i="48"/>
  <c r="G842" i="48"/>
  <c r="G841" i="48"/>
  <c r="G840" i="48"/>
  <c r="G839" i="48"/>
  <c r="G838" i="48"/>
  <c r="G837" i="48"/>
  <c r="G836" i="48"/>
  <c r="G835" i="48"/>
  <c r="G834" i="48"/>
  <c r="G833" i="48"/>
  <c r="G832" i="48"/>
  <c r="G831" i="48"/>
  <c r="G830" i="48"/>
  <c r="G829" i="48"/>
  <c r="G828" i="48"/>
  <c r="G827" i="48"/>
  <c r="G826" i="48"/>
  <c r="G825" i="48"/>
  <c r="G824" i="48"/>
  <c r="G823" i="48"/>
  <c r="G822" i="48"/>
  <c r="G821" i="48"/>
  <c r="G820" i="48"/>
  <c r="G819" i="48"/>
  <c r="G818" i="48"/>
  <c r="G817" i="48"/>
  <c r="G816" i="48"/>
  <c r="G815" i="48"/>
  <c r="G814" i="48"/>
  <c r="G813" i="48"/>
  <c r="G812" i="48"/>
  <c r="G811" i="48"/>
  <c r="G810" i="48"/>
  <c r="G809" i="48"/>
  <c r="G808" i="48"/>
  <c r="G807" i="48"/>
  <c r="G806" i="48"/>
  <c r="G805" i="48"/>
  <c r="G804" i="48"/>
  <c r="G803" i="48"/>
  <c r="G802" i="48"/>
  <c r="G801" i="48"/>
  <c r="G800" i="48"/>
  <c r="G799" i="48"/>
  <c r="G798" i="48"/>
  <c r="G797" i="48"/>
  <c r="G796" i="48"/>
  <c r="G795" i="48"/>
  <c r="G794" i="48"/>
  <c r="G793" i="48"/>
  <c r="G792" i="48"/>
  <c r="G791" i="48"/>
  <c r="G790" i="48"/>
  <c r="G789" i="48"/>
  <c r="G788" i="48"/>
  <c r="G787" i="48"/>
  <c r="G786" i="48"/>
  <c r="G785" i="48"/>
  <c r="G784" i="48"/>
  <c r="G783" i="48"/>
  <c r="G782" i="48"/>
  <c r="G781" i="48"/>
  <c r="G780" i="48"/>
  <c r="G779" i="48"/>
  <c r="G778" i="48"/>
  <c r="G777" i="48"/>
  <c r="G776" i="48"/>
  <c r="G775" i="48"/>
  <c r="G774" i="48"/>
  <c r="G773" i="48"/>
  <c r="G772" i="48"/>
  <c r="G771" i="48"/>
  <c r="G770" i="48"/>
  <c r="G769" i="48"/>
  <c r="G768" i="48"/>
  <c r="G767" i="48"/>
  <c r="G766" i="48"/>
  <c r="G765" i="48"/>
  <c r="G764" i="48"/>
  <c r="G763" i="48"/>
  <c r="G762" i="48"/>
  <c r="G761" i="48"/>
  <c r="G760" i="48"/>
  <c r="G759" i="48"/>
  <c r="G758" i="48"/>
  <c r="G757" i="48"/>
  <c r="G756" i="48"/>
  <c r="G755" i="48"/>
  <c r="G754" i="48"/>
  <c r="G753" i="48"/>
  <c r="G752" i="48"/>
  <c r="G751" i="48"/>
  <c r="G750" i="48"/>
  <c r="G749" i="48"/>
  <c r="G748" i="48"/>
  <c r="G747" i="48"/>
  <c r="G746" i="48"/>
  <c r="G745" i="48"/>
  <c r="G744" i="48"/>
  <c r="G743" i="48"/>
  <c r="G742" i="48"/>
  <c r="G741" i="48"/>
  <c r="G740" i="48"/>
  <c r="G739" i="48"/>
  <c r="G738" i="48"/>
  <c r="G737" i="48"/>
  <c r="G736" i="48"/>
  <c r="G735" i="48"/>
  <c r="G734" i="48"/>
  <c r="G733" i="48"/>
  <c r="G732" i="48"/>
  <c r="G731" i="48"/>
  <c r="G730" i="48"/>
  <c r="G729" i="48"/>
  <c r="G728" i="48"/>
  <c r="G727" i="48"/>
  <c r="G726" i="48"/>
  <c r="G725" i="48"/>
  <c r="G724" i="48"/>
  <c r="G723" i="48"/>
  <c r="G722" i="48"/>
  <c r="G721" i="48"/>
  <c r="G720" i="48"/>
  <c r="G719" i="48"/>
  <c r="G718" i="48"/>
  <c r="G717" i="48"/>
  <c r="G716" i="48"/>
  <c r="G715" i="48"/>
  <c r="G714" i="48"/>
  <c r="G713" i="48"/>
  <c r="G712" i="48"/>
  <c r="G711" i="48"/>
  <c r="G710" i="48"/>
  <c r="G709" i="48"/>
  <c r="G708" i="48"/>
  <c r="G707" i="48"/>
  <c r="G706" i="48"/>
  <c r="G705" i="48"/>
  <c r="G704" i="48"/>
  <c r="G703" i="48"/>
  <c r="G702" i="48"/>
  <c r="G701" i="48"/>
  <c r="G700" i="48"/>
  <c r="G699" i="48"/>
  <c r="G698" i="48"/>
  <c r="G697" i="48"/>
  <c r="G696" i="48"/>
  <c r="G695" i="48"/>
  <c r="G694" i="48"/>
  <c r="G693" i="48"/>
  <c r="G692" i="48"/>
  <c r="G691" i="48"/>
  <c r="G690" i="48"/>
  <c r="G689" i="48"/>
  <c r="G688" i="48"/>
  <c r="G687" i="48"/>
  <c r="G686" i="48"/>
  <c r="G685" i="48"/>
  <c r="G684" i="48"/>
  <c r="G683" i="48"/>
  <c r="G682" i="48"/>
  <c r="G681" i="48"/>
  <c r="G680" i="48"/>
  <c r="G679" i="48"/>
  <c r="G678" i="48"/>
  <c r="G677" i="48"/>
  <c r="G676" i="48"/>
  <c r="G675" i="48"/>
  <c r="G674" i="48"/>
  <c r="G673" i="48"/>
  <c r="G672" i="48"/>
  <c r="G671" i="48"/>
  <c r="G670" i="48"/>
  <c r="G669" i="48"/>
  <c r="G668" i="48"/>
  <c r="G667" i="48"/>
  <c r="G666" i="48"/>
  <c r="G665" i="48"/>
  <c r="G664" i="48"/>
  <c r="G663" i="48"/>
  <c r="G662" i="48"/>
  <c r="G661" i="48"/>
  <c r="G660" i="48"/>
  <c r="G659" i="48"/>
  <c r="G658" i="48"/>
  <c r="G657" i="48"/>
  <c r="G656" i="48"/>
  <c r="G655" i="48"/>
  <c r="G654" i="48"/>
  <c r="G653" i="48"/>
  <c r="G652" i="48"/>
  <c r="G651" i="48"/>
  <c r="G650" i="48"/>
  <c r="G649" i="48"/>
  <c r="G648" i="48"/>
  <c r="G647" i="48"/>
  <c r="G646" i="48"/>
  <c r="G645" i="48"/>
  <c r="G644" i="48"/>
  <c r="G643" i="48"/>
  <c r="G642" i="48"/>
  <c r="G641" i="48"/>
  <c r="G640" i="48"/>
  <c r="G639" i="48"/>
  <c r="G638" i="48"/>
  <c r="G637" i="48"/>
  <c r="G636" i="48"/>
  <c r="G635" i="48"/>
  <c r="G634" i="48"/>
  <c r="G633" i="48"/>
  <c r="G632" i="48"/>
  <c r="G631" i="48"/>
  <c r="G630" i="48"/>
  <c r="G629" i="48"/>
  <c r="G628" i="48"/>
  <c r="G627" i="48"/>
  <c r="G626" i="48"/>
  <c r="G625" i="48"/>
  <c r="G624" i="48"/>
  <c r="G623" i="48"/>
  <c r="G622" i="48"/>
  <c r="G621" i="48"/>
  <c r="G620" i="48"/>
  <c r="G619" i="48"/>
  <c r="G618" i="48"/>
  <c r="G617" i="48"/>
  <c r="G616" i="48"/>
  <c r="G615" i="48"/>
  <c r="G614" i="48"/>
  <c r="G613" i="48"/>
  <c r="G612" i="48"/>
  <c r="G611" i="48"/>
  <c r="G610" i="48"/>
  <c r="G609" i="48"/>
  <c r="G608" i="48"/>
  <c r="G607" i="48"/>
  <c r="G606" i="48"/>
  <c r="G605" i="48"/>
  <c r="G604" i="48"/>
  <c r="G603" i="48"/>
  <c r="G602" i="48"/>
  <c r="G601" i="48"/>
  <c r="G600" i="48"/>
  <c r="G599" i="48"/>
  <c r="G598" i="48"/>
  <c r="G597" i="48"/>
  <c r="G596" i="48"/>
  <c r="G595" i="48"/>
  <c r="G594" i="48"/>
  <c r="G593" i="48"/>
  <c r="G592" i="48"/>
  <c r="G591" i="48"/>
  <c r="G590" i="48"/>
  <c r="G589" i="48"/>
  <c r="G588" i="48"/>
  <c r="G587" i="48"/>
  <c r="G586" i="48"/>
  <c r="G585" i="48"/>
  <c r="G584" i="48"/>
  <c r="G583" i="48"/>
  <c r="G582" i="48"/>
  <c r="G581" i="48"/>
  <c r="G580" i="48"/>
  <c r="G579" i="48"/>
  <c r="G578" i="48"/>
  <c r="G577" i="48"/>
  <c r="G576" i="48"/>
  <c r="G575" i="48"/>
  <c r="G574" i="48"/>
  <c r="G573" i="48"/>
  <c r="G572" i="48"/>
  <c r="G571" i="48"/>
  <c r="G570" i="48"/>
  <c r="G569" i="48"/>
  <c r="G568" i="48"/>
  <c r="G567" i="48"/>
  <c r="G566" i="48"/>
  <c r="G565" i="48"/>
  <c r="G564" i="48"/>
  <c r="G563" i="48"/>
  <c r="G562" i="48"/>
  <c r="G561" i="48"/>
  <c r="G560" i="48"/>
  <c r="G559" i="48"/>
  <c r="G558" i="48"/>
  <c r="G557" i="48"/>
  <c r="G556" i="48"/>
  <c r="G555" i="48"/>
  <c r="G554" i="48"/>
  <c r="G553" i="48"/>
  <c r="G552" i="48"/>
  <c r="G551" i="48"/>
  <c r="G550" i="48"/>
  <c r="G549" i="48"/>
  <c r="G548" i="48"/>
  <c r="G547" i="48"/>
  <c r="G546" i="48"/>
  <c r="G545" i="48"/>
  <c r="G544" i="48"/>
  <c r="G543" i="48"/>
  <c r="G542" i="48"/>
  <c r="G541" i="48"/>
  <c r="G540" i="48"/>
  <c r="G539" i="48"/>
  <c r="G538" i="48"/>
  <c r="G537" i="48"/>
  <c r="G536" i="48"/>
  <c r="G535" i="48"/>
  <c r="G534" i="48"/>
  <c r="G533" i="48"/>
  <c r="G532" i="48"/>
  <c r="G531" i="48"/>
  <c r="G530" i="48"/>
  <c r="G529" i="48"/>
  <c r="G528" i="48"/>
  <c r="G527" i="48"/>
  <c r="G526" i="48"/>
  <c r="G525" i="48"/>
  <c r="G524" i="48"/>
  <c r="G523" i="48"/>
  <c r="G522" i="48"/>
  <c r="G521" i="48"/>
  <c r="G520" i="48"/>
  <c r="G519" i="48"/>
  <c r="G518" i="48"/>
  <c r="G517" i="48"/>
  <c r="G516" i="48"/>
  <c r="G515" i="48"/>
  <c r="G514" i="48"/>
  <c r="G513" i="48"/>
  <c r="G512" i="48"/>
  <c r="G511" i="48"/>
  <c r="G510" i="48"/>
  <c r="G509" i="48"/>
  <c r="G508" i="48"/>
  <c r="G507" i="48"/>
  <c r="G506" i="48"/>
  <c r="G505" i="48"/>
  <c r="G504" i="48"/>
  <c r="G503" i="48"/>
  <c r="G502" i="48"/>
  <c r="G501" i="48"/>
  <c r="G500" i="48"/>
  <c r="G499" i="48"/>
  <c r="G498" i="48"/>
  <c r="G497" i="48"/>
  <c r="G496" i="48"/>
  <c r="G495" i="48"/>
  <c r="G494" i="48"/>
  <c r="G493" i="48"/>
  <c r="G492" i="48"/>
  <c r="G491" i="48"/>
  <c r="G490" i="48"/>
  <c r="G489" i="48"/>
  <c r="G488" i="48"/>
  <c r="G487" i="48"/>
  <c r="G486" i="48"/>
  <c r="G485" i="48"/>
  <c r="G484" i="48"/>
  <c r="G483" i="48"/>
  <c r="G482" i="48"/>
  <c r="G481" i="48"/>
  <c r="G480" i="48"/>
  <c r="G479" i="48"/>
  <c r="G478" i="48"/>
  <c r="G477" i="48"/>
  <c r="G476" i="48"/>
  <c r="G475" i="48"/>
  <c r="G474" i="48"/>
  <c r="G473" i="48"/>
  <c r="G472" i="48"/>
  <c r="G471" i="48"/>
  <c r="G470" i="48"/>
  <c r="G469" i="48"/>
  <c r="G468" i="48"/>
  <c r="G467" i="48"/>
  <c r="G466" i="48"/>
  <c r="G465" i="48"/>
  <c r="G464" i="48"/>
  <c r="G463" i="48"/>
  <c r="G462" i="48"/>
  <c r="G461" i="48"/>
  <c r="G460" i="48"/>
  <c r="G459" i="48"/>
  <c r="G458" i="48"/>
  <c r="G457" i="48"/>
  <c r="G456" i="48"/>
  <c r="G455" i="48"/>
  <c r="G454" i="48"/>
  <c r="G453" i="48"/>
  <c r="G452" i="48"/>
  <c r="G451" i="48"/>
  <c r="G450" i="48"/>
  <c r="G449" i="48"/>
  <c r="G448" i="48"/>
  <c r="G447" i="48"/>
  <c r="G446" i="48"/>
  <c r="G445" i="48"/>
  <c r="G444" i="48"/>
  <c r="G443" i="48"/>
  <c r="G442" i="48"/>
  <c r="G441" i="48"/>
  <c r="G440" i="48"/>
  <c r="G439" i="48"/>
  <c r="G438" i="48"/>
  <c r="G437" i="48"/>
  <c r="G436" i="48"/>
  <c r="G435" i="48"/>
  <c r="G434" i="48"/>
  <c r="G433" i="48"/>
  <c r="G432" i="48"/>
  <c r="G431" i="48"/>
  <c r="G430" i="48"/>
  <c r="G429" i="48"/>
  <c r="G428" i="48"/>
  <c r="G427" i="48"/>
  <c r="G426" i="48"/>
  <c r="G425" i="48"/>
  <c r="G424" i="48"/>
  <c r="G423" i="48"/>
  <c r="G422" i="48"/>
  <c r="G421" i="48"/>
  <c r="G420" i="48"/>
  <c r="G419" i="48"/>
  <c r="G418" i="48"/>
  <c r="G417" i="48"/>
  <c r="G416" i="48"/>
  <c r="G415" i="48"/>
  <c r="G414" i="48"/>
  <c r="G413" i="48"/>
  <c r="G412" i="48"/>
  <c r="G411" i="48"/>
  <c r="G410" i="48"/>
  <c r="G409" i="48"/>
  <c r="G408" i="48"/>
  <c r="G407" i="48"/>
  <c r="G406" i="48"/>
  <c r="G405" i="48"/>
  <c r="G404" i="48"/>
  <c r="G403" i="48"/>
  <c r="G402" i="48"/>
  <c r="G401" i="48"/>
  <c r="G400" i="48"/>
  <c r="G399" i="48"/>
  <c r="G398" i="48"/>
  <c r="G397" i="48"/>
  <c r="G396" i="48"/>
  <c r="G395" i="48"/>
  <c r="G394" i="48"/>
  <c r="G393" i="48"/>
  <c r="G392" i="48"/>
  <c r="G391" i="48"/>
  <c r="G390" i="48"/>
  <c r="G389" i="48"/>
  <c r="G388" i="48"/>
  <c r="G387" i="48"/>
  <c r="G386" i="48"/>
  <c r="G385" i="48"/>
  <c r="G384" i="48"/>
  <c r="G383" i="48"/>
  <c r="G382" i="48"/>
  <c r="G381" i="48"/>
  <c r="G380" i="48"/>
  <c r="G379" i="48"/>
  <c r="G378" i="48"/>
  <c r="G377" i="48"/>
  <c r="G376" i="48"/>
  <c r="G375" i="48"/>
  <c r="G374" i="48"/>
  <c r="G373" i="48"/>
  <c r="G372" i="48"/>
  <c r="G371" i="48"/>
  <c r="G370" i="48"/>
  <c r="G369" i="48"/>
  <c r="G368" i="48"/>
  <c r="G367" i="48"/>
  <c r="G366" i="48"/>
  <c r="G365" i="48"/>
  <c r="G364" i="48"/>
  <c r="G363" i="48"/>
  <c r="G362" i="48"/>
  <c r="G361" i="48"/>
  <c r="G360" i="48"/>
  <c r="G359" i="48"/>
  <c r="G358" i="48"/>
  <c r="G357" i="48"/>
  <c r="G356" i="48"/>
  <c r="G355" i="48"/>
  <c r="G354" i="48"/>
  <c r="G353" i="48"/>
  <c r="G352" i="48"/>
  <c r="G351" i="48"/>
  <c r="G350" i="48"/>
  <c r="G349" i="48"/>
  <c r="G348" i="48"/>
  <c r="G347" i="48"/>
  <c r="G346" i="48"/>
  <c r="G345" i="48"/>
  <c r="G344" i="48"/>
  <c r="G343" i="48"/>
  <c r="G342" i="48"/>
  <c r="G341" i="48"/>
  <c r="G340" i="48"/>
  <c r="G339" i="48"/>
  <c r="G338" i="48"/>
  <c r="G337" i="48"/>
  <c r="G336" i="48"/>
  <c r="G335" i="48"/>
  <c r="G334" i="48"/>
  <c r="G333" i="48"/>
  <c r="G332" i="48"/>
  <c r="G331" i="48"/>
  <c r="G330" i="48"/>
  <c r="G329" i="48"/>
  <c r="G328" i="48"/>
  <c r="G327" i="48"/>
  <c r="G326" i="48"/>
  <c r="G325" i="48"/>
  <c r="G324" i="48"/>
  <c r="G323" i="48"/>
  <c r="G322" i="48"/>
  <c r="G321" i="48"/>
  <c r="G320" i="48"/>
  <c r="G319" i="48"/>
  <c r="G318" i="48"/>
  <c r="G317" i="48"/>
  <c r="G316" i="48"/>
  <c r="G315" i="48"/>
  <c r="G314" i="48"/>
  <c r="G313" i="48"/>
  <c r="G312" i="48"/>
  <c r="G311" i="48"/>
  <c r="G310" i="48"/>
  <c r="G309" i="48"/>
  <c r="G308" i="48"/>
  <c r="G307" i="48"/>
  <c r="G306" i="48"/>
  <c r="G305" i="48"/>
  <c r="G304" i="48"/>
  <c r="G303" i="48"/>
  <c r="G302" i="48"/>
  <c r="G301" i="48"/>
  <c r="G300" i="48"/>
  <c r="G299" i="48"/>
  <c r="G298" i="48"/>
  <c r="G297" i="48"/>
  <c r="G296" i="48"/>
  <c r="G295" i="48"/>
  <c r="G294" i="48"/>
  <c r="G293" i="48"/>
  <c r="G292" i="48"/>
  <c r="G291" i="48"/>
  <c r="G290" i="48"/>
  <c r="G289" i="48"/>
  <c r="G288" i="48"/>
  <c r="G287" i="48"/>
  <c r="G286" i="48"/>
  <c r="G285" i="48"/>
  <c r="G284" i="48"/>
  <c r="G283" i="48"/>
  <c r="G282" i="48"/>
  <c r="G281" i="48"/>
  <c r="G280" i="48"/>
  <c r="G279" i="48"/>
  <c r="G278" i="48"/>
  <c r="G277" i="48"/>
  <c r="G276" i="48"/>
  <c r="G275" i="48"/>
  <c r="G274" i="48"/>
  <c r="G273" i="48"/>
  <c r="G272" i="48"/>
  <c r="G271" i="48"/>
  <c r="G270" i="48"/>
  <c r="G269" i="48"/>
  <c r="G268" i="48"/>
  <c r="G267" i="48"/>
  <c r="G266" i="48"/>
  <c r="G265" i="48"/>
  <c r="G264" i="48"/>
  <c r="G263" i="48"/>
  <c r="G262" i="48"/>
  <c r="G261" i="48"/>
  <c r="G260" i="48"/>
  <c r="G259" i="48"/>
  <c r="G258" i="48"/>
  <c r="G257" i="48"/>
  <c r="G256" i="48"/>
  <c r="G255" i="48"/>
  <c r="G254" i="48"/>
  <c r="G253" i="48"/>
  <c r="G252" i="48"/>
  <c r="G251" i="48"/>
  <c r="G250" i="48"/>
  <c r="G249" i="48"/>
  <c r="G248" i="48"/>
  <c r="G247" i="48"/>
  <c r="G246" i="48"/>
  <c r="G245" i="48"/>
  <c r="G244" i="48"/>
  <c r="G243" i="48"/>
  <c r="G242" i="48"/>
  <c r="G241" i="48"/>
  <c r="G240" i="48"/>
  <c r="G239" i="48"/>
  <c r="G238" i="48"/>
  <c r="G237" i="48"/>
  <c r="G236" i="48"/>
  <c r="G235" i="48"/>
  <c r="G234" i="48"/>
  <c r="G233" i="48"/>
  <c r="G232" i="48"/>
  <c r="G231" i="48"/>
  <c r="G230" i="48"/>
  <c r="G229" i="48"/>
  <c r="G228" i="48"/>
  <c r="G227" i="48"/>
  <c r="G226" i="48"/>
  <c r="G225" i="48"/>
  <c r="G224" i="48"/>
  <c r="G223" i="48"/>
  <c r="G222" i="48"/>
  <c r="G221" i="48"/>
  <c r="G220" i="48"/>
  <c r="G219" i="48"/>
  <c r="G218" i="48"/>
  <c r="G217" i="48"/>
  <c r="G216" i="48"/>
  <c r="G215" i="48"/>
  <c r="G214" i="48"/>
  <c r="G213" i="48"/>
  <c r="G212" i="48"/>
  <c r="G211" i="48"/>
  <c r="G210" i="48"/>
  <c r="G209" i="48"/>
  <c r="G208" i="48"/>
  <c r="G207" i="48"/>
  <c r="G206" i="48"/>
  <c r="G205" i="48"/>
  <c r="G204" i="48"/>
  <c r="G203" i="48"/>
  <c r="G202" i="48"/>
  <c r="G201" i="48"/>
  <c r="G200" i="48"/>
  <c r="G199" i="48"/>
  <c r="G198" i="48"/>
  <c r="G197" i="48"/>
  <c r="G196" i="48"/>
  <c r="G195" i="48"/>
  <c r="G194" i="48"/>
  <c r="G193" i="48"/>
  <c r="G192" i="48"/>
  <c r="G191" i="48"/>
  <c r="G190" i="48"/>
  <c r="G189" i="48"/>
  <c r="G188" i="48"/>
  <c r="G187" i="48"/>
  <c r="G186" i="48"/>
  <c r="G185" i="48"/>
  <c r="G184" i="48"/>
  <c r="G183" i="48"/>
  <c r="G182" i="48"/>
  <c r="G181" i="48"/>
  <c r="G180" i="48"/>
  <c r="G179" i="48"/>
  <c r="G178" i="48"/>
  <c r="G177" i="48"/>
  <c r="G176" i="48"/>
  <c r="G175" i="48"/>
  <c r="G174" i="48"/>
  <c r="G173" i="48"/>
  <c r="G172" i="48"/>
  <c r="G171" i="48"/>
  <c r="G170" i="48"/>
  <c r="G169" i="48"/>
  <c r="G168" i="48"/>
  <c r="G167" i="48"/>
  <c r="G166" i="48"/>
  <c r="G165" i="48"/>
  <c r="G164" i="48"/>
  <c r="G163" i="48"/>
  <c r="G162" i="48"/>
  <c r="G161" i="48"/>
  <c r="G160" i="48"/>
  <c r="G159" i="48"/>
  <c r="G158" i="48"/>
  <c r="G157" i="48"/>
  <c r="G156" i="48"/>
  <c r="G155" i="48"/>
  <c r="G154" i="48"/>
  <c r="G153" i="48"/>
  <c r="G152" i="48"/>
  <c r="G151" i="48"/>
  <c r="G150" i="48"/>
  <c r="G149" i="48"/>
  <c r="G148" i="48"/>
  <c r="G147" i="48"/>
  <c r="G146" i="48"/>
  <c r="G145" i="48"/>
  <c r="G144" i="48"/>
  <c r="G143" i="48"/>
  <c r="G142" i="48"/>
  <c r="G141" i="48"/>
  <c r="G140" i="48"/>
  <c r="G139" i="48"/>
  <c r="G138" i="48"/>
  <c r="G137" i="48"/>
  <c r="G136" i="48"/>
  <c r="G135" i="48"/>
  <c r="G134" i="48"/>
  <c r="G133" i="48"/>
  <c r="G132" i="48"/>
  <c r="G131" i="48"/>
  <c r="G130" i="48"/>
  <c r="G129" i="48"/>
  <c r="G128" i="48"/>
  <c r="G127" i="48"/>
  <c r="G126" i="48"/>
  <c r="G125" i="48"/>
  <c r="G124" i="48"/>
  <c r="G123" i="48"/>
  <c r="G122" i="48"/>
  <c r="G121" i="48"/>
  <c r="G120" i="48"/>
  <c r="G119" i="48"/>
  <c r="G118" i="48"/>
  <c r="G117" i="48"/>
  <c r="G116" i="48"/>
  <c r="G115" i="48"/>
  <c r="G114" i="48"/>
  <c r="G113" i="48"/>
  <c r="G112" i="48"/>
  <c r="G111" i="48"/>
  <c r="G110" i="48"/>
  <c r="G109" i="48"/>
  <c r="G108" i="48"/>
  <c r="G107" i="48"/>
  <c r="G106" i="48"/>
  <c r="G105" i="48"/>
  <c r="G104" i="48"/>
  <c r="G103" i="48"/>
  <c r="G102" i="48"/>
  <c r="G101" i="48"/>
  <c r="G100" i="48"/>
  <c r="G99" i="48"/>
  <c r="G98" i="48"/>
  <c r="G97" i="48"/>
  <c r="G96" i="48"/>
  <c r="G95" i="48"/>
  <c r="G94" i="48"/>
  <c r="G93" i="48"/>
  <c r="G92" i="48"/>
  <c r="G91" i="48"/>
  <c r="G90" i="48"/>
  <c r="G89" i="48"/>
  <c r="G88" i="48"/>
  <c r="G87" i="48"/>
  <c r="G86" i="48"/>
  <c r="G85" i="48"/>
  <c r="G84" i="48"/>
  <c r="G83" i="48"/>
  <c r="G82" i="48"/>
  <c r="G81" i="48"/>
  <c r="G80" i="48"/>
  <c r="G79" i="48"/>
  <c r="G78" i="48"/>
  <c r="G77" i="48"/>
  <c r="G76" i="48"/>
  <c r="G75" i="48"/>
  <c r="G74" i="48"/>
  <c r="G73" i="48"/>
  <c r="G72" i="48"/>
  <c r="G71" i="48"/>
  <c r="G70" i="48"/>
  <c r="G69" i="48"/>
  <c r="G68" i="48"/>
  <c r="G67" i="48"/>
  <c r="G66" i="48"/>
  <c r="G65" i="48"/>
  <c r="G64" i="48"/>
  <c r="G63" i="48"/>
  <c r="G62" i="48"/>
  <c r="G61" i="48"/>
  <c r="G60" i="48"/>
  <c r="G59" i="48"/>
  <c r="G58" i="48"/>
  <c r="G57" i="48"/>
  <c r="G56" i="48"/>
  <c r="G55" i="48"/>
  <c r="G54" i="48"/>
  <c r="G53" i="48"/>
  <c r="G52" i="48"/>
  <c r="G51" i="48"/>
  <c r="G50" i="48"/>
  <c r="G49" i="48"/>
  <c r="G48" i="48"/>
  <c r="G47" i="48"/>
  <c r="G46" i="48"/>
  <c r="G45" i="48"/>
  <c r="G44" i="48"/>
  <c r="G43" i="48"/>
  <c r="G42" i="48"/>
  <c r="G41" i="48"/>
  <c r="G40" i="48"/>
  <c r="G39" i="48"/>
  <c r="G38" i="48"/>
  <c r="G37" i="48"/>
  <c r="G36" i="48"/>
  <c r="G35" i="48"/>
  <c r="G34" i="48"/>
  <c r="G33" i="48"/>
  <c r="G32" i="48"/>
  <c r="G31" i="48"/>
  <c r="G30" i="48"/>
  <c r="G29" i="48"/>
  <c r="G28" i="48"/>
  <c r="G27" i="48"/>
  <c r="G26" i="48"/>
  <c r="G25" i="48"/>
  <c r="G24" i="48"/>
  <c r="G23" i="48"/>
  <c r="G22" i="48"/>
  <c r="G21" i="48"/>
  <c r="G20" i="48"/>
  <c r="G19" i="48"/>
  <c r="G18" i="48"/>
  <c r="G17" i="48"/>
  <c r="G16" i="48"/>
  <c r="G15" i="48"/>
  <c r="G14" i="48"/>
  <c r="G13" i="48"/>
  <c r="G12" i="48"/>
  <c r="G11" i="48"/>
  <c r="G10" i="48"/>
  <c r="G9" i="48"/>
  <c r="G8" i="48"/>
  <c r="G7" i="48"/>
  <c r="G6" i="48"/>
  <c r="G5" i="48"/>
  <c r="G4" i="48"/>
  <c r="G3" i="48"/>
  <c r="G2" i="48"/>
  <c r="G298" i="47"/>
  <c r="F298" i="47" s="1"/>
  <c r="G297" i="47"/>
  <c r="F297" i="47"/>
  <c r="G296" i="47"/>
  <c r="F296" i="47" s="1"/>
  <c r="G295" i="47"/>
  <c r="F295" i="47" s="1"/>
  <c r="G294" i="47"/>
  <c r="F294" i="47" s="1"/>
  <c r="G293" i="47"/>
  <c r="F293" i="47" s="1"/>
  <c r="G292" i="47"/>
  <c r="F292" i="47"/>
  <c r="G291" i="47"/>
  <c r="F291" i="47" s="1"/>
  <c r="G290" i="47"/>
  <c r="F290" i="47" s="1"/>
  <c r="G289" i="47"/>
  <c r="F289" i="47" s="1"/>
  <c r="G288" i="47"/>
  <c r="F288" i="47" s="1"/>
  <c r="G287" i="47"/>
  <c r="F287" i="47"/>
  <c r="G286" i="47"/>
  <c r="F286" i="47" s="1"/>
  <c r="G285" i="47"/>
  <c r="F285" i="47" s="1"/>
  <c r="G284" i="47"/>
  <c r="F284" i="47" s="1"/>
  <c r="G283" i="47"/>
  <c r="F283" i="47" s="1"/>
  <c r="G282" i="47"/>
  <c r="F282" i="47"/>
  <c r="G281" i="47"/>
  <c r="F281" i="47" s="1"/>
  <c r="G280" i="47"/>
  <c r="F280" i="47" s="1"/>
  <c r="G279" i="47"/>
  <c r="F279" i="47" s="1"/>
  <c r="G278" i="47"/>
  <c r="F278" i="47" s="1"/>
  <c r="G277" i="47"/>
  <c r="F277" i="47"/>
  <c r="G276" i="47"/>
  <c r="F276" i="47" s="1"/>
  <c r="G275" i="47"/>
  <c r="F275" i="47" s="1"/>
  <c r="G274" i="47"/>
  <c r="F274" i="47" s="1"/>
  <c r="G273" i="47"/>
  <c r="F273" i="47" s="1"/>
  <c r="G272" i="47"/>
  <c r="F272" i="47"/>
  <c r="G271" i="47"/>
  <c r="F271" i="47" s="1"/>
  <c r="G270" i="47"/>
  <c r="F270" i="47" s="1"/>
  <c r="G269" i="47"/>
  <c r="F269" i="47" s="1"/>
  <c r="G268" i="47"/>
  <c r="F268" i="47" s="1"/>
  <c r="G267" i="47"/>
  <c r="F267" i="47" s="1"/>
  <c r="G266" i="47"/>
  <c r="F266" i="47" s="1"/>
  <c r="G265" i="47"/>
  <c r="F265" i="47" s="1"/>
  <c r="G264" i="47"/>
  <c r="F264" i="47" s="1"/>
  <c r="G263" i="47"/>
  <c r="F263" i="47" s="1"/>
  <c r="G262" i="47"/>
  <c r="F262" i="47"/>
  <c r="G261" i="47"/>
  <c r="F261" i="47" s="1"/>
  <c r="G260" i="47"/>
  <c r="F260" i="47" s="1"/>
  <c r="G259" i="47"/>
  <c r="F259" i="47" s="1"/>
  <c r="G258" i="47"/>
  <c r="F258" i="47" s="1"/>
  <c r="G257" i="47"/>
  <c r="F257" i="47"/>
  <c r="G256" i="47"/>
  <c r="F256" i="47" s="1"/>
  <c r="G255" i="47"/>
  <c r="F255" i="47" s="1"/>
  <c r="G254" i="47"/>
  <c r="F254" i="47" s="1"/>
  <c r="G253" i="47"/>
  <c r="F253" i="47" s="1"/>
  <c r="G252" i="47"/>
  <c r="F252" i="47"/>
  <c r="G251" i="47"/>
  <c r="F251" i="47" s="1"/>
  <c r="G250" i="47"/>
  <c r="F250" i="47" s="1"/>
  <c r="G249" i="47"/>
  <c r="F249" i="47" s="1"/>
  <c r="G248" i="47"/>
  <c r="F248" i="47" s="1"/>
  <c r="G247" i="47"/>
  <c r="F247" i="47"/>
  <c r="G246" i="47"/>
  <c r="F246" i="47" s="1"/>
  <c r="G245" i="47"/>
  <c r="F245" i="47" s="1"/>
  <c r="G244" i="47"/>
  <c r="F244" i="47" s="1"/>
  <c r="G243" i="47"/>
  <c r="F243" i="47" s="1"/>
  <c r="G242" i="47"/>
  <c r="F242" i="47"/>
  <c r="G241" i="47"/>
  <c r="F241" i="47" s="1"/>
  <c r="G240" i="47"/>
  <c r="F240" i="47" s="1"/>
  <c r="G239" i="47"/>
  <c r="F239" i="47" s="1"/>
  <c r="G238" i="47"/>
  <c r="F238" i="47" s="1"/>
  <c r="G237" i="47"/>
  <c r="F237" i="47"/>
  <c r="G236" i="47"/>
  <c r="F236" i="47" s="1"/>
  <c r="G235" i="47"/>
  <c r="F235" i="47" s="1"/>
  <c r="G234" i="47"/>
  <c r="F234" i="47" s="1"/>
  <c r="G233" i="47"/>
  <c r="F233" i="47" s="1"/>
  <c r="G232" i="47"/>
  <c r="F232" i="47"/>
  <c r="G231" i="47"/>
  <c r="F231" i="47" s="1"/>
  <c r="G230" i="47"/>
  <c r="F230" i="47" s="1"/>
  <c r="G229" i="47"/>
  <c r="F229" i="47" s="1"/>
  <c r="G228" i="47"/>
  <c r="F228" i="47" s="1"/>
  <c r="G227" i="47"/>
  <c r="F227" i="47"/>
  <c r="G226" i="47"/>
  <c r="F226" i="47" s="1"/>
  <c r="G225" i="47"/>
  <c r="F225" i="47" s="1"/>
  <c r="G224" i="47"/>
  <c r="F224" i="47" s="1"/>
  <c r="G223" i="47"/>
  <c r="F223" i="47" s="1"/>
  <c r="G222" i="47"/>
  <c r="F222" i="47"/>
  <c r="G221" i="47"/>
  <c r="F221" i="47" s="1"/>
  <c r="G220" i="47"/>
  <c r="F220" i="47" s="1"/>
  <c r="G219" i="47"/>
  <c r="F219" i="47" s="1"/>
  <c r="G218" i="47"/>
  <c r="F218" i="47" s="1"/>
  <c r="G217" i="47"/>
  <c r="F217" i="47"/>
  <c r="G216" i="47"/>
  <c r="F216" i="47" s="1"/>
  <c r="G215" i="47"/>
  <c r="F215" i="47" s="1"/>
  <c r="G214" i="47"/>
  <c r="F214" i="47" s="1"/>
  <c r="G213" i="47"/>
  <c r="F213" i="47" s="1"/>
  <c r="G212" i="47"/>
  <c r="F212" i="47"/>
  <c r="G211" i="47"/>
  <c r="F211" i="47" s="1"/>
  <c r="G210" i="47"/>
  <c r="F210" i="47" s="1"/>
  <c r="G209" i="47"/>
  <c r="F209" i="47" s="1"/>
  <c r="G208" i="47"/>
  <c r="F208" i="47" s="1"/>
  <c r="G207" i="47"/>
  <c r="F207" i="47"/>
  <c r="G206" i="47"/>
  <c r="F206" i="47" s="1"/>
  <c r="G205" i="47"/>
  <c r="F205" i="47" s="1"/>
  <c r="G204" i="47"/>
  <c r="F204" i="47" s="1"/>
  <c r="G203" i="47"/>
  <c r="F203" i="47" s="1"/>
  <c r="G202" i="47"/>
  <c r="F202" i="47"/>
  <c r="G201" i="47"/>
  <c r="F201" i="47" s="1"/>
  <c r="G200" i="47"/>
  <c r="F200" i="47" s="1"/>
  <c r="G199" i="47"/>
  <c r="F199" i="47" s="1"/>
  <c r="G198" i="47"/>
  <c r="F198" i="47" s="1"/>
  <c r="G197" i="47"/>
  <c r="F197" i="47"/>
  <c r="G196" i="47"/>
  <c r="F196" i="47" s="1"/>
  <c r="G195" i="47"/>
  <c r="F195" i="47" s="1"/>
  <c r="G194" i="47"/>
  <c r="F194" i="47" s="1"/>
  <c r="G193" i="47"/>
  <c r="F193" i="47" s="1"/>
  <c r="G192" i="47"/>
  <c r="F192" i="47"/>
  <c r="G191" i="47"/>
  <c r="F191" i="47" s="1"/>
  <c r="G190" i="47"/>
  <c r="F190" i="47" s="1"/>
  <c r="G189" i="47"/>
  <c r="F189" i="47" s="1"/>
  <c r="G188" i="47"/>
  <c r="F188" i="47" s="1"/>
  <c r="G187" i="47"/>
  <c r="F187" i="47"/>
  <c r="G186" i="47"/>
  <c r="F186" i="47" s="1"/>
  <c r="G185" i="47"/>
  <c r="F185" i="47" s="1"/>
  <c r="G184" i="47"/>
  <c r="F184" i="47" s="1"/>
  <c r="G183" i="47"/>
  <c r="F183" i="47" s="1"/>
  <c r="G182" i="47"/>
  <c r="F182" i="47"/>
  <c r="G181" i="47"/>
  <c r="F181" i="47" s="1"/>
  <c r="G180" i="47"/>
  <c r="F180" i="47" s="1"/>
  <c r="G179" i="47"/>
  <c r="F179" i="47" s="1"/>
  <c r="G178" i="47"/>
  <c r="F178" i="47" s="1"/>
  <c r="G177" i="47"/>
  <c r="F177" i="47"/>
  <c r="G176" i="47"/>
  <c r="F176" i="47" s="1"/>
  <c r="G175" i="47"/>
  <c r="F175" i="47" s="1"/>
  <c r="G174" i="47"/>
  <c r="F174" i="47" s="1"/>
  <c r="G173" i="47"/>
  <c r="F173" i="47" s="1"/>
  <c r="G172" i="47"/>
  <c r="F172" i="47"/>
  <c r="G171" i="47"/>
  <c r="F171" i="47" s="1"/>
  <c r="G170" i="47"/>
  <c r="F170" i="47" s="1"/>
  <c r="G169" i="47"/>
  <c r="F169" i="47" s="1"/>
  <c r="G168" i="47"/>
  <c r="F168" i="47" s="1"/>
  <c r="G167" i="47"/>
  <c r="F167" i="47"/>
  <c r="G166" i="47"/>
  <c r="F166" i="47" s="1"/>
  <c r="G165" i="47"/>
  <c r="F165" i="47" s="1"/>
  <c r="F164" i="47"/>
  <c r="G163" i="47"/>
  <c r="F163" i="47" s="1"/>
  <c r="G162" i="47"/>
  <c r="F162" i="47" s="1"/>
  <c r="G161" i="47"/>
  <c r="F161" i="47"/>
  <c r="G160" i="47"/>
  <c r="F160" i="47"/>
  <c r="G159" i="47"/>
  <c r="F159" i="47"/>
  <c r="G158" i="47"/>
  <c r="F158" i="47" s="1"/>
  <c r="G157" i="47"/>
  <c r="F157" i="47" s="1"/>
  <c r="G156" i="47"/>
  <c r="F156" i="47"/>
  <c r="G155" i="47"/>
  <c r="F155" i="47"/>
  <c r="G154" i="47"/>
  <c r="F154" i="47"/>
  <c r="G153" i="47"/>
  <c r="F153" i="47" s="1"/>
  <c r="G152" i="47"/>
  <c r="F152" i="47" s="1"/>
  <c r="G151" i="47"/>
  <c r="F151" i="47"/>
  <c r="G150" i="47"/>
  <c r="F150" i="47"/>
  <c r="G149" i="47"/>
  <c r="F149" i="47"/>
  <c r="G148" i="47"/>
  <c r="F148" i="47" s="1"/>
  <c r="G147" i="47"/>
  <c r="F147" i="47" s="1"/>
  <c r="G146" i="47"/>
  <c r="F146" i="47"/>
  <c r="G145" i="47"/>
  <c r="F145" i="47"/>
  <c r="G144" i="47"/>
  <c r="F144" i="47"/>
  <c r="G143" i="47"/>
  <c r="F143" i="47" s="1"/>
  <c r="G142" i="47"/>
  <c r="F142" i="47" s="1"/>
  <c r="G141" i="47"/>
  <c r="F141" i="47"/>
  <c r="G140" i="47"/>
  <c r="F140" i="47"/>
  <c r="G139" i="47"/>
  <c r="F139" i="47"/>
  <c r="G138" i="47"/>
  <c r="F138" i="47" s="1"/>
  <c r="G137" i="47"/>
  <c r="F137" i="47" s="1"/>
  <c r="G136" i="47"/>
  <c r="F136" i="47"/>
  <c r="G135" i="47"/>
  <c r="F135" i="47"/>
  <c r="G134" i="47"/>
  <c r="F134" i="47"/>
  <c r="G133" i="47"/>
  <c r="F133" i="47" s="1"/>
  <c r="G132" i="47"/>
  <c r="F132" i="47" s="1"/>
  <c r="G131" i="47"/>
  <c r="F131" i="47"/>
  <c r="G130" i="47"/>
  <c r="F130" i="47"/>
  <c r="G129" i="47"/>
  <c r="F129" i="47"/>
  <c r="G128" i="47"/>
  <c r="F128" i="47" s="1"/>
  <c r="G127" i="47"/>
  <c r="F127" i="47" s="1"/>
  <c r="G126" i="47"/>
  <c r="F126" i="47"/>
  <c r="G125" i="47"/>
  <c r="F125" i="47"/>
  <c r="G124" i="47"/>
  <c r="F124" i="47"/>
  <c r="G123" i="47"/>
  <c r="F123" i="47" s="1"/>
  <c r="G122" i="47"/>
  <c r="F122" i="47" s="1"/>
  <c r="G121" i="47"/>
  <c r="F121" i="47"/>
  <c r="G120" i="47"/>
  <c r="F120" i="47"/>
  <c r="G119" i="47"/>
  <c r="F119" i="47"/>
  <c r="G118" i="47"/>
  <c r="F118" i="47" s="1"/>
  <c r="G117" i="47"/>
  <c r="F117" i="47" s="1"/>
  <c r="G116" i="47"/>
  <c r="F116" i="47"/>
  <c r="G115" i="47"/>
  <c r="F115" i="47"/>
  <c r="G114" i="47"/>
  <c r="F114" i="47"/>
  <c r="G113" i="47"/>
  <c r="F113" i="47" s="1"/>
  <c r="G112" i="47"/>
  <c r="F112" i="47" s="1"/>
  <c r="G111" i="47"/>
  <c r="F111" i="47"/>
  <c r="G110" i="47"/>
  <c r="F110" i="47"/>
  <c r="G109" i="47"/>
  <c r="F109" i="47"/>
  <c r="G108" i="47"/>
  <c r="F108" i="47" s="1"/>
  <c r="G107" i="47"/>
  <c r="F107" i="47" s="1"/>
  <c r="G106" i="47"/>
  <c r="F106" i="47"/>
  <c r="G105" i="47"/>
  <c r="F105" i="47"/>
  <c r="G104" i="47"/>
  <c r="F104" i="47"/>
  <c r="G103" i="47"/>
  <c r="F103" i="47" s="1"/>
  <c r="G102" i="47"/>
  <c r="F102" i="47" s="1"/>
  <c r="G101" i="47"/>
  <c r="F101" i="47"/>
  <c r="G100" i="47"/>
  <c r="F100" i="47"/>
  <c r="G99" i="47"/>
  <c r="F99" i="47"/>
  <c r="G98" i="47"/>
  <c r="F98" i="47" s="1"/>
  <c r="G97" i="47"/>
  <c r="F97" i="47" s="1"/>
  <c r="G96" i="47"/>
  <c r="F96" i="47"/>
  <c r="G95" i="47"/>
  <c r="F95" i="47"/>
  <c r="G94" i="47"/>
  <c r="F94" i="47"/>
  <c r="G93" i="47"/>
  <c r="F93" i="47" s="1"/>
  <c r="G92" i="47"/>
  <c r="F92" i="47" s="1"/>
  <c r="G91" i="47"/>
  <c r="F91" i="47"/>
  <c r="G90" i="47"/>
  <c r="F90" i="47"/>
  <c r="G89" i="47"/>
  <c r="F89" i="47"/>
  <c r="G88" i="47"/>
  <c r="F88" i="47" s="1"/>
  <c r="G87" i="47"/>
  <c r="F87" i="47" s="1"/>
  <c r="G86" i="47"/>
  <c r="F86" i="47"/>
  <c r="G85" i="47"/>
  <c r="F85" i="47"/>
  <c r="G84" i="47"/>
  <c r="F84" i="47"/>
  <c r="G83" i="47"/>
  <c r="F83" i="47" s="1"/>
  <c r="G82" i="47"/>
  <c r="F82" i="47" s="1"/>
  <c r="G81" i="47"/>
  <c r="F81" i="47"/>
  <c r="G80" i="47"/>
  <c r="F80" i="47"/>
  <c r="G79" i="47"/>
  <c r="F79" i="47"/>
  <c r="G78" i="47"/>
  <c r="F78" i="47" s="1"/>
  <c r="G77" i="47"/>
  <c r="F77" i="47" s="1"/>
  <c r="F76" i="47"/>
  <c r="F75" i="47"/>
  <c r="F74" i="47"/>
  <c r="F73" i="47"/>
  <c r="F72" i="47"/>
  <c r="F71" i="47"/>
  <c r="F70" i="47"/>
  <c r="F69" i="47"/>
  <c r="F68" i="47"/>
  <c r="F67" i="47"/>
  <c r="F66" i="47"/>
  <c r="F65" i="47"/>
  <c r="F64" i="47"/>
  <c r="F63" i="47"/>
  <c r="F62" i="47"/>
  <c r="F61" i="47"/>
  <c r="F60" i="47"/>
  <c r="F59" i="47"/>
  <c r="F58" i="47"/>
  <c r="F57" i="47"/>
  <c r="F56" i="47"/>
  <c r="F55" i="47"/>
  <c r="F54" i="47"/>
  <c r="F53" i="47"/>
  <c r="F52" i="47"/>
  <c r="F51" i="47"/>
  <c r="F50" i="47"/>
  <c r="F49" i="47"/>
  <c r="F48" i="47"/>
  <c r="F47" i="47"/>
  <c r="F46" i="47"/>
  <c r="F45" i="47"/>
  <c r="F44" i="47"/>
  <c r="F43" i="47"/>
  <c r="F42" i="47"/>
  <c r="F41" i="47"/>
  <c r="F40" i="47"/>
  <c r="F39" i="47"/>
  <c r="F38" i="47"/>
  <c r="F37" i="47"/>
  <c r="F36" i="47"/>
  <c r="F35" i="47"/>
  <c r="F34" i="47"/>
  <c r="F33" i="47"/>
  <c r="F32" i="47"/>
  <c r="F31" i="47"/>
  <c r="F30" i="47"/>
  <c r="F29" i="47"/>
  <c r="F28" i="47"/>
  <c r="F27" i="47"/>
  <c r="F26" i="47"/>
  <c r="F25" i="47"/>
  <c r="F24" i="47"/>
  <c r="F23" i="47"/>
  <c r="F22" i="47"/>
  <c r="F21" i="47"/>
  <c r="F20" i="47"/>
  <c r="F19" i="47"/>
  <c r="F18" i="47"/>
  <c r="F17" i="47"/>
  <c r="F16" i="47"/>
  <c r="F15" i="47"/>
  <c r="F14" i="47"/>
  <c r="F13" i="47"/>
  <c r="F12" i="47"/>
  <c r="F11" i="47"/>
  <c r="F10" i="47"/>
  <c r="F9" i="47"/>
  <c r="F8" i="47"/>
  <c r="F7" i="47"/>
  <c r="F6" i="47"/>
  <c r="F5" i="47"/>
  <c r="F4" i="47"/>
  <c r="F3" i="47"/>
  <c r="F2" i="47"/>
  <c r="H100" i="41"/>
  <c r="F100" i="41"/>
  <c r="H99" i="41"/>
  <c r="F99" i="41"/>
  <c r="H98" i="41"/>
  <c r="F98" i="41"/>
  <c r="H97" i="41"/>
  <c r="F97" i="41"/>
  <c r="H96" i="41"/>
  <c r="F96" i="41"/>
  <c r="H95" i="41"/>
  <c r="F95" i="41"/>
  <c r="H94" i="41"/>
  <c r="F94" i="41"/>
  <c r="H93" i="41"/>
  <c r="F93" i="41"/>
  <c r="H92" i="41"/>
  <c r="F92" i="41"/>
  <c r="H91" i="41"/>
  <c r="F91" i="41"/>
  <c r="H90" i="41"/>
  <c r="F90" i="41"/>
  <c r="H89" i="41"/>
  <c r="F89" i="41"/>
  <c r="H88" i="41"/>
  <c r="F88" i="41"/>
  <c r="H87" i="41"/>
  <c r="F87" i="41"/>
  <c r="H86" i="41"/>
  <c r="F86" i="41"/>
  <c r="H85" i="41"/>
  <c r="F85" i="41"/>
  <c r="H84" i="41"/>
  <c r="F84" i="41"/>
  <c r="H83" i="41"/>
  <c r="F83" i="41"/>
  <c r="H82" i="41"/>
  <c r="F82" i="41"/>
  <c r="H81" i="41"/>
  <c r="F81" i="41"/>
  <c r="H80" i="41"/>
  <c r="F80" i="41"/>
  <c r="H79" i="41"/>
  <c r="F79" i="41"/>
  <c r="H78" i="41"/>
  <c r="F78" i="41"/>
  <c r="H77" i="41"/>
  <c r="F77" i="41"/>
  <c r="H76" i="41"/>
  <c r="F76" i="41"/>
  <c r="H75" i="41"/>
  <c r="F75" i="41"/>
  <c r="H74" i="41"/>
  <c r="F74" i="41"/>
  <c r="H73" i="41"/>
  <c r="F73" i="41"/>
  <c r="H72" i="41"/>
  <c r="F72" i="41"/>
  <c r="H71" i="41"/>
  <c r="F71" i="41"/>
  <c r="H70" i="41"/>
  <c r="F70" i="41"/>
  <c r="H69" i="41"/>
  <c r="F69" i="41"/>
  <c r="H68" i="41"/>
  <c r="F68" i="41"/>
  <c r="H67" i="41"/>
  <c r="F67" i="41"/>
  <c r="H66" i="41"/>
  <c r="F66" i="41"/>
  <c r="H65" i="41"/>
  <c r="F65" i="41"/>
  <c r="H64" i="41"/>
  <c r="F64" i="41"/>
  <c r="H63" i="41"/>
  <c r="F63" i="41"/>
  <c r="H62" i="41"/>
  <c r="F62" i="41"/>
  <c r="H61" i="41"/>
  <c r="F61" i="41"/>
  <c r="H60" i="41"/>
  <c r="F60" i="41"/>
  <c r="H59" i="41"/>
  <c r="F59" i="41"/>
  <c r="H58" i="41"/>
  <c r="F58" i="41"/>
  <c r="H57" i="41"/>
  <c r="F57" i="41"/>
  <c r="H56" i="41"/>
  <c r="F56" i="41"/>
  <c r="H55" i="41"/>
  <c r="F55" i="41"/>
  <c r="H54" i="41"/>
  <c r="F54" i="41"/>
  <c r="H53" i="41"/>
  <c r="F53" i="41"/>
  <c r="H52" i="41"/>
  <c r="F52" i="41"/>
  <c r="H51" i="41"/>
  <c r="F51" i="41"/>
  <c r="H50" i="41"/>
  <c r="F50" i="41"/>
  <c r="H49" i="41"/>
  <c r="F49" i="41"/>
  <c r="H48" i="41"/>
  <c r="F48" i="41"/>
  <c r="H47" i="41"/>
  <c r="F47" i="41"/>
  <c r="H46" i="41"/>
  <c r="F46" i="41"/>
  <c r="H45" i="41"/>
  <c r="F45" i="41"/>
  <c r="H44" i="41"/>
  <c r="F44" i="41"/>
  <c r="H43" i="41"/>
  <c r="F43" i="41"/>
  <c r="H42" i="41"/>
  <c r="F42" i="41"/>
  <c r="H41" i="41"/>
  <c r="F41" i="41"/>
  <c r="H40" i="41"/>
  <c r="F40" i="41"/>
  <c r="H39" i="41"/>
  <c r="F39" i="41"/>
  <c r="H38" i="41"/>
  <c r="F38" i="41"/>
  <c r="H37" i="41"/>
  <c r="F37" i="41"/>
  <c r="H36" i="41"/>
  <c r="F36" i="41"/>
  <c r="H35" i="41"/>
  <c r="F35" i="41"/>
  <c r="H34" i="41"/>
  <c r="F34" i="41"/>
  <c r="H33" i="41"/>
  <c r="F33" i="41"/>
  <c r="H32" i="41"/>
  <c r="F32" i="41"/>
  <c r="H31" i="41"/>
  <c r="F31" i="41"/>
  <c r="H30" i="41"/>
  <c r="F30" i="41"/>
  <c r="H29" i="41"/>
  <c r="F29" i="41"/>
  <c r="H28" i="41"/>
  <c r="F28" i="41"/>
  <c r="H27" i="41"/>
  <c r="F27" i="41"/>
  <c r="H26" i="41"/>
  <c r="F26" i="41"/>
  <c r="H25" i="41"/>
  <c r="F25" i="41"/>
  <c r="H24" i="41"/>
  <c r="F24" i="41"/>
  <c r="H23" i="41"/>
  <c r="F23" i="41"/>
  <c r="H22" i="41"/>
  <c r="F22" i="41"/>
  <c r="H21" i="41"/>
  <c r="F21" i="41"/>
  <c r="H20" i="41"/>
  <c r="F20" i="41"/>
  <c r="H19" i="41"/>
  <c r="F19" i="41"/>
  <c r="H18" i="41"/>
  <c r="F18" i="41"/>
  <c r="H17" i="41"/>
  <c r="F17" i="41"/>
  <c r="H16" i="41"/>
  <c r="F16" i="41"/>
  <c r="H15" i="41"/>
  <c r="F15" i="41"/>
  <c r="H14" i="41"/>
  <c r="F14" i="41"/>
  <c r="H13" i="41"/>
  <c r="F13" i="41"/>
  <c r="H12" i="41"/>
  <c r="F12" i="41"/>
  <c r="H11" i="41"/>
  <c r="F11" i="41"/>
  <c r="H10" i="41"/>
  <c r="F10" i="41"/>
  <c r="H9" i="41"/>
  <c r="F9" i="41"/>
  <c r="H8" i="41"/>
  <c r="F8" i="41"/>
  <c r="H7" i="41"/>
  <c r="F7" i="41"/>
  <c r="H6" i="41"/>
  <c r="F6" i="41"/>
  <c r="H5" i="41"/>
  <c r="F5" i="41"/>
  <c r="H4" i="41"/>
  <c r="F4" i="41"/>
  <c r="H3" i="41"/>
  <c r="F3" i="41"/>
  <c r="H2" i="41"/>
  <c r="F2" i="41"/>
  <c r="F166" i="36"/>
  <c r="F165" i="36"/>
  <c r="F164" i="36"/>
  <c r="F163" i="36"/>
  <c r="F162" i="36"/>
  <c r="F161" i="36"/>
  <c r="F160" i="36"/>
  <c r="F159" i="36"/>
  <c r="F158" i="36"/>
  <c r="F157" i="36"/>
  <c r="F156" i="36"/>
  <c r="F155" i="36"/>
  <c r="F154" i="36"/>
  <c r="F153" i="36"/>
  <c r="F152" i="36"/>
  <c r="F151" i="36"/>
  <c r="F150" i="36"/>
  <c r="F149" i="36"/>
  <c r="F148" i="36"/>
  <c r="F147" i="36"/>
  <c r="F146" i="36"/>
  <c r="F145" i="36"/>
  <c r="F144" i="36"/>
  <c r="F143" i="36"/>
  <c r="F142" i="36"/>
  <c r="F141" i="36"/>
  <c r="F140" i="36"/>
  <c r="F139" i="36"/>
  <c r="F138" i="36"/>
  <c r="F137" i="36"/>
  <c r="F136" i="36"/>
  <c r="F135" i="36"/>
  <c r="F134" i="36"/>
  <c r="F133" i="36"/>
  <c r="F132" i="36"/>
  <c r="F131" i="36"/>
  <c r="F130" i="36"/>
  <c r="F129" i="36"/>
  <c r="F128" i="36"/>
  <c r="F127" i="36"/>
  <c r="F126" i="36"/>
  <c r="F125" i="36"/>
  <c r="F124" i="36"/>
  <c r="F123" i="36"/>
  <c r="F122" i="36"/>
  <c r="F121" i="36"/>
  <c r="F120" i="36"/>
  <c r="F119" i="36"/>
  <c r="F118" i="36"/>
  <c r="F117" i="36"/>
  <c r="F116" i="36"/>
  <c r="F115" i="36"/>
  <c r="F114" i="36"/>
  <c r="F113" i="36"/>
  <c r="F112" i="36"/>
  <c r="F111" i="36"/>
  <c r="F110" i="36"/>
  <c r="F109" i="36"/>
  <c r="F108" i="36"/>
  <c r="F107" i="36"/>
  <c r="F106" i="36"/>
  <c r="F105" i="36"/>
  <c r="F104" i="36"/>
  <c r="F103" i="36"/>
  <c r="F102" i="36"/>
  <c r="F101" i="36"/>
  <c r="F100" i="36"/>
  <c r="F99" i="36"/>
  <c r="F98" i="36"/>
  <c r="F97" i="36"/>
  <c r="F96" i="36"/>
  <c r="F95" i="36"/>
  <c r="F94" i="36"/>
  <c r="F93" i="36"/>
  <c r="F92" i="36"/>
  <c r="F91" i="36"/>
  <c r="F90" i="36"/>
  <c r="F89" i="36"/>
  <c r="F88" i="36"/>
  <c r="F87" i="36"/>
  <c r="F86" i="36"/>
  <c r="F85" i="36"/>
  <c r="F84" i="36"/>
  <c r="F83" i="36"/>
  <c r="F82" i="36"/>
  <c r="F81" i="36"/>
  <c r="F80" i="36"/>
  <c r="F79" i="36"/>
  <c r="F78" i="36"/>
  <c r="F77" i="36"/>
  <c r="F76" i="36"/>
  <c r="F75" i="36"/>
  <c r="F74" i="36"/>
  <c r="F73" i="36"/>
  <c r="F72" i="36"/>
  <c r="F71" i="36"/>
  <c r="F70" i="36"/>
  <c r="F69" i="36"/>
  <c r="F68" i="36"/>
  <c r="F67" i="36"/>
  <c r="F66" i="36"/>
  <c r="F65" i="36"/>
  <c r="F64" i="36"/>
  <c r="F63" i="36"/>
  <c r="F62" i="36"/>
  <c r="F61" i="36"/>
  <c r="F60" i="36"/>
  <c r="F59" i="36"/>
  <c r="F58" i="36"/>
  <c r="F57" i="36"/>
  <c r="F56" i="36"/>
  <c r="F55" i="36"/>
  <c r="F54" i="36"/>
  <c r="F53" i="36"/>
  <c r="F52" i="36"/>
  <c r="F51" i="36"/>
  <c r="F50" i="36"/>
  <c r="F49" i="36"/>
  <c r="F48" i="36"/>
  <c r="F47" i="36"/>
  <c r="F46" i="36"/>
  <c r="F45" i="36"/>
  <c r="F44" i="36"/>
  <c r="F43" i="36"/>
  <c r="F42" i="36"/>
  <c r="F41" i="36"/>
  <c r="F40" i="36"/>
  <c r="F39" i="36"/>
  <c r="F38" i="36"/>
  <c r="F37" i="36"/>
  <c r="F36" i="36"/>
  <c r="F35" i="36"/>
  <c r="F34" i="36"/>
  <c r="F33" i="36"/>
  <c r="F32" i="36"/>
  <c r="F31" i="36"/>
  <c r="F30" i="36"/>
  <c r="F29" i="36"/>
  <c r="F28" i="36"/>
  <c r="F27" i="36"/>
  <c r="F26" i="36"/>
  <c r="F25" i="36"/>
  <c r="F24" i="36"/>
  <c r="F23" i="36"/>
  <c r="F22" i="36"/>
  <c r="F21" i="36"/>
  <c r="F20" i="36"/>
  <c r="F19" i="36"/>
  <c r="F18" i="36"/>
  <c r="F17" i="36"/>
  <c r="F16" i="36"/>
  <c r="F15" i="36"/>
  <c r="F14" i="36"/>
  <c r="F13" i="36"/>
  <c r="F12" i="36"/>
  <c r="F11" i="36"/>
  <c r="F10" i="36"/>
  <c r="F9" i="36"/>
  <c r="F8" i="36"/>
  <c r="F7" i="36"/>
  <c r="F6" i="36"/>
  <c r="F5" i="36"/>
  <c r="F4" i="36"/>
  <c r="F3" i="36"/>
  <c r="F2" i="36"/>
  <c r="F133" i="35"/>
  <c r="F132" i="35"/>
  <c r="F131" i="35"/>
  <c r="F130" i="35"/>
  <c r="F129" i="35"/>
  <c r="F128" i="35"/>
  <c r="F127" i="35"/>
  <c r="F126" i="35"/>
  <c r="F125" i="35"/>
  <c r="F124" i="35"/>
  <c r="F123" i="35"/>
  <c r="F122" i="35"/>
  <c r="F121" i="35"/>
  <c r="F120" i="35"/>
  <c r="F119" i="35"/>
  <c r="F118" i="35"/>
  <c r="F117" i="35"/>
  <c r="F116" i="35"/>
  <c r="F115" i="35"/>
  <c r="F114" i="35"/>
  <c r="F113" i="35"/>
  <c r="F112" i="35"/>
  <c r="F111" i="35"/>
  <c r="F110" i="35"/>
  <c r="F109" i="35"/>
  <c r="F108" i="35"/>
  <c r="F107" i="35"/>
  <c r="F106" i="35"/>
  <c r="F105" i="35"/>
  <c r="F104" i="35"/>
  <c r="F103" i="35"/>
  <c r="F102" i="35"/>
  <c r="F101" i="35"/>
  <c r="F100" i="35"/>
  <c r="F99" i="35"/>
  <c r="F98" i="35"/>
  <c r="F97" i="35"/>
  <c r="F96" i="35"/>
  <c r="F95" i="35"/>
  <c r="F94" i="35"/>
  <c r="F93" i="35"/>
  <c r="F92" i="35"/>
  <c r="F91" i="35"/>
  <c r="F90" i="35"/>
  <c r="F89" i="35"/>
  <c r="F88" i="35"/>
  <c r="F87" i="35"/>
  <c r="F86" i="35"/>
  <c r="F85" i="35"/>
  <c r="F84" i="35"/>
  <c r="F83" i="35"/>
  <c r="F82" i="35"/>
  <c r="F81" i="35"/>
  <c r="F80" i="35"/>
  <c r="F79" i="35"/>
  <c r="F78" i="35"/>
  <c r="F77" i="35"/>
  <c r="F76" i="35"/>
  <c r="F75" i="35"/>
  <c r="F74" i="35"/>
  <c r="F73" i="35"/>
  <c r="F72" i="35"/>
  <c r="F71" i="35"/>
  <c r="F70" i="35"/>
  <c r="F69" i="35"/>
  <c r="F68" i="35"/>
  <c r="F67" i="35"/>
  <c r="F66" i="35"/>
  <c r="F65" i="35"/>
  <c r="F64" i="35"/>
  <c r="F63" i="35"/>
  <c r="F62" i="35"/>
  <c r="F61" i="35"/>
  <c r="F60" i="35"/>
  <c r="F59" i="35"/>
  <c r="F58" i="35"/>
  <c r="F57" i="35"/>
  <c r="F56" i="35"/>
  <c r="F55" i="35"/>
  <c r="F54" i="35"/>
  <c r="F53" i="35"/>
  <c r="F52" i="35"/>
  <c r="F51" i="35"/>
  <c r="F50" i="35"/>
  <c r="F49" i="35"/>
  <c r="F48" i="35"/>
  <c r="F47" i="35"/>
  <c r="F46" i="35"/>
  <c r="F45" i="35"/>
  <c r="F44" i="35"/>
  <c r="F43" i="35"/>
  <c r="F42" i="35"/>
  <c r="F41" i="35"/>
  <c r="F40" i="35"/>
  <c r="F39" i="35"/>
  <c r="F38" i="35"/>
  <c r="F37" i="35"/>
  <c r="F36" i="35"/>
  <c r="F35" i="35"/>
  <c r="F34" i="35"/>
  <c r="F33" i="35"/>
  <c r="F32" i="35"/>
  <c r="F31" i="35"/>
  <c r="F30" i="35"/>
  <c r="F29" i="35"/>
  <c r="F28" i="35"/>
  <c r="F27" i="35"/>
  <c r="F26" i="35"/>
  <c r="F25" i="35"/>
  <c r="F24" i="35"/>
  <c r="F23" i="35"/>
  <c r="F22" i="35"/>
  <c r="F21" i="35"/>
  <c r="F20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F5" i="35"/>
  <c r="F4" i="35"/>
  <c r="F3" i="35"/>
  <c r="F2" i="35"/>
  <c r="F2" i="32"/>
  <c r="F397" i="28"/>
  <c r="F396" i="28"/>
  <c r="F395" i="28"/>
  <c r="F394" i="28"/>
  <c r="F393" i="28"/>
  <c r="F392" i="28"/>
  <c r="F391" i="28"/>
  <c r="F390" i="28"/>
  <c r="F389" i="28"/>
  <c r="F388" i="28"/>
  <c r="F387" i="28"/>
  <c r="F386" i="28"/>
  <c r="F385" i="28"/>
  <c r="F384" i="28"/>
  <c r="F383" i="28"/>
  <c r="F382" i="28"/>
  <c r="F381" i="28"/>
  <c r="F380" i="28"/>
  <c r="F379" i="28"/>
  <c r="F378" i="28"/>
  <c r="F377" i="28"/>
  <c r="F376" i="28"/>
  <c r="F375" i="28"/>
  <c r="F374" i="28"/>
  <c r="F373" i="28"/>
  <c r="F372" i="28"/>
  <c r="F371" i="28"/>
  <c r="F370" i="28"/>
  <c r="F369" i="28"/>
  <c r="F368" i="28"/>
  <c r="F367" i="28"/>
  <c r="F366" i="28"/>
  <c r="F365" i="28"/>
  <c r="F364" i="28"/>
  <c r="F363" i="28"/>
  <c r="F362" i="28"/>
  <c r="F361" i="28"/>
  <c r="F360" i="28"/>
  <c r="F359" i="28"/>
  <c r="F358" i="28"/>
  <c r="F357" i="28"/>
  <c r="F356" i="28"/>
  <c r="F355" i="28"/>
  <c r="F354" i="28"/>
  <c r="F353" i="28"/>
  <c r="F352" i="28"/>
  <c r="F351" i="28"/>
  <c r="F350" i="28"/>
  <c r="F349" i="28"/>
  <c r="F348" i="28"/>
  <c r="F347" i="28"/>
  <c r="F346" i="28"/>
  <c r="F345" i="28"/>
  <c r="F344" i="28"/>
  <c r="F343" i="28"/>
  <c r="F342" i="28"/>
  <c r="F341" i="28"/>
  <c r="F340" i="28"/>
  <c r="F339" i="28"/>
  <c r="F338" i="28"/>
  <c r="F337" i="28"/>
  <c r="F336" i="28"/>
  <c r="F335" i="28"/>
  <c r="F334" i="28"/>
  <c r="F333" i="28"/>
  <c r="F332" i="28"/>
  <c r="F331" i="28"/>
  <c r="F330" i="28"/>
  <c r="F329" i="28"/>
  <c r="F328" i="28"/>
  <c r="F327" i="28"/>
  <c r="F326" i="28"/>
  <c r="F325" i="28"/>
  <c r="F324" i="28"/>
  <c r="F323" i="28"/>
  <c r="F322" i="28"/>
  <c r="F321" i="28"/>
  <c r="F320" i="28"/>
  <c r="F319" i="28"/>
  <c r="F318" i="28"/>
  <c r="F317" i="28"/>
  <c r="F316" i="28"/>
  <c r="F315" i="28"/>
  <c r="F314" i="28"/>
  <c r="F313" i="28"/>
  <c r="F312" i="28"/>
  <c r="F311" i="28"/>
  <c r="F310" i="28"/>
  <c r="F309" i="28"/>
  <c r="F308" i="28"/>
  <c r="F307" i="28"/>
  <c r="F306" i="28"/>
  <c r="F305" i="28"/>
  <c r="F304" i="28"/>
  <c r="F303" i="28"/>
  <c r="F302" i="28"/>
  <c r="F301" i="28"/>
  <c r="F300" i="28"/>
  <c r="F299" i="28"/>
  <c r="F298" i="28"/>
  <c r="F297" i="28"/>
  <c r="F296" i="28"/>
  <c r="F295" i="28"/>
  <c r="F294" i="28"/>
  <c r="F293" i="28"/>
  <c r="F292" i="28"/>
  <c r="F291" i="28"/>
  <c r="F290" i="28"/>
  <c r="F289" i="28"/>
  <c r="F288" i="28"/>
  <c r="F287" i="28"/>
  <c r="F286" i="28"/>
  <c r="F285" i="28"/>
  <c r="F284" i="28"/>
  <c r="F283" i="28"/>
  <c r="F282" i="28"/>
  <c r="F281" i="28"/>
  <c r="F280" i="28"/>
  <c r="F279" i="28"/>
  <c r="F278" i="28"/>
  <c r="F277" i="28"/>
  <c r="F276" i="28"/>
  <c r="F275" i="28"/>
  <c r="F274" i="28"/>
  <c r="F273" i="28"/>
  <c r="F272" i="28"/>
  <c r="F271" i="28"/>
  <c r="F270" i="28"/>
  <c r="F269" i="28"/>
  <c r="F268" i="28"/>
  <c r="F267" i="28"/>
  <c r="F266" i="28"/>
  <c r="F265" i="28"/>
  <c r="F264" i="28"/>
  <c r="F263" i="28"/>
  <c r="F262" i="28"/>
  <c r="F261" i="28"/>
  <c r="F260" i="28"/>
  <c r="F259" i="28"/>
  <c r="F258" i="28"/>
  <c r="F257" i="28"/>
  <c r="F256" i="28"/>
  <c r="F255" i="28"/>
  <c r="F254" i="28"/>
  <c r="F253" i="28"/>
  <c r="F252" i="28"/>
  <c r="F251" i="28"/>
  <c r="F250" i="28"/>
  <c r="F249" i="28"/>
  <c r="F248" i="28"/>
  <c r="F247" i="28"/>
  <c r="F246" i="28"/>
  <c r="F245" i="28"/>
  <c r="F244" i="28"/>
  <c r="F243" i="28"/>
  <c r="F242" i="28"/>
  <c r="F241" i="28"/>
  <c r="F240" i="28"/>
  <c r="F239" i="28"/>
  <c r="F238" i="28"/>
  <c r="F237" i="28"/>
  <c r="F236" i="28"/>
  <c r="F235" i="28"/>
  <c r="F234" i="28"/>
  <c r="F233" i="28"/>
  <c r="F232" i="28"/>
  <c r="F231" i="28"/>
  <c r="F230" i="28"/>
  <c r="F229" i="28"/>
  <c r="F228" i="28"/>
  <c r="F227" i="28"/>
  <c r="F226" i="28"/>
  <c r="F225" i="28"/>
  <c r="F224" i="28"/>
  <c r="F223" i="28"/>
  <c r="F222" i="28"/>
  <c r="F221" i="28"/>
  <c r="F220" i="28"/>
  <c r="F219" i="28"/>
  <c r="F218" i="28"/>
  <c r="F217" i="28"/>
  <c r="F216" i="28"/>
  <c r="F215" i="28"/>
  <c r="F214" i="28"/>
  <c r="F213" i="28"/>
  <c r="F212" i="28"/>
  <c r="F211" i="28"/>
  <c r="F210" i="28"/>
  <c r="F209" i="28"/>
  <c r="F208" i="28"/>
  <c r="F207" i="28"/>
  <c r="F206" i="28"/>
  <c r="F205" i="28"/>
  <c r="F204" i="28"/>
  <c r="F203" i="28"/>
  <c r="F202" i="28"/>
  <c r="F201" i="28"/>
  <c r="F200" i="28"/>
  <c r="F199" i="28"/>
  <c r="F198" i="28"/>
  <c r="F197" i="28"/>
  <c r="F196" i="28"/>
  <c r="F195" i="28"/>
  <c r="F194" i="28"/>
  <c r="F193" i="28"/>
  <c r="F192" i="28"/>
  <c r="F191" i="28"/>
  <c r="F190" i="28"/>
  <c r="F189" i="28"/>
  <c r="F188" i="28"/>
  <c r="F187" i="28"/>
  <c r="F186" i="28"/>
  <c r="F185" i="28"/>
  <c r="F184" i="28"/>
  <c r="F183" i="28"/>
  <c r="F182" i="28"/>
  <c r="F181" i="28"/>
  <c r="F180" i="28"/>
  <c r="F179" i="28"/>
  <c r="F178" i="28"/>
  <c r="F177" i="28"/>
  <c r="F176" i="28"/>
  <c r="F175" i="28"/>
  <c r="F174" i="28"/>
  <c r="F173" i="28"/>
  <c r="F172" i="28"/>
  <c r="F171" i="28"/>
  <c r="F170" i="28"/>
  <c r="F169" i="28"/>
  <c r="F168" i="28"/>
  <c r="F167" i="28"/>
  <c r="F166" i="28"/>
  <c r="F165" i="28"/>
  <c r="F164" i="28"/>
  <c r="F163" i="28"/>
  <c r="F162" i="28"/>
  <c r="F161" i="28"/>
  <c r="F160" i="28"/>
  <c r="F159" i="28"/>
  <c r="F158" i="28"/>
  <c r="F157" i="28"/>
  <c r="F156" i="28"/>
  <c r="F155" i="28"/>
  <c r="F154" i="28"/>
  <c r="F153" i="28"/>
  <c r="F152" i="28"/>
  <c r="F151" i="28"/>
  <c r="F150" i="28"/>
  <c r="F149" i="28"/>
  <c r="F148" i="28"/>
  <c r="F147" i="28"/>
  <c r="F146" i="28"/>
  <c r="F145" i="28"/>
  <c r="F144" i="28"/>
  <c r="F143" i="28"/>
  <c r="F142" i="28"/>
  <c r="F141" i="28"/>
  <c r="F140" i="28"/>
  <c r="F139" i="28"/>
  <c r="F138" i="28"/>
  <c r="F137" i="28"/>
  <c r="F136" i="28"/>
  <c r="F135" i="28"/>
  <c r="F134" i="28"/>
  <c r="F133" i="28"/>
  <c r="F132" i="28"/>
  <c r="F131" i="28"/>
  <c r="F130" i="28"/>
  <c r="F129" i="28"/>
  <c r="F128" i="28"/>
  <c r="F127" i="28"/>
  <c r="F126" i="28"/>
  <c r="F125" i="28"/>
  <c r="F124" i="28"/>
  <c r="F123" i="28"/>
  <c r="F122" i="28"/>
  <c r="F121" i="28"/>
  <c r="F120" i="28"/>
  <c r="F119" i="28"/>
  <c r="F118" i="28"/>
  <c r="F117" i="28"/>
  <c r="F116" i="28"/>
  <c r="F115" i="28"/>
  <c r="F114" i="28"/>
  <c r="F113" i="28"/>
  <c r="F112" i="28"/>
  <c r="F111" i="28"/>
  <c r="F110" i="28"/>
  <c r="F109" i="28"/>
  <c r="F108" i="28"/>
  <c r="F107" i="28"/>
  <c r="F106" i="28"/>
  <c r="F105" i="28"/>
  <c r="F104" i="28"/>
  <c r="F103" i="28"/>
  <c r="F102" i="28"/>
  <c r="F101" i="28"/>
  <c r="F100" i="28"/>
  <c r="F99" i="28"/>
  <c r="F98" i="28"/>
  <c r="F97" i="28"/>
  <c r="F96" i="28"/>
  <c r="F95" i="28"/>
  <c r="F94" i="28"/>
  <c r="F93" i="28"/>
  <c r="F92" i="28"/>
  <c r="F91" i="28"/>
  <c r="F90" i="28"/>
  <c r="F89" i="28"/>
  <c r="F88" i="28"/>
  <c r="F87" i="28"/>
  <c r="F86" i="28"/>
  <c r="F85" i="28"/>
  <c r="F84" i="28"/>
  <c r="F83" i="28"/>
  <c r="F82" i="28"/>
  <c r="F81" i="28"/>
  <c r="F80" i="28"/>
  <c r="F79" i="28"/>
  <c r="F78" i="28"/>
  <c r="F77" i="28"/>
  <c r="F76" i="28"/>
  <c r="F75" i="28"/>
  <c r="F74" i="28"/>
  <c r="F73" i="28"/>
  <c r="F72" i="28"/>
  <c r="F71" i="28"/>
  <c r="F70" i="28"/>
  <c r="F69" i="28"/>
  <c r="F68" i="28"/>
  <c r="F67" i="28"/>
  <c r="F66" i="28"/>
  <c r="F65" i="28"/>
  <c r="F64" i="28"/>
  <c r="F63" i="28"/>
  <c r="F62" i="28"/>
  <c r="F61" i="28"/>
  <c r="F60" i="28"/>
  <c r="F59" i="28"/>
  <c r="F58" i="28"/>
  <c r="F57" i="28"/>
  <c r="F56" i="28"/>
  <c r="F55" i="28"/>
  <c r="F54" i="28"/>
  <c r="F53" i="28"/>
  <c r="F52" i="28"/>
  <c r="F51" i="28"/>
  <c r="F50" i="28"/>
  <c r="F49" i="28"/>
  <c r="F48" i="28"/>
  <c r="F47" i="28"/>
  <c r="F46" i="28"/>
  <c r="F45" i="28"/>
  <c r="F44" i="28"/>
  <c r="F43" i="28"/>
  <c r="F42" i="28"/>
  <c r="F41" i="28"/>
  <c r="F40" i="28"/>
  <c r="F39" i="28"/>
  <c r="F38" i="28"/>
  <c r="F37" i="28"/>
  <c r="F36" i="28"/>
  <c r="F35" i="28"/>
  <c r="F34" i="28"/>
  <c r="F33" i="28"/>
  <c r="F32" i="28"/>
  <c r="F31" i="28"/>
  <c r="F30" i="28"/>
  <c r="F29" i="28"/>
  <c r="F28" i="28"/>
  <c r="F27" i="28"/>
  <c r="F26" i="28"/>
  <c r="F25" i="28"/>
  <c r="F24" i="28"/>
  <c r="F23" i="28"/>
  <c r="F22" i="28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F3" i="28"/>
  <c r="F2" i="28"/>
  <c r="H298" i="27"/>
  <c r="H297" i="27"/>
  <c r="H296" i="27"/>
  <c r="H295" i="27"/>
  <c r="H294" i="27"/>
  <c r="H293" i="27"/>
  <c r="H292" i="27"/>
  <c r="H291" i="27"/>
  <c r="H290" i="27"/>
  <c r="H289" i="27"/>
  <c r="H288" i="27"/>
  <c r="H287" i="27"/>
  <c r="H286" i="27"/>
  <c r="H285" i="27"/>
  <c r="H284" i="27"/>
  <c r="H283" i="27"/>
  <c r="H282" i="27"/>
  <c r="H281" i="27"/>
  <c r="H280" i="27"/>
  <c r="H279" i="27"/>
  <c r="H278" i="27"/>
  <c r="H277" i="27"/>
  <c r="H276" i="27"/>
  <c r="H275" i="27"/>
  <c r="H274" i="27"/>
  <c r="H273" i="27"/>
  <c r="H272" i="27"/>
  <c r="H271" i="27"/>
  <c r="H270" i="27"/>
  <c r="H269" i="27"/>
  <c r="H268" i="27"/>
  <c r="H267" i="27"/>
  <c r="H266" i="27"/>
  <c r="H265" i="27"/>
  <c r="H264" i="27"/>
  <c r="H263" i="27"/>
  <c r="H262" i="27"/>
  <c r="H261" i="27"/>
  <c r="H260" i="27"/>
  <c r="H259" i="27"/>
  <c r="H258" i="27"/>
  <c r="H257" i="27"/>
  <c r="H256" i="27"/>
  <c r="H255" i="27"/>
  <c r="H254" i="27"/>
  <c r="H253" i="27"/>
  <c r="H252" i="27"/>
  <c r="H250" i="27"/>
  <c r="H249" i="27"/>
  <c r="H248" i="27"/>
  <c r="H247" i="27"/>
  <c r="H246" i="27"/>
  <c r="H245" i="27"/>
  <c r="H244" i="27"/>
  <c r="H243" i="27"/>
  <c r="H242" i="27"/>
  <c r="H241" i="27"/>
  <c r="H240" i="27"/>
  <c r="H238" i="27"/>
  <c r="H237" i="27"/>
  <c r="H236" i="27"/>
  <c r="H235" i="27"/>
  <c r="H234" i="27"/>
  <c r="H233" i="27"/>
  <c r="H232" i="27"/>
  <c r="H231" i="27"/>
  <c r="H230" i="27"/>
  <c r="H229" i="27"/>
  <c r="H228" i="27"/>
  <c r="H227" i="27"/>
  <c r="H226" i="27"/>
  <c r="H225" i="27"/>
  <c r="H224" i="27"/>
  <c r="H223" i="27"/>
  <c r="H222" i="27"/>
  <c r="H221" i="27"/>
  <c r="H220" i="27"/>
  <c r="H219" i="27"/>
  <c r="H218" i="27"/>
  <c r="H217" i="27"/>
  <c r="H216" i="27"/>
  <c r="H215" i="27"/>
  <c r="H214" i="27"/>
  <c r="H213" i="27"/>
  <c r="H212" i="27"/>
  <c r="H211" i="27"/>
  <c r="H209" i="27"/>
  <c r="H208" i="27"/>
  <c r="H207" i="27"/>
  <c r="H206" i="27"/>
  <c r="H205" i="27"/>
  <c r="H204" i="27"/>
  <c r="H203" i="27"/>
  <c r="H202" i="27"/>
  <c r="H201" i="27"/>
  <c r="H200" i="27"/>
  <c r="H199" i="27"/>
  <c r="H198" i="27"/>
  <c r="H197" i="27"/>
  <c r="H195" i="27"/>
  <c r="H194" i="27"/>
  <c r="H193" i="27"/>
  <c r="H192" i="27"/>
  <c r="H191" i="27"/>
  <c r="H190" i="27"/>
  <c r="H189" i="27"/>
  <c r="H188" i="27"/>
  <c r="H187" i="27"/>
  <c r="H186" i="27"/>
  <c r="H185" i="27"/>
  <c r="H184" i="27"/>
  <c r="H183" i="27"/>
  <c r="H182" i="27"/>
  <c r="H181" i="27"/>
  <c r="H180" i="27"/>
  <c r="H179" i="27"/>
  <c r="H178" i="27"/>
  <c r="H177" i="27"/>
  <c r="H176" i="27"/>
  <c r="H175" i="27"/>
  <c r="H174" i="27"/>
  <c r="H173" i="27"/>
  <c r="H172" i="27"/>
  <c r="H171" i="27"/>
  <c r="H170" i="27"/>
  <c r="H169" i="27"/>
  <c r="H168" i="27"/>
  <c r="H167" i="27"/>
  <c r="H166" i="27"/>
  <c r="H165" i="27"/>
  <c r="H164" i="27"/>
  <c r="H162" i="27"/>
  <c r="H161" i="27"/>
  <c r="H160" i="27"/>
  <c r="H159" i="27"/>
  <c r="H158" i="27"/>
  <c r="H157" i="27"/>
  <c r="H156" i="27"/>
  <c r="H155" i="27"/>
  <c r="H154" i="27"/>
  <c r="H153" i="27"/>
  <c r="H151" i="27"/>
  <c r="H150" i="27"/>
  <c r="H149" i="27"/>
  <c r="H148" i="27"/>
  <c r="H147" i="27"/>
  <c r="H146" i="27"/>
  <c r="H145" i="27"/>
  <c r="H144" i="27"/>
  <c r="H143" i="27"/>
  <c r="H142" i="27"/>
  <c r="H141" i="27"/>
  <c r="H140" i="27"/>
  <c r="H139" i="27"/>
  <c r="H137" i="27"/>
  <c r="H136" i="27"/>
  <c r="H134" i="27"/>
  <c r="H133" i="27"/>
  <c r="H132" i="27"/>
  <c r="H131" i="27"/>
  <c r="H130" i="27"/>
  <c r="H129" i="27"/>
  <c r="H127" i="27"/>
  <c r="H126" i="27"/>
  <c r="H125" i="27"/>
  <c r="H124" i="27"/>
  <c r="H123" i="27"/>
  <c r="H122" i="27"/>
  <c r="H121" i="27"/>
  <c r="H120" i="27"/>
  <c r="H118" i="27"/>
  <c r="H117" i="27"/>
  <c r="H116" i="27"/>
  <c r="H115" i="27"/>
  <c r="H113" i="27"/>
  <c r="H112" i="27"/>
  <c r="H111" i="27"/>
  <c r="H110" i="27"/>
  <c r="H109" i="27"/>
  <c r="H108" i="27"/>
  <c r="H106" i="27"/>
  <c r="H103" i="27"/>
  <c r="H102" i="27"/>
  <c r="H101" i="27"/>
  <c r="H98" i="27"/>
  <c r="H96" i="27"/>
  <c r="H94" i="27"/>
  <c r="H93" i="27"/>
  <c r="H92" i="27"/>
  <c r="H91" i="27"/>
  <c r="H89" i="27"/>
  <c r="H88" i="27"/>
  <c r="H87" i="27"/>
  <c r="H86" i="27"/>
  <c r="H85" i="27"/>
  <c r="H84" i="27"/>
  <c r="H83" i="27"/>
  <c r="H82" i="27"/>
  <c r="H81" i="27"/>
  <c r="H80" i="27"/>
  <c r="H79" i="27"/>
  <c r="H78" i="27"/>
  <c r="H77" i="27"/>
  <c r="H76" i="27"/>
  <c r="H75" i="27"/>
  <c r="H74" i="27"/>
  <c r="H73" i="27"/>
  <c r="H72" i="27"/>
  <c r="H70" i="27"/>
  <c r="H68" i="27"/>
  <c r="H67" i="27"/>
  <c r="H65" i="27"/>
  <c r="H63" i="27"/>
  <c r="H61" i="27"/>
  <c r="H60" i="27"/>
  <c r="H59" i="27"/>
  <c r="H58" i="27"/>
  <c r="H57" i="27"/>
  <c r="H56" i="27"/>
  <c r="H55" i="27"/>
  <c r="H54" i="27"/>
  <c r="H52" i="27"/>
  <c r="H51" i="27"/>
  <c r="H50" i="27"/>
  <c r="H49" i="27"/>
  <c r="H48" i="27"/>
  <c r="H47" i="27"/>
  <c r="H46" i="27"/>
  <c r="H45" i="27"/>
  <c r="H44" i="27"/>
  <c r="H43" i="27"/>
  <c r="H42" i="27"/>
  <c r="H41" i="27"/>
  <c r="H40" i="27"/>
  <c r="H37" i="27"/>
  <c r="H36" i="27"/>
  <c r="H35" i="27"/>
  <c r="H34" i="27"/>
  <c r="H33" i="27"/>
  <c r="H32" i="27"/>
  <c r="H31" i="27"/>
  <c r="H30" i="27"/>
  <c r="H29" i="27"/>
  <c r="H27" i="27"/>
  <c r="H26" i="27"/>
  <c r="H25" i="27"/>
  <c r="H24" i="27"/>
  <c r="H23" i="27"/>
  <c r="H22" i="27"/>
  <c r="H21" i="27"/>
  <c r="H20" i="27"/>
  <c r="H19" i="27"/>
  <c r="H18" i="27"/>
  <c r="H17" i="27"/>
  <c r="H16" i="27"/>
  <c r="H14" i="27"/>
  <c r="H13" i="27"/>
  <c r="H12" i="27"/>
  <c r="H11" i="27"/>
  <c r="H10" i="27"/>
  <c r="H9" i="27"/>
  <c r="H7" i="27"/>
  <c r="H5" i="27"/>
  <c r="H4" i="27"/>
  <c r="H2" i="27"/>
  <c r="F167" i="17"/>
  <c r="F134" i="17"/>
  <c r="F101" i="17"/>
  <c r="F68" i="17"/>
  <c r="F35" i="17"/>
  <c r="F2" i="17"/>
  <c r="F167" i="16"/>
  <c r="F134" i="16"/>
  <c r="F101" i="16"/>
  <c r="F68" i="16"/>
  <c r="F35" i="16"/>
  <c r="F2" i="16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364" i="1"/>
  <c r="F364" i="1" s="1"/>
  <c r="F365" i="1" s="1"/>
  <c r="D363" i="1"/>
  <c r="D362" i="1"/>
  <c r="D361" i="1"/>
  <c r="D360" i="1"/>
  <c r="D359" i="1"/>
  <c r="D358" i="1"/>
  <c r="F358" i="1" s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</calcChain>
</file>

<file path=xl/sharedStrings.xml><?xml version="1.0" encoding="utf-8"?>
<sst xmlns="http://schemas.openxmlformats.org/spreadsheetml/2006/main" count="67794" uniqueCount="457">
  <si>
    <t>anio</t>
  </si>
  <si>
    <t>cve_ent</t>
  </si>
  <si>
    <t>pob_tot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</si>
  <si>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</si>
  <si>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</si>
  <si>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</si>
  <si>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</si>
  <si>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</si>
  <si>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</si>
  <si>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</si>
  <si>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</si>
  <si>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</si>
  <si>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</si>
  <si>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</si>
  <si>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</si>
  <si>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</si>
  <si>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</si>
  <si>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</si>
  <si>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</si>
  <si>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</si>
  <si>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</si>
  <si>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</si>
  <si>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</si>
  <si>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</si>
  <si>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</si>
  <si>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</si>
  <si>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</si>
  <si>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</si>
  <si>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</si>
  <si>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</si>
  <si>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</si>
  <si>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</si>
  <si>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</si>
  <si>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</si>
  <si>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</si>
  <si>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</si>
  <si>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id_dimension</t>
  </si>
  <si>
    <t>id_componente</t>
  </si>
  <si>
    <t>id_indicador</t>
  </si>
  <si>
    <t>direccion</t>
  </si>
  <si>
    <t>relación</t>
  </si>
  <si>
    <t>utopia</t>
  </si>
  <si>
    <t>distopia</t>
  </si>
  <si>
    <t>encargada</t>
  </si>
  <si>
    <t>revisora</t>
  </si>
  <si>
    <t>indicador</t>
  </si>
  <si>
    <t>fuente</t>
  </si>
  <si>
    <t>link</t>
  </si>
  <si>
    <t>años info recopilada</t>
  </si>
  <si>
    <t>próxima actualización</t>
  </si>
  <si>
    <t>observaciones</t>
  </si>
  <si>
    <t>fuente_nueva</t>
  </si>
  <si>
    <t>Axel</t>
  </si>
  <si>
    <t>Regina</t>
  </si>
  <si>
    <t>Carencia por acceso a la alimentación</t>
  </si>
  <si>
    <t>CONEVAL</t>
  </si>
  <si>
    <t>https://www.coneval.org.mx/Medicion/MP/Paginas/AE_pobreza_2018.aspx</t>
  </si>
  <si>
    <t>2008, 2010, 2012, 2014, 2016, 2018,2020</t>
  </si>
  <si>
    <t>Katia</t>
  </si>
  <si>
    <t>Mortalidad materna (razón de muerte materna)</t>
  </si>
  <si>
    <t>INEGI, Mortalidad, Defunciones para calcular la razón de muerte materna</t>
  </si>
  <si>
    <t>https://www.inegi.org.mx/sistemas/olap/Proyectos/bd/continuas/mortalidad/MortalidadGeneral.asp#</t>
  </si>
  <si>
    <t>2005, 2006, 2007, 2008, 2009, 2010, 2011, 2012, 2013, 2014, 2015, 2016, 2017,2018,2019</t>
  </si>
  <si>
    <t>Mortalidad infantil</t>
  </si>
  <si>
    <t>INEGI, Mortalidad, Defunciones infantiles</t>
  </si>
  <si>
    <t>Mortalidad por enfermedades infecciosas</t>
  </si>
  <si>
    <t>INEGI</t>
  </si>
  <si>
    <t>https://www.inegi.org.mx/sistemas/olap/Proyectos/bd/continuas/mortalidad/MortalidadGeneral.asp</t>
  </si>
  <si>
    <t>2010, 2011, 2012, 2013, 2014, 2015, 2016, 2017,2018,2019</t>
  </si>
  <si>
    <t xml:space="preserve">Isaac </t>
  </si>
  <si>
    <t>Hogares con disponibilidad de agua dentro de la vivienda</t>
  </si>
  <si>
    <t>INEGI, ENH, Censos de población y vivienda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</si>
  <si>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</rPr>
      <t xml:space="preserve">; </t>
    </r>
    <r>
      <rPr>
        <u/>
        <sz val="10"/>
        <color rgb="FF1155CC"/>
        <rFont val="Arial"/>
      </rPr>
      <t>https://www.inegi.org.mx/programas/ccpv/2020/default.html</t>
    </r>
  </si>
  <si>
    <t>2010, 2016, 2017, 2020</t>
  </si>
  <si>
    <t>Utilizar Censos (2010 y 2020) y Encuesta intercensal (2015)</t>
  </si>
  <si>
    <t>Adriana</t>
  </si>
  <si>
    <t>Hogares con dotación diaria de agua</t>
  </si>
  <si>
    <t>INEGI, ENH</t>
  </si>
  <si>
    <t>https://www.inegi.org.mx/programas/enh/2017/</t>
  </si>
  <si>
    <t>2014, 2015, 2016, 2017</t>
  </si>
  <si>
    <t>NO SE CUENTA CON ESTA VARIABLE EN CENSOS; última actualziación 2017</t>
  </si>
  <si>
    <t>Hogares con servicio sanitario exclusivo para la vivienda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</si>
  <si>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</rPr>
      <t xml:space="preserve">; </t>
    </r>
    <r>
      <rPr>
        <u/>
        <sz val="10"/>
        <color rgb="FF1155CC"/>
        <rFont val="Arial"/>
      </rPr>
      <t>https://www.inegi.org.mx/programas/ccpv/2020/default.html</t>
    </r>
  </si>
  <si>
    <t>2010, 2014, 2015, 2016, 2017, 2020</t>
  </si>
  <si>
    <t>Para información después de 2017 se utilizó la variable si la vivienda cuenta con sanitario</t>
  </si>
  <si>
    <t>Hogares con paredes material frágil</t>
  </si>
  <si>
    <t>INEGI, ENH; Coneval, medición de la pobreza 2018-2020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</si>
  <si>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</rPr>
      <t xml:space="preserve">; </t>
    </r>
    <r>
      <rPr>
        <u/>
        <sz val="10"/>
        <color rgb="FF1155CC"/>
        <rFont val="Arial"/>
      </rPr>
      <t>https://www.coneval.org.mx/Medicion/MP/Paginas/Pobreza_2020.aspx</t>
    </r>
  </si>
  <si>
    <t>2014, 2015, 2016, 2017, 2020</t>
  </si>
  <si>
    <t>CAPTURAR 2020 CON CONEVAL</t>
  </si>
  <si>
    <t>Hogares con piso de tierra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</si>
  <si>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</rPr>
      <t xml:space="preserve">; </t>
    </r>
    <r>
      <rPr>
        <u/>
        <sz val="10"/>
        <color rgb="FF1155CC"/>
        <rFont val="Arial"/>
      </rPr>
      <t>https://www.inegi.org.mx/programas/ccpv/2020/default.html</t>
    </r>
  </si>
  <si>
    <t>Hogares que cocinan con leña o carbón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</si>
  <si>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</rPr>
      <t xml:space="preserve">; </t>
    </r>
    <r>
      <rPr>
        <u/>
        <sz val="10"/>
        <color rgb="FF1155CC"/>
        <rFont val="Arial"/>
      </rPr>
      <t>https://www.inegi.org.mx/programas/ccpv/2020/default.html</t>
    </r>
  </si>
  <si>
    <t>Hogares en hacinamiento</t>
  </si>
  <si>
    <t>INEGI, ENH, ENIGH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</si>
  <si>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</rPr>
      <t xml:space="preserve">; </t>
    </r>
    <r>
      <rPr>
        <u/>
        <sz val="10"/>
        <color rgb="FF1155CC"/>
        <rFont val="Arial"/>
      </rPr>
      <t>https://www.inegi.org.mx/programas/enigh/nc/2020/</t>
    </r>
  </si>
  <si>
    <t>2012, 2014, 2016, 2018, 2020</t>
  </si>
  <si>
    <t>Homicidios (Tasa de homicidios por cada 100 mil habitantes)</t>
  </si>
  <si>
    <t>https://www.inegi.org.mx/contenidos/saladeprensa/boletines/2020/EstSociodemo/Defcioneshomicidio2019.pdf</t>
  </si>
  <si>
    <t>2010, 2011, 2012, 2013, 2014, 2015, 2016, 2017,2018,2019,2020</t>
  </si>
  <si>
    <t>Gabriela</t>
  </si>
  <si>
    <t>Peligrosidad de accidentes de tránsito</t>
  </si>
  <si>
    <t>https://www.inegi.org.mx/sistemas/olap/proyectos/bd/continuas/transporte/accidentes.asp?s=est&amp;c=13159&amp;proy=atus_accidentes#</t>
  </si>
  <si>
    <t>2010, 2011, 2012, 2013, 2014, 2015, 2016, 2017, 2018, 2019, 2020</t>
  </si>
  <si>
    <t>Natalia</t>
  </si>
  <si>
    <t>Crimen violento</t>
  </si>
  <si>
    <t>Mexico Peace Index</t>
  </si>
  <si>
    <t>https://static1.squarespace.com/static/5eaa390ddf0dcb548e9dd5da/t/5eb16bec8506ae2eba951b1d/1588686074573/ESP+MPI+2020+%28web%292.pdf</t>
  </si>
  <si>
    <t>2015, 2017, 2018, 2019, 2020, 2021</t>
  </si>
  <si>
    <t>Para el nacional se estimó el promedio de las entidades.</t>
  </si>
  <si>
    <t>Isaac</t>
  </si>
  <si>
    <t>Crimen organizado</t>
  </si>
  <si>
    <t>http://visionofhumanity.org/app/uploads/2020/05/ENG-MPI-2020-web.pdf</t>
  </si>
  <si>
    <t>2015, 2016, 2017, 2018, 2019, 2020</t>
  </si>
  <si>
    <t>Percepción de inseguridad en la entidad</t>
  </si>
  <si>
    <t>https://www.inegi.org.mx/programas/envipe/2019/</t>
  </si>
  <si>
    <t>2011, 2012, 2013, 2014, 2015, 2016, 2017, 2018, 2019, 2020</t>
  </si>
  <si>
    <t>Matriculación educación preescolar</t>
  </si>
  <si>
    <t>Planeación SEP - Información estadística e indicadores educativos</t>
  </si>
  <si>
    <t>https://www.inegi.org.mx/app/tabulados/interactivos/?pxq=ac13059d-e874-4962-93bb-74f2c58a3cb9</t>
  </si>
  <si>
    <t>2000, 2005, 2010, 2015, 2019</t>
  </si>
  <si>
    <t>Analfabetismo</t>
  </si>
  <si>
    <t>Planeación SEP, Información estadística e indicadores educativos; INEGI, ENIGH</t>
  </si>
  <si>
    <r>
      <rPr>
        <u/>
        <sz val="10"/>
        <color rgb="FF1155CC"/>
        <rFont val="Arial"/>
      </rPr>
      <t>https://www.planeacion.sep.gob.mx/Doc/estadistica_e_indicadores/principales_cifras/principales_cifras_2019_2020_bolsillo.pdf</t>
    </r>
    <r>
      <rPr>
        <sz val="10"/>
        <color rgb="FF000000"/>
        <rFont val="Arial"/>
      </rPr>
      <t xml:space="preserve">; </t>
    </r>
    <r>
      <rPr>
        <u/>
        <sz val="10"/>
        <color rgb="FF1155CC"/>
        <rFont val="Arial"/>
      </rPr>
      <t>https://www.inegi.org.mx/programas/enigh/nc/2020/</t>
    </r>
  </si>
  <si>
    <t>2008, 2015, 2020</t>
  </si>
  <si>
    <t>Matriculación educación primaria</t>
  </si>
  <si>
    <t>https://www.planeacion.sep.gob.mx/Doc/estadistica_e_indicadores/principales_cifras/principales_cifras_2019_2020_bolsillo.pdf</t>
  </si>
  <si>
    <t>Matriculación educación secundaria</t>
  </si>
  <si>
    <t>Paridad de género en educación secundaria</t>
  </si>
  <si>
    <t>2010, 2011, 2012, 2013, 2014, 2015, 2016, 2017, 2018, 2019, 2020, 2021</t>
  </si>
  <si>
    <t>Usuarios de telefonía móvil</t>
  </si>
  <si>
    <t>INEGI, ENDUTIH</t>
  </si>
  <si>
    <t>https://www.inegi.org.mx/programas/dutih/2018/</t>
  </si>
  <si>
    <t>Hogares con computadoras</t>
  </si>
  <si>
    <t>2010, 2015, 2016, 2017, 2018, 2019, 2020</t>
  </si>
  <si>
    <t>Hogares con conexión a internet</t>
  </si>
  <si>
    <t>Tasa de agresión a periodistas</t>
  </si>
  <si>
    <t>Artículo 19</t>
  </si>
  <si>
    <t>https://articulo19.org/</t>
  </si>
  <si>
    <t>Esperanza de vida</t>
  </si>
  <si>
    <t>INEGI, Registros administrativos de Mortalidad; CONAPO, proyecciones poblacionales</t>
  </si>
  <si>
    <r>
      <rPr>
        <u/>
        <sz val="10"/>
        <color rgb="FF1155CC"/>
        <rFont val="Arial"/>
      </rPr>
      <t>https://inegi.org.mx/app/tabulados/default.html?nc=mdemo56</t>
    </r>
    <r>
      <rPr>
        <u/>
        <sz val="10"/>
        <color rgb="FF000000"/>
        <rFont val="Arial"/>
      </rPr>
      <t xml:space="preserve">; </t>
    </r>
    <r>
      <rPr>
        <u/>
        <sz val="10"/>
        <color rgb="FF1155CC"/>
        <rFont val="Arial"/>
      </rPr>
      <t>https://www.gob.mx/conapo/documentos/proyecciones-de-la-poblacion-de-los-municipios-de-mexico-2015-2030</t>
    </r>
  </si>
  <si>
    <t>Tasa de suicidios</t>
  </si>
  <si>
    <t>INEGI, Defunciones por suicidio</t>
  </si>
  <si>
    <t>https://www.inegi.org.mx/temas/salud/#Tabulados</t>
  </si>
  <si>
    <t>Mortalidad por enfermedades circulatorias</t>
  </si>
  <si>
    <t>INEGI, Mortalidad</t>
  </si>
  <si>
    <t>https://www.inegi.org.mx/temas/mortalidad/</t>
  </si>
  <si>
    <t>2010, 2011, 2012, 2013, 2014, 2015, 2016, 2017, 2018, 2019</t>
  </si>
  <si>
    <t>Mortalidad por diabetes</t>
  </si>
  <si>
    <t>Tasa de obesidad</t>
  </si>
  <si>
    <t>Sistema de Indicadores para Monitorear los Avances de la Estrategia Nacional parala Prevención y el control del Sobrepeso, la Obesidad y la Diabetes, IMCO</t>
  </si>
  <si>
    <t>https://imco.org.mx/sistema-de-indicadores-para-monitorear-los-avances-de-la-estrategia-nacional-para-la-prevencion-y-el-control-del-sobrepeso-la-obesidad-y-la-diabetes/</t>
  </si>
  <si>
    <t>2012, 2018</t>
  </si>
  <si>
    <t>Grado de presión del agua</t>
  </si>
  <si>
    <t>CONAGUA, Sistema Nacional de Información del Agua</t>
  </si>
  <si>
    <t>http://sina.conagua.gob.mx/sina/tema.php?tema=gradoPresion&amp;ver=mapa</t>
  </si>
  <si>
    <t>Enterrar o quemar basura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</si>
  <si>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</rPr>
      <t xml:space="preserve">; </t>
    </r>
    <r>
      <rPr>
        <u/>
        <sz val="10"/>
        <color rgb="FF1155CC"/>
        <rFont val="Arial"/>
      </rPr>
      <t>https://www.inegi.org.mx/programas/ccpv/2020/default.html</t>
    </r>
  </si>
  <si>
    <t>2015, 2016, 2017, 2020</t>
  </si>
  <si>
    <t>33</t>
  </si>
  <si>
    <t>Satisfacción con áreas verdes</t>
  </si>
  <si>
    <t>INEGI, ENCIG</t>
  </si>
  <si>
    <t>https://www.inegi.org.mx/programas/encig/2019/default.html#Tabulados</t>
  </si>
  <si>
    <t>2013, 2015, 2017, 2019</t>
  </si>
  <si>
    <t>34</t>
  </si>
  <si>
    <t>Uso de focos ahorradores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</si>
  <si>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</rPr>
      <t xml:space="preserve">; </t>
    </r>
    <r>
      <rPr>
        <u/>
        <sz val="10"/>
        <color rgb="FF1155CC"/>
        <rFont val="Arial"/>
      </rPr>
      <t>https://www.inegi.org.mx/programas/enigh/nc/2020/</t>
    </r>
  </si>
  <si>
    <t>2015, 2016, 2017, 2018, 2020</t>
  </si>
  <si>
    <t>35</t>
  </si>
  <si>
    <t>Hogares con titulo de propiedad</t>
  </si>
  <si>
    <r>
      <rPr>
        <u/>
        <sz val="10"/>
        <color rgb="FF1155CC"/>
        <rFont val="Arial"/>
      </rPr>
      <t>https://www.inegi.org.mx/programas/enh/2017/</t>
    </r>
    <r>
      <rPr>
        <sz val="10"/>
        <color rgb="FF000000"/>
        <rFont val="Arial"/>
      </rPr>
      <t xml:space="preserve">; </t>
    </r>
    <r>
      <rPr>
        <u/>
        <sz val="10"/>
        <color rgb="FF1155CC"/>
        <rFont val="Arial"/>
      </rPr>
      <t>https://www.inegi.org.mx/programas/enigh/nc/2020/</t>
    </r>
  </si>
  <si>
    <t>36</t>
  </si>
  <si>
    <t>Participación electoral</t>
  </si>
  <si>
    <t>INE, Cómputos distritales</t>
  </si>
  <si>
    <t>https://computos2018.ine.mx/#/presidencia/entidad/1/1/2/1</t>
  </si>
  <si>
    <t>2015, 2018, 2021</t>
  </si>
  <si>
    <t>37</t>
  </si>
  <si>
    <t>Interacción con gobierno electrónico</t>
  </si>
  <si>
    <t>2015, 2017, 2019</t>
  </si>
  <si>
    <t>38</t>
  </si>
  <si>
    <t>Participación ciudadana en el gobierno</t>
  </si>
  <si>
    <t>INEGI, Censo Nacional de Gobierno</t>
  </si>
  <si>
    <t>https://www.inegi.org.mx/programas/cngspspe/2019/</t>
  </si>
  <si>
    <t>39</t>
  </si>
  <si>
    <t>Percepción de corrupción en instituciones que imparten justicia</t>
  </si>
  <si>
    <t>40</t>
  </si>
  <si>
    <t>Jóvenes de 15 a 24 años que no estudian ni trabajan</t>
  </si>
  <si>
    <t>INEGI, ENOE</t>
  </si>
  <si>
    <t>https://www.inegi.org.mx/programas/enoe/15ymas/</t>
  </si>
  <si>
    <t>2005, 2006, 2007, 2008, 2009, 2010, 2011, 2012, 2013, 2014, 2015, 2016, 2017, 2018, 2019, 2020, 2021</t>
  </si>
  <si>
    <t>41</t>
  </si>
  <si>
    <t>Embarazo adolescente</t>
  </si>
  <si>
    <t>INEGI, Natalidad</t>
  </si>
  <si>
    <t>https://www.inegi.org.mx/app/tabulados/interactivos/?pxq=Natalidad_Natalidad_02_e2497dbe-f31a-4743-b2ec-ecb13e1a24a2</t>
  </si>
  <si>
    <t>42</t>
  </si>
  <si>
    <t>Incidencia de corrupción</t>
  </si>
  <si>
    <t>https://auditoriadeseguridad-cdeunodc.org/encuesta/tasa-de-incidencia-de-corrupcion-inegi-encig/</t>
  </si>
  <si>
    <t>43</t>
  </si>
  <si>
    <t>Informalidad laboral</t>
  </si>
  <si>
    <t>INEGI, ENOE (información procesada y publicada por México, ¿cómo vamos?</t>
  </si>
  <si>
    <t>https://mexicocomovamos.mx/semaforos-estatales/indicador/informalidad/</t>
  </si>
  <si>
    <t>2005, 2006, 2007, 2008, 2009, 2010, 2011, 2012, 2013, 2014, 2015, 2016, 2017, 2018, 2019, 2020</t>
  </si>
  <si>
    <t>44</t>
  </si>
  <si>
    <t>Porcentaje de la población ocupada que tarda más de dos horas en el traslado a su trabajo</t>
  </si>
  <si>
    <t>INEGI, ENUT</t>
  </si>
  <si>
    <t>https://www.inegi.org.mx/programas/enut/2019/</t>
  </si>
  <si>
    <t>2009, 2019</t>
  </si>
  <si>
    <t>45</t>
  </si>
  <si>
    <t>Confianza en los vecinos</t>
  </si>
  <si>
    <t>INEGI, ENVIPE</t>
  </si>
  <si>
    <t>2012, 2013, 2014, 2015, 2016, 2017, 2018, 2019, 2020</t>
  </si>
  <si>
    <t>46</t>
  </si>
  <si>
    <t>Paridad de género en congresos locales</t>
  </si>
  <si>
    <t xml:space="preserve">Elaboración propia con información pública. Datos de años recientes obtenidos de: https://observatorio.inmujeres.gob.mx/mvc/view/public/index.html?v=3.0.8 </t>
  </si>
  <si>
    <t>2013</t>
  </si>
  <si>
    <t>Sólo información para 2013</t>
  </si>
  <si>
    <t>https://www.cndh.org.mx/sites/all/doc/programas/mujer/7_Indicadores/nac/B_3.pdf</t>
  </si>
  <si>
    <t>47</t>
  </si>
  <si>
    <t>Inclusión personas LGBT+ (% que aprueba el matrimonio igualitario)</t>
  </si>
  <si>
    <t>LAPOP</t>
  </si>
  <si>
    <t>https://www.vanderbilt.edu/lapop-espanol/</t>
  </si>
  <si>
    <t>2012, 2014, 2017, 2019</t>
  </si>
  <si>
    <t>48</t>
  </si>
  <si>
    <t>Tasa de analfabetización en personas indígenas</t>
  </si>
  <si>
    <t>INEGI, ENIGH</t>
  </si>
  <si>
    <t>https://www.inegi.org.mx/programas/enigh/nc/2020/</t>
  </si>
  <si>
    <t>2010, 2012, 2014, 2016, 2018, 2020</t>
  </si>
  <si>
    <t>49</t>
  </si>
  <si>
    <t>Tasa de analfabetización en personas con discapacidad</t>
  </si>
  <si>
    <t>50</t>
  </si>
  <si>
    <t>Absorción en eduación superior</t>
  </si>
  <si>
    <t>SEP</t>
  </si>
  <si>
    <t>https://www.planeacion.sep.gob.mx/principalescifras/</t>
  </si>
  <si>
    <t>2008, 2009, 2010, 2011, 2012, 2013, 2014, 2015, 2016, 2017, 2018, 2019, 2020</t>
  </si>
  <si>
    <t>2021</t>
  </si>
  <si>
    <t>Los años están en ciclo escolar</t>
  </si>
  <si>
    <r>
      <t xml:space="preserve">Otras fuentes 2020 :https://www.planeacion.sep.gob.mx/Doc/estadistica_e_indicadores/principales_cifras/principales_cifras_2019_2020_bolsillo.pdf, 2019: </t>
    </r>
    <r>
      <rPr>
        <u/>
        <sz val="10"/>
        <color rgb="FF1155CC"/>
        <rFont val="Arial"/>
      </rPr>
      <t>https://www.planeacion.sep.gob.mx ,/Doc/estadistica_e_indicadores/principales_cifras/principales_cifras_2018_2019_bolsillo.pdf</t>
    </r>
    <r>
      <rPr>
        <sz val="10"/>
        <color rgb="FF000000"/>
        <rFont val="Arial"/>
      </rPr>
      <t xml:space="preserve"> , 2018: </t>
    </r>
    <r>
      <rPr>
        <u/>
        <sz val="10"/>
        <color rgb="FF1155CC"/>
        <rFont val="Arial"/>
      </rPr>
      <t>https://www.planeacion.sep.gob.mx/Doc/estadistica_e_indicadores/principales_cifras/principales_cifras_2017_2018_bolsillo.pdf</t>
    </r>
    <r>
      <rPr>
        <sz val="10"/>
        <color rgb="FF000000"/>
        <rFont val="Arial"/>
      </rPr>
      <t xml:space="preserve"> , 2017: </t>
    </r>
    <r>
      <rPr>
        <u/>
        <sz val="10"/>
        <color rgb="FF1155CC"/>
        <rFont val="Arial"/>
      </rPr>
      <t>https://www.planeacion.sep.gob.mx/Doc/estadistica_e_indicadores/principales_cifras/principales_cifras_2016_2017_bolsillo.pdf</t>
    </r>
    <r>
      <rPr>
        <sz val="10"/>
        <color rgb="FF000000"/>
        <rFont val="Arial"/>
      </rPr>
      <t xml:space="preserve"> , 2013: </t>
    </r>
    <r>
      <rPr>
        <u/>
        <sz val="10"/>
        <color rgb="FF1155CC"/>
        <rFont val="Arial"/>
      </rPr>
      <t>https://www.planeacion.sep.gob.mx/Doc/estadistica_e_indicadores/principales_cifras/principales_cifras_2013_2014_bolsillo.pdf, 2012: https://www.planeacion.sep.gob.mx/Doc/estadistica_e_indicadores/principales_cifras/principales_cifras_2011_2012.pdf , https://www.planeacion.sep.gob.mx/estadisticaeindicadores.aspx</t>
    </r>
  </si>
  <si>
    <t>51</t>
  </si>
  <si>
    <t>Cobertura educación superior</t>
  </si>
  <si>
    <t>2018</t>
  </si>
  <si>
    <t>Sólo información 2018</t>
  </si>
  <si>
    <t>52</t>
  </si>
  <si>
    <t>Escolaridad promedio mujeres</t>
  </si>
  <si>
    <t>INEGI, Escolaridad</t>
  </si>
  <si>
    <t>https://www.inegi.org.mx/app/tabulados/interactivos/?px=Educacion_05&amp;bd=Educacion</t>
  </si>
  <si>
    <t>2000, 2010, 2015, 2020</t>
  </si>
  <si>
    <t>2025</t>
  </si>
  <si>
    <t>53</t>
  </si>
  <si>
    <t>Paridad de género en posgrado</t>
  </si>
  <si>
    <t>54</t>
  </si>
  <si>
    <t>Paridad de género en licenciatura</t>
  </si>
  <si>
    <t>55</t>
  </si>
  <si>
    <t>Posgrados nacionales de calidad</t>
  </si>
  <si>
    <t>CONACYT</t>
  </si>
  <si>
    <t>https://bit.ly/2GQpAap</t>
  </si>
  <si>
    <t>2008, 2009, 2010, 2011, 2012, 2013, 2014, 2015, 2016, 2017, 2018</t>
  </si>
  <si>
    <t>2020</t>
  </si>
  <si>
    <t>entidad_abr_m</t>
  </si>
  <si>
    <t>indicador_value</t>
  </si>
  <si>
    <t>Nacional</t>
  </si>
  <si>
    <t>AGS</t>
  </si>
  <si>
    <t>BC</t>
  </si>
  <si>
    <t>BCS</t>
  </si>
  <si>
    <t>CAMP</t>
  </si>
  <si>
    <t>COAH</t>
  </si>
  <si>
    <t>COL</t>
  </si>
  <si>
    <t>CHPS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</si>
  <si>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</si>
  <si>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</si>
  <si>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</si>
  <si>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</si>
  <si>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</si>
  <si>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</si>
  <si>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</si>
  <si>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</si>
  <si>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</si>
  <si>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</si>
  <si>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</si>
  <si>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</si>
  <si>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</si>
  <si>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</si>
  <si>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</si>
  <si>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</si>
  <si>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</si>
  <si>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</si>
  <si>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</si>
  <si>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</si>
  <si>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</t>
  </si>
  <si>
    <t>TLAX</t>
  </si>
  <si>
    <t>VER</t>
  </si>
  <si>
    <t>YUC</t>
  </si>
  <si>
    <t>ZAC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</si>
  <si>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</si>
  <si>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</si>
  <si>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</si>
  <si>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</si>
  <si>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</si>
  <si>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</si>
  <si>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</si>
  <si>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</si>
  <si>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</si>
  <si>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</si>
  <si>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</si>
  <si>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</si>
  <si>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2015</t>
  </si>
  <si>
    <t>2016</t>
  </si>
  <si>
    <t>2017</t>
  </si>
  <si>
    <t>2019</t>
  </si>
  <si>
    <t>2000</t>
  </si>
  <si>
    <t>2001</t>
  </si>
  <si>
    <t>drop_indicador_value_original</t>
  </si>
  <si>
    <t>drop_indicador_value_original_2</t>
  </si>
  <si>
    <t>0.596666666666667</t>
  </si>
  <si>
    <t>1</t>
  </si>
  <si>
    <t>0.5</t>
  </si>
  <si>
    <t>0.6</t>
  </si>
  <si>
    <t>0.1</t>
  </si>
  <si>
    <t>0.8</t>
  </si>
  <si>
    <t>0.7</t>
  </si>
  <si>
    <t>0.4</t>
  </si>
  <si>
    <t>0.3</t>
  </si>
  <si>
    <t>0.9</t>
  </si>
  <si>
    <t>0.675</t>
  </si>
  <si>
    <t>0.659375</t>
  </si>
  <si>
    <t>0.2</t>
  </si>
  <si>
    <t>0.615625</t>
  </si>
  <si>
    <t>0.30748820754717</t>
  </si>
  <si>
    <t>0.547169811320755</t>
  </si>
  <si>
    <t>0.292452830188679</t>
  </si>
  <si>
    <t>0.207547169811321</t>
  </si>
  <si>
    <t>0.179245283018868</t>
  </si>
  <si>
    <t>0.632075471698113</t>
  </si>
  <si>
    <t>0.254716981132075</t>
  </si>
  <si>
    <t>0.160377358490566</t>
  </si>
  <si>
    <t>0.216981132075472</t>
  </si>
  <si>
    <t>0.169811320754717</t>
  </si>
  <si>
    <t>0.471698113207547</t>
  </si>
  <si>
    <t>0.188679245283019</t>
  </si>
  <si>
    <t>0.339622641509434</t>
  </si>
  <si>
    <t>0.264150943396226</t>
  </si>
  <si>
    <t>0.358490566037736</t>
  </si>
  <si>
    <t>0.19811320754717</t>
  </si>
  <si>
    <t>0.386792452830189</t>
  </si>
  <si>
    <t>0.707547169811321</t>
  </si>
  <si>
    <t>0.405660377358491</t>
  </si>
  <si>
    <t>0.235849056603774</t>
  </si>
  <si>
    <t>0.245283018867925</t>
  </si>
  <si>
    <t>0.349056603773585</t>
  </si>
  <si>
    <t>0.261479591836735</t>
  </si>
  <si>
    <t>0.523809523809524</t>
  </si>
  <si>
    <t>0.26530612244898</t>
  </si>
  <si>
    <t>0.149659863945578</t>
  </si>
  <si>
    <t>0.163265306122449</t>
  </si>
  <si>
    <t>0.183673469387755</t>
  </si>
  <si>
    <t>0.299319727891156</t>
  </si>
  <si>
    <t>0.489795918367347</t>
  </si>
  <si>
    <t>0.462585034013605</t>
  </si>
  <si>
    <t>0.27891156462585</t>
  </si>
  <si>
    <t>0.244897959183673</t>
  </si>
  <si>
    <t>0.115646258503401</t>
  </si>
  <si>
    <t>0.340136054421769</t>
  </si>
  <si>
    <t>0.210884353741497</t>
  </si>
  <si>
    <t>0.156462585034014</t>
  </si>
  <si>
    <t>0.496598639455782</t>
  </si>
  <si>
    <t>0.129251700680272</t>
  </si>
  <si>
    <t>0.122448979591837</t>
  </si>
  <si>
    <t>0.414965986394558</t>
  </si>
  <si>
    <t>0.136054421768707</t>
  </si>
  <si>
    <t>0.170068027210884</t>
  </si>
  <si>
    <t>0.238095238095238</t>
  </si>
  <si>
    <t>0.109884375</t>
  </si>
  <si>
    <t>0.11413</t>
  </si>
  <si>
    <t>0.0462</t>
  </si>
  <si>
    <t>0.09511</t>
  </si>
  <si>
    <t>0.48913</t>
  </si>
  <si>
    <t>0.1087</t>
  </si>
  <si>
    <t>0.2663</t>
  </si>
  <si>
    <t>0.02717</t>
  </si>
  <si>
    <t>0.02989</t>
  </si>
  <si>
    <t>0.04891</t>
  </si>
  <si>
    <t>0.07609</t>
  </si>
  <si>
    <t>0.04076</t>
  </si>
  <si>
    <t>0.16576</t>
  </si>
  <si>
    <t>0.0163</t>
  </si>
  <si>
    <t>0.03533</t>
  </si>
  <si>
    <t>0.19293</t>
  </si>
  <si>
    <t>0.10598</t>
  </si>
  <si>
    <t>0.27174</t>
  </si>
  <si>
    <t>0.01359</t>
  </si>
  <si>
    <t>0.01902</t>
  </si>
  <si>
    <t>0.25543</t>
  </si>
  <si>
    <t>0.13587</t>
  </si>
  <si>
    <t>0.22826</t>
  </si>
  <si>
    <t>0.12228</t>
  </si>
  <si>
    <t>0.03261</t>
  </si>
  <si>
    <t>0.00815</t>
  </si>
  <si>
    <t>0.02446</t>
  </si>
  <si>
    <t>0.36957</t>
  </si>
  <si>
    <t>0.08424</t>
  </si>
  <si>
    <t>0.1225365625</t>
  </si>
  <si>
    <t>0.07337</t>
  </si>
  <si>
    <t>0.06522</t>
  </si>
  <si>
    <t>0.08696</t>
  </si>
  <si>
    <t>0.21467</t>
  </si>
  <si>
    <t>0.3125</t>
  </si>
  <si>
    <t>0.25272</t>
  </si>
  <si>
    <t>0.16848</t>
  </si>
  <si>
    <t>0.1413</t>
  </si>
  <si>
    <t>0.00543</t>
  </si>
  <si>
    <t>0.02174</t>
  </si>
  <si>
    <t>0.16033</t>
  </si>
  <si>
    <t>0.3587</t>
  </si>
  <si>
    <t>0.13859</t>
  </si>
  <si>
    <t>0.17391</t>
  </si>
  <si>
    <t>0.0625</t>
  </si>
  <si>
    <t>0.28804</t>
  </si>
  <si>
    <t>0.16304</t>
  </si>
  <si>
    <t>0.15217</t>
  </si>
  <si>
    <t>0.03804</t>
  </si>
  <si>
    <t>0.05163</t>
  </si>
  <si>
    <t>0.38587</t>
  </si>
  <si>
    <t>0.0788</t>
  </si>
  <si>
    <t>0.1226221875</t>
  </si>
  <si>
    <t>0.06793</t>
  </si>
  <si>
    <t>0.125</t>
  </si>
  <si>
    <t>0.08967</t>
  </si>
  <si>
    <t>0.23913</t>
  </si>
  <si>
    <t>0.19022</t>
  </si>
  <si>
    <t>0.24728</t>
  </si>
  <si>
    <t>0.18478</t>
  </si>
  <si>
    <t>0.28533</t>
  </si>
  <si>
    <t>0.04348</t>
  </si>
  <si>
    <t>0.08152</t>
  </si>
  <si>
    <t>0.28261</t>
  </si>
  <si>
    <t>0.33696</t>
  </si>
  <si>
    <t>0.11685</t>
  </si>
  <si>
    <t>0.33152</t>
  </si>
  <si>
    <t>0.143851875</t>
  </si>
  <si>
    <t>0.4538</t>
  </si>
  <si>
    <t>0.36141</t>
  </si>
  <si>
    <t>0</t>
  </si>
  <si>
    <t>0.1875</t>
  </si>
  <si>
    <t>0.00272</t>
  </si>
  <si>
    <t>0.05435</t>
  </si>
  <si>
    <t>0.17935</t>
  </si>
  <si>
    <t>0.15489</t>
  </si>
  <si>
    <t>0.25</t>
  </si>
  <si>
    <t>0.05707</t>
  </si>
  <si>
    <t>0.14674</t>
  </si>
  <si>
    <t>0.27446</t>
  </si>
  <si>
    <t>0.05978</t>
  </si>
  <si>
    <t>0.19565</t>
  </si>
  <si>
    <t>0.07065</t>
  </si>
  <si>
    <t>drop_indicador_value</t>
  </si>
  <si>
    <t>drop_indicador_value_origina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</si>
</sst>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0.000"/>
    <numFmt numFmtId="166" formatCode="0.0"/>
    <numFmt numFmtId="167" formatCode="0.0000"/>
  </numFmts>
  <fonts count="30"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1155CC"/>
      <name val="Arial"/>
    </font>
    <font>
      <sz val="10"/>
      <color rgb="FF000000"/>
      <name val="&quot;Arial&quot;"/>
    </font>
    <font>
      <sz val="11"/>
      <color rgb="FF000000"/>
      <name val="Calibri"/>
    </font>
    <font>
      <sz val="8"/>
      <color theme="1"/>
      <name val="Arial"/>
    </font>
    <font>
      <sz val="12"/>
      <color rgb="FF000000"/>
      <name val="Arial"/>
    </font>
    <font>
      <sz val="11"/>
      <color theme="1"/>
      <name val="Calibri"/>
    </font>
    <font>
      <sz val="14"/>
      <color rgb="FF333333"/>
      <name val="&quot;Helvetica Neue&quot;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theme="1"/>
      <name val="Arial"/>
    </font>
    <font>
      <u/>
      <sz val="10"/>
      <color rgb="FF1155CC"/>
      <name val="Arial"/>
    </font>
    <font>
      <sz val="12"/>
      <color theme="1"/>
      <name val="Calibri"/>
    </font>
    <font>
      <sz val="10"/>
      <color theme="1"/>
      <name val="Arial"/>
    </font>
    <font>
      <b/>
      <u/>
      <sz val="10"/>
      <color rgb="FF1155CC"/>
      <name val="Arial"/>
    </font>
    <font>
      <sz val="9"/>
      <color rgb="FF000000"/>
      <name val="Calibri"/>
    </font>
    <font>
      <sz val="11"/>
      <color rgb="FF000000"/>
      <name val="Arial"/>
    </font>
    <font>
      <sz val="11"/>
      <color theme="1"/>
      <name val="Arial"/>
    </font>
    <font>
      <sz val="9"/>
      <color theme="1"/>
      <name val="Arial"/>
    </font>
    <font>
      <sz val="12"/>
      <color rgb="FF1E1E1E"/>
      <name val="&quot;Segoe UI&quot;"/>
    </font>
    <font>
      <u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F4F4"/>
        <bgColor rgb="FFF4F4F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0" fontId="2" fillId="2" borderId="0" xfId="0" applyFont="1" applyFill="1" applyAlignment="1">
      <alignment horizontal="right"/>
    </xf>
    <xf numFmtId="0" fontId="2" fillId="2" borderId="0" xfId="0" quotePrefix="1" applyFont="1" applyFill="1"/>
    <xf numFmtId="0" fontId="3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4" fillId="3" borderId="0" xfId="0" applyFont="1" applyFill="1"/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4" borderId="0" xfId="0" applyFont="1" applyFill="1"/>
    <xf numFmtId="0" fontId="4" fillId="4" borderId="0" xfId="0" quotePrefix="1" applyFont="1" applyFill="1"/>
    <xf numFmtId="0" fontId="4" fillId="4" borderId="0" xfId="0" applyFont="1" applyFill="1"/>
    <xf numFmtId="0" fontId="9" fillId="4" borderId="0" xfId="0" applyFont="1" applyFill="1"/>
    <xf numFmtId="164" fontId="4" fillId="0" borderId="0" xfId="0" applyNumberFormat="1" applyFont="1"/>
    <xf numFmtId="0" fontId="10" fillId="0" borderId="0" xfId="0" quotePrefix="1" applyFont="1"/>
    <xf numFmtId="0" fontId="4" fillId="4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1" fillId="5" borderId="0" xfId="0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0" fontId="12" fillId="4" borderId="0" xfId="0" applyFont="1" applyFill="1" applyAlignment="1">
      <alignment horizontal="right"/>
    </xf>
    <xf numFmtId="0" fontId="4" fillId="5" borderId="0" xfId="0" quotePrefix="1" applyFont="1" applyFill="1"/>
    <xf numFmtId="165" fontId="11" fillId="0" borderId="0" xfId="0" applyNumberFormat="1" applyFont="1" applyAlignment="1">
      <alignment horizontal="right"/>
    </xf>
    <xf numFmtId="0" fontId="13" fillId="0" borderId="0" xfId="0" applyFont="1"/>
    <xf numFmtId="0" fontId="14" fillId="0" borderId="0" xfId="0" applyFont="1" applyAlignment="1">
      <alignment horizontal="right"/>
    </xf>
    <xf numFmtId="166" fontId="4" fillId="4" borderId="0" xfId="0" applyNumberFormat="1" applyFont="1" applyFill="1"/>
    <xf numFmtId="166" fontId="4" fillId="0" borderId="0" xfId="0" applyNumberFormat="1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20" fillId="0" borderId="0" xfId="0" applyFont="1"/>
    <xf numFmtId="0" fontId="3" fillId="0" borderId="0" xfId="0" applyFont="1" applyAlignment="1">
      <alignment horizontal="center"/>
    </xf>
    <xf numFmtId="4" fontId="16" fillId="0" borderId="0" xfId="0" applyNumberFormat="1" applyFont="1"/>
    <xf numFmtId="4" fontId="16" fillId="4" borderId="0" xfId="0" applyNumberFormat="1" applyFont="1" applyFill="1" applyAlignment="1">
      <alignment horizontal="right"/>
    </xf>
    <xf numFmtId="4" fontId="16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right"/>
    </xf>
    <xf numFmtId="3" fontId="16" fillId="0" borderId="0" xfId="0" applyNumberFormat="1" applyFont="1"/>
    <xf numFmtId="3" fontId="16" fillId="4" borderId="0" xfId="0" applyNumberFormat="1" applyFont="1" applyFill="1" applyAlignment="1">
      <alignment horizontal="right"/>
    </xf>
    <xf numFmtId="0" fontId="4" fillId="0" borderId="0" xfId="0" quotePrefix="1" applyFont="1" applyAlignment="1">
      <alignment horizontal="right"/>
    </xf>
    <xf numFmtId="0" fontId="21" fillId="0" borderId="0" xfId="0" applyFont="1"/>
    <xf numFmtId="4" fontId="4" fillId="0" borderId="0" xfId="0" applyNumberFormat="1" applyFont="1"/>
    <xf numFmtId="4" fontId="21" fillId="0" borderId="0" xfId="0" applyNumberFormat="1" applyFont="1"/>
    <xf numFmtId="1" fontId="4" fillId="0" borderId="0" xfId="0" applyNumberFormat="1" applyFont="1"/>
    <xf numFmtId="0" fontId="0" fillId="0" borderId="0" xfId="0" applyAlignment="1">
      <alignment horizontal="right"/>
    </xf>
    <xf numFmtId="167" fontId="4" fillId="0" borderId="0" xfId="0" applyNumberFormat="1" applyFont="1"/>
    <xf numFmtId="167" fontId="11" fillId="0" borderId="0" xfId="0" applyNumberFormat="1" applyFont="1" applyAlignment="1">
      <alignment horizontal="right"/>
    </xf>
    <xf numFmtId="4" fontId="17" fillId="4" borderId="0" xfId="0" applyNumberFormat="1" applyFont="1" applyFill="1" applyAlignment="1">
      <alignment horizontal="right"/>
    </xf>
    <xf numFmtId="4" fontId="18" fillId="4" borderId="0" xfId="0" applyNumberFormat="1" applyFont="1" applyFill="1" applyAlignment="1">
      <alignment horizontal="right"/>
    </xf>
    <xf numFmtId="0" fontId="18" fillId="4" borderId="0" xfId="0" applyFont="1" applyFill="1" applyAlignment="1">
      <alignment horizontal="right"/>
    </xf>
    <xf numFmtId="4" fontId="18" fillId="4" borderId="1" xfId="0" applyNumberFormat="1" applyFont="1" applyFill="1" applyBorder="1" applyAlignment="1">
      <alignment horizontal="right"/>
    </xf>
    <xf numFmtId="4" fontId="19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1" fillId="0" borderId="0" xfId="0" applyFont="1"/>
    <xf numFmtId="4" fontId="0" fillId="0" borderId="0" xfId="0" applyNumberFormat="1"/>
    <xf numFmtId="0" fontId="22" fillId="0" borderId="0" xfId="0" applyFont="1"/>
    <xf numFmtId="0" fontId="22" fillId="0" borderId="0" xfId="0" applyFont="1" applyAlignment="1">
      <alignment horizontal="right"/>
    </xf>
    <xf numFmtId="0" fontId="23" fillId="0" borderId="0" xfId="0" applyFont="1"/>
    <xf numFmtId="0" fontId="24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6" fillId="0" borderId="0" xfId="0" applyFont="1"/>
    <xf numFmtId="10" fontId="25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16" fillId="4" borderId="0" xfId="0" applyFont="1" applyFill="1" applyAlignment="1">
      <alignment horizontal="left"/>
    </xf>
    <xf numFmtId="0" fontId="14" fillId="0" borderId="0" xfId="0" applyFont="1"/>
    <xf numFmtId="4" fontId="22" fillId="0" borderId="0" xfId="0" applyNumberFormat="1" applyFont="1"/>
    <xf numFmtId="2" fontId="4" fillId="0" borderId="0" xfId="0" applyNumberFormat="1" applyFont="1"/>
    <xf numFmtId="2" fontId="11" fillId="0" borderId="0" xfId="0" applyNumberFormat="1" applyFont="1" applyAlignment="1">
      <alignment horizontal="right"/>
    </xf>
    <xf numFmtId="0" fontId="27" fillId="0" borderId="0" xfId="0" applyFont="1"/>
    <xf numFmtId="0" fontId="28" fillId="6" borderId="0" xfId="0" applyFont="1" applyFill="1"/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gi.org.mx/sistemas/olap/proyectos/bd/continuas/transporte/accidentes.asp?s=est&amp;c=13159&amp;proy=atus_accidentes" TargetMode="External"/><Relationship Id="rId18" Type="http://schemas.openxmlformats.org/officeDocument/2006/relationships/hyperlink" Target="https://www.planeacion.sep.gob.mx/Doc/estadistica_e_indicadores/principales_cifras/principales_cifras_2019_2020_bolsillo.pdf" TargetMode="External"/><Relationship Id="rId26" Type="http://schemas.openxmlformats.org/officeDocument/2006/relationships/hyperlink" Target="https://inegi.org.mx/app/tabulados/default.html?nc=mdemo56" TargetMode="External"/><Relationship Id="rId39" Type="http://schemas.openxmlformats.org/officeDocument/2006/relationships/hyperlink" Target="https://www.inegi.org.mx/programas/encig/2019/default.html" TargetMode="External"/><Relationship Id="rId21" Type="http://schemas.openxmlformats.org/officeDocument/2006/relationships/hyperlink" Target="https://www.planeacion.sep.gob.mx/Doc/estadistica_e_indicadores/principales_cifras/principales_cifras_2019_2020_bolsillo.pdf" TargetMode="External"/><Relationship Id="rId34" Type="http://schemas.openxmlformats.org/officeDocument/2006/relationships/hyperlink" Target="https://www.inegi.org.mx/programas/enh/2017/" TargetMode="External"/><Relationship Id="rId42" Type="http://schemas.openxmlformats.org/officeDocument/2006/relationships/hyperlink" Target="https://auditoriadeseguridad-cdeunodc.org/encuesta/tasa-de-incidencia-de-corrupcion-inegi-encig/" TargetMode="External"/><Relationship Id="rId47" Type="http://schemas.openxmlformats.org/officeDocument/2006/relationships/hyperlink" Target="https://www.vanderbilt.edu/lapop-espanol/" TargetMode="External"/><Relationship Id="rId50" Type="http://schemas.openxmlformats.org/officeDocument/2006/relationships/hyperlink" Target="https://www.planeacion.sep.gob.mx/principalescifras/" TargetMode="External"/><Relationship Id="rId55" Type="http://schemas.openxmlformats.org/officeDocument/2006/relationships/hyperlink" Target="https://www.planeacion.sep.gob.mx/principalescifras/" TargetMode="External"/><Relationship Id="rId7" Type="http://schemas.openxmlformats.org/officeDocument/2006/relationships/hyperlink" Target="https://www.inegi.org.mx/programas/enh/2017/" TargetMode="External"/><Relationship Id="rId2" Type="http://schemas.openxmlformats.org/officeDocument/2006/relationships/hyperlink" Target="https://www.inegi.org.mx/sistemas/olap/Proyectos/bd/continuas/mortalidad/MortalidadGeneral.asp" TargetMode="External"/><Relationship Id="rId16" Type="http://schemas.openxmlformats.org/officeDocument/2006/relationships/hyperlink" Target="https://www.inegi.org.mx/programas/envipe/2019/" TargetMode="External"/><Relationship Id="rId29" Type="http://schemas.openxmlformats.org/officeDocument/2006/relationships/hyperlink" Target="https://www.inegi.org.mx/temas/mortalidad/" TargetMode="External"/><Relationship Id="rId11" Type="http://schemas.openxmlformats.org/officeDocument/2006/relationships/hyperlink" Target="https://www.inegi.org.mx/programas/enh/2017/" TargetMode="External"/><Relationship Id="rId24" Type="http://schemas.openxmlformats.org/officeDocument/2006/relationships/hyperlink" Target="https://www.inegi.org.mx/programas/dutih/2018/" TargetMode="External"/><Relationship Id="rId32" Type="http://schemas.openxmlformats.org/officeDocument/2006/relationships/hyperlink" Target="https://www.inegi.org.mx/programas/enh/2017/" TargetMode="External"/><Relationship Id="rId37" Type="http://schemas.openxmlformats.org/officeDocument/2006/relationships/hyperlink" Target="https://www.inegi.org.mx/programas/encig/2019/default.html" TargetMode="External"/><Relationship Id="rId40" Type="http://schemas.openxmlformats.org/officeDocument/2006/relationships/hyperlink" Target="https://www.inegi.org.mx/programas/enoe/15ymas/" TargetMode="External"/><Relationship Id="rId45" Type="http://schemas.openxmlformats.org/officeDocument/2006/relationships/hyperlink" Target="https://www.inegi.org.mx/programas/envipe/2019/" TargetMode="External"/><Relationship Id="rId53" Type="http://schemas.openxmlformats.org/officeDocument/2006/relationships/hyperlink" Target="https://www.planeacion.sep.gob.mx/Doc/estadistica_e_indicadores/principales_cifras/principales_cifras_2019_2020_bolsillo.pdf" TargetMode="External"/><Relationship Id="rId5" Type="http://schemas.openxmlformats.org/officeDocument/2006/relationships/hyperlink" Target="https://www.inegi.org.mx/programas/enh/2017/" TargetMode="External"/><Relationship Id="rId19" Type="http://schemas.openxmlformats.org/officeDocument/2006/relationships/hyperlink" Target="https://www.planeacion.sep.gob.mx/Doc/estadistica_e_indicadores/principales_cifras/principales_cifras_2019_2020_bolsillo.pdf" TargetMode="External"/><Relationship Id="rId4" Type="http://schemas.openxmlformats.org/officeDocument/2006/relationships/hyperlink" Target="https://www.inegi.org.mx/sistemas/olap/Proyectos/bd/continuas/mortalidad/MortalidadGeneral.asp" TargetMode="External"/><Relationship Id="rId9" Type="http://schemas.openxmlformats.org/officeDocument/2006/relationships/hyperlink" Target="https://www.inegi.org.mx/programas/enh/2017/" TargetMode="External"/><Relationship Id="rId14" Type="http://schemas.openxmlformats.org/officeDocument/2006/relationships/hyperlink" Target="https://static1.squarespace.com/static/5eaa390ddf0dcb548e9dd5da/t/5eb16bec8506ae2eba951b1d/1588686074573/ESP+MPI+2020+%28web%292.pdf" TargetMode="External"/><Relationship Id="rId22" Type="http://schemas.openxmlformats.org/officeDocument/2006/relationships/hyperlink" Target="https://www.inegi.org.mx/programas/dutih/2018/" TargetMode="External"/><Relationship Id="rId27" Type="http://schemas.openxmlformats.org/officeDocument/2006/relationships/hyperlink" Target="https://www.inegi.org.mx/temas/salud/" TargetMode="External"/><Relationship Id="rId30" Type="http://schemas.openxmlformats.org/officeDocument/2006/relationships/hyperlink" Target="https://imco.org.mx/sistema-de-indicadores-para-monitorear-los-avances-de-la-estrategia-nacional-para-la-prevencion-y-el-control-del-sobrepeso-la-obesidad-y-la-diabetes/" TargetMode="External"/><Relationship Id="rId35" Type="http://schemas.openxmlformats.org/officeDocument/2006/relationships/hyperlink" Target="https://www.inegi.org.mx/programas/enh/2017/" TargetMode="External"/><Relationship Id="rId43" Type="http://schemas.openxmlformats.org/officeDocument/2006/relationships/hyperlink" Target="https://mexicocomovamos.mx/semaforos-estatales/indicador/informalidad/" TargetMode="External"/><Relationship Id="rId48" Type="http://schemas.openxmlformats.org/officeDocument/2006/relationships/hyperlink" Target="https://www.inegi.org.mx/programas/enigh/nc/2020/" TargetMode="External"/><Relationship Id="rId56" Type="http://schemas.openxmlformats.org/officeDocument/2006/relationships/hyperlink" Target="https://www.planeacion.sep.gob.mx/principalescifras/" TargetMode="External"/><Relationship Id="rId8" Type="http://schemas.openxmlformats.org/officeDocument/2006/relationships/hyperlink" Target="https://www.inegi.org.mx/programas/enh/2017/" TargetMode="External"/><Relationship Id="rId51" Type="http://schemas.openxmlformats.org/officeDocument/2006/relationships/hyperlink" Target="https://www.planeacion.sep.gob.mx/Doc/estadistica_e_indicadores/principales_cifras/principales_cifras_2018_2019_bolsillo.pdf" TargetMode="External"/><Relationship Id="rId3" Type="http://schemas.openxmlformats.org/officeDocument/2006/relationships/hyperlink" Target="https://www.inegi.org.mx/sistemas/olap/Proyectos/bd/continuas/mortalidad/MortalidadGeneral.asp" TargetMode="External"/><Relationship Id="rId12" Type="http://schemas.openxmlformats.org/officeDocument/2006/relationships/hyperlink" Target="https://www.inegi.org.mx/contenidos/saladeprensa/boletines/2020/EstSociodemo/Defcioneshomicidio2019.pdf" TargetMode="External"/><Relationship Id="rId17" Type="http://schemas.openxmlformats.org/officeDocument/2006/relationships/hyperlink" Target="https://www.inegi.org.mx/app/tabulados/interactivos/?pxq=ac13059d-e874-4962-93bb-74f2c58a3cb9" TargetMode="External"/><Relationship Id="rId25" Type="http://schemas.openxmlformats.org/officeDocument/2006/relationships/hyperlink" Target="https://articulo19.org/disonancia/" TargetMode="External"/><Relationship Id="rId33" Type="http://schemas.openxmlformats.org/officeDocument/2006/relationships/hyperlink" Target="https://www.inegi.org.mx/programas/encig/2019/default.html" TargetMode="External"/><Relationship Id="rId38" Type="http://schemas.openxmlformats.org/officeDocument/2006/relationships/hyperlink" Target="https://www.inegi.org.mx/programas/cngspspe/2019/" TargetMode="External"/><Relationship Id="rId46" Type="http://schemas.openxmlformats.org/officeDocument/2006/relationships/hyperlink" Target="https://www.cndh.org.mx/sites/all/doc/programas/mujer/7_Indicadores/nac/B_3.pdf" TargetMode="External"/><Relationship Id="rId20" Type="http://schemas.openxmlformats.org/officeDocument/2006/relationships/hyperlink" Target="https://www.planeacion.sep.gob.mx/Doc/estadistica_e_indicadores/principales_cifras/principales_cifras_2019_2020_bolsillo.pdf" TargetMode="External"/><Relationship Id="rId41" Type="http://schemas.openxmlformats.org/officeDocument/2006/relationships/hyperlink" Target="https://www.inegi.org.mx/app/tabulados/interactivos/?pxq=Natalidad_Natalidad_02_e2497dbe-f31a-4743-b2ec-ecb13e1a24a2" TargetMode="External"/><Relationship Id="rId54" Type="http://schemas.openxmlformats.org/officeDocument/2006/relationships/hyperlink" Target="https://www.inegi.org.mx/app/tabulados/interactivos/?px=Educacion_05&amp;bd=Educacion" TargetMode="External"/><Relationship Id="rId1" Type="http://schemas.openxmlformats.org/officeDocument/2006/relationships/hyperlink" Target="https://www.coneval.org.mx/Medicion/MP/Paginas/AE_pobreza_2018.aspx" TargetMode="External"/><Relationship Id="rId6" Type="http://schemas.openxmlformats.org/officeDocument/2006/relationships/hyperlink" Target="https://www.inegi.org.mx/programas/enh/2017/" TargetMode="External"/><Relationship Id="rId15" Type="http://schemas.openxmlformats.org/officeDocument/2006/relationships/hyperlink" Target="http://visionofhumanity.org/app/uploads/2020/05/ENG-MPI-2020-web.pdf" TargetMode="External"/><Relationship Id="rId23" Type="http://schemas.openxmlformats.org/officeDocument/2006/relationships/hyperlink" Target="https://www.inegi.org.mx/programas/dutih/2018/" TargetMode="External"/><Relationship Id="rId28" Type="http://schemas.openxmlformats.org/officeDocument/2006/relationships/hyperlink" Target="https://www.inegi.org.mx/temas/mortalidad/" TargetMode="External"/><Relationship Id="rId36" Type="http://schemas.openxmlformats.org/officeDocument/2006/relationships/hyperlink" Target="https://computos2018.ine.mx/" TargetMode="External"/><Relationship Id="rId49" Type="http://schemas.openxmlformats.org/officeDocument/2006/relationships/hyperlink" Target="https://www.inegi.org.mx/programas/enigh/nc/2020/" TargetMode="External"/><Relationship Id="rId57" Type="http://schemas.openxmlformats.org/officeDocument/2006/relationships/hyperlink" Target="https://bit.ly/2GQpAap" TargetMode="External"/><Relationship Id="rId10" Type="http://schemas.openxmlformats.org/officeDocument/2006/relationships/hyperlink" Target="https://www.inegi.org.mx/programas/enh/2017/" TargetMode="External"/><Relationship Id="rId31" Type="http://schemas.openxmlformats.org/officeDocument/2006/relationships/hyperlink" Target="http://sina.conagua.gob.mx/sina/tema.php?tema=gradoPresion&amp;ver=mapa" TargetMode="External"/><Relationship Id="rId44" Type="http://schemas.openxmlformats.org/officeDocument/2006/relationships/hyperlink" Target="https://www.inegi.org.mx/programas/enut/2019/" TargetMode="External"/><Relationship Id="rId52" Type="http://schemas.openxmlformats.org/officeDocument/2006/relationships/hyperlink" Target="https://www.planeacion.sep.gob.mx/principalescifr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97"/>
  <sheetViews>
    <sheetView workbookViewId="0"/>
  </sheetViews>
  <sheetFormatPr baseColWidth="10" defaultColWidth="14.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2010</v>
      </c>
      <c r="B2" s="3" t="s">
        <v>3</v>
      </c>
      <c r="C2" s="2">
        <v>112336538</v>
      </c>
    </row>
    <row r="3" spans="1:3">
      <c r="A3" s="2">
        <v>2010</v>
      </c>
      <c r="B3" s="3" t="s">
        <v>4</v>
      </c>
      <c r="C3" s="2">
        <v>1184996</v>
      </c>
    </row>
    <row r="4" spans="1:3">
      <c r="A4" s="2">
        <v>2010</v>
      </c>
      <c r="B4" s="1" t="s">
        <v>5</v>
      </c>
      <c r="C4" s="2">
        <v>3155070</v>
      </c>
    </row>
    <row r="5" spans="1:3">
      <c r="A5" s="2">
        <v>2010</v>
      </c>
      <c r="B5" s="1" t="s">
        <v>6</v>
      </c>
      <c r="C5" s="2">
        <v>637026</v>
      </c>
    </row>
    <row r="6" spans="1:3">
      <c r="A6" s="2">
        <v>2010</v>
      </c>
      <c r="B6" s="1" t="s">
        <v>7</v>
      </c>
      <c r="C6" s="2">
        <v>822441</v>
      </c>
    </row>
    <row r="7" spans="1:3">
      <c r="A7" s="2">
        <v>2010</v>
      </c>
      <c r="B7" s="1" t="s">
        <v>8</v>
      </c>
      <c r="C7" s="2">
        <v>2748391</v>
      </c>
    </row>
    <row r="8" spans="1:3">
      <c r="A8" s="2">
        <v>2010</v>
      </c>
      <c r="B8" s="1" t="s">
        <v>9</v>
      </c>
      <c r="C8" s="2">
        <v>650555</v>
      </c>
    </row>
    <row r="9" spans="1:3">
      <c r="A9" s="2">
        <v>2010</v>
      </c>
      <c r="B9" s="1" t="s">
        <v>10</v>
      </c>
      <c r="C9" s="2">
        <v>4796580</v>
      </c>
    </row>
    <row r="10" spans="1:3">
      <c r="A10" s="2">
        <v>2010</v>
      </c>
      <c r="B10" s="1" t="s">
        <v>11</v>
      </c>
      <c r="C10" s="2">
        <v>3406465</v>
      </c>
    </row>
    <row r="11" spans="1:3">
      <c r="A11" s="2">
        <v>2010</v>
      </c>
      <c r="B11" s="1" t="s">
        <v>12</v>
      </c>
      <c r="C11" s="2">
        <v>8851080</v>
      </c>
    </row>
    <row r="12" spans="1:3">
      <c r="A12" s="2">
        <v>2010</v>
      </c>
      <c r="B12" s="1" t="s">
        <v>13</v>
      </c>
      <c r="C12" s="2">
        <v>1632934</v>
      </c>
    </row>
    <row r="13" spans="1:3">
      <c r="A13" s="2">
        <v>2010</v>
      </c>
      <c r="B13" s="1" t="s">
        <v>14</v>
      </c>
      <c r="C13" s="2">
        <v>5486372</v>
      </c>
    </row>
    <row r="14" spans="1:3">
      <c r="A14" s="2">
        <v>2010</v>
      </c>
      <c r="B14" s="1" t="s">
        <v>15</v>
      </c>
      <c r="C14" s="2">
        <v>3388768</v>
      </c>
    </row>
    <row r="15" spans="1:3">
      <c r="A15" s="2">
        <v>2010</v>
      </c>
      <c r="B15" s="1" t="s">
        <v>16</v>
      </c>
      <c r="C15" s="2">
        <v>2665018</v>
      </c>
    </row>
    <row r="16" spans="1:3">
      <c r="A16" s="2">
        <v>2010</v>
      </c>
      <c r="B16" s="1" t="s">
        <v>17</v>
      </c>
      <c r="C16" s="2">
        <v>7350682</v>
      </c>
    </row>
    <row r="17" spans="1:3">
      <c r="A17" s="2">
        <v>2010</v>
      </c>
      <c r="B17" s="1" t="s">
        <v>18</v>
      </c>
      <c r="C17" s="2">
        <v>15175862</v>
      </c>
    </row>
    <row r="18" spans="1:3">
      <c r="A18" s="2">
        <v>2010</v>
      </c>
      <c r="B18" s="1" t="s">
        <v>19</v>
      </c>
      <c r="C18" s="2">
        <v>4351037</v>
      </c>
    </row>
    <row r="19" spans="1:3">
      <c r="A19" s="2">
        <v>2010</v>
      </c>
      <c r="B19" s="1" t="s">
        <v>20</v>
      </c>
      <c r="C19" s="2">
        <v>1777227</v>
      </c>
    </row>
    <row r="20" spans="1:3">
      <c r="A20" s="2">
        <v>2010</v>
      </c>
      <c r="B20" s="1" t="s">
        <v>21</v>
      </c>
      <c r="C20" s="2">
        <v>1084979</v>
      </c>
    </row>
    <row r="21" spans="1:3">
      <c r="A21" s="2">
        <v>2010</v>
      </c>
      <c r="B21" s="1" t="s">
        <v>22</v>
      </c>
      <c r="C21" s="2">
        <v>4653458</v>
      </c>
    </row>
    <row r="22" spans="1:3">
      <c r="A22" s="2">
        <v>2010</v>
      </c>
      <c r="B22" s="1" t="s">
        <v>23</v>
      </c>
      <c r="C22" s="2">
        <v>3801962</v>
      </c>
    </row>
    <row r="23" spans="1:3">
      <c r="A23" s="2">
        <v>2010</v>
      </c>
      <c r="B23" s="1" t="s">
        <v>24</v>
      </c>
      <c r="C23" s="2">
        <v>5779829</v>
      </c>
    </row>
    <row r="24" spans="1:3">
      <c r="A24" s="2">
        <v>2010</v>
      </c>
      <c r="B24" s="1" t="s">
        <v>25</v>
      </c>
      <c r="C24" s="2">
        <v>1827937</v>
      </c>
    </row>
    <row r="25" spans="1:3">
      <c r="A25" s="2">
        <v>2010</v>
      </c>
      <c r="B25" s="1" t="s">
        <v>26</v>
      </c>
      <c r="C25" s="2">
        <v>1325578</v>
      </c>
    </row>
    <row r="26" spans="1:3">
      <c r="A26" s="2">
        <v>2010</v>
      </c>
      <c r="B26" s="1" t="s">
        <v>27</v>
      </c>
      <c r="C26" s="2">
        <v>2585518</v>
      </c>
    </row>
    <row r="27" spans="1:3">
      <c r="A27" s="2">
        <v>2010</v>
      </c>
      <c r="B27" s="1" t="s">
        <v>28</v>
      </c>
      <c r="C27" s="2">
        <v>2767761</v>
      </c>
    </row>
    <row r="28" spans="1:3">
      <c r="A28" s="2">
        <v>2010</v>
      </c>
      <c r="B28" s="1" t="s">
        <v>29</v>
      </c>
      <c r="C28" s="2">
        <v>2662480</v>
      </c>
    </row>
    <row r="29" spans="1:3">
      <c r="A29" s="2">
        <v>2010</v>
      </c>
      <c r="B29" s="1" t="s">
        <v>30</v>
      </c>
      <c r="C29" s="2">
        <v>2238603</v>
      </c>
    </row>
    <row r="30" spans="1:3">
      <c r="A30" s="2">
        <v>2010</v>
      </c>
      <c r="B30" s="1" t="s">
        <v>31</v>
      </c>
      <c r="C30" s="2">
        <v>3268554</v>
      </c>
    </row>
    <row r="31" spans="1:3">
      <c r="A31" s="2">
        <v>2010</v>
      </c>
      <c r="B31" s="1" t="s">
        <v>32</v>
      </c>
      <c r="C31" s="2">
        <v>1169936</v>
      </c>
    </row>
    <row r="32" spans="1:3">
      <c r="A32" s="2">
        <v>2010</v>
      </c>
      <c r="B32" s="1" t="s">
        <v>33</v>
      </c>
      <c r="C32" s="2">
        <v>7643194</v>
      </c>
    </row>
    <row r="33" spans="1:3">
      <c r="A33" s="2">
        <v>2010</v>
      </c>
      <c r="B33" s="1" t="s">
        <v>34</v>
      </c>
      <c r="C33" s="2">
        <v>1955577</v>
      </c>
    </row>
    <row r="34" spans="1:3">
      <c r="A34" s="2">
        <v>2010</v>
      </c>
      <c r="B34" s="1" t="s">
        <v>35</v>
      </c>
      <c r="C34" s="2">
        <v>1490668</v>
      </c>
    </row>
    <row r="35" spans="1:3">
      <c r="A35" s="2">
        <v>2011</v>
      </c>
      <c r="B35" s="3" t="s">
        <v>3</v>
      </c>
      <c r="C35" s="2">
        <v>115367452</v>
      </c>
    </row>
    <row r="36" spans="1:3">
      <c r="A36" s="2">
        <v>2011</v>
      </c>
      <c r="B36" s="3" t="s">
        <v>4</v>
      </c>
      <c r="C36" s="2">
        <v>1223425</v>
      </c>
    </row>
    <row r="37" spans="1:3">
      <c r="A37" s="2">
        <v>2011</v>
      </c>
      <c r="B37" s="1" t="s">
        <v>5</v>
      </c>
      <c r="C37" s="2">
        <v>3222606</v>
      </c>
    </row>
    <row r="38" spans="1:3">
      <c r="A38" s="2">
        <v>2011</v>
      </c>
      <c r="B38" s="1" t="s">
        <v>6</v>
      </c>
      <c r="C38" s="2">
        <v>651419</v>
      </c>
    </row>
    <row r="39" spans="1:3">
      <c r="A39" s="2">
        <v>2011</v>
      </c>
      <c r="B39" s="1" t="s">
        <v>7</v>
      </c>
      <c r="C39" s="2">
        <v>849941</v>
      </c>
    </row>
    <row r="40" spans="1:3">
      <c r="A40" s="2">
        <v>2011</v>
      </c>
      <c r="B40" s="1" t="s">
        <v>8</v>
      </c>
      <c r="C40" s="2">
        <v>2830310</v>
      </c>
    </row>
    <row r="41" spans="1:3">
      <c r="A41" s="2">
        <v>2011</v>
      </c>
      <c r="B41" s="1" t="s">
        <v>9</v>
      </c>
      <c r="C41" s="2">
        <v>668122</v>
      </c>
    </row>
    <row r="42" spans="1:3">
      <c r="A42" s="2">
        <v>2011</v>
      </c>
      <c r="B42" s="1" t="s">
        <v>10</v>
      </c>
      <c r="C42" s="2">
        <v>4944937</v>
      </c>
    </row>
    <row r="43" spans="1:3">
      <c r="A43" s="2">
        <v>2011</v>
      </c>
      <c r="B43" s="1" t="s">
        <v>11</v>
      </c>
      <c r="C43" s="2">
        <v>3499552</v>
      </c>
    </row>
    <row r="44" spans="1:3">
      <c r="A44" s="2">
        <v>2011</v>
      </c>
      <c r="B44" s="1" t="s">
        <v>12</v>
      </c>
      <c r="C44" s="2">
        <v>9034475</v>
      </c>
    </row>
    <row r="45" spans="1:3">
      <c r="A45" s="2">
        <v>2011</v>
      </c>
      <c r="B45" s="1" t="s">
        <v>13</v>
      </c>
      <c r="C45" s="2">
        <v>1682438</v>
      </c>
    </row>
    <row r="46" spans="1:3">
      <c r="A46" s="2">
        <v>2011</v>
      </c>
      <c r="B46" s="1" t="s">
        <v>14</v>
      </c>
      <c r="C46" s="2">
        <v>5623703</v>
      </c>
    </row>
    <row r="47" spans="1:3">
      <c r="A47" s="2">
        <v>2011</v>
      </c>
      <c r="B47" s="1" t="s">
        <v>15</v>
      </c>
      <c r="C47" s="2">
        <v>3465479</v>
      </c>
    </row>
    <row r="48" spans="1:3">
      <c r="A48" s="2">
        <v>2011</v>
      </c>
      <c r="B48" s="1" t="s">
        <v>16</v>
      </c>
      <c r="C48" s="2">
        <v>2731728</v>
      </c>
    </row>
    <row r="49" spans="1:3">
      <c r="A49" s="2">
        <v>2011</v>
      </c>
      <c r="B49" s="1" t="s">
        <v>17</v>
      </c>
      <c r="C49" s="2">
        <v>7568896</v>
      </c>
    </row>
    <row r="50" spans="1:3">
      <c r="A50" s="2">
        <v>2011</v>
      </c>
      <c r="B50" s="1" t="s">
        <v>18</v>
      </c>
      <c r="C50" s="2">
        <v>15600748</v>
      </c>
    </row>
    <row r="51" spans="1:3">
      <c r="A51" s="2">
        <v>2011</v>
      </c>
      <c r="B51" s="1" t="s">
        <v>19</v>
      </c>
      <c r="C51" s="2">
        <v>4453862</v>
      </c>
    </row>
    <row r="52" spans="1:3">
      <c r="A52" s="2">
        <v>2011</v>
      </c>
      <c r="B52" s="1" t="s">
        <v>20</v>
      </c>
      <c r="C52" s="2">
        <v>1824842</v>
      </c>
    </row>
    <row r="53" spans="1:3">
      <c r="A53" s="2">
        <v>2011</v>
      </c>
      <c r="B53" s="1" t="s">
        <v>21</v>
      </c>
      <c r="C53" s="2">
        <v>1114502</v>
      </c>
    </row>
    <row r="54" spans="1:3">
      <c r="A54" s="2">
        <v>2011</v>
      </c>
      <c r="B54" s="1" t="s">
        <v>22</v>
      </c>
      <c r="C54" s="2">
        <v>4807568</v>
      </c>
    </row>
    <row r="55" spans="1:3">
      <c r="A55" s="2">
        <v>2011</v>
      </c>
      <c r="B55" s="1" t="s">
        <v>23</v>
      </c>
      <c r="C55" s="2">
        <v>3888461</v>
      </c>
    </row>
    <row r="56" spans="1:3">
      <c r="A56" s="2">
        <v>2011</v>
      </c>
      <c r="B56" s="1" t="s">
        <v>24</v>
      </c>
      <c r="C56" s="2">
        <v>5953938</v>
      </c>
    </row>
    <row r="57" spans="1:3">
      <c r="A57" s="2">
        <v>2011</v>
      </c>
      <c r="B57" s="1" t="s">
        <v>25</v>
      </c>
      <c r="C57" s="2">
        <v>1884058</v>
      </c>
    </row>
    <row r="58" spans="1:3">
      <c r="A58" s="2">
        <v>2011</v>
      </c>
      <c r="B58" s="1" t="s">
        <v>26</v>
      </c>
      <c r="C58" s="2">
        <v>1366947</v>
      </c>
    </row>
    <row r="59" spans="1:3">
      <c r="A59" s="2">
        <v>2011</v>
      </c>
      <c r="B59" s="1" t="s">
        <v>27</v>
      </c>
      <c r="C59" s="2">
        <v>2652434</v>
      </c>
    </row>
    <row r="60" spans="1:3">
      <c r="A60" s="2">
        <v>2011</v>
      </c>
      <c r="B60" s="1" t="s">
        <v>28</v>
      </c>
      <c r="C60" s="2">
        <v>2850246</v>
      </c>
    </row>
    <row r="61" spans="1:3">
      <c r="A61" s="2">
        <v>2011</v>
      </c>
      <c r="B61" s="1" t="s">
        <v>29</v>
      </c>
      <c r="C61" s="2">
        <v>2728730</v>
      </c>
    </row>
    <row r="62" spans="1:3">
      <c r="A62" s="2">
        <v>2011</v>
      </c>
      <c r="B62" s="1" t="s">
        <v>30</v>
      </c>
      <c r="C62" s="2">
        <v>2290095</v>
      </c>
    </row>
    <row r="63" spans="1:3">
      <c r="A63" s="2">
        <v>2011</v>
      </c>
      <c r="B63" s="1" t="s">
        <v>31</v>
      </c>
      <c r="C63" s="2">
        <v>3352122</v>
      </c>
    </row>
    <row r="64" spans="1:3">
      <c r="A64" s="2">
        <v>2011</v>
      </c>
      <c r="B64" s="1" t="s">
        <v>32</v>
      </c>
      <c r="C64" s="2">
        <v>1207060</v>
      </c>
    </row>
    <row r="65" spans="1:3">
      <c r="A65" s="2">
        <v>2011</v>
      </c>
      <c r="B65" s="1" t="s">
        <v>33</v>
      </c>
      <c r="C65" s="2">
        <v>7855504</v>
      </c>
    </row>
    <row r="66" spans="1:3">
      <c r="A66" s="2">
        <v>2011</v>
      </c>
      <c r="B66" s="1" t="s">
        <v>34</v>
      </c>
      <c r="C66" s="2">
        <v>2010757</v>
      </c>
    </row>
    <row r="67" spans="1:3">
      <c r="A67" s="2">
        <v>2011</v>
      </c>
      <c r="B67" s="1" t="s">
        <v>35</v>
      </c>
      <c r="C67" s="2">
        <v>1528547</v>
      </c>
    </row>
    <row r="68" spans="1:3">
      <c r="A68" s="2">
        <v>2012</v>
      </c>
      <c r="B68" s="3" t="s">
        <v>3</v>
      </c>
      <c r="C68" s="2">
        <v>116935670</v>
      </c>
    </row>
    <row r="69" spans="1:3">
      <c r="A69" s="2">
        <v>2012</v>
      </c>
      <c r="B69" s="3" t="s">
        <v>4</v>
      </c>
      <c r="C69" s="2">
        <v>1250962</v>
      </c>
    </row>
    <row r="70" spans="1:3">
      <c r="A70" s="2">
        <v>2012</v>
      </c>
      <c r="B70" s="1" t="s">
        <v>5</v>
      </c>
      <c r="C70" s="2">
        <v>3258386</v>
      </c>
    </row>
    <row r="71" spans="1:3">
      <c r="A71" s="2">
        <v>2012</v>
      </c>
      <c r="B71" s="1" t="s">
        <v>6</v>
      </c>
      <c r="C71" s="2">
        <v>668635</v>
      </c>
    </row>
    <row r="72" spans="1:3">
      <c r="A72" s="2">
        <v>2012</v>
      </c>
      <c r="B72" s="1" t="s">
        <v>7</v>
      </c>
      <c r="C72" s="2">
        <v>867064</v>
      </c>
    </row>
    <row r="73" spans="1:3">
      <c r="A73" s="2">
        <v>2012</v>
      </c>
      <c r="B73" s="1" t="s">
        <v>8</v>
      </c>
      <c r="C73" s="2">
        <v>2874749</v>
      </c>
    </row>
    <row r="74" spans="1:3">
      <c r="A74" s="2">
        <v>2012</v>
      </c>
      <c r="B74" s="1" t="s">
        <v>9</v>
      </c>
      <c r="C74" s="2">
        <v>681887</v>
      </c>
    </row>
    <row r="75" spans="1:3">
      <c r="A75" s="2">
        <v>2012</v>
      </c>
      <c r="B75" s="1" t="s">
        <v>10</v>
      </c>
      <c r="C75" s="2">
        <v>5038786</v>
      </c>
    </row>
    <row r="76" spans="1:3">
      <c r="A76" s="2">
        <v>2012</v>
      </c>
      <c r="B76" s="1" t="s">
        <v>11</v>
      </c>
      <c r="C76" s="2">
        <v>3531604</v>
      </c>
    </row>
    <row r="77" spans="1:3">
      <c r="A77" s="2">
        <v>2012</v>
      </c>
      <c r="B77" s="1" t="s">
        <v>12</v>
      </c>
      <c r="C77" s="2">
        <v>9049100</v>
      </c>
    </row>
    <row r="78" spans="1:3">
      <c r="A78" s="2">
        <v>2012</v>
      </c>
      <c r="B78" s="1" t="s">
        <v>13</v>
      </c>
      <c r="C78" s="2">
        <v>1708439</v>
      </c>
    </row>
    <row r="79" spans="1:3">
      <c r="A79" s="2">
        <v>2012</v>
      </c>
      <c r="B79" s="1" t="s">
        <v>14</v>
      </c>
      <c r="C79" s="2">
        <v>5703988</v>
      </c>
    </row>
    <row r="80" spans="1:3">
      <c r="A80" s="2">
        <v>2012</v>
      </c>
      <c r="B80" s="1" t="s">
        <v>15</v>
      </c>
      <c r="C80" s="2">
        <v>3495920</v>
      </c>
    </row>
    <row r="81" spans="1:3">
      <c r="A81" s="2">
        <v>2012</v>
      </c>
      <c r="B81" s="1" t="s">
        <v>16</v>
      </c>
      <c r="C81" s="2">
        <v>2775101</v>
      </c>
    </row>
    <row r="82" spans="1:3">
      <c r="A82" s="2">
        <v>2012</v>
      </c>
      <c r="B82" s="1" t="s">
        <v>17</v>
      </c>
      <c r="C82" s="2">
        <v>7672910</v>
      </c>
    </row>
    <row r="83" spans="1:3">
      <c r="A83" s="2">
        <v>2012</v>
      </c>
      <c r="B83" s="1" t="s">
        <v>18</v>
      </c>
      <c r="C83" s="2">
        <v>15820397</v>
      </c>
    </row>
    <row r="84" spans="1:3">
      <c r="A84" s="2">
        <v>2012</v>
      </c>
      <c r="B84" s="1" t="s">
        <v>19</v>
      </c>
      <c r="C84" s="2">
        <v>4505400</v>
      </c>
    </row>
    <row r="85" spans="1:3">
      <c r="A85" s="2">
        <v>2012</v>
      </c>
      <c r="B85" s="1" t="s">
        <v>20</v>
      </c>
      <c r="C85" s="2">
        <v>1852263</v>
      </c>
    </row>
    <row r="86" spans="1:3">
      <c r="A86" s="2">
        <v>2012</v>
      </c>
      <c r="B86" s="1" t="s">
        <v>21</v>
      </c>
      <c r="C86" s="2">
        <v>1135531</v>
      </c>
    </row>
    <row r="87" spans="1:3">
      <c r="A87" s="2">
        <v>2012</v>
      </c>
      <c r="B87" s="1" t="s">
        <v>22</v>
      </c>
      <c r="C87" s="2">
        <v>4909324</v>
      </c>
    </row>
    <row r="88" spans="1:3">
      <c r="A88" s="2">
        <v>2012</v>
      </c>
      <c r="B88" s="1" t="s">
        <v>23</v>
      </c>
      <c r="C88" s="2">
        <v>3924322</v>
      </c>
    </row>
    <row r="89" spans="1:3">
      <c r="A89" s="2">
        <v>2012</v>
      </c>
      <c r="B89" s="1" t="s">
        <v>24</v>
      </c>
      <c r="C89" s="2">
        <v>6037918</v>
      </c>
    </row>
    <row r="90" spans="1:3">
      <c r="A90" s="2">
        <v>2012</v>
      </c>
      <c r="B90" s="1" t="s">
        <v>25</v>
      </c>
      <c r="C90" s="2">
        <v>1930886</v>
      </c>
    </row>
    <row r="91" spans="1:3">
      <c r="A91" s="2">
        <v>2012</v>
      </c>
      <c r="B91" s="1" t="s">
        <v>26</v>
      </c>
      <c r="C91" s="2">
        <v>1406411</v>
      </c>
    </row>
    <row r="92" spans="1:3">
      <c r="A92" s="2">
        <v>2012</v>
      </c>
      <c r="B92" s="1" t="s">
        <v>27</v>
      </c>
      <c r="C92" s="2">
        <v>2680708</v>
      </c>
    </row>
    <row r="93" spans="1:3">
      <c r="A93" s="2">
        <v>2012</v>
      </c>
      <c r="B93" s="1" t="s">
        <v>28</v>
      </c>
      <c r="C93" s="2">
        <v>2893415</v>
      </c>
    </row>
    <row r="94" spans="1:3">
      <c r="A94" s="2">
        <v>2012</v>
      </c>
      <c r="B94" s="1" t="s">
        <v>29</v>
      </c>
      <c r="C94" s="2">
        <v>2769535</v>
      </c>
    </row>
    <row r="95" spans="1:3">
      <c r="A95" s="2">
        <v>2012</v>
      </c>
      <c r="B95" s="1" t="s">
        <v>30</v>
      </c>
      <c r="C95" s="2">
        <v>2325367</v>
      </c>
    </row>
    <row r="96" spans="1:3">
      <c r="A96" s="2">
        <v>2012</v>
      </c>
      <c r="B96" s="1" t="s">
        <v>31</v>
      </c>
      <c r="C96" s="2">
        <v>3390260</v>
      </c>
    </row>
    <row r="97" spans="1:3">
      <c r="A97" s="2">
        <v>2012</v>
      </c>
      <c r="B97" s="1" t="s">
        <v>32</v>
      </c>
      <c r="C97" s="2">
        <v>1229572</v>
      </c>
    </row>
    <row r="98" spans="1:3">
      <c r="A98" s="2">
        <v>2012</v>
      </c>
      <c r="B98" s="1" t="s">
        <v>33</v>
      </c>
      <c r="C98" s="2">
        <v>7957243</v>
      </c>
    </row>
    <row r="99" spans="1:3">
      <c r="A99" s="2">
        <v>2012</v>
      </c>
      <c r="B99" s="1" t="s">
        <v>34</v>
      </c>
      <c r="C99" s="2">
        <v>2041581</v>
      </c>
    </row>
    <row r="100" spans="1:3">
      <c r="A100" s="2">
        <v>2012</v>
      </c>
      <c r="B100" s="1" t="s">
        <v>35</v>
      </c>
      <c r="C100" s="2">
        <v>1548006</v>
      </c>
    </row>
    <row r="101" spans="1:3">
      <c r="A101" s="2">
        <v>2013</v>
      </c>
      <c r="B101" s="3" t="s">
        <v>3</v>
      </c>
      <c r="C101" s="2">
        <v>118453929</v>
      </c>
    </row>
    <row r="102" spans="1:3">
      <c r="A102" s="2">
        <v>2013</v>
      </c>
      <c r="B102" s="3" t="s">
        <v>4</v>
      </c>
      <c r="C102" s="2">
        <v>1278202</v>
      </c>
    </row>
    <row r="103" spans="1:3">
      <c r="A103" s="2">
        <v>2013</v>
      </c>
      <c r="B103" s="1" t="s">
        <v>5</v>
      </c>
      <c r="C103" s="2">
        <v>3292766</v>
      </c>
    </row>
    <row r="104" spans="1:3">
      <c r="A104" s="2">
        <v>2013</v>
      </c>
      <c r="B104" s="1" t="s">
        <v>6</v>
      </c>
      <c r="C104" s="2">
        <v>685784</v>
      </c>
    </row>
    <row r="105" spans="1:3">
      <c r="A105" s="2">
        <v>2013</v>
      </c>
      <c r="B105" s="1" t="s">
        <v>7</v>
      </c>
      <c r="C105" s="2">
        <v>883911</v>
      </c>
    </row>
    <row r="106" spans="1:3">
      <c r="A106" s="2">
        <v>2013</v>
      </c>
      <c r="B106" s="1" t="s">
        <v>8</v>
      </c>
      <c r="C106" s="2">
        <v>2917922</v>
      </c>
    </row>
    <row r="107" spans="1:3">
      <c r="A107" s="2">
        <v>2013</v>
      </c>
      <c r="B107" s="1" t="s">
        <v>9</v>
      </c>
      <c r="C107" s="2">
        <v>695408</v>
      </c>
    </row>
    <row r="108" spans="1:3">
      <c r="A108" s="2">
        <v>2013</v>
      </c>
      <c r="B108" s="1" t="s">
        <v>10</v>
      </c>
      <c r="C108" s="2">
        <v>5130494</v>
      </c>
    </row>
    <row r="109" spans="1:3">
      <c r="A109" s="2">
        <v>2013</v>
      </c>
      <c r="B109" s="1" t="s">
        <v>11</v>
      </c>
      <c r="C109" s="2">
        <v>3561704</v>
      </c>
    </row>
    <row r="110" spans="1:3">
      <c r="A110" s="2">
        <v>2013</v>
      </c>
      <c r="B110" s="1" t="s">
        <v>12</v>
      </c>
      <c r="C110" s="2">
        <v>9057829</v>
      </c>
    </row>
    <row r="111" spans="1:3">
      <c r="A111" s="2">
        <v>2013</v>
      </c>
      <c r="B111" s="1" t="s">
        <v>13</v>
      </c>
      <c r="C111" s="2">
        <v>1733606</v>
      </c>
    </row>
    <row r="112" spans="1:3">
      <c r="A112" s="2">
        <v>2013</v>
      </c>
      <c r="B112" s="1" t="s">
        <v>14</v>
      </c>
      <c r="C112" s="2">
        <v>5781861</v>
      </c>
    </row>
    <row r="113" spans="1:3">
      <c r="A113" s="2">
        <v>2013</v>
      </c>
      <c r="B113" s="1" t="s">
        <v>15</v>
      </c>
      <c r="C113" s="2">
        <v>3524537</v>
      </c>
    </row>
    <row r="114" spans="1:3">
      <c r="A114" s="2">
        <v>2013</v>
      </c>
      <c r="B114" s="1" t="s">
        <v>16</v>
      </c>
      <c r="C114" s="2">
        <v>2817500</v>
      </c>
    </row>
    <row r="115" spans="1:3">
      <c r="A115" s="2">
        <v>2013</v>
      </c>
      <c r="B115" s="1" t="s">
        <v>17</v>
      </c>
      <c r="C115" s="2">
        <v>7773261</v>
      </c>
    </row>
    <row r="116" spans="1:3">
      <c r="A116" s="2">
        <v>2013</v>
      </c>
      <c r="B116" s="1" t="s">
        <v>18</v>
      </c>
      <c r="C116" s="2">
        <v>16035478</v>
      </c>
    </row>
    <row r="117" spans="1:3">
      <c r="A117" s="2">
        <v>2013</v>
      </c>
      <c r="B117" s="1" t="s">
        <v>19</v>
      </c>
      <c r="C117" s="2">
        <v>4554352</v>
      </c>
    </row>
    <row r="118" spans="1:3">
      <c r="A118" s="2">
        <v>2013</v>
      </c>
      <c r="B118" s="1" t="s">
        <v>20</v>
      </c>
      <c r="C118" s="2">
        <v>1879005</v>
      </c>
    </row>
    <row r="119" spans="1:3">
      <c r="A119" s="2">
        <v>2013</v>
      </c>
      <c r="B119" s="1" t="s">
        <v>21</v>
      </c>
      <c r="C119" s="2">
        <v>1156029</v>
      </c>
    </row>
    <row r="120" spans="1:3">
      <c r="A120" s="2">
        <v>2013</v>
      </c>
      <c r="B120" s="1" t="s">
        <v>22</v>
      </c>
      <c r="C120" s="2">
        <v>5009564</v>
      </c>
    </row>
    <row r="121" spans="1:3">
      <c r="A121" s="2">
        <v>2013</v>
      </c>
      <c r="B121" s="1" t="s">
        <v>23</v>
      </c>
      <c r="C121" s="2">
        <v>3958047</v>
      </c>
    </row>
    <row r="122" spans="1:3">
      <c r="A122" s="2">
        <v>2013</v>
      </c>
      <c r="B122" s="1" t="s">
        <v>24</v>
      </c>
      <c r="C122" s="2">
        <v>6119292</v>
      </c>
    </row>
    <row r="123" spans="1:3">
      <c r="A123" s="2">
        <v>2013</v>
      </c>
      <c r="B123" s="1" t="s">
        <v>25</v>
      </c>
      <c r="C123" s="2">
        <v>1977398</v>
      </c>
    </row>
    <row r="124" spans="1:3">
      <c r="A124" s="2">
        <v>2013</v>
      </c>
      <c r="B124" s="1" t="s">
        <v>26</v>
      </c>
      <c r="C124" s="2">
        <v>1445879</v>
      </c>
    </row>
    <row r="125" spans="1:3">
      <c r="A125" s="2">
        <v>2013</v>
      </c>
      <c r="B125" s="1" t="s">
        <v>27</v>
      </c>
      <c r="C125" s="2">
        <v>2707747</v>
      </c>
    </row>
    <row r="126" spans="1:3">
      <c r="A126" s="2">
        <v>2013</v>
      </c>
      <c r="B126" s="1" t="s">
        <v>28</v>
      </c>
      <c r="C126" s="2">
        <v>2935385</v>
      </c>
    </row>
    <row r="127" spans="1:3">
      <c r="A127" s="2">
        <v>2013</v>
      </c>
      <c r="B127" s="1" t="s">
        <v>29</v>
      </c>
      <c r="C127" s="2">
        <v>2809131</v>
      </c>
    </row>
    <row r="128" spans="1:3">
      <c r="A128" s="2">
        <v>2013</v>
      </c>
      <c r="B128" s="1" t="s">
        <v>30</v>
      </c>
      <c r="C128" s="2">
        <v>2359785</v>
      </c>
    </row>
    <row r="129" spans="1:3">
      <c r="A129" s="2">
        <v>2013</v>
      </c>
      <c r="B129" s="1" t="s">
        <v>31</v>
      </c>
      <c r="C129" s="2">
        <v>3426690</v>
      </c>
    </row>
    <row r="130" spans="1:3">
      <c r="A130" s="2">
        <v>2013</v>
      </c>
      <c r="B130" s="1" t="s">
        <v>32</v>
      </c>
      <c r="C130" s="2">
        <v>1251774</v>
      </c>
    </row>
    <row r="131" spans="1:3">
      <c r="A131" s="2">
        <v>2013</v>
      </c>
      <c r="B131" s="1" t="s">
        <v>33</v>
      </c>
      <c r="C131" s="2">
        <v>8055384</v>
      </c>
    </row>
    <row r="132" spans="1:3">
      <c r="A132" s="2">
        <v>2013</v>
      </c>
      <c r="B132" s="1" t="s">
        <v>34</v>
      </c>
      <c r="C132" s="2">
        <v>2071527</v>
      </c>
    </row>
    <row r="133" spans="1:3">
      <c r="A133" s="2">
        <v>2013</v>
      </c>
      <c r="B133" s="1" t="s">
        <v>35</v>
      </c>
      <c r="C133" s="2">
        <v>1566677</v>
      </c>
    </row>
    <row r="134" spans="1:3">
      <c r="A134" s="2">
        <v>2014</v>
      </c>
      <c r="B134" s="3" t="s">
        <v>3</v>
      </c>
      <c r="C134" s="2">
        <v>119936411</v>
      </c>
    </row>
    <row r="135" spans="1:3">
      <c r="A135" s="2">
        <v>2014</v>
      </c>
      <c r="B135" s="3" t="s">
        <v>4</v>
      </c>
      <c r="C135" s="2">
        <v>1305273</v>
      </c>
    </row>
    <row r="136" spans="1:3">
      <c r="A136" s="2">
        <v>2014</v>
      </c>
      <c r="B136" s="1" t="s">
        <v>5</v>
      </c>
      <c r="C136" s="2">
        <v>3326218</v>
      </c>
    </row>
    <row r="137" spans="1:3">
      <c r="A137" s="2">
        <v>2014</v>
      </c>
      <c r="B137" s="1" t="s">
        <v>6</v>
      </c>
      <c r="C137" s="2">
        <v>702923</v>
      </c>
    </row>
    <row r="138" spans="1:3">
      <c r="A138" s="2">
        <v>2014</v>
      </c>
      <c r="B138" s="1" t="s">
        <v>7</v>
      </c>
      <c r="C138" s="2">
        <v>900589</v>
      </c>
    </row>
    <row r="139" spans="1:3">
      <c r="A139" s="2">
        <v>2014</v>
      </c>
      <c r="B139" s="1" t="s">
        <v>8</v>
      </c>
      <c r="C139" s="2">
        <v>2960145</v>
      </c>
    </row>
    <row r="140" spans="1:3">
      <c r="A140" s="2">
        <v>2014</v>
      </c>
      <c r="B140" s="1" t="s">
        <v>9</v>
      </c>
      <c r="C140" s="2">
        <v>708738</v>
      </c>
    </row>
    <row r="141" spans="1:3">
      <c r="A141" s="2">
        <v>2014</v>
      </c>
      <c r="B141" s="1" t="s">
        <v>10</v>
      </c>
      <c r="C141" s="2">
        <v>5220622</v>
      </c>
    </row>
    <row r="142" spans="1:3">
      <c r="A142" s="2">
        <v>2014</v>
      </c>
      <c r="B142" s="1" t="s">
        <v>11</v>
      </c>
      <c r="C142" s="2">
        <v>3590344</v>
      </c>
    </row>
    <row r="143" spans="1:3">
      <c r="A143" s="2">
        <v>2014</v>
      </c>
      <c r="B143" s="1" t="s">
        <v>12</v>
      </c>
      <c r="C143" s="2">
        <v>9062022</v>
      </c>
    </row>
    <row r="144" spans="1:3">
      <c r="A144" s="2">
        <v>2014</v>
      </c>
      <c r="B144" s="1" t="s">
        <v>13</v>
      </c>
      <c r="C144" s="2">
        <v>1758160</v>
      </c>
    </row>
    <row r="145" spans="1:3">
      <c r="A145" s="2">
        <v>2014</v>
      </c>
      <c r="B145" s="1" t="s">
        <v>14</v>
      </c>
      <c r="C145" s="2">
        <v>5857977</v>
      </c>
    </row>
    <row r="146" spans="1:3">
      <c r="A146" s="2">
        <v>2014</v>
      </c>
      <c r="B146" s="1" t="s">
        <v>15</v>
      </c>
      <c r="C146" s="2">
        <v>3551765</v>
      </c>
    </row>
    <row r="147" spans="1:3">
      <c r="A147" s="2">
        <v>2014</v>
      </c>
      <c r="B147" s="1" t="s">
        <v>16</v>
      </c>
      <c r="C147" s="2">
        <v>2859239</v>
      </c>
    </row>
    <row r="148" spans="1:3">
      <c r="A148" s="2">
        <v>2014</v>
      </c>
      <c r="B148" s="1" t="s">
        <v>17</v>
      </c>
      <c r="C148" s="2">
        <v>7870823</v>
      </c>
    </row>
    <row r="149" spans="1:3">
      <c r="A149" s="2">
        <v>2014</v>
      </c>
      <c r="B149" s="1" t="s">
        <v>18</v>
      </c>
      <c r="C149" s="2">
        <v>16248083</v>
      </c>
    </row>
    <row r="150" spans="1:3">
      <c r="A150" s="2">
        <v>2014</v>
      </c>
      <c r="B150" s="1" t="s">
        <v>19</v>
      </c>
      <c r="C150" s="2">
        <v>4601241</v>
      </c>
    </row>
    <row r="151" spans="1:3">
      <c r="A151" s="2">
        <v>2014</v>
      </c>
      <c r="B151" s="1" t="s">
        <v>20</v>
      </c>
      <c r="C151" s="2">
        <v>1905274</v>
      </c>
    </row>
    <row r="152" spans="1:3">
      <c r="A152" s="2">
        <v>2014</v>
      </c>
      <c r="B152" s="1" t="s">
        <v>21</v>
      </c>
      <c r="C152" s="2">
        <v>1176131</v>
      </c>
    </row>
    <row r="153" spans="1:3">
      <c r="A153" s="2">
        <v>2014</v>
      </c>
      <c r="B153" s="1" t="s">
        <v>22</v>
      </c>
      <c r="C153" s="2">
        <v>5108816</v>
      </c>
    </row>
    <row r="154" spans="1:3">
      <c r="A154" s="2">
        <v>2014</v>
      </c>
      <c r="B154" s="1" t="s">
        <v>23</v>
      </c>
      <c r="C154" s="2">
        <v>3990077</v>
      </c>
    </row>
    <row r="155" spans="1:3">
      <c r="A155" s="2">
        <v>2014</v>
      </c>
      <c r="B155" s="1" t="s">
        <v>24</v>
      </c>
      <c r="C155" s="2">
        <v>6198759</v>
      </c>
    </row>
    <row r="156" spans="1:3">
      <c r="A156" s="2">
        <v>2014</v>
      </c>
      <c r="B156" s="1" t="s">
        <v>25</v>
      </c>
      <c r="C156" s="2">
        <v>2023820</v>
      </c>
    </row>
    <row r="157" spans="1:3">
      <c r="A157" s="2">
        <v>2014</v>
      </c>
      <c r="B157" s="1" t="s">
        <v>26</v>
      </c>
      <c r="C157" s="2">
        <v>1485510</v>
      </c>
    </row>
    <row r="158" spans="1:3">
      <c r="A158" s="2">
        <v>2014</v>
      </c>
      <c r="B158" s="1" t="s">
        <v>27</v>
      </c>
      <c r="C158" s="2">
        <v>2733855</v>
      </c>
    </row>
    <row r="159" spans="1:3">
      <c r="A159" s="2">
        <v>2014</v>
      </c>
      <c r="B159" s="1" t="s">
        <v>28</v>
      </c>
      <c r="C159" s="2">
        <v>2976480</v>
      </c>
    </row>
    <row r="160" spans="1:3">
      <c r="A160" s="2">
        <v>2014</v>
      </c>
      <c r="B160" s="1" t="s">
        <v>29</v>
      </c>
      <c r="C160" s="2">
        <v>2847816</v>
      </c>
    </row>
    <row r="161" spans="1:3">
      <c r="A161" s="2">
        <v>2014</v>
      </c>
      <c r="B161" s="1" t="s">
        <v>30</v>
      </c>
      <c r="C161" s="2">
        <v>2393656</v>
      </c>
    </row>
    <row r="162" spans="1:3">
      <c r="A162" s="2">
        <v>2014</v>
      </c>
      <c r="B162" s="1" t="s">
        <v>31</v>
      </c>
      <c r="C162" s="2">
        <v>3461851</v>
      </c>
    </row>
    <row r="163" spans="1:3">
      <c r="A163" s="2">
        <v>2014</v>
      </c>
      <c r="B163" s="1" t="s">
        <v>32</v>
      </c>
      <c r="C163" s="2">
        <v>1273768</v>
      </c>
    </row>
    <row r="164" spans="1:3">
      <c r="A164" s="2">
        <v>2014</v>
      </c>
      <c r="B164" s="1" t="s">
        <v>33</v>
      </c>
      <c r="C164" s="2">
        <v>8150881</v>
      </c>
    </row>
    <row r="165" spans="1:3">
      <c r="A165" s="2">
        <v>2014</v>
      </c>
      <c r="B165" s="1" t="s">
        <v>34</v>
      </c>
      <c r="C165" s="2">
        <v>2100817</v>
      </c>
    </row>
    <row r="166" spans="1:3">
      <c r="A166" s="2">
        <v>2014</v>
      </c>
      <c r="B166" s="1" t="s">
        <v>35</v>
      </c>
      <c r="C166" s="2">
        <v>1584738</v>
      </c>
    </row>
    <row r="167" spans="1:3">
      <c r="A167" s="2">
        <v>2015</v>
      </c>
      <c r="B167" s="3" t="s">
        <v>3</v>
      </c>
      <c r="C167" s="2">
        <v>121347800</v>
      </c>
    </row>
    <row r="168" spans="1:3">
      <c r="A168" s="2">
        <v>2015</v>
      </c>
      <c r="B168" s="3" t="s">
        <v>4</v>
      </c>
      <c r="C168" s="2">
        <v>1331825</v>
      </c>
    </row>
    <row r="169" spans="1:3">
      <c r="A169" s="2">
        <v>2015</v>
      </c>
      <c r="B169" s="1" t="s">
        <v>5</v>
      </c>
      <c r="C169" s="2">
        <v>3357794</v>
      </c>
    </row>
    <row r="170" spans="1:3">
      <c r="A170" s="2">
        <v>2015</v>
      </c>
      <c r="B170" s="1" t="s">
        <v>6</v>
      </c>
      <c r="C170" s="2">
        <v>719846</v>
      </c>
    </row>
    <row r="171" spans="1:3">
      <c r="A171" s="2">
        <v>2015</v>
      </c>
      <c r="B171" s="1" t="s">
        <v>7</v>
      </c>
      <c r="C171" s="2">
        <v>916832</v>
      </c>
    </row>
    <row r="172" spans="1:3">
      <c r="A172" s="2">
        <v>2015</v>
      </c>
      <c r="B172" s="1" t="s">
        <v>8</v>
      </c>
      <c r="C172" s="2">
        <v>3000556</v>
      </c>
    </row>
    <row r="173" spans="1:3">
      <c r="A173" s="2">
        <v>2015</v>
      </c>
      <c r="B173" s="1" t="s">
        <v>9</v>
      </c>
      <c r="C173" s="2">
        <v>721696</v>
      </c>
    </row>
    <row r="174" spans="1:3">
      <c r="A174" s="2">
        <v>2015</v>
      </c>
      <c r="B174" s="1" t="s">
        <v>10</v>
      </c>
      <c r="C174" s="2">
        <v>5307819</v>
      </c>
    </row>
    <row r="175" spans="1:3">
      <c r="A175" s="2">
        <v>2015</v>
      </c>
      <c r="B175" s="1" t="s">
        <v>11</v>
      </c>
      <c r="C175" s="2">
        <v>3616481</v>
      </c>
    </row>
    <row r="176" spans="1:3">
      <c r="A176" s="2">
        <v>2015</v>
      </c>
      <c r="B176" s="1" t="s">
        <v>12</v>
      </c>
      <c r="C176" s="2">
        <v>9058734</v>
      </c>
    </row>
    <row r="177" spans="1:3">
      <c r="A177" s="2">
        <v>2015</v>
      </c>
      <c r="B177" s="1" t="s">
        <v>13</v>
      </c>
      <c r="C177" s="2">
        <v>1781575</v>
      </c>
    </row>
    <row r="178" spans="1:3">
      <c r="A178" s="2">
        <v>2015</v>
      </c>
      <c r="B178" s="1" t="s">
        <v>14</v>
      </c>
      <c r="C178" s="2">
        <v>5930618</v>
      </c>
    </row>
    <row r="179" spans="1:3">
      <c r="A179" s="2">
        <v>2015</v>
      </c>
      <c r="B179" s="1" t="s">
        <v>15</v>
      </c>
      <c r="C179" s="2">
        <v>3576592</v>
      </c>
    </row>
    <row r="180" spans="1:3">
      <c r="A180" s="2">
        <v>2015</v>
      </c>
      <c r="B180" s="1" t="s">
        <v>16</v>
      </c>
      <c r="C180" s="2">
        <v>2899495</v>
      </c>
    </row>
    <row r="181" spans="1:3">
      <c r="A181" s="2">
        <v>2015</v>
      </c>
      <c r="B181" s="1" t="s">
        <v>17</v>
      </c>
      <c r="C181" s="2">
        <v>7963314</v>
      </c>
    </row>
    <row r="182" spans="1:3">
      <c r="A182" s="2">
        <v>2015</v>
      </c>
      <c r="B182" s="1" t="s">
        <v>18</v>
      </c>
      <c r="C182" s="2">
        <v>16453628</v>
      </c>
    </row>
    <row r="183" spans="1:3">
      <c r="A183" s="2">
        <v>2015</v>
      </c>
      <c r="B183" s="1" t="s">
        <v>19</v>
      </c>
      <c r="C183" s="2">
        <v>4644732</v>
      </c>
    </row>
    <row r="184" spans="1:3">
      <c r="A184" s="2">
        <v>2015</v>
      </c>
      <c r="B184" s="1" t="s">
        <v>20</v>
      </c>
      <c r="C184" s="2">
        <v>1930505</v>
      </c>
    </row>
    <row r="185" spans="1:3">
      <c r="A185" s="2">
        <v>2015</v>
      </c>
      <c r="B185" s="1" t="s">
        <v>21</v>
      </c>
      <c r="C185" s="2">
        <v>1195482</v>
      </c>
    </row>
    <row r="186" spans="1:3">
      <c r="A186" s="2">
        <v>2015</v>
      </c>
      <c r="B186" s="1" t="s">
        <v>22</v>
      </c>
      <c r="C186" s="2">
        <v>5205425</v>
      </c>
    </row>
    <row r="187" spans="1:3">
      <c r="A187" s="2">
        <v>2015</v>
      </c>
      <c r="B187" s="1" t="s">
        <v>23</v>
      </c>
      <c r="C187" s="2">
        <v>4019224</v>
      </c>
    </row>
    <row r="188" spans="1:3">
      <c r="A188" s="2">
        <v>2015</v>
      </c>
      <c r="B188" s="1" t="s">
        <v>24</v>
      </c>
      <c r="C188" s="2">
        <v>6274482</v>
      </c>
    </row>
    <row r="189" spans="1:3">
      <c r="A189" s="2">
        <v>2015</v>
      </c>
      <c r="B189" s="1" t="s">
        <v>25</v>
      </c>
      <c r="C189" s="2">
        <v>2069556</v>
      </c>
    </row>
    <row r="190" spans="1:3">
      <c r="A190" s="2">
        <v>2015</v>
      </c>
      <c r="B190" s="1" t="s">
        <v>26</v>
      </c>
      <c r="C190" s="2">
        <v>1524873</v>
      </c>
    </row>
    <row r="191" spans="1:3">
      <c r="A191" s="2">
        <v>2015</v>
      </c>
      <c r="B191" s="1" t="s">
        <v>27</v>
      </c>
      <c r="C191" s="2">
        <v>2758239</v>
      </c>
    </row>
    <row r="192" spans="1:3">
      <c r="A192" s="2">
        <v>2015</v>
      </c>
      <c r="B192" s="1" t="s">
        <v>28</v>
      </c>
      <c r="C192" s="2">
        <v>3015790</v>
      </c>
    </row>
    <row r="193" spans="1:3">
      <c r="A193" s="2">
        <v>2015</v>
      </c>
      <c r="B193" s="1" t="s">
        <v>29</v>
      </c>
      <c r="C193" s="2">
        <v>2884754</v>
      </c>
    </row>
    <row r="194" spans="1:3">
      <c r="A194" s="2">
        <v>2015</v>
      </c>
      <c r="B194" s="1" t="s">
        <v>30</v>
      </c>
      <c r="C194" s="2">
        <v>2426269</v>
      </c>
    </row>
    <row r="195" spans="1:3">
      <c r="A195" s="2">
        <v>2015</v>
      </c>
      <c r="B195" s="1" t="s">
        <v>31</v>
      </c>
      <c r="C195" s="2">
        <v>3494719</v>
      </c>
    </row>
    <row r="196" spans="1:3">
      <c r="A196" s="2">
        <v>2015</v>
      </c>
      <c r="B196" s="1" t="s">
        <v>32</v>
      </c>
      <c r="C196" s="2">
        <v>1295194</v>
      </c>
    </row>
    <row r="197" spans="1:3">
      <c r="A197" s="2">
        <v>2015</v>
      </c>
      <c r="B197" s="1" t="s">
        <v>33</v>
      </c>
      <c r="C197" s="2">
        <v>8241248</v>
      </c>
    </row>
    <row r="198" spans="1:3">
      <c r="A198" s="2">
        <v>2015</v>
      </c>
      <c r="B198" s="1" t="s">
        <v>34</v>
      </c>
      <c r="C198" s="2">
        <v>2128802</v>
      </c>
    </row>
    <row r="199" spans="1:3">
      <c r="A199" s="2">
        <v>2015</v>
      </c>
      <c r="B199" s="1" t="s">
        <v>35</v>
      </c>
      <c r="C199" s="2">
        <v>1601701</v>
      </c>
    </row>
    <row r="200" spans="1:3">
      <c r="A200" s="2">
        <v>2016</v>
      </c>
      <c r="B200" s="3" t="s">
        <v>3</v>
      </c>
      <c r="C200" s="2">
        <v>122715165</v>
      </c>
    </row>
    <row r="201" spans="1:3">
      <c r="A201" s="2">
        <v>2016</v>
      </c>
      <c r="B201" s="3" t="s">
        <v>4</v>
      </c>
      <c r="C201" s="2">
        <v>1355321</v>
      </c>
    </row>
    <row r="202" spans="1:3">
      <c r="A202" s="2">
        <v>2016</v>
      </c>
      <c r="B202" s="1" t="s">
        <v>5</v>
      </c>
      <c r="C202" s="2">
        <v>3403335</v>
      </c>
    </row>
    <row r="203" spans="1:3">
      <c r="A203" s="2">
        <v>2016</v>
      </c>
      <c r="B203" s="1" t="s">
        <v>6</v>
      </c>
      <c r="C203" s="2">
        <v>736995</v>
      </c>
    </row>
    <row r="204" spans="1:3">
      <c r="A204" s="2">
        <v>2016</v>
      </c>
      <c r="B204" s="1" t="s">
        <v>7</v>
      </c>
      <c r="C204" s="2">
        <v>933436</v>
      </c>
    </row>
    <row r="205" spans="1:3">
      <c r="A205" s="2">
        <v>2016</v>
      </c>
      <c r="B205" s="1" t="s">
        <v>8</v>
      </c>
      <c r="C205" s="2">
        <v>3043062</v>
      </c>
    </row>
    <row r="206" spans="1:3">
      <c r="A206" s="2">
        <v>2016</v>
      </c>
      <c r="B206" s="1" t="s">
        <v>9</v>
      </c>
      <c r="C206" s="2">
        <v>734663</v>
      </c>
    </row>
    <row r="207" spans="1:3">
      <c r="A207" s="2">
        <v>2016</v>
      </c>
      <c r="B207" s="1" t="s">
        <v>10</v>
      </c>
      <c r="C207" s="2">
        <v>5393944</v>
      </c>
    </row>
    <row r="208" spans="1:3">
      <c r="A208" s="2">
        <v>2016</v>
      </c>
      <c r="B208" s="1" t="s">
        <v>11</v>
      </c>
      <c r="C208" s="2">
        <v>3649416</v>
      </c>
    </row>
    <row r="209" spans="1:3">
      <c r="A209" s="2">
        <v>2016</v>
      </c>
      <c r="B209" s="1" t="s">
        <v>12</v>
      </c>
      <c r="C209" s="2">
        <v>9053990</v>
      </c>
    </row>
    <row r="210" spans="1:3">
      <c r="A210" s="2">
        <v>2016</v>
      </c>
      <c r="B210" s="1" t="s">
        <v>13</v>
      </c>
      <c r="C210" s="2">
        <v>1801963</v>
      </c>
    </row>
    <row r="211" spans="1:3">
      <c r="A211" s="2">
        <v>2016</v>
      </c>
      <c r="B211" s="1" t="s">
        <v>14</v>
      </c>
      <c r="C211" s="2">
        <v>5997487</v>
      </c>
    </row>
    <row r="212" spans="1:3">
      <c r="A212" s="2">
        <v>2016</v>
      </c>
      <c r="B212" s="1" t="s">
        <v>15</v>
      </c>
      <c r="C212" s="2">
        <v>3597311</v>
      </c>
    </row>
    <row r="213" spans="1:3">
      <c r="A213" s="2">
        <v>2016</v>
      </c>
      <c r="B213" s="1" t="s">
        <v>16</v>
      </c>
      <c r="C213" s="2">
        <v>2938756</v>
      </c>
    </row>
    <row r="214" spans="1:3">
      <c r="A214" s="2">
        <v>2016</v>
      </c>
      <c r="B214" s="1" t="s">
        <v>17</v>
      </c>
      <c r="C214" s="2">
        <v>8055955</v>
      </c>
    </row>
    <row r="215" spans="1:3">
      <c r="A215" s="2">
        <v>2016</v>
      </c>
      <c r="B215" s="1" t="s">
        <v>18</v>
      </c>
      <c r="C215" s="2">
        <v>16658503</v>
      </c>
    </row>
    <row r="216" spans="1:3">
      <c r="A216" s="2">
        <v>2016</v>
      </c>
      <c r="B216" s="1" t="s">
        <v>19</v>
      </c>
      <c r="C216" s="2">
        <v>4684829</v>
      </c>
    </row>
    <row r="217" spans="1:3">
      <c r="A217" s="2">
        <v>2016</v>
      </c>
      <c r="B217" s="1" t="s">
        <v>20</v>
      </c>
      <c r="C217" s="2">
        <v>1954717</v>
      </c>
    </row>
    <row r="218" spans="1:3">
      <c r="A218" s="2">
        <v>2016</v>
      </c>
      <c r="B218" s="1" t="s">
        <v>21</v>
      </c>
      <c r="C218" s="2">
        <v>1214627</v>
      </c>
    </row>
    <row r="219" spans="1:3">
      <c r="A219" s="2">
        <v>2016</v>
      </c>
      <c r="B219" s="1" t="s">
        <v>22</v>
      </c>
      <c r="C219" s="2">
        <v>5294203</v>
      </c>
    </row>
    <row r="220" spans="1:3">
      <c r="A220" s="2">
        <v>2016</v>
      </c>
      <c r="B220" s="1" t="s">
        <v>23</v>
      </c>
      <c r="C220" s="2">
        <v>4046494</v>
      </c>
    </row>
    <row r="221" spans="1:3">
      <c r="A221" s="2">
        <v>2016</v>
      </c>
      <c r="B221" s="1" t="s">
        <v>24</v>
      </c>
      <c r="C221" s="2">
        <v>6345952</v>
      </c>
    </row>
    <row r="222" spans="1:3">
      <c r="A222" s="2">
        <v>2016</v>
      </c>
      <c r="B222" s="1" t="s">
        <v>25</v>
      </c>
      <c r="C222" s="2">
        <v>2113731</v>
      </c>
    </row>
    <row r="223" spans="1:3">
      <c r="A223" s="2">
        <v>2016</v>
      </c>
      <c r="B223" s="1" t="s">
        <v>26</v>
      </c>
      <c r="C223" s="2">
        <v>1564920</v>
      </c>
    </row>
    <row r="224" spans="1:3">
      <c r="A224" s="2">
        <v>2016</v>
      </c>
      <c r="B224" s="1" t="s">
        <v>27</v>
      </c>
      <c r="C224" s="2">
        <v>2781457</v>
      </c>
    </row>
    <row r="225" spans="1:3">
      <c r="A225" s="2">
        <v>2016</v>
      </c>
      <c r="B225" s="1" t="s">
        <v>28</v>
      </c>
      <c r="C225" s="2">
        <v>3049383</v>
      </c>
    </row>
    <row r="226" spans="1:3">
      <c r="A226" s="2">
        <v>2016</v>
      </c>
      <c r="B226" s="1" t="s">
        <v>29</v>
      </c>
      <c r="C226" s="2">
        <v>2922666</v>
      </c>
    </row>
    <row r="227" spans="1:3">
      <c r="A227" s="2">
        <v>2016</v>
      </c>
      <c r="B227" s="1" t="s">
        <v>30</v>
      </c>
      <c r="C227" s="2">
        <v>2457373</v>
      </c>
    </row>
    <row r="228" spans="1:3">
      <c r="A228" s="2">
        <v>2016</v>
      </c>
      <c r="B228" s="1" t="s">
        <v>31</v>
      </c>
      <c r="C228" s="2">
        <v>3527104</v>
      </c>
    </row>
    <row r="229" spans="1:3">
      <c r="A229" s="2">
        <v>2016</v>
      </c>
      <c r="B229" s="1" t="s">
        <v>32</v>
      </c>
      <c r="C229" s="2">
        <v>1314415</v>
      </c>
    </row>
    <row r="230" spans="1:3">
      <c r="A230" s="2">
        <v>2016</v>
      </c>
      <c r="B230" s="1" t="s">
        <v>33</v>
      </c>
      <c r="C230" s="2">
        <v>8316599</v>
      </c>
    </row>
    <row r="231" spans="1:3">
      <c r="A231" s="2">
        <v>2016</v>
      </c>
      <c r="B231" s="1" t="s">
        <v>34</v>
      </c>
      <c r="C231" s="2">
        <v>2155883</v>
      </c>
    </row>
    <row r="232" spans="1:3">
      <c r="A232" s="2">
        <v>2016</v>
      </c>
      <c r="B232" s="1" t="s">
        <v>35</v>
      </c>
      <c r="C232" s="2">
        <v>1616675</v>
      </c>
    </row>
    <row r="233" spans="1:3">
      <c r="A233" s="2">
        <v>2017</v>
      </c>
      <c r="B233" s="3" t="s">
        <v>3</v>
      </c>
      <c r="C233" s="2">
        <v>124041731</v>
      </c>
    </row>
    <row r="234" spans="1:3">
      <c r="A234" s="2">
        <v>2017</v>
      </c>
      <c r="B234" s="3" t="s">
        <v>4</v>
      </c>
      <c r="C234" s="2">
        <v>1375782</v>
      </c>
    </row>
    <row r="235" spans="1:3">
      <c r="A235" s="2">
        <v>2017</v>
      </c>
      <c r="B235" s="1" t="s">
        <v>5</v>
      </c>
      <c r="C235" s="2">
        <v>3462872</v>
      </c>
    </row>
    <row r="236" spans="1:3">
      <c r="A236" s="2">
        <v>2017</v>
      </c>
      <c r="B236" s="1" t="s">
        <v>6</v>
      </c>
      <c r="C236" s="2">
        <v>754270</v>
      </c>
    </row>
    <row r="237" spans="1:3">
      <c r="A237" s="2">
        <v>2017</v>
      </c>
      <c r="B237" s="1" t="s">
        <v>7</v>
      </c>
      <c r="C237" s="2">
        <v>950458</v>
      </c>
    </row>
    <row r="238" spans="1:3">
      <c r="A238" s="2">
        <v>2017</v>
      </c>
      <c r="B238" s="1" t="s">
        <v>8</v>
      </c>
      <c r="C238" s="2">
        <v>3087852</v>
      </c>
    </row>
    <row r="239" spans="1:3">
      <c r="A239" s="2">
        <v>2017</v>
      </c>
      <c r="B239" s="1" t="s">
        <v>9</v>
      </c>
      <c r="C239" s="2">
        <v>747603</v>
      </c>
    </row>
    <row r="240" spans="1:3">
      <c r="A240" s="2">
        <v>2017</v>
      </c>
      <c r="B240" s="1" t="s">
        <v>10</v>
      </c>
      <c r="C240" s="2">
        <v>5479352</v>
      </c>
    </row>
    <row r="241" spans="1:3">
      <c r="A241" s="2">
        <v>2017</v>
      </c>
      <c r="B241" s="1" t="s">
        <v>11</v>
      </c>
      <c r="C241" s="2">
        <v>3689398</v>
      </c>
    </row>
    <row r="242" spans="1:3">
      <c r="A242" s="2">
        <v>2017</v>
      </c>
      <c r="B242" s="1" t="s">
        <v>12</v>
      </c>
      <c r="C242" s="2">
        <v>9049086</v>
      </c>
    </row>
    <row r="243" spans="1:3">
      <c r="A243" s="2">
        <v>2017</v>
      </c>
      <c r="B243" s="1" t="s">
        <v>13</v>
      </c>
      <c r="C243" s="2">
        <v>1819494</v>
      </c>
    </row>
    <row r="244" spans="1:3">
      <c r="A244" s="2">
        <v>2017</v>
      </c>
      <c r="B244" s="1" t="s">
        <v>14</v>
      </c>
      <c r="C244" s="2">
        <v>6058569</v>
      </c>
    </row>
    <row r="245" spans="1:3">
      <c r="A245" s="2">
        <v>2017</v>
      </c>
      <c r="B245" s="1" t="s">
        <v>15</v>
      </c>
      <c r="C245" s="2">
        <v>3614241</v>
      </c>
    </row>
    <row r="246" spans="1:3">
      <c r="A246" s="2">
        <v>2017</v>
      </c>
      <c r="B246" s="1" t="s">
        <v>16</v>
      </c>
      <c r="C246" s="2">
        <v>2976979</v>
      </c>
    </row>
    <row r="247" spans="1:3">
      <c r="A247" s="2">
        <v>2017</v>
      </c>
      <c r="B247" s="1" t="s">
        <v>17</v>
      </c>
      <c r="C247" s="2">
        <v>8149170</v>
      </c>
    </row>
    <row r="248" spans="1:3">
      <c r="A248" s="2">
        <v>2017</v>
      </c>
      <c r="B248" s="1" t="s">
        <v>18</v>
      </c>
      <c r="C248" s="2">
        <v>16861082</v>
      </c>
    </row>
    <row r="249" spans="1:3">
      <c r="A249" s="2">
        <v>2017</v>
      </c>
      <c r="B249" s="1" t="s">
        <v>19</v>
      </c>
      <c r="C249" s="2">
        <v>4721848</v>
      </c>
    </row>
    <row r="250" spans="1:3">
      <c r="A250" s="2">
        <v>2017</v>
      </c>
      <c r="B250" s="1" t="s">
        <v>20</v>
      </c>
      <c r="C250" s="2">
        <v>1977946</v>
      </c>
    </row>
    <row r="251" spans="1:3">
      <c r="A251" s="2">
        <v>2017</v>
      </c>
      <c r="B251" s="1" t="s">
        <v>21</v>
      </c>
      <c r="C251" s="2">
        <v>1233716</v>
      </c>
    </row>
    <row r="252" spans="1:3">
      <c r="A252" s="2">
        <v>2017</v>
      </c>
      <c r="B252" s="1" t="s">
        <v>22</v>
      </c>
      <c r="C252" s="2">
        <v>5375246</v>
      </c>
    </row>
    <row r="253" spans="1:3">
      <c r="A253" s="2">
        <v>2017</v>
      </c>
      <c r="B253" s="1" t="s">
        <v>23</v>
      </c>
      <c r="C253" s="2">
        <v>4072328</v>
      </c>
    </row>
    <row r="254" spans="1:3">
      <c r="A254" s="2">
        <v>2017</v>
      </c>
      <c r="B254" s="1" t="s">
        <v>24</v>
      </c>
      <c r="C254" s="2">
        <v>6413391</v>
      </c>
    </row>
    <row r="255" spans="1:3">
      <c r="A255" s="2">
        <v>2017</v>
      </c>
      <c r="B255" s="1" t="s">
        <v>25</v>
      </c>
      <c r="C255" s="2">
        <v>2156167</v>
      </c>
    </row>
    <row r="256" spans="1:3">
      <c r="A256" s="2">
        <v>2017</v>
      </c>
      <c r="B256" s="1" t="s">
        <v>26</v>
      </c>
      <c r="C256" s="2">
        <v>1605362</v>
      </c>
    </row>
    <row r="257" spans="1:3">
      <c r="A257" s="2">
        <v>2017</v>
      </c>
      <c r="B257" s="1" t="s">
        <v>27</v>
      </c>
      <c r="C257" s="2">
        <v>2803692</v>
      </c>
    </row>
    <row r="258" spans="1:3">
      <c r="A258" s="2">
        <v>2017</v>
      </c>
      <c r="B258" s="1" t="s">
        <v>28</v>
      </c>
      <c r="C258" s="2">
        <v>3077430</v>
      </c>
    </row>
    <row r="259" spans="1:3">
      <c r="A259" s="2">
        <v>2017</v>
      </c>
      <c r="B259" s="1" t="s">
        <v>29</v>
      </c>
      <c r="C259" s="2">
        <v>2961810</v>
      </c>
    </row>
    <row r="260" spans="1:3">
      <c r="A260" s="2">
        <v>2017</v>
      </c>
      <c r="B260" s="1" t="s">
        <v>30</v>
      </c>
      <c r="C260" s="2">
        <v>2486932</v>
      </c>
    </row>
    <row r="261" spans="1:3">
      <c r="A261" s="2">
        <v>2017</v>
      </c>
      <c r="B261" s="1" t="s">
        <v>31</v>
      </c>
      <c r="C261" s="2">
        <v>3559268</v>
      </c>
    </row>
    <row r="262" spans="1:3">
      <c r="A262" s="2">
        <v>2017</v>
      </c>
      <c r="B262" s="1" t="s">
        <v>32</v>
      </c>
      <c r="C262" s="2">
        <v>1331372</v>
      </c>
    </row>
    <row r="263" spans="1:3">
      <c r="A263" s="2">
        <v>2017</v>
      </c>
      <c r="B263" s="1" t="s">
        <v>33</v>
      </c>
      <c r="C263" s="2">
        <v>8376971</v>
      </c>
    </row>
    <row r="264" spans="1:3">
      <c r="A264" s="2">
        <v>2017</v>
      </c>
      <c r="B264" s="1" t="s">
        <v>34</v>
      </c>
      <c r="C264" s="2">
        <v>2182255</v>
      </c>
    </row>
    <row r="265" spans="1:3">
      <c r="A265" s="2">
        <v>2017</v>
      </c>
      <c r="B265" s="1" t="s">
        <v>35</v>
      </c>
      <c r="C265" s="2">
        <v>1629789</v>
      </c>
    </row>
    <row r="266" spans="1:3">
      <c r="A266" s="2">
        <v>2018</v>
      </c>
      <c r="B266" s="3" t="s">
        <v>3</v>
      </c>
      <c r="C266" s="2">
        <v>125327797</v>
      </c>
    </row>
    <row r="267" spans="1:3">
      <c r="A267" s="2">
        <v>2018</v>
      </c>
      <c r="B267" s="3" t="s">
        <v>4</v>
      </c>
      <c r="C267" s="2">
        <v>1395794</v>
      </c>
    </row>
    <row r="268" spans="1:3">
      <c r="A268" s="2">
        <v>2018</v>
      </c>
      <c r="B268" s="1" t="s">
        <v>5</v>
      </c>
      <c r="C268" s="2">
        <v>3521242</v>
      </c>
    </row>
    <row r="269" spans="1:3">
      <c r="A269" s="2">
        <v>2018</v>
      </c>
      <c r="B269" s="1" t="s">
        <v>6</v>
      </c>
      <c r="C269" s="2">
        <v>771294</v>
      </c>
    </row>
    <row r="270" spans="1:3">
      <c r="A270" s="2">
        <v>2018</v>
      </c>
      <c r="B270" s="1" t="s">
        <v>7</v>
      </c>
      <c r="C270" s="2">
        <v>967319</v>
      </c>
    </row>
    <row r="271" spans="1:3">
      <c r="A271" s="2">
        <v>2018</v>
      </c>
      <c r="B271" s="1" t="s">
        <v>8</v>
      </c>
      <c r="C271" s="2">
        <v>3132017</v>
      </c>
    </row>
    <row r="272" spans="1:3">
      <c r="A272" s="2">
        <v>2018</v>
      </c>
      <c r="B272" s="1" t="s">
        <v>9</v>
      </c>
      <c r="C272" s="2">
        <v>760333</v>
      </c>
    </row>
    <row r="273" spans="1:3">
      <c r="A273" s="2">
        <v>2018</v>
      </c>
      <c r="B273" s="1" t="s">
        <v>10</v>
      </c>
      <c r="C273" s="2">
        <v>5563869</v>
      </c>
    </row>
    <row r="274" spans="1:3">
      <c r="A274" s="2">
        <v>2018</v>
      </c>
      <c r="B274" s="1" t="s">
        <v>11</v>
      </c>
      <c r="C274" s="2">
        <v>3727984</v>
      </c>
    </row>
    <row r="275" spans="1:3">
      <c r="A275" s="2">
        <v>2018</v>
      </c>
      <c r="B275" s="1" t="s">
        <v>12</v>
      </c>
      <c r="C275" s="2">
        <v>9041395</v>
      </c>
    </row>
    <row r="276" spans="1:3">
      <c r="A276" s="2">
        <v>2018</v>
      </c>
      <c r="B276" s="1" t="s">
        <v>13</v>
      </c>
      <c r="C276" s="2">
        <v>1836460</v>
      </c>
    </row>
    <row r="277" spans="1:3">
      <c r="A277" s="2">
        <v>2018</v>
      </c>
      <c r="B277" s="1" t="s">
        <v>14</v>
      </c>
      <c r="C277" s="2">
        <v>6117205</v>
      </c>
    </row>
    <row r="278" spans="1:3">
      <c r="A278" s="2">
        <v>2018</v>
      </c>
      <c r="B278" s="1" t="s">
        <v>15</v>
      </c>
      <c r="C278" s="2">
        <v>3629733</v>
      </c>
    </row>
    <row r="279" spans="1:3">
      <c r="A279" s="2">
        <v>2018</v>
      </c>
      <c r="B279" s="1" t="s">
        <v>16</v>
      </c>
      <c r="C279" s="2">
        <v>3014258</v>
      </c>
    </row>
    <row r="280" spans="1:3">
      <c r="A280" s="2">
        <v>2018</v>
      </c>
      <c r="B280" s="1" t="s">
        <v>17</v>
      </c>
      <c r="C280" s="2">
        <v>8238991</v>
      </c>
    </row>
    <row r="281" spans="1:3">
      <c r="A281" s="2">
        <v>2018</v>
      </c>
      <c r="B281" s="1" t="s">
        <v>18</v>
      </c>
      <c r="C281" s="2">
        <v>17056666</v>
      </c>
    </row>
    <row r="282" spans="1:3">
      <c r="A282" s="2">
        <v>2018</v>
      </c>
      <c r="B282" s="1" t="s">
        <v>19</v>
      </c>
      <c r="C282" s="2">
        <v>4757482</v>
      </c>
    </row>
    <row r="283" spans="1:3">
      <c r="A283" s="2">
        <v>2018</v>
      </c>
      <c r="B283" s="1" t="s">
        <v>20</v>
      </c>
      <c r="C283" s="2">
        <v>2000527</v>
      </c>
    </row>
    <row r="284" spans="1:3">
      <c r="A284" s="2">
        <v>2018</v>
      </c>
      <c r="B284" s="1" t="s">
        <v>21</v>
      </c>
      <c r="C284" s="2">
        <v>1252363</v>
      </c>
    </row>
    <row r="285" spans="1:3">
      <c r="A285" s="2">
        <v>2018</v>
      </c>
      <c r="B285" s="1" t="s">
        <v>22</v>
      </c>
      <c r="C285" s="2">
        <v>5454848</v>
      </c>
    </row>
    <row r="286" spans="1:3">
      <c r="A286" s="2">
        <v>2018</v>
      </c>
      <c r="B286" s="1" t="s">
        <v>23</v>
      </c>
      <c r="C286" s="2">
        <v>4096998</v>
      </c>
    </row>
    <row r="287" spans="1:3">
      <c r="A287" s="2">
        <v>2018</v>
      </c>
      <c r="B287" s="1" t="s">
        <v>24</v>
      </c>
      <c r="C287" s="2">
        <v>6478819</v>
      </c>
    </row>
    <row r="288" spans="1:3">
      <c r="A288" s="2">
        <v>2018</v>
      </c>
      <c r="B288" s="1" t="s">
        <v>25</v>
      </c>
      <c r="C288" s="2">
        <v>2197938</v>
      </c>
    </row>
    <row r="289" spans="1:3">
      <c r="A289" s="2">
        <v>2018</v>
      </c>
      <c r="B289" s="1" t="s">
        <v>26</v>
      </c>
      <c r="C289" s="2">
        <v>1645237</v>
      </c>
    </row>
    <row r="290" spans="1:3">
      <c r="A290" s="2">
        <v>2018</v>
      </c>
      <c r="B290" s="1" t="s">
        <v>27</v>
      </c>
      <c r="C290" s="2">
        <v>2825157</v>
      </c>
    </row>
    <row r="291" spans="1:3">
      <c r="A291" s="2">
        <v>2018</v>
      </c>
      <c r="B291" s="1" t="s">
        <v>28</v>
      </c>
      <c r="C291" s="2">
        <v>3104610</v>
      </c>
    </row>
    <row r="292" spans="1:3">
      <c r="A292" s="2">
        <v>2018</v>
      </c>
      <c r="B292" s="1" t="s">
        <v>29</v>
      </c>
      <c r="C292" s="2">
        <v>3000127</v>
      </c>
    </row>
    <row r="293" spans="1:3">
      <c r="A293" s="2">
        <v>2018</v>
      </c>
      <c r="B293" s="1" t="s">
        <v>30</v>
      </c>
      <c r="C293" s="2">
        <v>2515926</v>
      </c>
    </row>
    <row r="294" spans="1:3">
      <c r="A294" s="2">
        <v>2018</v>
      </c>
      <c r="B294" s="1" t="s">
        <v>31</v>
      </c>
      <c r="C294" s="2">
        <v>3590486</v>
      </c>
    </row>
    <row r="295" spans="1:3">
      <c r="A295" s="2">
        <v>2018</v>
      </c>
      <c r="B295" s="1" t="s">
        <v>32</v>
      </c>
      <c r="C295" s="2">
        <v>1347932</v>
      </c>
    </row>
    <row r="296" spans="1:3">
      <c r="A296" s="2">
        <v>2018</v>
      </c>
      <c r="B296" s="1" t="s">
        <v>33</v>
      </c>
      <c r="C296" s="2">
        <v>8434163</v>
      </c>
    </row>
    <row r="297" spans="1:3">
      <c r="A297" s="2">
        <v>2018</v>
      </c>
      <c r="B297" s="1" t="s">
        <v>34</v>
      </c>
      <c r="C297" s="2">
        <v>2208236</v>
      </c>
    </row>
    <row r="298" spans="1:3">
      <c r="A298" s="2">
        <v>2018</v>
      </c>
      <c r="B298" s="1" t="s">
        <v>35</v>
      </c>
      <c r="C298" s="2">
        <v>1642388</v>
      </c>
    </row>
    <row r="299" spans="1:3">
      <c r="A299" s="2">
        <v>2019</v>
      </c>
      <c r="B299" s="3" t="s">
        <v>3</v>
      </c>
      <c r="C299" s="2">
        <v>126577691</v>
      </c>
    </row>
    <row r="300" spans="1:3">
      <c r="A300" s="2">
        <v>2019</v>
      </c>
      <c r="B300" s="3" t="s">
        <v>4</v>
      </c>
      <c r="C300" s="2">
        <v>1415421</v>
      </c>
    </row>
    <row r="301" spans="1:3">
      <c r="A301" s="2">
        <v>2019</v>
      </c>
      <c r="B301" s="1" t="s">
        <v>5</v>
      </c>
      <c r="C301" s="2">
        <v>3578561</v>
      </c>
    </row>
    <row r="302" spans="1:3">
      <c r="A302" s="2">
        <v>2019</v>
      </c>
      <c r="B302" s="1" t="s">
        <v>6</v>
      </c>
      <c r="C302" s="2">
        <v>788119</v>
      </c>
    </row>
    <row r="303" spans="1:3">
      <c r="A303" s="2">
        <v>2019</v>
      </c>
      <c r="B303" s="1" t="s">
        <v>7</v>
      </c>
      <c r="C303" s="2">
        <v>984046</v>
      </c>
    </row>
    <row r="304" spans="1:3">
      <c r="A304" s="2">
        <v>2019</v>
      </c>
      <c r="B304" s="1" t="s">
        <v>8</v>
      </c>
      <c r="C304" s="2">
        <v>3175643</v>
      </c>
    </row>
    <row r="305" spans="1:3">
      <c r="A305" s="2">
        <v>2019</v>
      </c>
      <c r="B305" s="1" t="s">
        <v>9</v>
      </c>
      <c r="C305" s="2">
        <v>772842</v>
      </c>
    </row>
    <row r="306" spans="1:3">
      <c r="A306" s="2">
        <v>2019</v>
      </c>
      <c r="B306" s="1" t="s">
        <v>10</v>
      </c>
      <c r="C306" s="2">
        <v>5647532</v>
      </c>
    </row>
    <row r="307" spans="1:3">
      <c r="A307" s="2">
        <v>2019</v>
      </c>
      <c r="B307" s="1" t="s">
        <v>11</v>
      </c>
      <c r="C307" s="2">
        <v>3765325</v>
      </c>
    </row>
    <row r="308" spans="1:3">
      <c r="A308" s="2">
        <v>2019</v>
      </c>
      <c r="B308" s="1" t="s">
        <v>12</v>
      </c>
      <c r="C308" s="2">
        <v>9031213</v>
      </c>
    </row>
    <row r="309" spans="1:3">
      <c r="A309" s="2">
        <v>2019</v>
      </c>
      <c r="B309" s="1" t="s">
        <v>13</v>
      </c>
      <c r="C309" s="2">
        <v>1852952</v>
      </c>
    </row>
    <row r="310" spans="1:3">
      <c r="A310" s="2">
        <v>2019</v>
      </c>
      <c r="B310" s="1" t="s">
        <v>14</v>
      </c>
      <c r="C310" s="2">
        <v>6173718</v>
      </c>
    </row>
    <row r="311" spans="1:3">
      <c r="A311" s="2">
        <v>2019</v>
      </c>
      <c r="B311" s="1" t="s">
        <v>15</v>
      </c>
      <c r="C311" s="2">
        <v>3643974</v>
      </c>
    </row>
    <row r="312" spans="1:3">
      <c r="A312" s="2">
        <v>2019</v>
      </c>
      <c r="B312" s="1" t="s">
        <v>16</v>
      </c>
      <c r="C312" s="2">
        <v>3050720</v>
      </c>
    </row>
    <row r="313" spans="1:3">
      <c r="A313" s="2">
        <v>2019</v>
      </c>
      <c r="B313" s="1" t="s">
        <v>17</v>
      </c>
      <c r="C313" s="2">
        <v>8325800</v>
      </c>
    </row>
    <row r="314" spans="1:3">
      <c r="A314" s="2">
        <v>2019</v>
      </c>
      <c r="B314" s="1" t="s">
        <v>18</v>
      </c>
      <c r="C314" s="2">
        <v>17245551</v>
      </c>
    </row>
    <row r="315" spans="1:3">
      <c r="A315" s="2">
        <v>2019</v>
      </c>
      <c r="B315" s="1" t="s">
        <v>19</v>
      </c>
      <c r="C315" s="2">
        <v>4791977</v>
      </c>
    </row>
    <row r="316" spans="1:3">
      <c r="A316" s="2">
        <v>2019</v>
      </c>
      <c r="B316" s="1" t="s">
        <v>20</v>
      </c>
      <c r="C316" s="2">
        <v>2022568</v>
      </c>
    </row>
    <row r="317" spans="1:3">
      <c r="A317" s="2">
        <v>2019</v>
      </c>
      <c r="B317" s="1" t="s">
        <v>21</v>
      </c>
      <c r="C317" s="2">
        <v>1270646</v>
      </c>
    </row>
    <row r="318" spans="1:3">
      <c r="A318" s="2">
        <v>2019</v>
      </c>
      <c r="B318" s="1" t="s">
        <v>22</v>
      </c>
      <c r="C318" s="2">
        <v>5533147</v>
      </c>
    </row>
    <row r="319" spans="1:3">
      <c r="A319" s="2">
        <v>2019</v>
      </c>
      <c r="B319" s="1" t="s">
        <v>23</v>
      </c>
      <c r="C319" s="2">
        <v>4120741</v>
      </c>
    </row>
    <row r="320" spans="1:3">
      <c r="A320" s="2">
        <v>2019</v>
      </c>
      <c r="B320" s="1" t="s">
        <v>24</v>
      </c>
      <c r="C320" s="2">
        <v>6542484</v>
      </c>
    </row>
    <row r="321" spans="1:4">
      <c r="A321" s="2">
        <v>2019</v>
      </c>
      <c r="B321" s="1" t="s">
        <v>25</v>
      </c>
      <c r="C321" s="2">
        <v>2239112</v>
      </c>
    </row>
    <row r="322" spans="1:4">
      <c r="A322" s="2">
        <v>2019</v>
      </c>
      <c r="B322" s="1" t="s">
        <v>26</v>
      </c>
      <c r="C322" s="2">
        <v>1684541</v>
      </c>
    </row>
    <row r="323" spans="1:4">
      <c r="A323" s="2">
        <v>2019</v>
      </c>
      <c r="B323" s="1" t="s">
        <v>27</v>
      </c>
      <c r="C323" s="2">
        <v>2845959</v>
      </c>
    </row>
    <row r="324" spans="1:4">
      <c r="A324" s="2">
        <v>2019</v>
      </c>
      <c r="B324" s="1" t="s">
        <v>28</v>
      </c>
      <c r="C324" s="2">
        <v>3131012</v>
      </c>
    </row>
    <row r="325" spans="1:4">
      <c r="A325" s="2">
        <v>2019</v>
      </c>
      <c r="B325" s="1" t="s">
        <v>29</v>
      </c>
      <c r="C325" s="2">
        <v>3037752</v>
      </c>
    </row>
    <row r="326" spans="1:4">
      <c r="A326" s="2">
        <v>2019</v>
      </c>
      <c r="B326" s="1" t="s">
        <v>30</v>
      </c>
      <c r="C326" s="2">
        <v>2544372</v>
      </c>
    </row>
    <row r="327" spans="1:4">
      <c r="A327" s="2">
        <v>2019</v>
      </c>
      <c r="B327" s="1" t="s">
        <v>31</v>
      </c>
      <c r="C327" s="2">
        <v>3620910</v>
      </c>
    </row>
    <row r="328" spans="1:4">
      <c r="A328" s="2">
        <v>2019</v>
      </c>
      <c r="B328" s="1" t="s">
        <v>32</v>
      </c>
      <c r="C328" s="2">
        <v>1364147</v>
      </c>
    </row>
    <row r="329" spans="1:4">
      <c r="A329" s="2">
        <v>2019</v>
      </c>
      <c r="B329" s="1" t="s">
        <v>33</v>
      </c>
      <c r="C329" s="2">
        <v>8488447</v>
      </c>
    </row>
    <row r="330" spans="1:4">
      <c r="A330" s="2">
        <v>2019</v>
      </c>
      <c r="B330" s="1" t="s">
        <v>34</v>
      </c>
      <c r="C330" s="2">
        <v>2233866</v>
      </c>
    </row>
    <row r="331" spans="1:4">
      <c r="A331" s="2">
        <v>2019</v>
      </c>
      <c r="B331" s="1" t="s">
        <v>35</v>
      </c>
      <c r="C331" s="2">
        <v>1654593</v>
      </c>
    </row>
    <row r="332" spans="1:4">
      <c r="A332" s="2">
        <v>2020</v>
      </c>
      <c r="B332" s="3" t="s">
        <v>3</v>
      </c>
      <c r="C332" s="2">
        <v>126014024</v>
      </c>
    </row>
    <row r="333" spans="1:4">
      <c r="A333" s="4">
        <v>2020</v>
      </c>
      <c r="B333" s="5" t="s">
        <v>4</v>
      </c>
      <c r="C333" s="4">
        <v>1425607</v>
      </c>
      <c r="D333" s="6">
        <f t="shared" ref="D333:D364" si="0">C333/$C$332*100</f>
        <v>1.1313082105845615</v>
      </c>
    </row>
    <row r="334" spans="1:4">
      <c r="A334" s="4">
        <v>2020</v>
      </c>
      <c r="B334" s="7" t="s">
        <v>5</v>
      </c>
      <c r="C334" s="4">
        <v>3769020</v>
      </c>
      <c r="D334" s="6">
        <f t="shared" si="0"/>
        <v>2.9909528164896946</v>
      </c>
    </row>
    <row r="335" spans="1:4">
      <c r="A335" s="4">
        <v>2020</v>
      </c>
      <c r="B335" s="7" t="s">
        <v>6</v>
      </c>
      <c r="C335" s="4">
        <v>798447</v>
      </c>
      <c r="D335" s="6">
        <f t="shared" si="0"/>
        <v>0.63361757259652307</v>
      </c>
    </row>
    <row r="336" spans="1:4">
      <c r="A336" s="2">
        <v>2020</v>
      </c>
      <c r="B336" s="1" t="s">
        <v>7</v>
      </c>
      <c r="C336" s="2">
        <v>928363</v>
      </c>
      <c r="D336" s="8">
        <f t="shared" si="0"/>
        <v>0.73671403430462623</v>
      </c>
    </row>
    <row r="337" spans="1:4">
      <c r="A337" s="4">
        <v>2020</v>
      </c>
      <c r="B337" s="7" t="s">
        <v>8</v>
      </c>
      <c r="C337" s="4">
        <v>3146771</v>
      </c>
      <c r="D337" s="6">
        <f t="shared" si="0"/>
        <v>2.4971593637863672</v>
      </c>
    </row>
    <row r="338" spans="1:4">
      <c r="A338" s="2">
        <v>2020</v>
      </c>
      <c r="B338" s="1" t="s">
        <v>9</v>
      </c>
      <c r="C338" s="2">
        <v>731391</v>
      </c>
      <c r="D338" s="8">
        <f t="shared" si="0"/>
        <v>0.58040444768274368</v>
      </c>
    </row>
    <row r="339" spans="1:4">
      <c r="A339" s="9">
        <v>2020</v>
      </c>
      <c r="B339" s="10" t="s">
        <v>10</v>
      </c>
      <c r="C339" s="9">
        <v>5543828</v>
      </c>
      <c r="D339" s="11">
        <f t="shared" si="0"/>
        <v>4.3993738347725486</v>
      </c>
    </row>
    <row r="340" spans="1:4">
      <c r="A340" s="4">
        <v>2020</v>
      </c>
      <c r="B340" s="7" t="s">
        <v>11</v>
      </c>
      <c r="C340" s="4">
        <v>3741869</v>
      </c>
      <c r="D340" s="6">
        <f t="shared" si="0"/>
        <v>2.9694068018969064</v>
      </c>
    </row>
    <row r="341" spans="1:4">
      <c r="A341" s="4">
        <v>2020</v>
      </c>
      <c r="B341" s="7" t="s">
        <v>12</v>
      </c>
      <c r="C341" s="4">
        <v>9209944</v>
      </c>
      <c r="D341" s="6">
        <f t="shared" si="0"/>
        <v>7.3086658989637536</v>
      </c>
    </row>
    <row r="342" spans="1:4">
      <c r="A342" s="2">
        <v>2020</v>
      </c>
      <c r="B342" s="1" t="s">
        <v>13</v>
      </c>
      <c r="C342" s="2">
        <v>1832650</v>
      </c>
      <c r="D342" s="8">
        <f t="shared" si="0"/>
        <v>1.4543222586082958</v>
      </c>
    </row>
    <row r="343" spans="1:4">
      <c r="A343" s="2">
        <v>2020</v>
      </c>
      <c r="B343" s="1" t="s">
        <v>14</v>
      </c>
      <c r="C343" s="2">
        <v>6166934</v>
      </c>
      <c r="D343" s="8">
        <f t="shared" si="0"/>
        <v>4.8938473705117138</v>
      </c>
    </row>
    <row r="344" spans="1:4">
      <c r="A344" s="9">
        <v>2020</v>
      </c>
      <c r="B344" s="10" t="s">
        <v>15</v>
      </c>
      <c r="C344" s="9">
        <v>3540685</v>
      </c>
      <c r="D344" s="11">
        <f t="shared" si="0"/>
        <v>2.8097547301560657</v>
      </c>
    </row>
    <row r="345" spans="1:4">
      <c r="A345" s="9">
        <v>2020</v>
      </c>
      <c r="B345" s="10" t="s">
        <v>16</v>
      </c>
      <c r="C345" s="9">
        <v>3082841</v>
      </c>
      <c r="D345" s="11">
        <f t="shared" si="0"/>
        <v>2.4464269151503326</v>
      </c>
    </row>
    <row r="346" spans="1:4">
      <c r="A346" s="2">
        <v>2020</v>
      </c>
      <c r="B346" s="1" t="s">
        <v>17</v>
      </c>
      <c r="C346" s="2">
        <v>8348151</v>
      </c>
      <c r="D346" s="8">
        <f t="shared" si="0"/>
        <v>6.6247793182130268</v>
      </c>
    </row>
    <row r="347" spans="1:4">
      <c r="A347" s="9">
        <v>2020</v>
      </c>
      <c r="B347" s="10" t="s">
        <v>18</v>
      </c>
      <c r="C347" s="9">
        <v>16992418</v>
      </c>
      <c r="D347" s="11">
        <f t="shared" si="0"/>
        <v>13.484545180463407</v>
      </c>
    </row>
    <row r="348" spans="1:4">
      <c r="A348" s="9">
        <v>2020</v>
      </c>
      <c r="B348" s="10" t="s">
        <v>19</v>
      </c>
      <c r="C348" s="9">
        <v>4748846</v>
      </c>
      <c r="D348" s="11">
        <f t="shared" si="0"/>
        <v>3.7685059561307237</v>
      </c>
    </row>
    <row r="349" spans="1:4">
      <c r="A349" s="2">
        <v>2020</v>
      </c>
      <c r="B349" s="1" t="s">
        <v>20</v>
      </c>
      <c r="C349" s="2">
        <v>1971520</v>
      </c>
      <c r="D349" s="8">
        <f t="shared" si="0"/>
        <v>1.5645242786628255</v>
      </c>
    </row>
    <row r="350" spans="1:4">
      <c r="A350" s="2">
        <v>2020</v>
      </c>
      <c r="B350" s="1" t="s">
        <v>21</v>
      </c>
      <c r="C350" s="2">
        <v>1235456</v>
      </c>
      <c r="D350" s="8">
        <f t="shared" si="0"/>
        <v>0.98041151356296663</v>
      </c>
    </row>
    <row r="351" spans="1:4">
      <c r="A351" s="4">
        <v>2020</v>
      </c>
      <c r="B351" s="7" t="s">
        <v>22</v>
      </c>
      <c r="C351" s="4">
        <v>5784442</v>
      </c>
      <c r="D351" s="6">
        <f t="shared" si="0"/>
        <v>4.5903160746616578</v>
      </c>
    </row>
    <row r="352" spans="1:4">
      <c r="A352" s="9">
        <v>2020</v>
      </c>
      <c r="B352" s="10" t="s">
        <v>23</v>
      </c>
      <c r="C352" s="9">
        <v>4132148</v>
      </c>
      <c r="D352" s="11">
        <f t="shared" si="0"/>
        <v>3.2791175686921954</v>
      </c>
    </row>
    <row r="353" spans="1:6">
      <c r="A353" s="9">
        <v>2020</v>
      </c>
      <c r="B353" s="10" t="s">
        <v>24</v>
      </c>
      <c r="C353" s="9">
        <v>6583278</v>
      </c>
      <c r="D353" s="11">
        <f t="shared" si="0"/>
        <v>5.2242423430585792</v>
      </c>
    </row>
    <row r="354" spans="1:6">
      <c r="A354" s="4">
        <v>2020</v>
      </c>
      <c r="B354" s="7" t="s">
        <v>25</v>
      </c>
      <c r="C354" s="4">
        <v>2368467</v>
      </c>
      <c r="D354" s="6">
        <f t="shared" si="0"/>
        <v>1.8795265200006628</v>
      </c>
    </row>
    <row r="355" spans="1:6">
      <c r="A355" s="4">
        <v>2020</v>
      </c>
      <c r="B355" s="7" t="s">
        <v>26</v>
      </c>
      <c r="C355" s="4">
        <v>1857985</v>
      </c>
      <c r="D355" s="6">
        <f t="shared" si="0"/>
        <v>1.474427163757583</v>
      </c>
    </row>
    <row r="356" spans="1:6">
      <c r="A356" s="2">
        <v>2020</v>
      </c>
      <c r="B356" s="1" t="s">
        <v>27</v>
      </c>
      <c r="C356" s="2">
        <v>2822255</v>
      </c>
      <c r="D356" s="8">
        <f t="shared" si="0"/>
        <v>2.2396356456325845</v>
      </c>
    </row>
    <row r="357" spans="1:6">
      <c r="A357" s="2">
        <v>2020</v>
      </c>
      <c r="B357" s="1" t="s">
        <v>28</v>
      </c>
      <c r="C357" s="2">
        <v>3026943</v>
      </c>
      <c r="D357" s="8">
        <f t="shared" si="0"/>
        <v>2.4020683602644097</v>
      </c>
    </row>
    <row r="358" spans="1:6">
      <c r="A358" s="4">
        <v>2020</v>
      </c>
      <c r="B358" s="7" t="s">
        <v>29</v>
      </c>
      <c r="C358" s="4">
        <v>2944840</v>
      </c>
      <c r="D358" s="6">
        <f t="shared" si="0"/>
        <v>2.3369145008812668</v>
      </c>
      <c r="F358" s="8">
        <f>SUM(D358,D355,D354,D351,D341,D340,D337,D335,D334,D333)</f>
        <v>27.812294923618975</v>
      </c>
    </row>
    <row r="359" spans="1:6">
      <c r="A359" s="9">
        <v>2020</v>
      </c>
      <c r="B359" s="10" t="s">
        <v>30</v>
      </c>
      <c r="C359" s="9">
        <v>2402598</v>
      </c>
      <c r="D359" s="11">
        <f t="shared" si="0"/>
        <v>1.9066116006262921</v>
      </c>
    </row>
    <row r="360" spans="1:6">
      <c r="A360" s="2">
        <v>2020</v>
      </c>
      <c r="B360" s="1" t="s">
        <v>31</v>
      </c>
      <c r="C360" s="2">
        <v>3527735</v>
      </c>
      <c r="D360" s="8">
        <f t="shared" si="0"/>
        <v>2.7994780961839614</v>
      </c>
    </row>
    <row r="361" spans="1:6">
      <c r="A361" s="9">
        <v>2020</v>
      </c>
      <c r="B361" s="10" t="s">
        <v>32</v>
      </c>
      <c r="C361" s="9">
        <v>1342977</v>
      </c>
      <c r="D361" s="11">
        <f t="shared" si="0"/>
        <v>1.0657361437803146</v>
      </c>
    </row>
    <row r="362" spans="1:6">
      <c r="A362" s="9">
        <v>2020</v>
      </c>
      <c r="B362" s="10" t="s">
        <v>33</v>
      </c>
      <c r="C362" s="9">
        <v>8062579</v>
      </c>
      <c r="D362" s="11">
        <f t="shared" si="0"/>
        <v>6.3981600968476338</v>
      </c>
    </row>
    <row r="363" spans="1:6">
      <c r="A363" s="2">
        <v>2020</v>
      </c>
      <c r="B363" s="1" t="s">
        <v>34</v>
      </c>
      <c r="C363" s="2">
        <v>2320898</v>
      </c>
      <c r="D363" s="8">
        <f t="shared" si="0"/>
        <v>1.8417775469181112</v>
      </c>
    </row>
    <row r="364" spans="1:6">
      <c r="A364" s="9">
        <v>2020</v>
      </c>
      <c r="B364" s="10" t="s">
        <v>35</v>
      </c>
      <c r="C364" s="9">
        <v>1622138</v>
      </c>
      <c r="D364" s="11">
        <f t="shared" si="0"/>
        <v>1.2872678361576646</v>
      </c>
      <c r="F364" s="8">
        <f>SUM(D364,D362,D361,D359,D353,D352,D348,D347,D345,D344,D339)</f>
        <v>46.069742205835752</v>
      </c>
    </row>
    <row r="365" spans="1:6">
      <c r="B365" s="1"/>
      <c r="F365" s="8">
        <f>F364+F358-100</f>
        <v>-26.11796287054527</v>
      </c>
    </row>
    <row r="366" spans="1:6">
      <c r="B366" s="1"/>
    </row>
    <row r="367" spans="1:6">
      <c r="B367" s="1"/>
    </row>
    <row r="368" spans="1:6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</sheetData>
  <conditionalFormatting sqref="C333:C364">
    <cfRule type="colorScale" priority="1">
      <colorScale>
        <cfvo type="min"/>
        <cfvo type="max"/>
        <color rgb="FFFFFFFF"/>
        <color rgb="FFE67C7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56"/>
  <sheetViews>
    <sheetView tabSelected="1" topLeftCell="A3" workbookViewId="0">
      <selection activeCell="L34" sqref="L34"/>
    </sheetView>
  </sheetViews>
  <sheetFormatPr baseColWidth="10" defaultColWidth="14.5" defaultRowHeight="15.75" customHeight="1"/>
  <cols>
    <col min="8" max="9" width="14.5" hidden="1"/>
    <col min="10" max="10" width="39.1640625" customWidth="1"/>
    <col min="13" max="13" width="84.6640625" customWidth="1"/>
    <col min="14" max="17" width="14.5" hidden="1"/>
  </cols>
  <sheetData>
    <row r="1" spans="1:16" ht="15.75" customHeight="1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8" t="s">
        <v>48</v>
      </c>
      <c r="N1" s="8" t="s">
        <v>49</v>
      </c>
      <c r="O1" s="8" t="s">
        <v>50</v>
      </c>
      <c r="P1" s="8" t="s">
        <v>51</v>
      </c>
    </row>
    <row r="2" spans="1:16" ht="15.75" customHeight="1">
      <c r="A2" s="12" t="s">
        <v>4</v>
      </c>
      <c r="B2" s="12" t="s">
        <v>4</v>
      </c>
      <c r="C2" s="12" t="s">
        <v>4</v>
      </c>
      <c r="D2" s="8">
        <v>-1</v>
      </c>
      <c r="E2" s="8" t="str">
        <f t="shared" ref="E2:E56" si="0">IF(D2=1,"Directa","Inversa")</f>
        <v>Inversa</v>
      </c>
      <c r="H2" s="8" t="s">
        <v>52</v>
      </c>
      <c r="I2" s="8" t="s">
        <v>53</v>
      </c>
      <c r="J2" s="8" t="s">
        <v>54</v>
      </c>
      <c r="K2" s="8" t="s">
        <v>55</v>
      </c>
      <c r="L2" s="13" t="s">
        <v>56</v>
      </c>
      <c r="M2" s="12" t="s">
        <v>57</v>
      </c>
      <c r="P2" s="8"/>
    </row>
    <row r="3" spans="1:16" ht="15.75" customHeight="1">
      <c r="A3" s="12" t="s">
        <v>4</v>
      </c>
      <c r="B3" s="12" t="s">
        <v>4</v>
      </c>
      <c r="C3" s="12" t="s">
        <v>5</v>
      </c>
      <c r="D3" s="8">
        <v>-1</v>
      </c>
      <c r="E3" s="8" t="str">
        <f t="shared" si="0"/>
        <v>Inversa</v>
      </c>
      <c r="F3" s="8">
        <v>0</v>
      </c>
      <c r="G3" s="8"/>
      <c r="H3" s="8" t="s">
        <v>58</v>
      </c>
      <c r="I3" s="8" t="s">
        <v>53</v>
      </c>
      <c r="J3" s="8" t="s">
        <v>59</v>
      </c>
      <c r="K3" s="8" t="s">
        <v>60</v>
      </c>
      <c r="L3" s="14" t="s">
        <v>61</v>
      </c>
      <c r="M3" s="12" t="s">
        <v>62</v>
      </c>
    </row>
    <row r="4" spans="1:16" ht="15.75" customHeight="1">
      <c r="A4" s="12" t="s">
        <v>4</v>
      </c>
      <c r="B4" s="12" t="s">
        <v>4</v>
      </c>
      <c r="C4" s="12" t="s">
        <v>6</v>
      </c>
      <c r="D4" s="8">
        <v>-1</v>
      </c>
      <c r="E4" s="8" t="str">
        <f t="shared" si="0"/>
        <v>Inversa</v>
      </c>
      <c r="F4" s="8">
        <v>0</v>
      </c>
      <c r="G4" s="8"/>
      <c r="H4" s="8" t="s">
        <v>58</v>
      </c>
      <c r="I4" s="8" t="s">
        <v>53</v>
      </c>
      <c r="J4" s="8" t="s">
        <v>63</v>
      </c>
      <c r="K4" s="8" t="s">
        <v>64</v>
      </c>
      <c r="L4" s="13" t="s">
        <v>61</v>
      </c>
      <c r="M4" s="12" t="s">
        <v>62</v>
      </c>
    </row>
    <row r="5" spans="1:16" ht="15.75" customHeight="1">
      <c r="A5" s="12" t="s">
        <v>4</v>
      </c>
      <c r="B5" s="12" t="s">
        <v>4</v>
      </c>
      <c r="C5" s="12" t="s">
        <v>7</v>
      </c>
      <c r="D5" s="8">
        <v>-1</v>
      </c>
      <c r="E5" s="8" t="str">
        <f t="shared" si="0"/>
        <v>Inversa</v>
      </c>
      <c r="F5" s="8">
        <v>0</v>
      </c>
      <c r="G5" s="8"/>
      <c r="H5" s="8" t="s">
        <v>58</v>
      </c>
      <c r="I5" s="8" t="s">
        <v>58</v>
      </c>
      <c r="J5" s="8" t="s">
        <v>65</v>
      </c>
      <c r="K5" s="8" t="s">
        <v>66</v>
      </c>
      <c r="L5" s="13" t="s">
        <v>67</v>
      </c>
      <c r="M5" s="12" t="s">
        <v>68</v>
      </c>
    </row>
    <row r="6" spans="1:16" ht="15.75" customHeight="1">
      <c r="A6" s="12" t="s">
        <v>4</v>
      </c>
      <c r="B6" s="12" t="s">
        <v>5</v>
      </c>
      <c r="C6" s="8" t="s">
        <v>8</v>
      </c>
      <c r="D6" s="8">
        <v>1</v>
      </c>
      <c r="E6" s="8" t="str">
        <f t="shared" si="0"/>
        <v>Directa</v>
      </c>
      <c r="F6" s="8">
        <v>100</v>
      </c>
      <c r="G6" s="8">
        <v>0</v>
      </c>
      <c r="H6" s="8" t="s">
        <v>69</v>
      </c>
      <c r="I6" s="8" t="s">
        <v>53</v>
      </c>
      <c r="J6" s="8" t="s">
        <v>70</v>
      </c>
      <c r="K6" s="8" t="s">
        <v>71</v>
      </c>
      <c r="L6" s="15" t="s">
        <v>72</v>
      </c>
      <c r="M6" s="12" t="s">
        <v>73</v>
      </c>
      <c r="O6" s="8" t="s">
        <v>74</v>
      </c>
    </row>
    <row r="7" spans="1:16" ht="15.75" customHeight="1">
      <c r="A7" s="12" t="s">
        <v>4</v>
      </c>
      <c r="B7" s="12" t="s">
        <v>5</v>
      </c>
      <c r="C7" s="8" t="s">
        <v>9</v>
      </c>
      <c r="D7" s="8">
        <v>1</v>
      </c>
      <c r="E7" s="8" t="str">
        <f t="shared" si="0"/>
        <v>Directa</v>
      </c>
      <c r="F7" s="8">
        <v>100</v>
      </c>
      <c r="G7" s="8">
        <v>0</v>
      </c>
      <c r="H7" s="8" t="s">
        <v>75</v>
      </c>
      <c r="I7" s="8" t="s">
        <v>58</v>
      </c>
      <c r="J7" s="8" t="s">
        <v>76</v>
      </c>
      <c r="K7" s="8" t="s">
        <v>77</v>
      </c>
      <c r="L7" s="13" t="s">
        <v>78</v>
      </c>
      <c r="M7" s="12" t="s">
        <v>79</v>
      </c>
      <c r="O7" s="8" t="s">
        <v>80</v>
      </c>
    </row>
    <row r="8" spans="1:16" ht="15.75" customHeight="1">
      <c r="A8" s="12" t="s">
        <v>4</v>
      </c>
      <c r="B8" s="12" t="s">
        <v>5</v>
      </c>
      <c r="C8" s="8" t="s">
        <v>10</v>
      </c>
      <c r="D8" s="8">
        <v>1</v>
      </c>
      <c r="E8" s="8" t="str">
        <f t="shared" si="0"/>
        <v>Directa</v>
      </c>
      <c r="F8" s="8">
        <v>100</v>
      </c>
      <c r="G8" s="8">
        <v>0</v>
      </c>
      <c r="H8" s="8" t="s">
        <v>75</v>
      </c>
      <c r="I8" s="8" t="s">
        <v>53</v>
      </c>
      <c r="J8" s="8" t="s">
        <v>81</v>
      </c>
      <c r="K8" s="8" t="s">
        <v>71</v>
      </c>
      <c r="L8" s="15" t="s">
        <v>82</v>
      </c>
      <c r="M8" s="12" t="s">
        <v>83</v>
      </c>
      <c r="O8" s="8" t="s">
        <v>84</v>
      </c>
    </row>
    <row r="9" spans="1:16" ht="15.75" customHeight="1">
      <c r="A9" s="12" t="s">
        <v>4</v>
      </c>
      <c r="B9" s="12" t="s">
        <v>6</v>
      </c>
      <c r="C9" s="8" t="s">
        <v>11</v>
      </c>
      <c r="D9" s="8">
        <v>-1</v>
      </c>
      <c r="E9" s="8" t="str">
        <f t="shared" si="0"/>
        <v>Inversa</v>
      </c>
      <c r="F9" s="8">
        <v>0</v>
      </c>
      <c r="H9" s="8" t="s">
        <v>53</v>
      </c>
      <c r="I9" s="8" t="s">
        <v>58</v>
      </c>
      <c r="J9" s="8" t="s">
        <v>85</v>
      </c>
      <c r="K9" s="8" t="s">
        <v>86</v>
      </c>
      <c r="L9" s="15" t="s">
        <v>87</v>
      </c>
      <c r="M9" s="12" t="s">
        <v>88</v>
      </c>
      <c r="O9" s="8" t="s">
        <v>89</v>
      </c>
    </row>
    <row r="10" spans="1:16" ht="15.75" customHeight="1">
      <c r="A10" s="12" t="s">
        <v>4</v>
      </c>
      <c r="B10" s="12" t="s">
        <v>6</v>
      </c>
      <c r="C10" s="8" t="s">
        <v>12</v>
      </c>
      <c r="D10" s="8">
        <v>-1</v>
      </c>
      <c r="E10" s="8" t="str">
        <f t="shared" si="0"/>
        <v>Inversa</v>
      </c>
      <c r="F10" s="8">
        <v>0</v>
      </c>
      <c r="H10" s="8" t="s">
        <v>75</v>
      </c>
      <c r="I10" s="8" t="s">
        <v>53</v>
      </c>
      <c r="J10" s="8" t="s">
        <v>90</v>
      </c>
      <c r="K10" s="8" t="s">
        <v>71</v>
      </c>
      <c r="L10" s="15" t="s">
        <v>91</v>
      </c>
      <c r="M10" s="12" t="s">
        <v>83</v>
      </c>
    </row>
    <row r="11" spans="1:16" ht="15.75" customHeight="1">
      <c r="A11" s="12" t="s">
        <v>4</v>
      </c>
      <c r="B11" s="12" t="s">
        <v>6</v>
      </c>
      <c r="C11" s="8" t="s">
        <v>13</v>
      </c>
      <c r="D11" s="8">
        <v>-1</v>
      </c>
      <c r="E11" s="8" t="str">
        <f t="shared" si="0"/>
        <v>Inversa</v>
      </c>
      <c r="F11" s="8">
        <v>0</v>
      </c>
      <c r="G11" s="8">
        <v>100</v>
      </c>
      <c r="H11" s="8" t="s">
        <v>58</v>
      </c>
      <c r="I11" s="8" t="s">
        <v>53</v>
      </c>
      <c r="J11" s="8" t="s">
        <v>92</v>
      </c>
      <c r="K11" s="8" t="s">
        <v>71</v>
      </c>
      <c r="L11" s="15" t="s">
        <v>93</v>
      </c>
      <c r="M11" s="12" t="s">
        <v>88</v>
      </c>
      <c r="O11" s="16"/>
    </row>
    <row r="12" spans="1:16" ht="15.75" customHeight="1">
      <c r="A12" s="12" t="s">
        <v>4</v>
      </c>
      <c r="B12" s="12" t="s">
        <v>6</v>
      </c>
      <c r="C12" s="8" t="s">
        <v>14</v>
      </c>
      <c r="D12" s="8">
        <v>-1</v>
      </c>
      <c r="E12" s="8" t="str">
        <f t="shared" si="0"/>
        <v>Inversa</v>
      </c>
      <c r="F12" s="8">
        <v>0</v>
      </c>
      <c r="G12" s="8">
        <v>100</v>
      </c>
      <c r="H12" s="8" t="s">
        <v>52</v>
      </c>
      <c r="I12" s="8" t="s">
        <v>58</v>
      </c>
      <c r="J12" s="8" t="s">
        <v>94</v>
      </c>
      <c r="K12" s="8" t="s">
        <v>95</v>
      </c>
      <c r="L12" s="15" t="s">
        <v>96</v>
      </c>
      <c r="M12" s="8" t="s">
        <v>97</v>
      </c>
      <c r="N12" s="8">
        <v>2021</v>
      </c>
      <c r="P12" s="8"/>
    </row>
    <row r="13" spans="1:16" ht="15.75" customHeight="1">
      <c r="A13" s="12" t="s">
        <v>4</v>
      </c>
      <c r="B13" s="12" t="s">
        <v>7</v>
      </c>
      <c r="C13" s="8" t="s">
        <v>15</v>
      </c>
      <c r="D13" s="8">
        <v>-1</v>
      </c>
      <c r="E13" s="8" t="str">
        <f t="shared" si="0"/>
        <v>Inversa</v>
      </c>
      <c r="F13" s="8">
        <v>0</v>
      </c>
      <c r="G13" s="8"/>
      <c r="H13" s="8" t="s">
        <v>58</v>
      </c>
      <c r="I13" s="8" t="s">
        <v>58</v>
      </c>
      <c r="J13" s="8" t="s">
        <v>98</v>
      </c>
      <c r="K13" s="8" t="s">
        <v>66</v>
      </c>
      <c r="L13" s="14" t="s">
        <v>99</v>
      </c>
      <c r="M13" s="12" t="s">
        <v>100</v>
      </c>
    </row>
    <row r="14" spans="1:16" ht="15.75" customHeight="1">
      <c r="A14" s="12" t="s">
        <v>4</v>
      </c>
      <c r="B14" s="12" t="s">
        <v>7</v>
      </c>
      <c r="C14" s="8" t="s">
        <v>16</v>
      </c>
      <c r="D14" s="8">
        <v>-1</v>
      </c>
      <c r="E14" s="8" t="str">
        <f t="shared" si="0"/>
        <v>Inversa</v>
      </c>
      <c r="F14" s="8">
        <v>0</v>
      </c>
      <c r="G14" s="8"/>
      <c r="H14" s="8" t="s">
        <v>101</v>
      </c>
      <c r="I14" s="8" t="s">
        <v>53</v>
      </c>
      <c r="J14" s="8" t="s">
        <v>102</v>
      </c>
      <c r="K14" s="8" t="s">
        <v>66</v>
      </c>
      <c r="L14" s="14" t="s">
        <v>103</v>
      </c>
      <c r="M14" s="12" t="s">
        <v>104</v>
      </c>
    </row>
    <row r="15" spans="1:16" ht="15.75" customHeight="1">
      <c r="A15" s="12" t="s">
        <v>4</v>
      </c>
      <c r="B15" s="12" t="s">
        <v>7</v>
      </c>
      <c r="C15" s="8" t="s">
        <v>17</v>
      </c>
      <c r="D15" s="8">
        <v>-1</v>
      </c>
      <c r="E15" s="8" t="str">
        <f t="shared" si="0"/>
        <v>Inversa</v>
      </c>
      <c r="F15" s="8">
        <v>1</v>
      </c>
      <c r="G15" s="8">
        <v>5</v>
      </c>
      <c r="H15" s="8" t="s">
        <v>105</v>
      </c>
      <c r="I15" s="8" t="s">
        <v>53</v>
      </c>
      <c r="J15" s="8" t="s">
        <v>106</v>
      </c>
      <c r="K15" s="8" t="s">
        <v>107</v>
      </c>
      <c r="L15" s="14" t="s">
        <v>108</v>
      </c>
      <c r="M15" s="12" t="s">
        <v>109</v>
      </c>
      <c r="N15" s="8">
        <v>2022</v>
      </c>
      <c r="O15" s="8" t="s">
        <v>110</v>
      </c>
      <c r="P15" s="8"/>
    </row>
    <row r="16" spans="1:16" ht="15.75" customHeight="1">
      <c r="A16" s="12" t="s">
        <v>4</v>
      </c>
      <c r="B16" s="12" t="s">
        <v>7</v>
      </c>
      <c r="C16" s="8" t="s">
        <v>18</v>
      </c>
      <c r="D16" s="8">
        <v>-1</v>
      </c>
      <c r="E16" s="8" t="str">
        <f t="shared" si="0"/>
        <v>Inversa</v>
      </c>
      <c r="F16" s="8">
        <v>1</v>
      </c>
      <c r="G16" s="8">
        <v>5</v>
      </c>
      <c r="H16" s="8" t="s">
        <v>111</v>
      </c>
      <c r="I16" s="8" t="s">
        <v>58</v>
      </c>
      <c r="J16" s="8" t="s">
        <v>112</v>
      </c>
      <c r="K16" s="8" t="s">
        <v>107</v>
      </c>
      <c r="L16" s="14" t="s">
        <v>113</v>
      </c>
      <c r="M16" s="12" t="s">
        <v>114</v>
      </c>
      <c r="N16" s="8">
        <v>2021</v>
      </c>
      <c r="O16" s="8" t="s">
        <v>110</v>
      </c>
      <c r="P16" s="8"/>
    </row>
    <row r="17" spans="1:16" ht="15.75" customHeight="1">
      <c r="A17" s="12" t="s">
        <v>4</v>
      </c>
      <c r="B17" s="12" t="s">
        <v>7</v>
      </c>
      <c r="C17" s="8" t="s">
        <v>19</v>
      </c>
      <c r="D17" s="8">
        <v>-1</v>
      </c>
      <c r="E17" s="8" t="str">
        <f t="shared" si="0"/>
        <v>Inversa</v>
      </c>
      <c r="F17" s="8">
        <v>0</v>
      </c>
      <c r="G17" s="8">
        <v>100</v>
      </c>
      <c r="H17" s="8" t="s">
        <v>58</v>
      </c>
      <c r="I17" s="8" t="s">
        <v>58</v>
      </c>
      <c r="J17" s="8" t="s">
        <v>115</v>
      </c>
      <c r="K17" s="8" t="s">
        <v>66</v>
      </c>
      <c r="L17" s="13" t="s">
        <v>116</v>
      </c>
      <c r="M17" s="12" t="s">
        <v>117</v>
      </c>
    </row>
    <row r="18" spans="1:16" ht="15.75" customHeight="1">
      <c r="A18" s="12" t="s">
        <v>5</v>
      </c>
      <c r="B18" s="12" t="s">
        <v>8</v>
      </c>
      <c r="C18" s="8" t="s">
        <v>20</v>
      </c>
      <c r="D18" s="8">
        <v>1</v>
      </c>
      <c r="E18" s="8" t="str">
        <f t="shared" si="0"/>
        <v>Directa</v>
      </c>
      <c r="F18" s="8">
        <v>100</v>
      </c>
      <c r="G18" s="8"/>
      <c r="H18" s="8" t="s">
        <v>53</v>
      </c>
      <c r="I18" s="8" t="s">
        <v>53</v>
      </c>
      <c r="J18" s="8" t="s">
        <v>118</v>
      </c>
      <c r="K18" s="8" t="s">
        <v>119</v>
      </c>
      <c r="L18" s="14" t="s">
        <v>120</v>
      </c>
      <c r="M18" s="12" t="s">
        <v>121</v>
      </c>
      <c r="N18" s="8">
        <v>2020</v>
      </c>
    </row>
    <row r="19" spans="1:16" ht="15.75" customHeight="1">
      <c r="A19" s="12" t="s">
        <v>5</v>
      </c>
      <c r="B19" s="12" t="s">
        <v>8</v>
      </c>
      <c r="C19" s="8" t="s">
        <v>21</v>
      </c>
      <c r="D19" s="8">
        <v>-1</v>
      </c>
      <c r="E19" s="8" t="str">
        <f t="shared" si="0"/>
        <v>Inversa</v>
      </c>
      <c r="F19" s="8">
        <v>0</v>
      </c>
      <c r="G19" s="8">
        <v>100</v>
      </c>
      <c r="H19" s="8" t="s">
        <v>52</v>
      </c>
      <c r="I19" s="8" t="s">
        <v>53</v>
      </c>
      <c r="J19" s="8" t="s">
        <v>122</v>
      </c>
      <c r="K19" s="8" t="s">
        <v>123</v>
      </c>
      <c r="L19" s="15" t="s">
        <v>124</v>
      </c>
      <c r="M19" s="8" t="s">
        <v>125</v>
      </c>
      <c r="O19" s="8"/>
    </row>
    <row r="20" spans="1:16" ht="15.75" customHeight="1">
      <c r="A20" s="12" t="s">
        <v>5</v>
      </c>
      <c r="B20" s="12" t="s">
        <v>8</v>
      </c>
      <c r="C20" s="8" t="s">
        <v>22</v>
      </c>
      <c r="D20" s="8">
        <v>1</v>
      </c>
      <c r="E20" s="8" t="str">
        <f t="shared" si="0"/>
        <v>Directa</v>
      </c>
      <c r="F20" s="8">
        <v>100</v>
      </c>
      <c r="G20" s="8"/>
      <c r="H20" s="8" t="s">
        <v>53</v>
      </c>
      <c r="I20" s="8" t="s">
        <v>58</v>
      </c>
      <c r="J20" s="8" t="s">
        <v>126</v>
      </c>
      <c r="K20" s="8" t="s">
        <v>119</v>
      </c>
      <c r="L20" s="14" t="s">
        <v>127</v>
      </c>
      <c r="M20" s="12" t="s">
        <v>104</v>
      </c>
      <c r="N20" s="8">
        <v>2021</v>
      </c>
      <c r="P20" s="8"/>
    </row>
    <row r="21" spans="1:16" ht="15.75" customHeight="1">
      <c r="A21" s="12" t="s">
        <v>5</v>
      </c>
      <c r="B21" s="12" t="s">
        <v>8</v>
      </c>
      <c r="C21" s="8" t="s">
        <v>23</v>
      </c>
      <c r="D21" s="8">
        <v>1</v>
      </c>
      <c r="E21" s="8" t="str">
        <f t="shared" si="0"/>
        <v>Directa</v>
      </c>
      <c r="F21" s="8">
        <v>100</v>
      </c>
      <c r="G21" s="8"/>
      <c r="H21" s="8" t="s">
        <v>53</v>
      </c>
      <c r="I21" s="8" t="s">
        <v>58</v>
      </c>
      <c r="J21" s="8" t="s">
        <v>128</v>
      </c>
      <c r="K21" s="8" t="s">
        <v>119</v>
      </c>
      <c r="L21" s="13" t="s">
        <v>127</v>
      </c>
      <c r="M21" s="12" t="s">
        <v>104</v>
      </c>
    </row>
    <row r="22" spans="1:16" ht="15.75" customHeight="1">
      <c r="A22" s="17" t="s">
        <v>5</v>
      </c>
      <c r="B22" s="12" t="s">
        <v>8</v>
      </c>
      <c r="C22" s="18" t="s">
        <v>24</v>
      </c>
      <c r="D22" s="8">
        <v>-1</v>
      </c>
      <c r="E22" s="8" t="str">
        <f t="shared" si="0"/>
        <v>Inversa</v>
      </c>
      <c r="F22" s="18"/>
      <c r="G22" s="18"/>
      <c r="H22" s="18" t="s">
        <v>53</v>
      </c>
      <c r="I22" s="18" t="s">
        <v>58</v>
      </c>
      <c r="J22" s="18" t="s">
        <v>129</v>
      </c>
      <c r="K22" s="18" t="s">
        <v>119</v>
      </c>
      <c r="L22" s="19" t="s">
        <v>127</v>
      </c>
      <c r="M22" s="12" t="s">
        <v>130</v>
      </c>
      <c r="N22" s="18"/>
      <c r="O22" s="18"/>
    </row>
    <row r="23" spans="1:16" ht="15.75" customHeight="1">
      <c r="A23" s="12" t="s">
        <v>5</v>
      </c>
      <c r="B23" s="12" t="s">
        <v>9</v>
      </c>
      <c r="C23" s="8" t="s">
        <v>25</v>
      </c>
      <c r="D23" s="8">
        <v>1</v>
      </c>
      <c r="E23" s="8" t="str">
        <f t="shared" si="0"/>
        <v>Directa</v>
      </c>
      <c r="F23" s="8">
        <v>100</v>
      </c>
      <c r="G23" s="8">
        <v>0</v>
      </c>
      <c r="H23" s="8" t="s">
        <v>52</v>
      </c>
      <c r="I23" s="8" t="s">
        <v>58</v>
      </c>
      <c r="J23" s="8" t="s">
        <v>131</v>
      </c>
      <c r="K23" s="8" t="s">
        <v>132</v>
      </c>
      <c r="L23" s="13" t="s">
        <v>133</v>
      </c>
      <c r="M23" s="12" t="s">
        <v>114</v>
      </c>
    </row>
    <row r="24" spans="1:16" ht="15.75" customHeight="1">
      <c r="A24" s="12" t="s">
        <v>5</v>
      </c>
      <c r="B24" s="12" t="s">
        <v>9</v>
      </c>
      <c r="C24" s="8" t="s">
        <v>26</v>
      </c>
      <c r="D24" s="8">
        <v>1</v>
      </c>
      <c r="E24" s="8" t="str">
        <f t="shared" si="0"/>
        <v>Directa</v>
      </c>
      <c r="G24" s="8">
        <v>0</v>
      </c>
      <c r="H24" s="8" t="s">
        <v>52</v>
      </c>
      <c r="I24" s="8" t="s">
        <v>58</v>
      </c>
      <c r="J24" s="8" t="s">
        <v>134</v>
      </c>
      <c r="K24" s="8" t="s">
        <v>132</v>
      </c>
      <c r="L24" s="13" t="s">
        <v>133</v>
      </c>
      <c r="M24" s="12" t="s">
        <v>135</v>
      </c>
    </row>
    <row r="25" spans="1:16" ht="15.75" customHeight="1">
      <c r="A25" s="12" t="s">
        <v>5</v>
      </c>
      <c r="B25" s="12" t="s">
        <v>9</v>
      </c>
      <c r="C25" s="8" t="s">
        <v>27</v>
      </c>
      <c r="D25" s="8">
        <v>1</v>
      </c>
      <c r="E25" s="8" t="str">
        <f t="shared" si="0"/>
        <v>Directa</v>
      </c>
      <c r="F25" s="8">
        <v>100</v>
      </c>
      <c r="G25" s="8">
        <v>0</v>
      </c>
      <c r="H25" s="8" t="s">
        <v>52</v>
      </c>
      <c r="I25" s="8" t="s">
        <v>58</v>
      </c>
      <c r="J25" s="8" t="s">
        <v>136</v>
      </c>
      <c r="K25" s="8" t="s">
        <v>132</v>
      </c>
      <c r="L25" s="13" t="s">
        <v>133</v>
      </c>
      <c r="M25" s="12" t="s">
        <v>135</v>
      </c>
    </row>
    <row r="26" spans="1:16" ht="15.75" customHeight="1">
      <c r="A26" s="12" t="s">
        <v>5</v>
      </c>
      <c r="B26" s="12" t="s">
        <v>9</v>
      </c>
      <c r="C26" s="8" t="s">
        <v>28</v>
      </c>
      <c r="D26" s="8">
        <v>1</v>
      </c>
      <c r="E26" s="8" t="str">
        <f t="shared" si="0"/>
        <v>Directa</v>
      </c>
      <c r="F26" s="8">
        <v>0</v>
      </c>
      <c r="G26" s="8"/>
      <c r="H26" s="8" t="s">
        <v>53</v>
      </c>
      <c r="I26" s="8" t="s">
        <v>53</v>
      </c>
      <c r="J26" s="8" t="s">
        <v>137</v>
      </c>
      <c r="K26" s="8" t="s">
        <v>138</v>
      </c>
      <c r="L26" s="14" t="s">
        <v>139</v>
      </c>
      <c r="M26" s="12" t="s">
        <v>104</v>
      </c>
      <c r="N26" s="20"/>
      <c r="O26" s="8"/>
    </row>
    <row r="27" spans="1:16" ht="15.75" customHeight="1">
      <c r="A27" s="12" t="s">
        <v>5</v>
      </c>
      <c r="B27" s="12" t="s">
        <v>10</v>
      </c>
      <c r="C27" s="8" t="s">
        <v>29</v>
      </c>
      <c r="D27" s="8">
        <v>1</v>
      </c>
      <c r="E27" s="8" t="str">
        <f t="shared" si="0"/>
        <v>Directa</v>
      </c>
      <c r="F27" s="8">
        <v>83.7</v>
      </c>
      <c r="G27" s="8">
        <v>50.1</v>
      </c>
      <c r="H27" s="8" t="s">
        <v>58</v>
      </c>
      <c r="I27" s="8" t="s">
        <v>58</v>
      </c>
      <c r="J27" s="8" t="s">
        <v>140</v>
      </c>
      <c r="K27" s="8" t="s">
        <v>141</v>
      </c>
      <c r="L27" s="14" t="s">
        <v>142</v>
      </c>
      <c r="M27" s="12" t="s">
        <v>130</v>
      </c>
    </row>
    <row r="28" spans="1:16" ht="15.75" customHeight="1">
      <c r="A28" s="12" t="s">
        <v>5</v>
      </c>
      <c r="B28" s="12" t="s">
        <v>10</v>
      </c>
      <c r="C28" s="8" t="s">
        <v>30</v>
      </c>
      <c r="D28" s="8">
        <v>-1</v>
      </c>
      <c r="E28" s="8" t="str">
        <f t="shared" si="0"/>
        <v>Inversa</v>
      </c>
      <c r="F28" s="8">
        <v>0</v>
      </c>
      <c r="G28" s="8"/>
      <c r="H28" s="8" t="s">
        <v>58</v>
      </c>
      <c r="I28" s="8" t="s">
        <v>58</v>
      </c>
      <c r="J28" s="8" t="s">
        <v>143</v>
      </c>
      <c r="K28" s="8" t="s">
        <v>144</v>
      </c>
      <c r="L28" s="14" t="s">
        <v>145</v>
      </c>
      <c r="M28" s="12" t="s">
        <v>104</v>
      </c>
    </row>
    <row r="29" spans="1:16" ht="15.75" customHeight="1">
      <c r="A29" s="12" t="s">
        <v>5</v>
      </c>
      <c r="B29" s="12" t="s">
        <v>10</v>
      </c>
      <c r="C29" s="8" t="s">
        <v>31</v>
      </c>
      <c r="D29" s="8">
        <v>-1</v>
      </c>
      <c r="E29" s="8" t="str">
        <f t="shared" si="0"/>
        <v>Inversa</v>
      </c>
      <c r="F29" s="8">
        <v>0</v>
      </c>
      <c r="G29" s="8"/>
      <c r="H29" s="8" t="s">
        <v>58</v>
      </c>
      <c r="I29" s="8" t="s">
        <v>58</v>
      </c>
      <c r="J29" s="8" t="s">
        <v>146</v>
      </c>
      <c r="K29" s="8" t="s">
        <v>147</v>
      </c>
      <c r="L29" s="13" t="s">
        <v>148</v>
      </c>
      <c r="M29" s="12" t="s">
        <v>149</v>
      </c>
    </row>
    <row r="30" spans="1:16" ht="15.75" customHeight="1">
      <c r="A30" s="12" t="s">
        <v>5</v>
      </c>
      <c r="B30" s="12" t="s">
        <v>10</v>
      </c>
      <c r="C30" s="8" t="s">
        <v>32</v>
      </c>
      <c r="D30" s="8">
        <v>-1</v>
      </c>
      <c r="E30" s="8" t="str">
        <f t="shared" si="0"/>
        <v>Inversa</v>
      </c>
      <c r="F30" s="8">
        <v>0</v>
      </c>
      <c r="G30" s="8"/>
      <c r="H30" s="8" t="s">
        <v>58</v>
      </c>
      <c r="I30" s="8" t="s">
        <v>53</v>
      </c>
      <c r="J30" s="8" t="s">
        <v>150</v>
      </c>
      <c r="K30" s="8" t="s">
        <v>147</v>
      </c>
      <c r="L30" s="13" t="s">
        <v>148</v>
      </c>
      <c r="M30" s="12" t="s">
        <v>104</v>
      </c>
    </row>
    <row r="31" spans="1:16" ht="15.75" customHeight="1">
      <c r="A31" s="12" t="s">
        <v>5</v>
      </c>
      <c r="B31" s="12" t="s">
        <v>10</v>
      </c>
      <c r="C31" s="8" t="s">
        <v>33</v>
      </c>
      <c r="D31" s="8">
        <v>-1</v>
      </c>
      <c r="E31" s="8" t="str">
        <f t="shared" si="0"/>
        <v>Inversa</v>
      </c>
      <c r="F31" s="8">
        <v>0</v>
      </c>
      <c r="G31" s="8"/>
      <c r="H31" s="8" t="s">
        <v>58</v>
      </c>
      <c r="I31" s="8" t="s">
        <v>53</v>
      </c>
      <c r="J31" s="8" t="s">
        <v>151</v>
      </c>
      <c r="K31" s="8" t="s">
        <v>152</v>
      </c>
      <c r="L31" s="14" t="s">
        <v>153</v>
      </c>
      <c r="M31" s="12" t="s">
        <v>154</v>
      </c>
    </row>
    <row r="32" spans="1:16" ht="15.75" customHeight="1">
      <c r="A32" s="12" t="s">
        <v>5</v>
      </c>
      <c r="B32" s="12" t="s">
        <v>11</v>
      </c>
      <c r="C32" s="12" t="s">
        <v>34</v>
      </c>
      <c r="D32" s="8">
        <v>-1</v>
      </c>
      <c r="E32" s="8" t="str">
        <f t="shared" si="0"/>
        <v>Inversa</v>
      </c>
      <c r="F32" s="8">
        <v>0</v>
      </c>
      <c r="G32" s="8"/>
      <c r="H32" s="8" t="s">
        <v>58</v>
      </c>
      <c r="I32" s="8" t="s">
        <v>58</v>
      </c>
      <c r="J32" s="8" t="s">
        <v>155</v>
      </c>
      <c r="K32" s="8" t="s">
        <v>156</v>
      </c>
      <c r="L32" s="13" t="s">
        <v>157</v>
      </c>
      <c r="M32" s="12" t="s">
        <v>114</v>
      </c>
    </row>
    <row r="33" spans="1:16" ht="15.75" customHeight="1">
      <c r="A33" s="12" t="s">
        <v>5</v>
      </c>
      <c r="B33" s="12" t="s">
        <v>11</v>
      </c>
      <c r="C33" s="12" t="s">
        <v>35</v>
      </c>
      <c r="D33" s="8">
        <v>-1</v>
      </c>
      <c r="E33" s="8" t="str">
        <f t="shared" si="0"/>
        <v>Inversa</v>
      </c>
      <c r="F33" s="8">
        <v>0</v>
      </c>
      <c r="G33" s="8">
        <v>100</v>
      </c>
      <c r="H33" s="8" t="s">
        <v>58</v>
      </c>
      <c r="I33" s="8" t="s">
        <v>53</v>
      </c>
      <c r="J33" s="8" t="s">
        <v>158</v>
      </c>
      <c r="K33" s="8" t="s">
        <v>71</v>
      </c>
      <c r="L33" s="15" t="s">
        <v>159</v>
      </c>
      <c r="M33" s="12" t="s">
        <v>160</v>
      </c>
    </row>
    <row r="34" spans="1:16" ht="15.75" customHeight="1">
      <c r="A34" s="12" t="s">
        <v>5</v>
      </c>
      <c r="B34" s="12" t="s">
        <v>11</v>
      </c>
      <c r="C34" s="12" t="s">
        <v>161</v>
      </c>
      <c r="D34" s="8">
        <v>1</v>
      </c>
      <c r="E34" s="8" t="str">
        <f t="shared" si="0"/>
        <v>Directa</v>
      </c>
      <c r="F34" s="8">
        <v>100</v>
      </c>
      <c r="G34" s="8">
        <v>0</v>
      </c>
      <c r="H34" s="8" t="s">
        <v>111</v>
      </c>
      <c r="I34" s="8" t="s">
        <v>53</v>
      </c>
      <c r="J34" s="8" t="s">
        <v>162</v>
      </c>
      <c r="K34" s="8" t="s">
        <v>163</v>
      </c>
      <c r="L34" s="14" t="s">
        <v>164</v>
      </c>
      <c r="M34" s="12" t="s">
        <v>165</v>
      </c>
      <c r="N34" s="8">
        <v>2021</v>
      </c>
    </row>
    <row r="35" spans="1:16" ht="15.75" customHeight="1">
      <c r="A35" s="12" t="s">
        <v>5</v>
      </c>
      <c r="B35" s="12" t="s">
        <v>11</v>
      </c>
      <c r="C35" s="8" t="s">
        <v>166</v>
      </c>
      <c r="D35" s="8">
        <v>1</v>
      </c>
      <c r="E35" s="8" t="str">
        <f t="shared" si="0"/>
        <v>Directa</v>
      </c>
      <c r="F35" s="8">
        <v>100</v>
      </c>
      <c r="G35" s="8"/>
      <c r="H35" s="8" t="s">
        <v>52</v>
      </c>
      <c r="I35" s="8" t="s">
        <v>53</v>
      </c>
      <c r="J35" s="8" t="s">
        <v>167</v>
      </c>
      <c r="K35" s="8" t="s">
        <v>95</v>
      </c>
      <c r="L35" s="15" t="s">
        <v>168</v>
      </c>
      <c r="M35" s="12" t="s">
        <v>169</v>
      </c>
    </row>
    <row r="36" spans="1:16" ht="15.75" customHeight="1">
      <c r="A36" s="12" t="s">
        <v>6</v>
      </c>
      <c r="B36" s="12" t="s">
        <v>12</v>
      </c>
      <c r="C36" s="8" t="s">
        <v>170</v>
      </c>
      <c r="D36" s="8">
        <v>1</v>
      </c>
      <c r="E36" s="8" t="str">
        <f t="shared" si="0"/>
        <v>Directa</v>
      </c>
      <c r="G36" s="8">
        <v>0</v>
      </c>
      <c r="H36" s="8" t="s">
        <v>58</v>
      </c>
      <c r="I36" s="8" t="s">
        <v>53</v>
      </c>
      <c r="J36" s="8" t="s">
        <v>171</v>
      </c>
      <c r="K36" s="8" t="s">
        <v>95</v>
      </c>
      <c r="L36" s="15" t="s">
        <v>172</v>
      </c>
      <c r="M36" s="12" t="s">
        <v>114</v>
      </c>
    </row>
    <row r="37" spans="1:16" ht="15.75" customHeight="1">
      <c r="A37" s="12" t="s">
        <v>6</v>
      </c>
      <c r="B37" s="12" t="s">
        <v>12</v>
      </c>
      <c r="C37" s="8" t="s">
        <v>173</v>
      </c>
      <c r="D37" s="8">
        <v>1</v>
      </c>
      <c r="E37" s="8" t="str">
        <f t="shared" si="0"/>
        <v>Directa</v>
      </c>
      <c r="F37" s="8"/>
      <c r="G37" s="8"/>
      <c r="H37" s="8" t="s">
        <v>58</v>
      </c>
      <c r="I37" s="8" t="s">
        <v>58</v>
      </c>
      <c r="J37" s="8" t="s">
        <v>174</v>
      </c>
      <c r="K37" s="8" t="s">
        <v>175</v>
      </c>
      <c r="L37" s="13" t="s">
        <v>176</v>
      </c>
      <c r="M37" s="8" t="s">
        <v>177</v>
      </c>
      <c r="N37" s="8">
        <v>2024</v>
      </c>
    </row>
    <row r="38" spans="1:16" ht="15.75" customHeight="1">
      <c r="A38" s="12" t="s">
        <v>6</v>
      </c>
      <c r="B38" s="12" t="s">
        <v>12</v>
      </c>
      <c r="C38" s="8" t="s">
        <v>178</v>
      </c>
      <c r="D38" s="8">
        <v>1</v>
      </c>
      <c r="E38" s="8" t="str">
        <f t="shared" si="0"/>
        <v>Directa</v>
      </c>
      <c r="G38" s="8"/>
      <c r="H38" s="8" t="s">
        <v>52</v>
      </c>
      <c r="I38" s="8" t="s">
        <v>53</v>
      </c>
      <c r="J38" s="8" t="s">
        <v>179</v>
      </c>
      <c r="K38" s="8" t="s">
        <v>163</v>
      </c>
      <c r="L38" s="14" t="s">
        <v>164</v>
      </c>
      <c r="M38" s="12" t="s">
        <v>180</v>
      </c>
    </row>
    <row r="39" spans="1:16" ht="15.75" customHeight="1">
      <c r="A39" s="12" t="s">
        <v>6</v>
      </c>
      <c r="B39" s="12" t="s">
        <v>12</v>
      </c>
      <c r="C39" s="8" t="s">
        <v>181</v>
      </c>
      <c r="D39" s="8">
        <v>1</v>
      </c>
      <c r="E39" s="8" t="str">
        <f t="shared" si="0"/>
        <v>Directa</v>
      </c>
      <c r="F39" s="8"/>
      <c r="G39" s="8">
        <v>0</v>
      </c>
      <c r="H39" s="8" t="s">
        <v>53</v>
      </c>
      <c r="I39" s="8" t="s">
        <v>58</v>
      </c>
      <c r="J39" s="8" t="s">
        <v>182</v>
      </c>
      <c r="K39" s="8" t="s">
        <v>183</v>
      </c>
      <c r="L39" s="14" t="s">
        <v>184</v>
      </c>
      <c r="M39" s="12" t="s">
        <v>117</v>
      </c>
    </row>
    <row r="40" spans="1:16" ht="15.75" customHeight="1">
      <c r="A40" s="12" t="s">
        <v>6</v>
      </c>
      <c r="B40" s="12" t="s">
        <v>12</v>
      </c>
      <c r="C40" s="8" t="s">
        <v>185</v>
      </c>
      <c r="D40" s="8">
        <v>1</v>
      </c>
      <c r="E40" s="8" t="str">
        <f t="shared" si="0"/>
        <v>Directa</v>
      </c>
      <c r="F40" s="8">
        <v>100</v>
      </c>
      <c r="G40" s="8">
        <v>0</v>
      </c>
      <c r="H40" s="8" t="s">
        <v>52</v>
      </c>
      <c r="I40" s="8" t="s">
        <v>58</v>
      </c>
      <c r="J40" s="8" t="s">
        <v>186</v>
      </c>
      <c r="K40" s="8" t="s">
        <v>163</v>
      </c>
      <c r="L40" s="14" t="s">
        <v>164</v>
      </c>
      <c r="M40" s="12" t="s">
        <v>180</v>
      </c>
    </row>
    <row r="41" spans="1:16" ht="15.75" customHeight="1">
      <c r="A41" s="12" t="s">
        <v>6</v>
      </c>
      <c r="B41" s="12" t="s">
        <v>13</v>
      </c>
      <c r="C41" s="8" t="s">
        <v>187</v>
      </c>
      <c r="D41" s="8">
        <v>-1</v>
      </c>
      <c r="E41" s="8" t="str">
        <f t="shared" si="0"/>
        <v>Inversa</v>
      </c>
      <c r="F41" s="8">
        <v>0</v>
      </c>
      <c r="H41" s="8" t="s">
        <v>58</v>
      </c>
      <c r="I41" s="8" t="s">
        <v>53</v>
      </c>
      <c r="J41" s="8" t="s">
        <v>188</v>
      </c>
      <c r="K41" s="8" t="s">
        <v>189</v>
      </c>
      <c r="L41" s="13" t="s">
        <v>190</v>
      </c>
      <c r="M41" s="12" t="s">
        <v>191</v>
      </c>
      <c r="N41" s="8">
        <v>2022</v>
      </c>
    </row>
    <row r="42" spans="1:16" ht="15.75" customHeight="1">
      <c r="A42" s="12" t="s">
        <v>6</v>
      </c>
      <c r="B42" s="12" t="s">
        <v>13</v>
      </c>
      <c r="C42" s="8" t="s">
        <v>192</v>
      </c>
      <c r="D42" s="8">
        <v>-1</v>
      </c>
      <c r="E42" s="8" t="str">
        <f t="shared" si="0"/>
        <v>Inversa</v>
      </c>
      <c r="F42" s="8">
        <v>0</v>
      </c>
      <c r="G42" s="8"/>
      <c r="H42" s="8" t="s">
        <v>58</v>
      </c>
      <c r="I42" s="8" t="s">
        <v>58</v>
      </c>
      <c r="J42" s="8" t="s">
        <v>193</v>
      </c>
      <c r="K42" s="8" t="s">
        <v>194</v>
      </c>
      <c r="L42" s="13" t="s">
        <v>195</v>
      </c>
      <c r="M42" s="8" t="s">
        <v>104</v>
      </c>
    </row>
    <row r="43" spans="1:16" ht="15.75" customHeight="1">
      <c r="A43" s="12" t="s">
        <v>6</v>
      </c>
      <c r="B43" s="12" t="s">
        <v>13</v>
      </c>
      <c r="C43" s="8" t="s">
        <v>196</v>
      </c>
      <c r="D43" s="8">
        <v>-1</v>
      </c>
      <c r="E43" s="8" t="str">
        <f t="shared" si="0"/>
        <v>Inversa</v>
      </c>
      <c r="F43" s="8">
        <v>0</v>
      </c>
      <c r="G43" s="8"/>
      <c r="H43" s="8" t="s">
        <v>58</v>
      </c>
      <c r="I43" s="8" t="s">
        <v>53</v>
      </c>
      <c r="J43" s="8" t="s">
        <v>197</v>
      </c>
      <c r="K43" s="8" t="s">
        <v>66</v>
      </c>
      <c r="L43" s="14" t="s">
        <v>198</v>
      </c>
      <c r="M43" s="12" t="s">
        <v>165</v>
      </c>
      <c r="N43" s="8">
        <v>2022</v>
      </c>
    </row>
    <row r="44" spans="1:16" ht="15.75" customHeight="1">
      <c r="A44" s="12" t="s">
        <v>6</v>
      </c>
      <c r="B44" s="12" t="s">
        <v>13</v>
      </c>
      <c r="C44" s="8" t="s">
        <v>199</v>
      </c>
      <c r="D44" s="8">
        <v>-1</v>
      </c>
      <c r="E44" s="8" t="str">
        <f t="shared" si="0"/>
        <v>Inversa</v>
      </c>
      <c r="F44" s="8">
        <v>0</v>
      </c>
      <c r="G44" s="8">
        <v>100</v>
      </c>
      <c r="H44" s="8" t="s">
        <v>105</v>
      </c>
      <c r="I44" s="8" t="s">
        <v>58</v>
      </c>
      <c r="J44" s="8" t="s">
        <v>200</v>
      </c>
      <c r="K44" s="8" t="s">
        <v>201</v>
      </c>
      <c r="L44" s="13" t="s">
        <v>202</v>
      </c>
      <c r="M44" s="12" t="s">
        <v>203</v>
      </c>
    </row>
    <row r="45" spans="1:16" ht="15.75" customHeight="1">
      <c r="A45" s="12" t="s">
        <v>6</v>
      </c>
      <c r="B45" s="12" t="s">
        <v>13</v>
      </c>
      <c r="C45" s="8" t="s">
        <v>204</v>
      </c>
      <c r="D45" s="8">
        <v>-1</v>
      </c>
      <c r="E45" s="8" t="str">
        <f t="shared" si="0"/>
        <v>Inversa</v>
      </c>
      <c r="F45" s="8">
        <v>0</v>
      </c>
      <c r="G45" s="8"/>
      <c r="H45" s="8" t="s">
        <v>58</v>
      </c>
      <c r="I45" s="8" t="s">
        <v>53</v>
      </c>
      <c r="J45" s="8" t="s">
        <v>205</v>
      </c>
      <c r="K45" s="8" t="s">
        <v>206</v>
      </c>
      <c r="L45" s="14" t="s">
        <v>207</v>
      </c>
      <c r="M45" s="12" t="s">
        <v>208</v>
      </c>
      <c r="P45" s="8"/>
    </row>
    <row r="46" spans="1:16" ht="15.75" customHeight="1">
      <c r="A46" s="12" t="s">
        <v>6</v>
      </c>
      <c r="B46" s="12" t="s">
        <v>14</v>
      </c>
      <c r="C46" s="8" t="s">
        <v>209</v>
      </c>
      <c r="D46" s="8">
        <v>1</v>
      </c>
      <c r="E46" s="8" t="str">
        <f t="shared" si="0"/>
        <v>Directa</v>
      </c>
      <c r="F46" s="8">
        <v>100</v>
      </c>
      <c r="G46" s="8">
        <v>0</v>
      </c>
      <c r="H46" s="8" t="s">
        <v>105</v>
      </c>
      <c r="I46" s="8" t="s">
        <v>53</v>
      </c>
      <c r="J46" s="8" t="s">
        <v>210</v>
      </c>
      <c r="K46" s="8" t="s">
        <v>211</v>
      </c>
      <c r="L46" s="13" t="s">
        <v>116</v>
      </c>
      <c r="M46" s="12" t="s">
        <v>212</v>
      </c>
      <c r="N46" s="8">
        <v>2021</v>
      </c>
    </row>
    <row r="47" spans="1:16" ht="15.75" customHeight="1">
      <c r="A47" s="12" t="s">
        <v>6</v>
      </c>
      <c r="B47" s="12" t="s">
        <v>14</v>
      </c>
      <c r="C47" s="8" t="s">
        <v>213</v>
      </c>
      <c r="D47" s="8">
        <v>1</v>
      </c>
      <c r="E47" s="8" t="str">
        <f t="shared" si="0"/>
        <v>Directa</v>
      </c>
      <c r="H47" s="8" t="s">
        <v>53</v>
      </c>
      <c r="I47" s="8" t="s">
        <v>53</v>
      </c>
      <c r="J47" s="8" t="s">
        <v>214</v>
      </c>
      <c r="K47" s="8" t="s">
        <v>215</v>
      </c>
      <c r="M47" s="12" t="s">
        <v>216</v>
      </c>
      <c r="O47" s="8" t="s">
        <v>217</v>
      </c>
      <c r="P47" s="13" t="s">
        <v>218</v>
      </c>
    </row>
    <row r="48" spans="1:16" ht="15.75" customHeight="1">
      <c r="A48" s="12" t="s">
        <v>6</v>
      </c>
      <c r="B48" s="12" t="s">
        <v>14</v>
      </c>
      <c r="C48" s="8" t="s">
        <v>219</v>
      </c>
      <c r="D48" s="8">
        <v>-1</v>
      </c>
      <c r="E48" s="8" t="str">
        <f t="shared" si="0"/>
        <v>Inversa</v>
      </c>
      <c r="F48" s="8">
        <v>0</v>
      </c>
      <c r="H48" s="8" t="s">
        <v>58</v>
      </c>
      <c r="I48" s="8" t="s">
        <v>58</v>
      </c>
      <c r="J48" s="8" t="s">
        <v>220</v>
      </c>
      <c r="K48" s="8" t="s">
        <v>221</v>
      </c>
      <c r="L48" s="14" t="s">
        <v>222</v>
      </c>
      <c r="M48" s="8" t="s">
        <v>223</v>
      </c>
    </row>
    <row r="49" spans="1:16" ht="15.75" customHeight="1">
      <c r="A49" s="12" t="s">
        <v>6</v>
      </c>
      <c r="B49" s="12" t="s">
        <v>14</v>
      </c>
      <c r="C49" s="8" t="s">
        <v>224</v>
      </c>
      <c r="D49" s="8">
        <v>-1</v>
      </c>
      <c r="E49" s="8" t="str">
        <f t="shared" si="0"/>
        <v>Inversa</v>
      </c>
      <c r="F49" s="8">
        <v>0</v>
      </c>
      <c r="H49" s="8" t="s">
        <v>52</v>
      </c>
      <c r="I49" s="8" t="s">
        <v>58</v>
      </c>
      <c r="J49" s="8" t="s">
        <v>225</v>
      </c>
      <c r="K49" s="8" t="s">
        <v>226</v>
      </c>
      <c r="L49" s="13" t="s">
        <v>227</v>
      </c>
      <c r="M49" s="8" t="s">
        <v>228</v>
      </c>
    </row>
    <row r="50" spans="1:16" ht="15.75" customHeight="1">
      <c r="A50" s="12" t="s">
        <v>6</v>
      </c>
      <c r="B50" s="12" t="s">
        <v>14</v>
      </c>
      <c r="C50" s="8" t="s">
        <v>229</v>
      </c>
      <c r="D50" s="8">
        <v>-1</v>
      </c>
      <c r="E50" s="8" t="str">
        <f t="shared" si="0"/>
        <v>Inversa</v>
      </c>
      <c r="F50" s="8">
        <v>0</v>
      </c>
      <c r="H50" s="8" t="s">
        <v>52</v>
      </c>
      <c r="I50" s="8" t="s">
        <v>58</v>
      </c>
      <c r="J50" s="8" t="s">
        <v>230</v>
      </c>
      <c r="K50" s="8" t="s">
        <v>226</v>
      </c>
      <c r="L50" s="14" t="s">
        <v>227</v>
      </c>
      <c r="M50" s="8" t="s">
        <v>228</v>
      </c>
    </row>
    <row r="51" spans="1:16" ht="15.75" customHeight="1">
      <c r="A51" s="12" t="s">
        <v>6</v>
      </c>
      <c r="B51" s="12" t="s">
        <v>15</v>
      </c>
      <c r="C51" s="8" t="s">
        <v>231</v>
      </c>
      <c r="D51" s="8">
        <v>1</v>
      </c>
      <c r="E51" s="8" t="str">
        <f t="shared" si="0"/>
        <v>Directa</v>
      </c>
      <c r="F51" s="8">
        <v>100</v>
      </c>
      <c r="G51" s="8"/>
      <c r="H51" s="8" t="s">
        <v>105</v>
      </c>
      <c r="I51" s="8" t="s">
        <v>53</v>
      </c>
      <c r="J51" s="8" t="s">
        <v>232</v>
      </c>
      <c r="K51" s="8" t="s">
        <v>233</v>
      </c>
      <c r="L51" s="14" t="s">
        <v>234</v>
      </c>
      <c r="M51" s="12" t="s">
        <v>235</v>
      </c>
      <c r="N51" s="12" t="s">
        <v>236</v>
      </c>
      <c r="O51" s="8" t="s">
        <v>237</v>
      </c>
      <c r="P51" s="15" t="s">
        <v>238</v>
      </c>
    </row>
    <row r="52" spans="1:16" ht="15.75" customHeight="1">
      <c r="A52" s="12" t="s">
        <v>6</v>
      </c>
      <c r="B52" s="12" t="s">
        <v>15</v>
      </c>
      <c r="C52" s="8" t="s">
        <v>239</v>
      </c>
      <c r="D52" s="8">
        <v>1</v>
      </c>
      <c r="E52" s="8" t="str">
        <f t="shared" si="0"/>
        <v>Directa</v>
      </c>
      <c r="F52" s="8"/>
      <c r="G52" s="8">
        <v>0</v>
      </c>
      <c r="H52" s="8" t="s">
        <v>53</v>
      </c>
      <c r="I52" s="8" t="s">
        <v>53</v>
      </c>
      <c r="J52" s="8" t="s">
        <v>240</v>
      </c>
      <c r="K52" s="8" t="s">
        <v>233</v>
      </c>
      <c r="L52" s="13" t="s">
        <v>234</v>
      </c>
      <c r="M52" s="12" t="s">
        <v>241</v>
      </c>
      <c r="O52" s="8" t="s">
        <v>242</v>
      </c>
      <c r="P52" s="14" t="s">
        <v>127</v>
      </c>
    </row>
    <row r="53" spans="1:16" ht="15.75" customHeight="1">
      <c r="A53" s="12" t="s">
        <v>6</v>
      </c>
      <c r="B53" s="12" t="s">
        <v>15</v>
      </c>
      <c r="C53" s="8" t="s">
        <v>243</v>
      </c>
      <c r="D53" s="8">
        <v>1</v>
      </c>
      <c r="E53" s="8" t="str">
        <f t="shared" si="0"/>
        <v>Directa</v>
      </c>
      <c r="F53" s="8"/>
      <c r="G53" s="8">
        <v>0</v>
      </c>
      <c r="H53" s="8" t="s">
        <v>105</v>
      </c>
      <c r="I53" s="8" t="s">
        <v>53</v>
      </c>
      <c r="J53" s="8" t="s">
        <v>244</v>
      </c>
      <c r="K53" s="8" t="s">
        <v>245</v>
      </c>
      <c r="L53" s="14" t="s">
        <v>246</v>
      </c>
      <c r="M53" s="21" t="s">
        <v>247</v>
      </c>
      <c r="N53" s="12" t="s">
        <v>248</v>
      </c>
    </row>
    <row r="54" spans="1:16" ht="15.75" customHeight="1">
      <c r="A54" s="12" t="s">
        <v>6</v>
      </c>
      <c r="B54" s="12" t="s">
        <v>15</v>
      </c>
      <c r="C54" s="8" t="s">
        <v>249</v>
      </c>
      <c r="D54" s="8">
        <v>1</v>
      </c>
      <c r="E54" s="8" t="str">
        <f t="shared" si="0"/>
        <v>Directa</v>
      </c>
      <c r="F54" s="18">
        <v>0</v>
      </c>
      <c r="G54" s="18"/>
      <c r="H54" s="18" t="s">
        <v>53</v>
      </c>
      <c r="I54" s="8" t="s">
        <v>58</v>
      </c>
      <c r="J54" s="8" t="s">
        <v>250</v>
      </c>
      <c r="K54" s="8" t="s">
        <v>233</v>
      </c>
      <c r="L54" s="13" t="s">
        <v>234</v>
      </c>
      <c r="M54" s="12" t="s">
        <v>130</v>
      </c>
      <c r="N54" s="8">
        <v>2022</v>
      </c>
    </row>
    <row r="55" spans="1:16" ht="15.75" customHeight="1">
      <c r="A55" s="12" t="s">
        <v>6</v>
      </c>
      <c r="B55" s="12" t="s">
        <v>15</v>
      </c>
      <c r="C55" s="8" t="s">
        <v>251</v>
      </c>
      <c r="D55" s="8">
        <v>1</v>
      </c>
      <c r="E55" s="8" t="str">
        <f t="shared" si="0"/>
        <v>Directa</v>
      </c>
      <c r="F55" s="18"/>
      <c r="G55" s="18"/>
      <c r="H55" s="18" t="s">
        <v>53</v>
      </c>
      <c r="I55" s="8" t="s">
        <v>53</v>
      </c>
      <c r="J55" s="8" t="s">
        <v>252</v>
      </c>
      <c r="K55" s="8" t="s">
        <v>233</v>
      </c>
      <c r="L55" s="13" t="s">
        <v>234</v>
      </c>
      <c r="M55" s="12" t="s">
        <v>130</v>
      </c>
      <c r="N55" s="8">
        <v>2022</v>
      </c>
    </row>
    <row r="56" spans="1:16" ht="13">
      <c r="A56" s="12" t="s">
        <v>6</v>
      </c>
      <c r="B56" s="12" t="s">
        <v>15</v>
      </c>
      <c r="C56" s="8" t="s">
        <v>253</v>
      </c>
      <c r="D56" s="8">
        <v>1</v>
      </c>
      <c r="E56" s="8" t="str">
        <f t="shared" si="0"/>
        <v>Directa</v>
      </c>
      <c r="F56" s="8">
        <v>0</v>
      </c>
      <c r="G56" s="8"/>
      <c r="H56" s="8" t="s">
        <v>53</v>
      </c>
      <c r="I56" s="8" t="s">
        <v>58</v>
      </c>
      <c r="J56" s="8" t="s">
        <v>254</v>
      </c>
      <c r="K56" s="8" t="s">
        <v>255</v>
      </c>
      <c r="L56" s="14" t="s">
        <v>256</v>
      </c>
      <c r="M56" s="12" t="s">
        <v>257</v>
      </c>
      <c r="N56" s="12" t="s">
        <v>258</v>
      </c>
    </row>
  </sheetData>
  <autoFilter ref="A1:Q56" xr:uid="{00000000-0009-0000-0000-000001000000}"/>
  <hyperlinks>
    <hyperlink ref="L2" r:id="rId1" xr:uid="{00000000-0004-0000-0100-000000000000}"/>
    <hyperlink ref="L3" r:id="rId2" xr:uid="{00000000-0004-0000-0100-000001000000}"/>
    <hyperlink ref="L4" r:id="rId3" xr:uid="{00000000-0004-0000-0100-000002000000}"/>
    <hyperlink ref="L5" r:id="rId4" xr:uid="{00000000-0004-0000-0100-000003000000}"/>
    <hyperlink ref="L6" r:id="rId5" xr:uid="{00000000-0004-0000-0100-000004000000}"/>
    <hyperlink ref="L7" r:id="rId6" xr:uid="{00000000-0004-0000-0100-000005000000}"/>
    <hyperlink ref="L8" r:id="rId7" xr:uid="{00000000-0004-0000-0100-000006000000}"/>
    <hyperlink ref="L9" r:id="rId8" xr:uid="{00000000-0004-0000-0100-000007000000}"/>
    <hyperlink ref="L10" r:id="rId9" xr:uid="{00000000-0004-0000-0100-000008000000}"/>
    <hyperlink ref="L11" r:id="rId10" xr:uid="{00000000-0004-0000-0100-000009000000}"/>
    <hyperlink ref="L12" r:id="rId11" xr:uid="{00000000-0004-0000-0100-00000A000000}"/>
    <hyperlink ref="L13" r:id="rId12" xr:uid="{00000000-0004-0000-0100-00000B000000}"/>
    <hyperlink ref="L14" r:id="rId13" xr:uid="{00000000-0004-0000-0100-00000C000000}"/>
    <hyperlink ref="L15" r:id="rId14" xr:uid="{00000000-0004-0000-0100-00000D000000}"/>
    <hyperlink ref="L16" r:id="rId15" xr:uid="{00000000-0004-0000-0100-00000E000000}"/>
    <hyperlink ref="L17" r:id="rId16" xr:uid="{00000000-0004-0000-0100-00000F000000}"/>
    <hyperlink ref="L18" r:id="rId17" xr:uid="{00000000-0004-0000-0100-000010000000}"/>
    <hyperlink ref="L19" r:id="rId18" xr:uid="{00000000-0004-0000-0100-000011000000}"/>
    <hyperlink ref="L20" r:id="rId19" xr:uid="{00000000-0004-0000-0100-000012000000}"/>
    <hyperlink ref="L21" r:id="rId20" xr:uid="{00000000-0004-0000-0100-000013000000}"/>
    <hyperlink ref="L22" r:id="rId21" xr:uid="{00000000-0004-0000-0100-000014000000}"/>
    <hyperlink ref="L23" r:id="rId22" xr:uid="{00000000-0004-0000-0100-000015000000}"/>
    <hyperlink ref="L24" r:id="rId23" xr:uid="{00000000-0004-0000-0100-000016000000}"/>
    <hyperlink ref="L25" r:id="rId24" xr:uid="{00000000-0004-0000-0100-000017000000}"/>
    <hyperlink ref="L26" r:id="rId25" xr:uid="{00000000-0004-0000-0100-000018000000}"/>
    <hyperlink ref="L27" r:id="rId26" xr:uid="{00000000-0004-0000-0100-000019000000}"/>
    <hyperlink ref="L28" r:id="rId27" location="Tabulados" xr:uid="{00000000-0004-0000-0100-00001A000000}"/>
    <hyperlink ref="L29" r:id="rId28" xr:uid="{00000000-0004-0000-0100-00001B000000}"/>
    <hyperlink ref="L30" r:id="rId29" xr:uid="{00000000-0004-0000-0100-00001C000000}"/>
    <hyperlink ref="L31" r:id="rId30" xr:uid="{00000000-0004-0000-0100-00001D000000}"/>
    <hyperlink ref="L32" r:id="rId31" xr:uid="{00000000-0004-0000-0100-00001E000000}"/>
    <hyperlink ref="L33" r:id="rId32" xr:uid="{00000000-0004-0000-0100-00001F000000}"/>
    <hyperlink ref="L34" r:id="rId33" location="Tabulados" xr:uid="{00000000-0004-0000-0100-000020000000}"/>
    <hyperlink ref="L35" r:id="rId34" xr:uid="{00000000-0004-0000-0100-000021000000}"/>
    <hyperlink ref="L36" r:id="rId35" xr:uid="{00000000-0004-0000-0100-000022000000}"/>
    <hyperlink ref="L37" r:id="rId36" location="/presidencia/entidad/1/1/2/1" xr:uid="{00000000-0004-0000-0100-000023000000}"/>
    <hyperlink ref="L38" r:id="rId37" location="Tabulados" xr:uid="{00000000-0004-0000-0100-000024000000}"/>
    <hyperlink ref="L39" r:id="rId38" xr:uid="{00000000-0004-0000-0100-000025000000}"/>
    <hyperlink ref="L40" r:id="rId39" location="Tabulados" xr:uid="{00000000-0004-0000-0100-000026000000}"/>
    <hyperlink ref="L41" r:id="rId40" xr:uid="{00000000-0004-0000-0100-000027000000}"/>
    <hyperlink ref="L42" r:id="rId41" xr:uid="{00000000-0004-0000-0100-000028000000}"/>
    <hyperlink ref="L43" r:id="rId42" xr:uid="{00000000-0004-0000-0100-000029000000}"/>
    <hyperlink ref="L44" r:id="rId43" xr:uid="{00000000-0004-0000-0100-00002A000000}"/>
    <hyperlink ref="L45" r:id="rId44" xr:uid="{00000000-0004-0000-0100-00002B000000}"/>
    <hyperlink ref="L46" r:id="rId45" xr:uid="{00000000-0004-0000-0100-00002C000000}"/>
    <hyperlink ref="P47" r:id="rId46" xr:uid="{00000000-0004-0000-0100-00002D000000}"/>
    <hyperlink ref="L48" r:id="rId47" xr:uid="{00000000-0004-0000-0100-00002E000000}"/>
    <hyperlink ref="L49" r:id="rId48" xr:uid="{00000000-0004-0000-0100-00002F000000}"/>
    <hyperlink ref="L50" r:id="rId49" xr:uid="{00000000-0004-0000-0100-000030000000}"/>
    <hyperlink ref="L51" r:id="rId50" xr:uid="{00000000-0004-0000-0100-000031000000}"/>
    <hyperlink ref="P51" r:id="rId51" xr:uid="{00000000-0004-0000-0100-000032000000}"/>
    <hyperlink ref="L52" r:id="rId52" xr:uid="{00000000-0004-0000-0100-000033000000}"/>
    <hyperlink ref="P52" r:id="rId53" xr:uid="{00000000-0004-0000-0100-000034000000}"/>
    <hyperlink ref="L53" r:id="rId54" xr:uid="{00000000-0004-0000-0100-000035000000}"/>
    <hyperlink ref="L54" r:id="rId55" xr:uid="{00000000-0004-0000-0100-000036000000}"/>
    <hyperlink ref="L55" r:id="rId56" xr:uid="{00000000-0004-0000-0100-000037000000}"/>
    <hyperlink ref="L56" r:id="rId57" xr:uid="{00000000-0004-0000-0100-00003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32"/>
  <sheetViews>
    <sheetView topLeftCell="A225" workbookViewId="0">
      <selection activeCell="E8" sqref="E8"/>
    </sheetView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8">
        <v>2008</v>
      </c>
      <c r="D2" s="12" t="s">
        <v>4</v>
      </c>
      <c r="E2" s="12" t="s">
        <v>4</v>
      </c>
      <c r="F2" s="8">
        <v>21.7</v>
      </c>
    </row>
    <row r="3" spans="1:6">
      <c r="A3" s="3" t="s">
        <v>4</v>
      </c>
      <c r="B3" s="1" t="s">
        <v>262</v>
      </c>
      <c r="C3" s="8">
        <v>2008</v>
      </c>
      <c r="D3" s="12" t="s">
        <v>4</v>
      </c>
      <c r="E3" s="12" t="s">
        <v>4</v>
      </c>
      <c r="F3" s="8">
        <v>20.100000000000001</v>
      </c>
    </row>
    <row r="4" spans="1:6">
      <c r="A4" s="1" t="s">
        <v>5</v>
      </c>
      <c r="B4" s="1" t="s">
        <v>263</v>
      </c>
      <c r="C4" s="8">
        <v>2008</v>
      </c>
      <c r="D4" s="12" t="s">
        <v>4</v>
      </c>
      <c r="E4" s="12" t="s">
        <v>4</v>
      </c>
      <c r="F4" s="8">
        <v>14.1</v>
      </c>
    </row>
    <row r="5" spans="1:6">
      <c r="A5" s="1" t="s">
        <v>6</v>
      </c>
      <c r="B5" s="1" t="s">
        <v>264</v>
      </c>
      <c r="C5" s="8">
        <v>2008</v>
      </c>
      <c r="D5" s="12" t="s">
        <v>4</v>
      </c>
      <c r="E5" s="12" t="s">
        <v>4</v>
      </c>
      <c r="F5" s="8">
        <v>15.4</v>
      </c>
    </row>
    <row r="6" spans="1:6">
      <c r="A6" s="1" t="s">
        <v>7</v>
      </c>
      <c r="B6" s="1" t="s">
        <v>265</v>
      </c>
      <c r="C6" s="8">
        <v>2008</v>
      </c>
      <c r="D6" s="12" t="s">
        <v>4</v>
      </c>
      <c r="E6" s="12" t="s">
        <v>4</v>
      </c>
      <c r="F6" s="8">
        <v>20.3</v>
      </c>
    </row>
    <row r="7" spans="1:6">
      <c r="A7" s="1" t="s">
        <v>8</v>
      </c>
      <c r="B7" s="1" t="s">
        <v>266</v>
      </c>
      <c r="C7" s="8">
        <v>2008</v>
      </c>
      <c r="D7" s="12" t="s">
        <v>4</v>
      </c>
      <c r="E7" s="12" t="s">
        <v>4</v>
      </c>
      <c r="F7" s="8">
        <v>16.8</v>
      </c>
    </row>
    <row r="8" spans="1:6">
      <c r="A8" s="1" t="s">
        <v>9</v>
      </c>
      <c r="B8" s="1" t="s">
        <v>267</v>
      </c>
      <c r="C8" s="8">
        <v>2008</v>
      </c>
      <c r="D8" s="12" t="s">
        <v>4</v>
      </c>
      <c r="E8" s="12" t="s">
        <v>4</v>
      </c>
      <c r="F8" s="8">
        <v>14.3</v>
      </c>
    </row>
    <row r="9" spans="1:6">
      <c r="A9" s="1" t="s">
        <v>10</v>
      </c>
      <c r="B9" s="1" t="s">
        <v>268</v>
      </c>
      <c r="C9" s="8">
        <v>2008</v>
      </c>
      <c r="D9" s="12" t="s">
        <v>4</v>
      </c>
      <c r="E9" s="12" t="s">
        <v>4</v>
      </c>
      <c r="F9" s="8">
        <v>26.2</v>
      </c>
    </row>
    <row r="10" spans="1:6">
      <c r="A10" s="1" t="s">
        <v>11</v>
      </c>
      <c r="B10" s="1" t="s">
        <v>269</v>
      </c>
      <c r="C10" s="8">
        <v>2008</v>
      </c>
      <c r="D10" s="12" t="s">
        <v>4</v>
      </c>
      <c r="E10" s="12" t="s">
        <v>4</v>
      </c>
      <c r="F10" s="8">
        <v>17.399999999999999</v>
      </c>
    </row>
    <row r="11" spans="1:6">
      <c r="A11" s="1" t="s">
        <v>12</v>
      </c>
      <c r="B11" s="1" t="s">
        <v>270</v>
      </c>
      <c r="C11" s="8">
        <v>2008</v>
      </c>
      <c r="D11" s="12" t="s">
        <v>4</v>
      </c>
      <c r="E11" s="12" t="s">
        <v>4</v>
      </c>
      <c r="F11" s="8">
        <v>15.6</v>
      </c>
    </row>
    <row r="12" spans="1:6">
      <c r="A12" s="1" t="s">
        <v>13</v>
      </c>
      <c r="B12" s="1" t="s">
        <v>271</v>
      </c>
      <c r="C12" s="8">
        <v>2008</v>
      </c>
      <c r="D12" s="12" t="s">
        <v>4</v>
      </c>
      <c r="E12" s="12" t="s">
        <v>4</v>
      </c>
      <c r="F12" s="8">
        <v>22</v>
      </c>
    </row>
    <row r="13" spans="1:6">
      <c r="A13" s="1" t="s">
        <v>14</v>
      </c>
      <c r="B13" s="1" t="s">
        <v>272</v>
      </c>
      <c r="C13" s="8">
        <v>2008</v>
      </c>
      <c r="D13" s="12" t="s">
        <v>4</v>
      </c>
      <c r="E13" s="12" t="s">
        <v>4</v>
      </c>
      <c r="F13" s="8">
        <v>27.1</v>
      </c>
    </row>
    <row r="14" spans="1:6">
      <c r="A14" s="1" t="s">
        <v>15</v>
      </c>
      <c r="B14" s="1" t="s">
        <v>273</v>
      </c>
      <c r="C14" s="8">
        <v>2008</v>
      </c>
      <c r="D14" s="12" t="s">
        <v>4</v>
      </c>
      <c r="E14" s="12" t="s">
        <v>4</v>
      </c>
      <c r="F14" s="8">
        <v>34</v>
      </c>
    </row>
    <row r="15" spans="1:6">
      <c r="A15" s="1" t="s">
        <v>16</v>
      </c>
      <c r="B15" s="1" t="s">
        <v>274</v>
      </c>
      <c r="C15" s="8">
        <v>2008</v>
      </c>
      <c r="D15" s="12" t="s">
        <v>4</v>
      </c>
      <c r="E15" s="12" t="s">
        <v>4</v>
      </c>
      <c r="F15" s="8">
        <v>23.9</v>
      </c>
    </row>
    <row r="16" spans="1:6">
      <c r="A16" s="1" t="s">
        <v>17</v>
      </c>
      <c r="B16" s="1" t="s">
        <v>275</v>
      </c>
      <c r="C16" s="8">
        <v>2008</v>
      </c>
      <c r="D16" s="12" t="s">
        <v>4</v>
      </c>
      <c r="E16" s="12" t="s">
        <v>4</v>
      </c>
      <c r="F16" s="8">
        <v>17.899999999999999</v>
      </c>
    </row>
    <row r="17" spans="1:6">
      <c r="A17" s="1" t="s">
        <v>18</v>
      </c>
      <c r="B17" s="1" t="s">
        <v>276</v>
      </c>
      <c r="C17" s="8">
        <v>2008</v>
      </c>
      <c r="D17" s="12" t="s">
        <v>4</v>
      </c>
      <c r="E17" s="12" t="s">
        <v>4</v>
      </c>
      <c r="F17" s="8">
        <v>21.2</v>
      </c>
    </row>
    <row r="18" spans="1:6">
      <c r="A18" s="1" t="s">
        <v>19</v>
      </c>
      <c r="B18" s="1" t="s">
        <v>277</v>
      </c>
      <c r="C18" s="8">
        <v>2008</v>
      </c>
      <c r="D18" s="12" t="s">
        <v>4</v>
      </c>
      <c r="E18" s="12" t="s">
        <v>4</v>
      </c>
      <c r="F18" s="8">
        <v>31.8</v>
      </c>
    </row>
    <row r="19" spans="1:6">
      <c r="A19" s="1" t="s">
        <v>20</v>
      </c>
      <c r="B19" s="1" t="s">
        <v>278</v>
      </c>
      <c r="C19" s="8">
        <v>2008</v>
      </c>
      <c r="D19" s="12" t="s">
        <v>4</v>
      </c>
      <c r="E19" s="12" t="s">
        <v>4</v>
      </c>
      <c r="F19" s="8">
        <v>25</v>
      </c>
    </row>
    <row r="20" spans="1:6">
      <c r="A20" s="1" t="s">
        <v>21</v>
      </c>
      <c r="B20" s="1" t="s">
        <v>279</v>
      </c>
      <c r="C20" s="8">
        <v>2008</v>
      </c>
      <c r="D20" s="12" t="s">
        <v>4</v>
      </c>
      <c r="E20" s="12" t="s">
        <v>4</v>
      </c>
      <c r="F20" s="8">
        <v>18.2</v>
      </c>
    </row>
    <row r="21" spans="1:6">
      <c r="A21" s="1" t="s">
        <v>22</v>
      </c>
      <c r="B21" s="1" t="s">
        <v>280</v>
      </c>
      <c r="C21" s="8">
        <v>2008</v>
      </c>
      <c r="D21" s="12" t="s">
        <v>4</v>
      </c>
      <c r="E21" s="12" t="s">
        <v>4</v>
      </c>
      <c r="F21" s="8">
        <v>10.8</v>
      </c>
    </row>
    <row r="22" spans="1:6">
      <c r="A22" s="1" t="s">
        <v>23</v>
      </c>
      <c r="B22" s="1" t="s">
        <v>281</v>
      </c>
      <c r="C22" s="8">
        <v>2008</v>
      </c>
      <c r="D22" s="12" t="s">
        <v>4</v>
      </c>
      <c r="E22" s="12" t="s">
        <v>4</v>
      </c>
      <c r="F22" s="8">
        <v>28.6</v>
      </c>
    </row>
    <row r="23" spans="1:6">
      <c r="A23" s="1" t="s">
        <v>24</v>
      </c>
      <c r="B23" s="1" t="s">
        <v>282</v>
      </c>
      <c r="C23" s="8">
        <v>2008</v>
      </c>
      <c r="D23" s="12" t="s">
        <v>4</v>
      </c>
      <c r="E23" s="12" t="s">
        <v>4</v>
      </c>
      <c r="F23" s="8">
        <v>27.1</v>
      </c>
    </row>
    <row r="24" spans="1:6">
      <c r="A24" s="1" t="s">
        <v>25</v>
      </c>
      <c r="B24" s="1" t="s">
        <v>283</v>
      </c>
      <c r="C24" s="8">
        <v>2008</v>
      </c>
      <c r="D24" s="12" t="s">
        <v>4</v>
      </c>
      <c r="E24" s="12" t="s">
        <v>4</v>
      </c>
      <c r="F24" s="8">
        <v>17.899999999999999</v>
      </c>
    </row>
    <row r="25" spans="1:6">
      <c r="A25" s="1" t="s">
        <v>26</v>
      </c>
      <c r="B25" s="1" t="s">
        <v>284</v>
      </c>
      <c r="C25" s="8">
        <v>2008</v>
      </c>
      <c r="D25" s="12" t="s">
        <v>4</v>
      </c>
      <c r="E25" s="12" t="s">
        <v>4</v>
      </c>
      <c r="F25" s="8">
        <v>14.8</v>
      </c>
    </row>
    <row r="26" spans="1:6">
      <c r="A26" s="1" t="s">
        <v>27</v>
      </c>
      <c r="B26" s="1" t="s">
        <v>285</v>
      </c>
      <c r="C26" s="8">
        <v>2008</v>
      </c>
      <c r="D26" s="12" t="s">
        <v>4</v>
      </c>
      <c r="E26" s="12" t="s">
        <v>4</v>
      </c>
      <c r="F26" s="8">
        <v>23.4</v>
      </c>
    </row>
    <row r="27" spans="1:6">
      <c r="A27" s="1" t="s">
        <v>28</v>
      </c>
      <c r="B27" s="1" t="s">
        <v>286</v>
      </c>
      <c r="C27" s="8">
        <v>2008</v>
      </c>
      <c r="D27" s="12" t="s">
        <v>4</v>
      </c>
      <c r="E27" s="12" t="s">
        <v>4</v>
      </c>
      <c r="F27" s="8">
        <v>22.7</v>
      </c>
    </row>
    <row r="28" spans="1:6">
      <c r="A28" s="1" t="s">
        <v>29</v>
      </c>
      <c r="B28" s="1" t="s">
        <v>287</v>
      </c>
      <c r="C28" s="8">
        <v>2008</v>
      </c>
      <c r="D28" s="12" t="s">
        <v>4</v>
      </c>
      <c r="E28" s="12" t="s">
        <v>4</v>
      </c>
      <c r="F28" s="8">
        <v>21.2</v>
      </c>
    </row>
    <row r="29" spans="1:6">
      <c r="A29" s="1" t="s">
        <v>30</v>
      </c>
      <c r="B29" s="1" t="s">
        <v>288</v>
      </c>
      <c r="C29" s="8">
        <v>2008</v>
      </c>
      <c r="D29" s="12" t="s">
        <v>4</v>
      </c>
      <c r="E29" s="12" t="s">
        <v>4</v>
      </c>
      <c r="F29" s="8">
        <v>34.5</v>
      </c>
    </row>
    <row r="30" spans="1:6">
      <c r="A30" s="1" t="s">
        <v>31</v>
      </c>
      <c r="B30" s="1" t="s">
        <v>289</v>
      </c>
      <c r="C30" s="8">
        <v>2008</v>
      </c>
      <c r="D30" s="12" t="s">
        <v>4</v>
      </c>
      <c r="E30" s="12" t="s">
        <v>4</v>
      </c>
      <c r="F30" s="8">
        <v>11.8</v>
      </c>
    </row>
    <row r="31" spans="1:6">
      <c r="A31" s="1" t="s">
        <v>32</v>
      </c>
      <c r="B31" s="1" t="s">
        <v>290</v>
      </c>
      <c r="C31" s="8">
        <v>2008</v>
      </c>
      <c r="D31" s="12" t="s">
        <v>4</v>
      </c>
      <c r="E31" s="12" t="s">
        <v>4</v>
      </c>
      <c r="F31" s="8">
        <v>24.8</v>
      </c>
    </row>
    <row r="32" spans="1:6">
      <c r="A32" s="1" t="s">
        <v>33</v>
      </c>
      <c r="B32" s="1" t="s">
        <v>291</v>
      </c>
      <c r="C32" s="8">
        <v>2008</v>
      </c>
      <c r="D32" s="12" t="s">
        <v>4</v>
      </c>
      <c r="E32" s="12" t="s">
        <v>4</v>
      </c>
      <c r="F32" s="8">
        <v>25.6</v>
      </c>
    </row>
    <row r="33" spans="1:6">
      <c r="A33" s="1" t="s">
        <v>34</v>
      </c>
      <c r="B33" s="1" t="s">
        <v>292</v>
      </c>
      <c r="C33" s="8">
        <v>2008</v>
      </c>
      <c r="D33" s="12" t="s">
        <v>4</v>
      </c>
      <c r="E33" s="12" t="s">
        <v>4</v>
      </c>
      <c r="F33" s="8">
        <v>16.2</v>
      </c>
    </row>
    <row r="34" spans="1:6">
      <c r="A34" s="1" t="s">
        <v>35</v>
      </c>
      <c r="B34" s="1" t="s">
        <v>293</v>
      </c>
      <c r="C34" s="8">
        <v>2008</v>
      </c>
      <c r="D34" s="12" t="s">
        <v>4</v>
      </c>
      <c r="E34" s="12" t="s">
        <v>4</v>
      </c>
      <c r="F34" s="8">
        <v>19.7</v>
      </c>
    </row>
    <row r="35" spans="1:6">
      <c r="A35" s="3" t="s">
        <v>3</v>
      </c>
      <c r="B35" s="1" t="s">
        <v>261</v>
      </c>
      <c r="C35" s="8">
        <v>2010</v>
      </c>
      <c r="D35" s="12" t="s">
        <v>4</v>
      </c>
      <c r="E35" s="12" t="s">
        <v>4</v>
      </c>
      <c r="F35" s="8">
        <v>24.8</v>
      </c>
    </row>
    <row r="36" spans="1:6">
      <c r="A36" s="3" t="s">
        <v>4</v>
      </c>
      <c r="B36" s="1" t="s">
        <v>262</v>
      </c>
      <c r="C36" s="8">
        <v>2010</v>
      </c>
      <c r="D36" s="12" t="s">
        <v>4</v>
      </c>
      <c r="E36" s="12" t="s">
        <v>4</v>
      </c>
      <c r="F36" s="8">
        <v>20.2</v>
      </c>
    </row>
    <row r="37" spans="1:6">
      <c r="A37" s="1" t="s">
        <v>5</v>
      </c>
      <c r="B37" s="1" t="s">
        <v>263</v>
      </c>
      <c r="C37" s="8">
        <v>2010</v>
      </c>
      <c r="D37" s="12" t="s">
        <v>4</v>
      </c>
      <c r="E37" s="12" t="s">
        <v>4</v>
      </c>
      <c r="F37" s="8">
        <v>16.399999999999999</v>
      </c>
    </row>
    <row r="38" spans="1:6">
      <c r="A38" s="1" t="s">
        <v>6</v>
      </c>
      <c r="B38" s="1" t="s">
        <v>264</v>
      </c>
      <c r="C38" s="8">
        <v>2010</v>
      </c>
      <c r="D38" s="12" t="s">
        <v>4</v>
      </c>
      <c r="E38" s="12" t="s">
        <v>4</v>
      </c>
      <c r="F38" s="8">
        <v>26</v>
      </c>
    </row>
    <row r="39" spans="1:6">
      <c r="A39" s="1" t="s">
        <v>7</v>
      </c>
      <c r="B39" s="1" t="s">
        <v>265</v>
      </c>
      <c r="C39" s="8">
        <v>2010</v>
      </c>
      <c r="D39" s="12" t="s">
        <v>4</v>
      </c>
      <c r="E39" s="12" t="s">
        <v>4</v>
      </c>
      <c r="F39" s="8">
        <v>31.2</v>
      </c>
    </row>
    <row r="40" spans="1:6">
      <c r="A40" s="1" t="s">
        <v>8</v>
      </c>
      <c r="B40" s="1" t="s">
        <v>266</v>
      </c>
      <c r="C40" s="8">
        <v>2010</v>
      </c>
      <c r="D40" s="12" t="s">
        <v>4</v>
      </c>
      <c r="E40" s="12" t="s">
        <v>4</v>
      </c>
      <c r="F40" s="8">
        <v>20.8</v>
      </c>
    </row>
    <row r="41" spans="1:6">
      <c r="A41" s="1" t="s">
        <v>9</v>
      </c>
      <c r="B41" s="1" t="s">
        <v>267</v>
      </c>
      <c r="C41" s="8">
        <v>2010</v>
      </c>
      <c r="D41" s="12" t="s">
        <v>4</v>
      </c>
      <c r="E41" s="12" t="s">
        <v>4</v>
      </c>
      <c r="F41" s="8">
        <v>19.899999999999999</v>
      </c>
    </row>
    <row r="42" spans="1:6">
      <c r="A42" s="1" t="s">
        <v>10</v>
      </c>
      <c r="B42" s="1" t="s">
        <v>268</v>
      </c>
      <c r="C42" s="8">
        <v>2010</v>
      </c>
      <c r="D42" s="12" t="s">
        <v>4</v>
      </c>
      <c r="E42" s="12" t="s">
        <v>4</v>
      </c>
      <c r="F42" s="8">
        <v>30.3</v>
      </c>
    </row>
    <row r="43" spans="1:6">
      <c r="A43" s="1" t="s">
        <v>11</v>
      </c>
      <c r="B43" s="1" t="s">
        <v>269</v>
      </c>
      <c r="C43" s="8">
        <v>2010</v>
      </c>
      <c r="D43" s="12" t="s">
        <v>4</v>
      </c>
      <c r="E43" s="12" t="s">
        <v>4</v>
      </c>
      <c r="F43" s="8">
        <v>17.7</v>
      </c>
    </row>
    <row r="44" spans="1:6">
      <c r="A44" s="1" t="s">
        <v>12</v>
      </c>
      <c r="B44" s="1" t="s">
        <v>270</v>
      </c>
      <c r="C44" s="8">
        <v>2010</v>
      </c>
      <c r="D44" s="12" t="s">
        <v>4</v>
      </c>
      <c r="E44" s="12" t="s">
        <v>4</v>
      </c>
      <c r="F44" s="8">
        <v>15.5</v>
      </c>
    </row>
    <row r="45" spans="1:6">
      <c r="A45" s="1" t="s">
        <v>13</v>
      </c>
      <c r="B45" s="1" t="s">
        <v>271</v>
      </c>
      <c r="C45" s="8">
        <v>2010</v>
      </c>
      <c r="D45" s="12" t="s">
        <v>4</v>
      </c>
      <c r="E45" s="12" t="s">
        <v>4</v>
      </c>
      <c r="F45" s="8">
        <v>20.3</v>
      </c>
    </row>
    <row r="46" spans="1:6">
      <c r="A46" s="1" t="s">
        <v>14</v>
      </c>
      <c r="B46" s="1" t="s">
        <v>272</v>
      </c>
      <c r="C46" s="8">
        <v>2010</v>
      </c>
      <c r="D46" s="12" t="s">
        <v>4</v>
      </c>
      <c r="E46" s="12" t="s">
        <v>4</v>
      </c>
      <c r="F46" s="8">
        <v>23.7</v>
      </c>
    </row>
    <row r="47" spans="1:6">
      <c r="A47" s="1" t="s">
        <v>15</v>
      </c>
      <c r="B47" s="1" t="s">
        <v>273</v>
      </c>
      <c r="C47" s="8">
        <v>2010</v>
      </c>
      <c r="D47" s="12" t="s">
        <v>4</v>
      </c>
      <c r="E47" s="12" t="s">
        <v>4</v>
      </c>
      <c r="F47" s="8">
        <v>42.7</v>
      </c>
    </row>
    <row r="48" spans="1:6">
      <c r="A48" s="1" t="s">
        <v>16</v>
      </c>
      <c r="B48" s="1" t="s">
        <v>274</v>
      </c>
      <c r="C48" s="8">
        <v>2010</v>
      </c>
      <c r="D48" s="12" t="s">
        <v>4</v>
      </c>
      <c r="E48" s="12" t="s">
        <v>4</v>
      </c>
      <c r="F48" s="8">
        <v>29</v>
      </c>
    </row>
    <row r="49" spans="1:6">
      <c r="A49" s="1" t="s">
        <v>17</v>
      </c>
      <c r="B49" s="1" t="s">
        <v>275</v>
      </c>
      <c r="C49" s="8">
        <v>2010</v>
      </c>
      <c r="D49" s="12" t="s">
        <v>4</v>
      </c>
      <c r="E49" s="12" t="s">
        <v>4</v>
      </c>
      <c r="F49" s="8">
        <v>22</v>
      </c>
    </row>
    <row r="50" spans="1:6">
      <c r="A50" s="1" t="s">
        <v>18</v>
      </c>
      <c r="B50" s="1" t="s">
        <v>276</v>
      </c>
      <c r="C50" s="8">
        <v>2010</v>
      </c>
      <c r="D50" s="12" t="s">
        <v>4</v>
      </c>
      <c r="E50" s="12" t="s">
        <v>4</v>
      </c>
      <c r="F50" s="8">
        <v>31.6</v>
      </c>
    </row>
    <row r="51" spans="1:6">
      <c r="A51" s="1" t="s">
        <v>19</v>
      </c>
      <c r="B51" s="1" t="s">
        <v>277</v>
      </c>
      <c r="C51" s="8">
        <v>2010</v>
      </c>
      <c r="D51" s="12" t="s">
        <v>4</v>
      </c>
      <c r="E51" s="12" t="s">
        <v>4</v>
      </c>
      <c r="F51" s="8">
        <v>28.8</v>
      </c>
    </row>
    <row r="52" spans="1:6">
      <c r="A52" s="1" t="s">
        <v>20</v>
      </c>
      <c r="B52" s="1" t="s">
        <v>278</v>
      </c>
      <c r="C52" s="8">
        <v>2010</v>
      </c>
      <c r="D52" s="12" t="s">
        <v>4</v>
      </c>
      <c r="E52" s="12" t="s">
        <v>4</v>
      </c>
      <c r="F52" s="8">
        <v>22</v>
      </c>
    </row>
    <row r="53" spans="1:6">
      <c r="A53" s="1" t="s">
        <v>21</v>
      </c>
      <c r="B53" s="1" t="s">
        <v>279</v>
      </c>
      <c r="C53" s="8">
        <v>2010</v>
      </c>
      <c r="D53" s="12" t="s">
        <v>4</v>
      </c>
      <c r="E53" s="12" t="s">
        <v>4</v>
      </c>
      <c r="F53" s="8">
        <v>23.6</v>
      </c>
    </row>
    <row r="54" spans="1:6">
      <c r="A54" s="1" t="s">
        <v>22</v>
      </c>
      <c r="B54" s="1" t="s">
        <v>280</v>
      </c>
      <c r="C54" s="8">
        <v>2010</v>
      </c>
      <c r="D54" s="12" t="s">
        <v>4</v>
      </c>
      <c r="E54" s="12" t="s">
        <v>4</v>
      </c>
      <c r="F54" s="8">
        <v>15.7</v>
      </c>
    </row>
    <row r="55" spans="1:6">
      <c r="A55" s="1" t="s">
        <v>23</v>
      </c>
      <c r="B55" s="1" t="s">
        <v>281</v>
      </c>
      <c r="C55" s="8">
        <v>2010</v>
      </c>
      <c r="D55" s="12" t="s">
        <v>4</v>
      </c>
      <c r="E55" s="12" t="s">
        <v>4</v>
      </c>
      <c r="F55" s="8">
        <v>26.4</v>
      </c>
    </row>
    <row r="56" spans="1:6">
      <c r="A56" s="1" t="s">
        <v>24</v>
      </c>
      <c r="B56" s="1" t="s">
        <v>282</v>
      </c>
      <c r="C56" s="8">
        <v>2010</v>
      </c>
      <c r="D56" s="12" t="s">
        <v>4</v>
      </c>
      <c r="E56" s="12" t="s">
        <v>4</v>
      </c>
      <c r="F56" s="8">
        <v>27.6</v>
      </c>
    </row>
    <row r="57" spans="1:6">
      <c r="A57" s="1" t="s">
        <v>25</v>
      </c>
      <c r="B57" s="1" t="s">
        <v>283</v>
      </c>
      <c r="C57" s="8">
        <v>2010</v>
      </c>
      <c r="D57" s="12" t="s">
        <v>4</v>
      </c>
      <c r="E57" s="12" t="s">
        <v>4</v>
      </c>
      <c r="F57" s="8">
        <v>21.3</v>
      </c>
    </row>
    <row r="58" spans="1:6">
      <c r="A58" s="1" t="s">
        <v>26</v>
      </c>
      <c r="B58" s="1" t="s">
        <v>284</v>
      </c>
      <c r="C58" s="8">
        <v>2010</v>
      </c>
      <c r="D58" s="12" t="s">
        <v>4</v>
      </c>
      <c r="E58" s="12" t="s">
        <v>4</v>
      </c>
      <c r="F58" s="8">
        <v>21.8</v>
      </c>
    </row>
    <row r="59" spans="1:6">
      <c r="A59" s="1" t="s">
        <v>27</v>
      </c>
      <c r="B59" s="1" t="s">
        <v>285</v>
      </c>
      <c r="C59" s="8">
        <v>2010</v>
      </c>
      <c r="D59" s="12" t="s">
        <v>4</v>
      </c>
      <c r="E59" s="12" t="s">
        <v>4</v>
      </c>
      <c r="F59" s="8">
        <v>30.1</v>
      </c>
    </row>
    <row r="60" spans="1:6">
      <c r="A60" s="1" t="s">
        <v>28</v>
      </c>
      <c r="B60" s="1" t="s">
        <v>286</v>
      </c>
      <c r="C60" s="8">
        <v>2010</v>
      </c>
      <c r="D60" s="12" t="s">
        <v>4</v>
      </c>
      <c r="E60" s="12" t="s">
        <v>4</v>
      </c>
      <c r="F60" s="8">
        <v>24.5</v>
      </c>
    </row>
    <row r="61" spans="1:6">
      <c r="A61" s="1" t="s">
        <v>29</v>
      </c>
      <c r="B61" s="1" t="s">
        <v>287</v>
      </c>
      <c r="C61" s="8">
        <v>2010</v>
      </c>
      <c r="D61" s="12" t="s">
        <v>4</v>
      </c>
      <c r="E61" s="12" t="s">
        <v>4</v>
      </c>
      <c r="F61" s="8">
        <v>25.8</v>
      </c>
    </row>
    <row r="62" spans="1:6">
      <c r="A62" s="1" t="s">
        <v>30</v>
      </c>
      <c r="B62" s="1" t="s">
        <v>288</v>
      </c>
      <c r="C62" s="8">
        <v>2010</v>
      </c>
      <c r="D62" s="12" t="s">
        <v>4</v>
      </c>
      <c r="E62" s="12" t="s">
        <v>4</v>
      </c>
      <c r="F62" s="8">
        <v>33.299999999999997</v>
      </c>
    </row>
    <row r="63" spans="1:6">
      <c r="A63" s="1" t="s">
        <v>31</v>
      </c>
      <c r="B63" s="1" t="s">
        <v>289</v>
      </c>
      <c r="C63" s="8">
        <v>2010</v>
      </c>
      <c r="D63" s="12" t="s">
        <v>4</v>
      </c>
      <c r="E63" s="12" t="s">
        <v>4</v>
      </c>
      <c r="F63" s="8">
        <v>13.6</v>
      </c>
    </row>
    <row r="64" spans="1:6">
      <c r="A64" s="1" t="s">
        <v>32</v>
      </c>
      <c r="B64" s="1" t="s">
        <v>290</v>
      </c>
      <c r="C64" s="8">
        <v>2010</v>
      </c>
      <c r="D64" s="12" t="s">
        <v>4</v>
      </c>
      <c r="E64" s="12" t="s">
        <v>4</v>
      </c>
      <c r="F64" s="8">
        <v>24.1</v>
      </c>
    </row>
    <row r="65" spans="1:6">
      <c r="A65" s="1" t="s">
        <v>33</v>
      </c>
      <c r="B65" s="1" t="s">
        <v>291</v>
      </c>
      <c r="C65" s="8">
        <v>2010</v>
      </c>
      <c r="D65" s="12" t="s">
        <v>4</v>
      </c>
      <c r="E65" s="12" t="s">
        <v>4</v>
      </c>
      <c r="F65" s="8">
        <v>26.1</v>
      </c>
    </row>
    <row r="66" spans="1:6">
      <c r="A66" s="1" t="s">
        <v>34</v>
      </c>
      <c r="B66" s="1" t="s">
        <v>292</v>
      </c>
      <c r="C66" s="8">
        <v>2010</v>
      </c>
      <c r="D66" s="12" t="s">
        <v>4</v>
      </c>
      <c r="E66" s="12" t="s">
        <v>4</v>
      </c>
      <c r="F66" s="8">
        <v>21.4</v>
      </c>
    </row>
    <row r="67" spans="1:6">
      <c r="A67" s="1" t="s">
        <v>35</v>
      </c>
      <c r="B67" s="1" t="s">
        <v>293</v>
      </c>
      <c r="C67" s="8">
        <v>2010</v>
      </c>
      <c r="D67" s="12" t="s">
        <v>4</v>
      </c>
      <c r="E67" s="12" t="s">
        <v>4</v>
      </c>
      <c r="F67" s="8">
        <v>24.9</v>
      </c>
    </row>
    <row r="68" spans="1:6">
      <c r="A68" s="3" t="s">
        <v>3</v>
      </c>
      <c r="B68" s="1" t="s">
        <v>261</v>
      </c>
      <c r="C68" s="8">
        <v>2012</v>
      </c>
      <c r="D68" s="12" t="s">
        <v>4</v>
      </c>
      <c r="E68" s="12" t="s">
        <v>4</v>
      </c>
      <c r="F68" s="8">
        <v>23.3</v>
      </c>
    </row>
    <row r="69" spans="1:6">
      <c r="A69" s="3" t="s">
        <v>4</v>
      </c>
      <c r="B69" s="1" t="s">
        <v>262</v>
      </c>
      <c r="C69" s="8">
        <v>2012</v>
      </c>
      <c r="D69" s="12" t="s">
        <v>4</v>
      </c>
      <c r="E69" s="12" t="s">
        <v>4</v>
      </c>
      <c r="F69" s="8">
        <v>21.5</v>
      </c>
    </row>
    <row r="70" spans="1:6">
      <c r="A70" s="1" t="s">
        <v>5</v>
      </c>
      <c r="B70" s="1" t="s">
        <v>263</v>
      </c>
      <c r="C70" s="8">
        <v>2012</v>
      </c>
      <c r="D70" s="12" t="s">
        <v>4</v>
      </c>
      <c r="E70" s="12" t="s">
        <v>4</v>
      </c>
      <c r="F70" s="8">
        <v>15.2</v>
      </c>
    </row>
    <row r="71" spans="1:6">
      <c r="A71" s="1" t="s">
        <v>6</v>
      </c>
      <c r="B71" s="1" t="s">
        <v>264</v>
      </c>
      <c r="C71" s="8">
        <v>2012</v>
      </c>
      <c r="D71" s="12" t="s">
        <v>4</v>
      </c>
      <c r="E71" s="12" t="s">
        <v>4</v>
      </c>
      <c r="F71" s="8">
        <v>21.9</v>
      </c>
    </row>
    <row r="72" spans="1:6">
      <c r="A72" s="1" t="s">
        <v>7</v>
      </c>
      <c r="B72" s="1" t="s">
        <v>265</v>
      </c>
      <c r="C72" s="8">
        <v>2012</v>
      </c>
      <c r="D72" s="12" t="s">
        <v>4</v>
      </c>
      <c r="E72" s="12" t="s">
        <v>4</v>
      </c>
      <c r="F72" s="8">
        <v>18.7</v>
      </c>
    </row>
    <row r="73" spans="1:6">
      <c r="A73" s="1" t="s">
        <v>8</v>
      </c>
      <c r="B73" s="1" t="s">
        <v>266</v>
      </c>
      <c r="C73" s="8">
        <v>2012</v>
      </c>
      <c r="D73" s="12" t="s">
        <v>4</v>
      </c>
      <c r="E73" s="12" t="s">
        <v>4</v>
      </c>
      <c r="F73" s="8">
        <v>21.2</v>
      </c>
    </row>
    <row r="74" spans="1:6">
      <c r="A74" s="1" t="s">
        <v>9</v>
      </c>
      <c r="B74" s="1" t="s">
        <v>267</v>
      </c>
      <c r="C74" s="8">
        <v>2012</v>
      </c>
      <c r="D74" s="12" t="s">
        <v>4</v>
      </c>
      <c r="E74" s="12" t="s">
        <v>4</v>
      </c>
      <c r="F74" s="8">
        <v>22.3</v>
      </c>
    </row>
    <row r="75" spans="1:6">
      <c r="A75" s="1" t="s">
        <v>10</v>
      </c>
      <c r="B75" s="1" t="s">
        <v>268</v>
      </c>
      <c r="C75" s="8">
        <v>2012</v>
      </c>
      <c r="D75" s="12" t="s">
        <v>4</v>
      </c>
      <c r="E75" s="12" t="s">
        <v>4</v>
      </c>
      <c r="F75" s="8">
        <v>24.7</v>
      </c>
    </row>
    <row r="76" spans="1:6">
      <c r="A76" s="1" t="s">
        <v>11</v>
      </c>
      <c r="B76" s="1" t="s">
        <v>269</v>
      </c>
      <c r="C76" s="8">
        <v>2012</v>
      </c>
      <c r="D76" s="12" t="s">
        <v>4</v>
      </c>
      <c r="E76" s="12" t="s">
        <v>4</v>
      </c>
      <c r="F76" s="8">
        <v>18.399999999999999</v>
      </c>
    </row>
    <row r="77" spans="1:6">
      <c r="A77" s="1" t="s">
        <v>12</v>
      </c>
      <c r="B77" s="1" t="s">
        <v>270</v>
      </c>
      <c r="C77" s="8">
        <v>2012</v>
      </c>
      <c r="D77" s="12" t="s">
        <v>4</v>
      </c>
      <c r="E77" s="12" t="s">
        <v>4</v>
      </c>
      <c r="F77" s="8">
        <v>13</v>
      </c>
    </row>
    <row r="78" spans="1:6">
      <c r="A78" s="1" t="s">
        <v>13</v>
      </c>
      <c r="B78" s="1" t="s">
        <v>271</v>
      </c>
      <c r="C78" s="8">
        <v>2012</v>
      </c>
      <c r="D78" s="12" t="s">
        <v>4</v>
      </c>
      <c r="E78" s="12" t="s">
        <v>4</v>
      </c>
      <c r="F78" s="8">
        <v>21.4</v>
      </c>
    </row>
    <row r="79" spans="1:6">
      <c r="A79" s="1" t="s">
        <v>14</v>
      </c>
      <c r="B79" s="1" t="s">
        <v>272</v>
      </c>
      <c r="C79" s="8">
        <v>2012</v>
      </c>
      <c r="D79" s="12" t="s">
        <v>4</v>
      </c>
      <c r="E79" s="12" t="s">
        <v>4</v>
      </c>
      <c r="F79" s="8">
        <v>28.5</v>
      </c>
    </row>
    <row r="80" spans="1:6">
      <c r="A80" s="1" t="s">
        <v>15</v>
      </c>
      <c r="B80" s="1" t="s">
        <v>273</v>
      </c>
      <c r="C80" s="8">
        <v>2012</v>
      </c>
      <c r="D80" s="12" t="s">
        <v>4</v>
      </c>
      <c r="E80" s="12" t="s">
        <v>4</v>
      </c>
      <c r="F80" s="8">
        <v>39.4</v>
      </c>
    </row>
    <row r="81" spans="1:6">
      <c r="A81" s="1" t="s">
        <v>16</v>
      </c>
      <c r="B81" s="1" t="s">
        <v>274</v>
      </c>
      <c r="C81" s="8">
        <v>2012</v>
      </c>
      <c r="D81" s="12" t="s">
        <v>4</v>
      </c>
      <c r="E81" s="12" t="s">
        <v>4</v>
      </c>
      <c r="F81" s="8">
        <v>25</v>
      </c>
    </row>
    <row r="82" spans="1:6">
      <c r="A82" s="1" t="s">
        <v>17</v>
      </c>
      <c r="B82" s="1" t="s">
        <v>275</v>
      </c>
      <c r="C82" s="8">
        <v>2012</v>
      </c>
      <c r="D82" s="12" t="s">
        <v>4</v>
      </c>
      <c r="E82" s="12" t="s">
        <v>4</v>
      </c>
      <c r="F82" s="8">
        <v>20.6</v>
      </c>
    </row>
    <row r="83" spans="1:6">
      <c r="A83" s="1" t="s">
        <v>18</v>
      </c>
      <c r="B83" s="1" t="s">
        <v>276</v>
      </c>
      <c r="C83" s="8">
        <v>2012</v>
      </c>
      <c r="D83" s="12" t="s">
        <v>4</v>
      </c>
      <c r="E83" s="12" t="s">
        <v>4</v>
      </c>
      <c r="F83" s="8">
        <v>17.7</v>
      </c>
    </row>
    <row r="84" spans="1:6">
      <c r="A84" s="1" t="s">
        <v>19</v>
      </c>
      <c r="B84" s="1" t="s">
        <v>277</v>
      </c>
      <c r="C84" s="8">
        <v>2012</v>
      </c>
      <c r="D84" s="12" t="s">
        <v>4</v>
      </c>
      <c r="E84" s="12" t="s">
        <v>4</v>
      </c>
      <c r="F84" s="8">
        <v>32.200000000000003</v>
      </c>
    </row>
    <row r="85" spans="1:6">
      <c r="A85" s="1" t="s">
        <v>20</v>
      </c>
      <c r="B85" s="1" t="s">
        <v>278</v>
      </c>
      <c r="C85" s="8">
        <v>2012</v>
      </c>
      <c r="D85" s="12" t="s">
        <v>4</v>
      </c>
      <c r="E85" s="12" t="s">
        <v>4</v>
      </c>
      <c r="F85" s="8">
        <v>30.7</v>
      </c>
    </row>
    <row r="86" spans="1:6">
      <c r="A86" s="1" t="s">
        <v>21</v>
      </c>
      <c r="B86" s="1" t="s">
        <v>279</v>
      </c>
      <c r="C86" s="8">
        <v>2012</v>
      </c>
      <c r="D86" s="12" t="s">
        <v>4</v>
      </c>
      <c r="E86" s="12" t="s">
        <v>4</v>
      </c>
      <c r="F86" s="8">
        <v>28.8</v>
      </c>
    </row>
    <row r="87" spans="1:6">
      <c r="A87" s="1" t="s">
        <v>22</v>
      </c>
      <c r="B87" s="1" t="s">
        <v>280</v>
      </c>
      <c r="C87" s="8">
        <v>2012</v>
      </c>
      <c r="D87" s="12" t="s">
        <v>4</v>
      </c>
      <c r="E87" s="12" t="s">
        <v>4</v>
      </c>
      <c r="F87" s="8">
        <v>17.600000000000001</v>
      </c>
    </row>
    <row r="88" spans="1:6">
      <c r="A88" s="1" t="s">
        <v>23</v>
      </c>
      <c r="B88" s="1" t="s">
        <v>281</v>
      </c>
      <c r="C88" s="8">
        <v>2012</v>
      </c>
      <c r="D88" s="12" t="s">
        <v>4</v>
      </c>
      <c r="E88" s="12" t="s">
        <v>4</v>
      </c>
      <c r="F88" s="8">
        <v>31.7</v>
      </c>
    </row>
    <row r="89" spans="1:6">
      <c r="A89" s="1" t="s">
        <v>24</v>
      </c>
      <c r="B89" s="1" t="s">
        <v>282</v>
      </c>
      <c r="C89" s="8">
        <v>2012</v>
      </c>
      <c r="D89" s="12" t="s">
        <v>4</v>
      </c>
      <c r="E89" s="12" t="s">
        <v>4</v>
      </c>
      <c r="F89" s="8">
        <v>30.1</v>
      </c>
    </row>
    <row r="90" spans="1:6">
      <c r="A90" s="1" t="s">
        <v>25</v>
      </c>
      <c r="B90" s="1" t="s">
        <v>283</v>
      </c>
      <c r="C90" s="8">
        <v>2012</v>
      </c>
      <c r="D90" s="12" t="s">
        <v>4</v>
      </c>
      <c r="E90" s="12" t="s">
        <v>4</v>
      </c>
      <c r="F90" s="8">
        <v>19.8</v>
      </c>
    </row>
    <row r="91" spans="1:6">
      <c r="A91" s="1" t="s">
        <v>26</v>
      </c>
      <c r="B91" s="1" t="s">
        <v>284</v>
      </c>
      <c r="C91" s="8">
        <v>2012</v>
      </c>
      <c r="D91" s="12" t="s">
        <v>4</v>
      </c>
      <c r="E91" s="12" t="s">
        <v>4</v>
      </c>
      <c r="F91" s="8">
        <v>18.600000000000001</v>
      </c>
    </row>
    <row r="92" spans="1:6">
      <c r="A92" s="1" t="s">
        <v>27</v>
      </c>
      <c r="B92" s="1" t="s">
        <v>285</v>
      </c>
      <c r="C92" s="8">
        <v>2012</v>
      </c>
      <c r="D92" s="12" t="s">
        <v>4</v>
      </c>
      <c r="E92" s="12" t="s">
        <v>4</v>
      </c>
      <c r="F92" s="8">
        <v>24.7</v>
      </c>
    </row>
    <row r="93" spans="1:6">
      <c r="A93" s="1" t="s">
        <v>28</v>
      </c>
      <c r="B93" s="1" t="s">
        <v>286</v>
      </c>
      <c r="C93" s="8">
        <v>2012</v>
      </c>
      <c r="D93" s="12" t="s">
        <v>4</v>
      </c>
      <c r="E93" s="12" t="s">
        <v>4</v>
      </c>
      <c r="F93" s="8">
        <v>25.9</v>
      </c>
    </row>
    <row r="94" spans="1:6">
      <c r="A94" s="1" t="s">
        <v>29</v>
      </c>
      <c r="B94" s="1" t="s">
        <v>287</v>
      </c>
      <c r="C94" s="8">
        <v>2012</v>
      </c>
      <c r="D94" s="12" t="s">
        <v>4</v>
      </c>
      <c r="E94" s="12" t="s">
        <v>4</v>
      </c>
      <c r="F94" s="8">
        <v>26</v>
      </c>
    </row>
    <row r="95" spans="1:6">
      <c r="A95" s="1" t="s">
        <v>30</v>
      </c>
      <c r="B95" s="1" t="s">
        <v>288</v>
      </c>
      <c r="C95" s="8">
        <v>2012</v>
      </c>
      <c r="D95" s="12" t="s">
        <v>4</v>
      </c>
      <c r="E95" s="12" t="s">
        <v>4</v>
      </c>
      <c r="F95" s="8">
        <v>33.4</v>
      </c>
    </row>
    <row r="96" spans="1:6">
      <c r="A96" s="1" t="s">
        <v>31</v>
      </c>
      <c r="B96" s="1" t="s">
        <v>289</v>
      </c>
      <c r="C96" s="8">
        <v>2012</v>
      </c>
      <c r="D96" s="12" t="s">
        <v>4</v>
      </c>
      <c r="E96" s="12" t="s">
        <v>4</v>
      </c>
      <c r="F96" s="8">
        <v>19.2</v>
      </c>
    </row>
    <row r="97" spans="1:6">
      <c r="A97" s="1" t="s">
        <v>32</v>
      </c>
      <c r="B97" s="1" t="s">
        <v>290</v>
      </c>
      <c r="C97" s="8">
        <v>2012</v>
      </c>
      <c r="D97" s="12" t="s">
        <v>4</v>
      </c>
      <c r="E97" s="12" t="s">
        <v>4</v>
      </c>
      <c r="F97" s="8">
        <v>28.4</v>
      </c>
    </row>
    <row r="98" spans="1:6">
      <c r="A98" s="1" t="s">
        <v>33</v>
      </c>
      <c r="B98" s="1" t="s">
        <v>291</v>
      </c>
      <c r="C98" s="8">
        <v>2012</v>
      </c>
      <c r="D98" s="12" t="s">
        <v>4</v>
      </c>
      <c r="E98" s="12" t="s">
        <v>4</v>
      </c>
      <c r="F98" s="8">
        <v>28.2</v>
      </c>
    </row>
    <row r="99" spans="1:6">
      <c r="A99" s="1" t="s">
        <v>34</v>
      </c>
      <c r="B99" s="1" t="s">
        <v>292</v>
      </c>
      <c r="C99" s="8">
        <v>2012</v>
      </c>
      <c r="D99" s="12" t="s">
        <v>4</v>
      </c>
      <c r="E99" s="12" t="s">
        <v>4</v>
      </c>
      <c r="F99" s="8">
        <v>25.1</v>
      </c>
    </row>
    <row r="100" spans="1:6">
      <c r="A100" s="1" t="s">
        <v>35</v>
      </c>
      <c r="B100" s="1" t="s">
        <v>293</v>
      </c>
      <c r="C100" s="8">
        <v>2012</v>
      </c>
      <c r="D100" s="12" t="s">
        <v>4</v>
      </c>
      <c r="E100" s="12" t="s">
        <v>4</v>
      </c>
      <c r="F100" s="8">
        <v>22.3</v>
      </c>
    </row>
    <row r="101" spans="1:6">
      <c r="A101" s="3" t="s">
        <v>3</v>
      </c>
      <c r="B101" s="1" t="s">
        <v>261</v>
      </c>
      <c r="C101" s="8">
        <v>2014</v>
      </c>
      <c r="D101" s="12" t="s">
        <v>4</v>
      </c>
      <c r="E101" s="12" t="s">
        <v>4</v>
      </c>
      <c r="F101" s="8">
        <v>23.4</v>
      </c>
    </row>
    <row r="102" spans="1:6">
      <c r="A102" s="3" t="s">
        <v>4</v>
      </c>
      <c r="B102" s="1" t="s">
        <v>262</v>
      </c>
      <c r="C102" s="8">
        <v>2014</v>
      </c>
      <c r="D102" s="12" t="s">
        <v>4</v>
      </c>
      <c r="E102" s="12" t="s">
        <v>4</v>
      </c>
      <c r="F102" s="8">
        <v>21.6</v>
      </c>
    </row>
    <row r="103" spans="1:6">
      <c r="A103" s="1" t="s">
        <v>5</v>
      </c>
      <c r="B103" s="1" t="s">
        <v>263</v>
      </c>
      <c r="C103" s="8">
        <v>2014</v>
      </c>
      <c r="D103" s="12" t="s">
        <v>4</v>
      </c>
      <c r="E103" s="12" t="s">
        <v>4</v>
      </c>
      <c r="F103" s="8">
        <v>17.2</v>
      </c>
    </row>
    <row r="104" spans="1:6">
      <c r="A104" s="1" t="s">
        <v>6</v>
      </c>
      <c r="B104" s="1" t="s">
        <v>264</v>
      </c>
      <c r="C104" s="8">
        <v>2014</v>
      </c>
      <c r="D104" s="12" t="s">
        <v>4</v>
      </c>
      <c r="E104" s="12" t="s">
        <v>4</v>
      </c>
      <c r="F104" s="8">
        <v>24.6</v>
      </c>
    </row>
    <row r="105" spans="1:6">
      <c r="A105" s="1" t="s">
        <v>7</v>
      </c>
      <c r="B105" s="1" t="s">
        <v>265</v>
      </c>
      <c r="C105" s="8">
        <v>2014</v>
      </c>
      <c r="D105" s="12" t="s">
        <v>4</v>
      </c>
      <c r="E105" s="12" t="s">
        <v>4</v>
      </c>
      <c r="F105" s="8">
        <v>24.3</v>
      </c>
    </row>
    <row r="106" spans="1:6">
      <c r="A106" s="1" t="s">
        <v>8</v>
      </c>
      <c r="B106" s="1" t="s">
        <v>266</v>
      </c>
      <c r="C106" s="8">
        <v>2014</v>
      </c>
      <c r="D106" s="12" t="s">
        <v>4</v>
      </c>
      <c r="E106" s="12" t="s">
        <v>4</v>
      </c>
      <c r="F106" s="8">
        <v>22</v>
      </c>
    </row>
    <row r="107" spans="1:6">
      <c r="A107" s="1" t="s">
        <v>9</v>
      </c>
      <c r="B107" s="1" t="s">
        <v>267</v>
      </c>
      <c r="C107" s="8">
        <v>2014</v>
      </c>
      <c r="D107" s="12" t="s">
        <v>4</v>
      </c>
      <c r="E107" s="12" t="s">
        <v>4</v>
      </c>
      <c r="F107" s="8">
        <v>25.4</v>
      </c>
    </row>
    <row r="108" spans="1:6">
      <c r="A108" s="1" t="s">
        <v>10</v>
      </c>
      <c r="B108" s="1" t="s">
        <v>268</v>
      </c>
      <c r="C108" s="8">
        <v>2014</v>
      </c>
      <c r="D108" s="12" t="s">
        <v>4</v>
      </c>
      <c r="E108" s="12" t="s">
        <v>4</v>
      </c>
      <c r="F108" s="8">
        <v>27.5</v>
      </c>
    </row>
    <row r="109" spans="1:6">
      <c r="A109" s="1" t="s">
        <v>11</v>
      </c>
      <c r="B109" s="1" t="s">
        <v>269</v>
      </c>
      <c r="C109" s="8">
        <v>2014</v>
      </c>
      <c r="D109" s="12" t="s">
        <v>4</v>
      </c>
      <c r="E109" s="12" t="s">
        <v>4</v>
      </c>
      <c r="F109" s="8">
        <v>18.7</v>
      </c>
    </row>
    <row r="110" spans="1:6">
      <c r="A110" s="1" t="s">
        <v>12</v>
      </c>
      <c r="B110" s="1" t="s">
        <v>270</v>
      </c>
      <c r="C110" s="8">
        <v>2014</v>
      </c>
      <c r="D110" s="12" t="s">
        <v>4</v>
      </c>
      <c r="E110" s="12" t="s">
        <v>4</v>
      </c>
      <c r="F110" s="8">
        <v>11.7</v>
      </c>
    </row>
    <row r="111" spans="1:6">
      <c r="A111" s="1" t="s">
        <v>13</v>
      </c>
      <c r="B111" s="1" t="s">
        <v>271</v>
      </c>
      <c r="C111" s="8">
        <v>2014</v>
      </c>
      <c r="D111" s="12" t="s">
        <v>4</v>
      </c>
      <c r="E111" s="12" t="s">
        <v>4</v>
      </c>
      <c r="F111" s="8">
        <v>19.899999999999999</v>
      </c>
    </row>
    <row r="112" spans="1:6">
      <c r="A112" s="1" t="s">
        <v>14</v>
      </c>
      <c r="B112" s="1" t="s">
        <v>272</v>
      </c>
      <c r="C112" s="8">
        <v>2014</v>
      </c>
      <c r="D112" s="12" t="s">
        <v>4</v>
      </c>
      <c r="E112" s="12" t="s">
        <v>4</v>
      </c>
      <c r="F112" s="8">
        <v>22.9</v>
      </c>
    </row>
    <row r="113" spans="1:6">
      <c r="A113" s="1" t="s">
        <v>15</v>
      </c>
      <c r="B113" s="1" t="s">
        <v>273</v>
      </c>
      <c r="C113" s="8">
        <v>2014</v>
      </c>
      <c r="D113" s="12" t="s">
        <v>4</v>
      </c>
      <c r="E113" s="12" t="s">
        <v>4</v>
      </c>
      <c r="F113" s="8">
        <v>38.5</v>
      </c>
    </row>
    <row r="114" spans="1:6">
      <c r="A114" s="1" t="s">
        <v>16</v>
      </c>
      <c r="B114" s="1" t="s">
        <v>274</v>
      </c>
      <c r="C114" s="8">
        <v>2014</v>
      </c>
      <c r="D114" s="12" t="s">
        <v>4</v>
      </c>
      <c r="E114" s="12" t="s">
        <v>4</v>
      </c>
      <c r="F114" s="8">
        <v>31.7</v>
      </c>
    </row>
    <row r="115" spans="1:6">
      <c r="A115" s="1" t="s">
        <v>17</v>
      </c>
      <c r="B115" s="1" t="s">
        <v>275</v>
      </c>
      <c r="C115" s="8">
        <v>2014</v>
      </c>
      <c r="D115" s="12" t="s">
        <v>4</v>
      </c>
      <c r="E115" s="12" t="s">
        <v>4</v>
      </c>
      <c r="F115" s="8">
        <v>16.5</v>
      </c>
    </row>
    <row r="116" spans="1:6">
      <c r="A116" s="1" t="s">
        <v>18</v>
      </c>
      <c r="B116" s="1" t="s">
        <v>276</v>
      </c>
      <c r="C116" s="8">
        <v>2014</v>
      </c>
      <c r="D116" s="12" t="s">
        <v>4</v>
      </c>
      <c r="E116" s="12" t="s">
        <v>4</v>
      </c>
      <c r="F116" s="8">
        <v>21.3</v>
      </c>
    </row>
    <row r="117" spans="1:6">
      <c r="A117" s="1" t="s">
        <v>19</v>
      </c>
      <c r="B117" s="1" t="s">
        <v>277</v>
      </c>
      <c r="C117" s="8">
        <v>2014</v>
      </c>
      <c r="D117" s="12" t="s">
        <v>4</v>
      </c>
      <c r="E117" s="12" t="s">
        <v>4</v>
      </c>
      <c r="F117" s="8">
        <v>34.700000000000003</v>
      </c>
    </row>
    <row r="118" spans="1:6">
      <c r="A118" s="1" t="s">
        <v>20</v>
      </c>
      <c r="B118" s="1" t="s">
        <v>278</v>
      </c>
      <c r="C118" s="8">
        <v>2014</v>
      </c>
      <c r="D118" s="12" t="s">
        <v>4</v>
      </c>
      <c r="E118" s="12" t="s">
        <v>4</v>
      </c>
      <c r="F118" s="8">
        <v>26.9</v>
      </c>
    </row>
    <row r="119" spans="1:6">
      <c r="A119" s="1" t="s">
        <v>21</v>
      </c>
      <c r="B119" s="1" t="s">
        <v>279</v>
      </c>
      <c r="C119" s="8">
        <v>2014</v>
      </c>
      <c r="D119" s="12" t="s">
        <v>4</v>
      </c>
      <c r="E119" s="12" t="s">
        <v>4</v>
      </c>
      <c r="F119" s="8">
        <v>24.1</v>
      </c>
    </row>
    <row r="120" spans="1:6">
      <c r="A120" s="1" t="s">
        <v>22</v>
      </c>
      <c r="B120" s="1" t="s">
        <v>280</v>
      </c>
      <c r="C120" s="8">
        <v>2014</v>
      </c>
      <c r="D120" s="12" t="s">
        <v>4</v>
      </c>
      <c r="E120" s="12" t="s">
        <v>4</v>
      </c>
      <c r="F120" s="8">
        <v>14.2</v>
      </c>
    </row>
    <row r="121" spans="1:6">
      <c r="A121" s="1" t="s">
        <v>23</v>
      </c>
      <c r="B121" s="1" t="s">
        <v>281</v>
      </c>
      <c r="C121" s="8">
        <v>2014</v>
      </c>
      <c r="D121" s="12" t="s">
        <v>4</v>
      </c>
      <c r="E121" s="12" t="s">
        <v>4</v>
      </c>
      <c r="F121" s="8">
        <v>36.1</v>
      </c>
    </row>
    <row r="122" spans="1:6">
      <c r="A122" s="1" t="s">
        <v>24</v>
      </c>
      <c r="B122" s="1" t="s">
        <v>282</v>
      </c>
      <c r="C122" s="8">
        <v>2014</v>
      </c>
      <c r="D122" s="12" t="s">
        <v>4</v>
      </c>
      <c r="E122" s="12" t="s">
        <v>4</v>
      </c>
      <c r="F122" s="8">
        <v>23.9</v>
      </c>
    </row>
    <row r="123" spans="1:6">
      <c r="A123" s="1" t="s">
        <v>25</v>
      </c>
      <c r="B123" s="1" t="s">
        <v>283</v>
      </c>
      <c r="C123" s="8">
        <v>2014</v>
      </c>
      <c r="D123" s="12" t="s">
        <v>4</v>
      </c>
      <c r="E123" s="12" t="s">
        <v>4</v>
      </c>
      <c r="F123" s="8">
        <v>15.8</v>
      </c>
    </row>
    <row r="124" spans="1:6">
      <c r="A124" s="1" t="s">
        <v>26</v>
      </c>
      <c r="B124" s="1" t="s">
        <v>284</v>
      </c>
      <c r="C124" s="8">
        <v>2014</v>
      </c>
      <c r="D124" s="12" t="s">
        <v>4</v>
      </c>
      <c r="E124" s="12" t="s">
        <v>4</v>
      </c>
      <c r="F124" s="8">
        <v>23.2</v>
      </c>
    </row>
    <row r="125" spans="1:6">
      <c r="A125" s="1" t="s">
        <v>27</v>
      </c>
      <c r="B125" s="1" t="s">
        <v>285</v>
      </c>
      <c r="C125" s="8">
        <v>2014</v>
      </c>
      <c r="D125" s="12" t="s">
        <v>4</v>
      </c>
      <c r="E125" s="12" t="s">
        <v>4</v>
      </c>
      <c r="F125" s="8">
        <v>21.6</v>
      </c>
    </row>
    <row r="126" spans="1:6">
      <c r="A126" s="1" t="s">
        <v>28</v>
      </c>
      <c r="B126" s="1" t="s">
        <v>286</v>
      </c>
      <c r="C126" s="8">
        <v>2014</v>
      </c>
      <c r="D126" s="12" t="s">
        <v>4</v>
      </c>
      <c r="E126" s="12" t="s">
        <v>4</v>
      </c>
      <c r="F126" s="8">
        <v>29.6</v>
      </c>
    </row>
    <row r="127" spans="1:6">
      <c r="A127" s="1" t="s">
        <v>29</v>
      </c>
      <c r="B127" s="1" t="s">
        <v>287</v>
      </c>
      <c r="C127" s="8">
        <v>2014</v>
      </c>
      <c r="D127" s="12" t="s">
        <v>4</v>
      </c>
      <c r="E127" s="12" t="s">
        <v>4</v>
      </c>
      <c r="F127" s="8">
        <v>24.9</v>
      </c>
    </row>
    <row r="128" spans="1:6">
      <c r="A128" s="1" t="s">
        <v>30</v>
      </c>
      <c r="B128" s="1" t="s">
        <v>288</v>
      </c>
      <c r="C128" s="8">
        <v>2014</v>
      </c>
      <c r="D128" s="12" t="s">
        <v>4</v>
      </c>
      <c r="E128" s="12" t="s">
        <v>4</v>
      </c>
      <c r="F128" s="8">
        <v>45</v>
      </c>
    </row>
    <row r="129" spans="1:6">
      <c r="A129" s="1" t="s">
        <v>31</v>
      </c>
      <c r="B129" s="1" t="s">
        <v>289</v>
      </c>
      <c r="C129" s="8">
        <v>2014</v>
      </c>
      <c r="D129" s="12" t="s">
        <v>4</v>
      </c>
      <c r="E129" s="12" t="s">
        <v>4</v>
      </c>
      <c r="F129" s="8">
        <v>19.5</v>
      </c>
    </row>
    <row r="130" spans="1:6">
      <c r="A130" s="1" t="s">
        <v>32</v>
      </c>
      <c r="B130" s="1" t="s">
        <v>290</v>
      </c>
      <c r="C130" s="8">
        <v>2014</v>
      </c>
      <c r="D130" s="12" t="s">
        <v>4</v>
      </c>
      <c r="E130" s="12" t="s">
        <v>4</v>
      </c>
      <c r="F130" s="8">
        <v>24</v>
      </c>
    </row>
    <row r="131" spans="1:6">
      <c r="A131" s="1" t="s">
        <v>33</v>
      </c>
      <c r="B131" s="1" t="s">
        <v>291</v>
      </c>
      <c r="C131" s="8">
        <v>2014</v>
      </c>
      <c r="D131" s="12" t="s">
        <v>4</v>
      </c>
      <c r="E131" s="12" t="s">
        <v>4</v>
      </c>
      <c r="F131" s="8">
        <v>30</v>
      </c>
    </row>
    <row r="132" spans="1:6">
      <c r="A132" s="1" t="s">
        <v>34</v>
      </c>
      <c r="B132" s="1" t="s">
        <v>292</v>
      </c>
      <c r="C132" s="8">
        <v>2014</v>
      </c>
      <c r="D132" s="12" t="s">
        <v>4</v>
      </c>
      <c r="E132" s="12" t="s">
        <v>4</v>
      </c>
      <c r="F132" s="8">
        <v>18.399999999999999</v>
      </c>
    </row>
    <row r="133" spans="1:6">
      <c r="A133" s="1" t="s">
        <v>35</v>
      </c>
      <c r="B133" s="1" t="s">
        <v>293</v>
      </c>
      <c r="C133" s="8">
        <v>2014</v>
      </c>
      <c r="D133" s="12" t="s">
        <v>4</v>
      </c>
      <c r="E133" s="12" t="s">
        <v>4</v>
      </c>
      <c r="F133" s="8">
        <v>16.8</v>
      </c>
    </row>
    <row r="134" spans="1:6">
      <c r="A134" s="3" t="s">
        <v>3</v>
      </c>
      <c r="B134" s="1" t="s">
        <v>261</v>
      </c>
      <c r="C134" s="8">
        <v>2016</v>
      </c>
      <c r="D134" s="12" t="s">
        <v>4</v>
      </c>
      <c r="E134" s="12" t="s">
        <v>4</v>
      </c>
      <c r="F134" s="8">
        <v>20.100000000000001</v>
      </c>
    </row>
    <row r="135" spans="1:6">
      <c r="A135" s="3" t="s">
        <v>4</v>
      </c>
      <c r="B135" s="1" t="s">
        <v>262</v>
      </c>
      <c r="C135" s="8">
        <v>2016</v>
      </c>
      <c r="D135" s="12" t="s">
        <v>4</v>
      </c>
      <c r="E135" s="12" t="s">
        <v>4</v>
      </c>
      <c r="F135" s="8">
        <v>17.2</v>
      </c>
    </row>
    <row r="136" spans="1:6">
      <c r="A136" s="1" t="s">
        <v>5</v>
      </c>
      <c r="B136" s="1" t="s">
        <v>263</v>
      </c>
      <c r="C136" s="8">
        <v>2016</v>
      </c>
      <c r="D136" s="12" t="s">
        <v>4</v>
      </c>
      <c r="E136" s="12" t="s">
        <v>4</v>
      </c>
      <c r="F136" s="8">
        <v>14.9</v>
      </c>
    </row>
    <row r="137" spans="1:6">
      <c r="A137" s="1" t="s">
        <v>6</v>
      </c>
      <c r="B137" s="1" t="s">
        <v>264</v>
      </c>
      <c r="C137" s="8">
        <v>2016</v>
      </c>
      <c r="D137" s="12" t="s">
        <v>4</v>
      </c>
      <c r="E137" s="12" t="s">
        <v>4</v>
      </c>
      <c r="F137" s="8">
        <v>19.2</v>
      </c>
    </row>
    <row r="138" spans="1:6">
      <c r="A138" s="1" t="s">
        <v>7</v>
      </c>
      <c r="B138" s="1" t="s">
        <v>265</v>
      </c>
      <c r="C138" s="8">
        <v>2016</v>
      </c>
      <c r="D138" s="12" t="s">
        <v>4</v>
      </c>
      <c r="E138" s="12" t="s">
        <v>4</v>
      </c>
      <c r="F138" s="8">
        <v>25.6</v>
      </c>
    </row>
    <row r="139" spans="1:6">
      <c r="A139" s="1" t="s">
        <v>8</v>
      </c>
      <c r="B139" s="1" t="s">
        <v>266</v>
      </c>
      <c r="C139" s="8">
        <v>2016</v>
      </c>
      <c r="D139" s="12" t="s">
        <v>4</v>
      </c>
      <c r="E139" s="12" t="s">
        <v>4</v>
      </c>
      <c r="F139" s="8">
        <v>16.100000000000001</v>
      </c>
    </row>
    <row r="140" spans="1:6">
      <c r="A140" s="1" t="s">
        <v>9</v>
      </c>
      <c r="B140" s="1" t="s">
        <v>267</v>
      </c>
      <c r="C140" s="8">
        <v>2016</v>
      </c>
      <c r="D140" s="12" t="s">
        <v>4</v>
      </c>
      <c r="E140" s="12" t="s">
        <v>4</v>
      </c>
      <c r="F140" s="8">
        <v>21.1</v>
      </c>
    </row>
    <row r="141" spans="1:6">
      <c r="A141" s="1" t="s">
        <v>10</v>
      </c>
      <c r="B141" s="1" t="s">
        <v>268</v>
      </c>
      <c r="C141" s="8">
        <v>2016</v>
      </c>
      <c r="D141" s="12" t="s">
        <v>4</v>
      </c>
      <c r="E141" s="12" t="s">
        <v>4</v>
      </c>
      <c r="F141" s="8">
        <v>19.399999999999999</v>
      </c>
    </row>
    <row r="142" spans="1:6">
      <c r="A142" s="1" t="s">
        <v>11</v>
      </c>
      <c r="B142" s="1" t="s">
        <v>269</v>
      </c>
      <c r="C142" s="8">
        <v>2016</v>
      </c>
      <c r="D142" s="12" t="s">
        <v>4</v>
      </c>
      <c r="E142" s="12" t="s">
        <v>4</v>
      </c>
      <c r="F142" s="8">
        <v>18.2</v>
      </c>
    </row>
    <row r="143" spans="1:6">
      <c r="A143" s="1" t="s">
        <v>12</v>
      </c>
      <c r="B143" s="1" t="s">
        <v>270</v>
      </c>
      <c r="C143" s="8">
        <v>2016</v>
      </c>
      <c r="D143" s="12" t="s">
        <v>4</v>
      </c>
      <c r="E143" s="12" t="s">
        <v>4</v>
      </c>
      <c r="F143" s="8">
        <v>11.5</v>
      </c>
    </row>
    <row r="144" spans="1:6">
      <c r="A144" s="1" t="s">
        <v>13</v>
      </c>
      <c r="B144" s="1" t="s">
        <v>271</v>
      </c>
      <c r="C144" s="8">
        <v>2016</v>
      </c>
      <c r="D144" s="12" t="s">
        <v>4</v>
      </c>
      <c r="E144" s="12" t="s">
        <v>4</v>
      </c>
      <c r="F144" s="8">
        <v>18.600000000000001</v>
      </c>
    </row>
    <row r="145" spans="1:6">
      <c r="A145" s="1" t="s">
        <v>14</v>
      </c>
      <c r="B145" s="1" t="s">
        <v>272</v>
      </c>
      <c r="C145" s="8">
        <v>2016</v>
      </c>
      <c r="D145" s="12" t="s">
        <v>4</v>
      </c>
      <c r="E145" s="12" t="s">
        <v>4</v>
      </c>
      <c r="F145" s="8">
        <v>19.8</v>
      </c>
    </row>
    <row r="146" spans="1:6">
      <c r="A146" s="1" t="s">
        <v>15</v>
      </c>
      <c r="B146" s="1" t="s">
        <v>273</v>
      </c>
      <c r="C146" s="8">
        <v>2016</v>
      </c>
      <c r="D146" s="12" t="s">
        <v>4</v>
      </c>
      <c r="E146" s="12" t="s">
        <v>4</v>
      </c>
      <c r="F146" s="8">
        <v>27.8</v>
      </c>
    </row>
    <row r="147" spans="1:6">
      <c r="A147" s="1" t="s">
        <v>16</v>
      </c>
      <c r="B147" s="1" t="s">
        <v>274</v>
      </c>
      <c r="C147" s="8">
        <v>2016</v>
      </c>
      <c r="D147" s="12" t="s">
        <v>4</v>
      </c>
      <c r="E147" s="12" t="s">
        <v>4</v>
      </c>
      <c r="F147" s="8">
        <v>24.5</v>
      </c>
    </row>
    <row r="148" spans="1:6">
      <c r="A148" s="1" t="s">
        <v>17</v>
      </c>
      <c r="B148" s="1" t="s">
        <v>275</v>
      </c>
      <c r="C148" s="8">
        <v>2016</v>
      </c>
      <c r="D148" s="12" t="s">
        <v>4</v>
      </c>
      <c r="E148" s="12" t="s">
        <v>4</v>
      </c>
      <c r="F148" s="8">
        <v>15.4</v>
      </c>
    </row>
    <row r="149" spans="1:6">
      <c r="A149" s="1" t="s">
        <v>18</v>
      </c>
      <c r="B149" s="1" t="s">
        <v>276</v>
      </c>
      <c r="C149" s="8">
        <v>2016</v>
      </c>
      <c r="D149" s="12" t="s">
        <v>4</v>
      </c>
      <c r="E149" s="12" t="s">
        <v>4</v>
      </c>
      <c r="F149" s="8">
        <v>20.8</v>
      </c>
    </row>
    <row r="150" spans="1:6">
      <c r="A150" s="1" t="s">
        <v>19</v>
      </c>
      <c r="B150" s="1" t="s">
        <v>277</v>
      </c>
      <c r="C150" s="8">
        <v>2016</v>
      </c>
      <c r="D150" s="12" t="s">
        <v>4</v>
      </c>
      <c r="E150" s="12" t="s">
        <v>4</v>
      </c>
      <c r="F150" s="8">
        <v>25.9</v>
      </c>
    </row>
    <row r="151" spans="1:6">
      <c r="A151" s="1" t="s">
        <v>20</v>
      </c>
      <c r="B151" s="1" t="s">
        <v>278</v>
      </c>
      <c r="C151" s="8">
        <v>2016</v>
      </c>
      <c r="D151" s="12" t="s">
        <v>4</v>
      </c>
      <c r="E151" s="12" t="s">
        <v>4</v>
      </c>
      <c r="F151" s="8">
        <v>19.5</v>
      </c>
    </row>
    <row r="152" spans="1:6">
      <c r="A152" s="1" t="s">
        <v>21</v>
      </c>
      <c r="B152" s="1" t="s">
        <v>279</v>
      </c>
      <c r="C152" s="8">
        <v>2016</v>
      </c>
      <c r="D152" s="12" t="s">
        <v>4</v>
      </c>
      <c r="E152" s="12" t="s">
        <v>4</v>
      </c>
      <c r="F152" s="8">
        <v>19.899999999999999</v>
      </c>
    </row>
    <row r="153" spans="1:6">
      <c r="A153" s="1" t="s">
        <v>22</v>
      </c>
      <c r="B153" s="1" t="s">
        <v>280</v>
      </c>
      <c r="C153" s="8">
        <v>2016</v>
      </c>
      <c r="D153" s="12" t="s">
        <v>4</v>
      </c>
      <c r="E153" s="12" t="s">
        <v>4</v>
      </c>
      <c r="F153" s="8">
        <v>14.4</v>
      </c>
    </row>
    <row r="154" spans="1:6">
      <c r="A154" s="1" t="s">
        <v>23</v>
      </c>
      <c r="B154" s="1" t="s">
        <v>281</v>
      </c>
      <c r="C154" s="8">
        <v>2016</v>
      </c>
      <c r="D154" s="12" t="s">
        <v>4</v>
      </c>
      <c r="E154" s="12" t="s">
        <v>4</v>
      </c>
      <c r="F154" s="8">
        <v>31.4</v>
      </c>
    </row>
    <row r="155" spans="1:6">
      <c r="A155" s="1" t="s">
        <v>24</v>
      </c>
      <c r="B155" s="1" t="s">
        <v>282</v>
      </c>
      <c r="C155" s="8">
        <v>2016</v>
      </c>
      <c r="D155" s="12" t="s">
        <v>4</v>
      </c>
      <c r="E155" s="12" t="s">
        <v>4</v>
      </c>
      <c r="F155" s="8">
        <v>20.100000000000001</v>
      </c>
    </row>
    <row r="156" spans="1:6">
      <c r="A156" s="1" t="s">
        <v>25</v>
      </c>
      <c r="B156" s="1" t="s">
        <v>283</v>
      </c>
      <c r="C156" s="8">
        <v>2016</v>
      </c>
      <c r="D156" s="12" t="s">
        <v>4</v>
      </c>
      <c r="E156" s="12" t="s">
        <v>4</v>
      </c>
      <c r="F156" s="8">
        <v>13.4</v>
      </c>
    </row>
    <row r="157" spans="1:6">
      <c r="A157" s="1" t="s">
        <v>26</v>
      </c>
      <c r="B157" s="1" t="s">
        <v>284</v>
      </c>
      <c r="C157" s="8">
        <v>2016</v>
      </c>
      <c r="D157" s="12" t="s">
        <v>4</v>
      </c>
      <c r="E157" s="12" t="s">
        <v>4</v>
      </c>
      <c r="F157" s="8">
        <v>16.399999999999999</v>
      </c>
    </row>
    <row r="158" spans="1:6">
      <c r="A158" s="1" t="s">
        <v>27</v>
      </c>
      <c r="B158" s="1" t="s">
        <v>285</v>
      </c>
      <c r="C158" s="8">
        <v>2016</v>
      </c>
      <c r="D158" s="12" t="s">
        <v>4</v>
      </c>
      <c r="E158" s="12" t="s">
        <v>4</v>
      </c>
      <c r="F158" s="8">
        <v>20.100000000000001</v>
      </c>
    </row>
    <row r="159" spans="1:6">
      <c r="A159" s="1" t="s">
        <v>28</v>
      </c>
      <c r="B159" s="1" t="s">
        <v>286</v>
      </c>
      <c r="C159" s="8">
        <v>2016</v>
      </c>
      <c r="D159" s="12" t="s">
        <v>4</v>
      </c>
      <c r="E159" s="12" t="s">
        <v>4</v>
      </c>
      <c r="F159" s="8">
        <v>22.7</v>
      </c>
    </row>
    <row r="160" spans="1:6">
      <c r="A160" s="1" t="s">
        <v>29</v>
      </c>
      <c r="B160" s="1" t="s">
        <v>287</v>
      </c>
      <c r="C160" s="8">
        <v>2016</v>
      </c>
      <c r="D160" s="12" t="s">
        <v>4</v>
      </c>
      <c r="E160" s="12" t="s">
        <v>4</v>
      </c>
      <c r="F160" s="8">
        <v>21</v>
      </c>
    </row>
    <row r="161" spans="1:6">
      <c r="A161" s="1" t="s">
        <v>30</v>
      </c>
      <c r="B161" s="1" t="s">
        <v>288</v>
      </c>
      <c r="C161" s="8">
        <v>2016</v>
      </c>
      <c r="D161" s="12" t="s">
        <v>4</v>
      </c>
      <c r="E161" s="12" t="s">
        <v>4</v>
      </c>
      <c r="F161" s="8">
        <v>45.3</v>
      </c>
    </row>
    <row r="162" spans="1:6">
      <c r="A162" s="1" t="s">
        <v>31</v>
      </c>
      <c r="B162" s="1" t="s">
        <v>289</v>
      </c>
      <c r="C162" s="8">
        <v>2016</v>
      </c>
      <c r="D162" s="12" t="s">
        <v>4</v>
      </c>
      <c r="E162" s="12" t="s">
        <v>4</v>
      </c>
      <c r="F162" s="8">
        <v>19.2</v>
      </c>
    </row>
    <row r="163" spans="1:6">
      <c r="A163" s="1" t="s">
        <v>32</v>
      </c>
      <c r="B163" s="1" t="s">
        <v>290</v>
      </c>
      <c r="C163" s="8">
        <v>2016</v>
      </c>
      <c r="D163" s="12" t="s">
        <v>4</v>
      </c>
      <c r="E163" s="12" t="s">
        <v>4</v>
      </c>
      <c r="F163" s="8">
        <v>22.2</v>
      </c>
    </row>
    <row r="164" spans="1:6">
      <c r="A164" s="1" t="s">
        <v>33</v>
      </c>
      <c r="B164" s="1" t="s">
        <v>291</v>
      </c>
      <c r="C164" s="8">
        <v>2016</v>
      </c>
      <c r="D164" s="12" t="s">
        <v>4</v>
      </c>
      <c r="E164" s="12" t="s">
        <v>4</v>
      </c>
      <c r="F164" s="8">
        <v>22.2</v>
      </c>
    </row>
    <row r="165" spans="1:6">
      <c r="A165" s="1" t="s">
        <v>34</v>
      </c>
      <c r="B165" s="1" t="s">
        <v>292</v>
      </c>
      <c r="C165" s="8">
        <v>2016</v>
      </c>
      <c r="D165" s="12" t="s">
        <v>4</v>
      </c>
      <c r="E165" s="12" t="s">
        <v>4</v>
      </c>
      <c r="F165" s="8">
        <v>19.3</v>
      </c>
    </row>
    <row r="166" spans="1:6">
      <c r="A166" s="1" t="s">
        <v>35</v>
      </c>
      <c r="B166" s="1" t="s">
        <v>293</v>
      </c>
      <c r="C166" s="8">
        <v>2016</v>
      </c>
      <c r="D166" s="12" t="s">
        <v>4</v>
      </c>
      <c r="E166" s="12" t="s">
        <v>4</v>
      </c>
      <c r="F166" s="8">
        <v>15.1</v>
      </c>
    </row>
    <row r="167" spans="1:6">
      <c r="A167" s="3" t="s">
        <v>3</v>
      </c>
      <c r="B167" s="1" t="s">
        <v>261</v>
      </c>
      <c r="C167" s="8">
        <v>2018</v>
      </c>
      <c r="D167" s="12" t="s">
        <v>4</v>
      </c>
      <c r="E167" s="12" t="s">
        <v>4</v>
      </c>
      <c r="F167" s="8">
        <v>20.399999999999999</v>
      </c>
    </row>
    <row r="168" spans="1:6">
      <c r="A168" s="3" t="s">
        <v>4</v>
      </c>
      <c r="B168" s="1" t="s">
        <v>262</v>
      </c>
      <c r="C168" s="8">
        <v>2018</v>
      </c>
      <c r="D168" s="12" t="s">
        <v>4</v>
      </c>
      <c r="E168" s="12" t="s">
        <v>4</v>
      </c>
      <c r="F168" s="8">
        <v>13</v>
      </c>
    </row>
    <row r="169" spans="1:6">
      <c r="A169" s="1" t="s">
        <v>5</v>
      </c>
      <c r="B169" s="1" t="s">
        <v>263</v>
      </c>
      <c r="C169" s="8">
        <v>2018</v>
      </c>
      <c r="D169" s="12" t="s">
        <v>4</v>
      </c>
      <c r="E169" s="12" t="s">
        <v>4</v>
      </c>
      <c r="F169" s="8">
        <v>14.1</v>
      </c>
    </row>
    <row r="170" spans="1:6">
      <c r="A170" s="1" t="s">
        <v>6</v>
      </c>
      <c r="B170" s="1" t="s">
        <v>264</v>
      </c>
      <c r="C170" s="8">
        <v>2018</v>
      </c>
      <c r="D170" s="12" t="s">
        <v>4</v>
      </c>
      <c r="E170" s="12" t="s">
        <v>4</v>
      </c>
      <c r="F170" s="8">
        <v>17.8</v>
      </c>
    </row>
    <row r="171" spans="1:6">
      <c r="A171" s="1" t="s">
        <v>7</v>
      </c>
      <c r="B171" s="1" t="s">
        <v>265</v>
      </c>
      <c r="C171" s="8">
        <v>2018</v>
      </c>
      <c r="D171" s="12" t="s">
        <v>4</v>
      </c>
      <c r="E171" s="12" t="s">
        <v>4</v>
      </c>
      <c r="F171" s="8">
        <v>27.4</v>
      </c>
    </row>
    <row r="172" spans="1:6">
      <c r="A172" s="1" t="s">
        <v>8</v>
      </c>
      <c r="B172" s="1" t="s">
        <v>266</v>
      </c>
      <c r="C172" s="8">
        <v>2018</v>
      </c>
      <c r="D172" s="12" t="s">
        <v>4</v>
      </c>
      <c r="E172" s="12" t="s">
        <v>4</v>
      </c>
      <c r="F172" s="8">
        <v>18.3</v>
      </c>
    </row>
    <row r="173" spans="1:6">
      <c r="A173" s="1" t="s">
        <v>9</v>
      </c>
      <c r="B173" s="1" t="s">
        <v>267</v>
      </c>
      <c r="C173" s="8">
        <v>2018</v>
      </c>
      <c r="D173" s="12" t="s">
        <v>4</v>
      </c>
      <c r="E173" s="12" t="s">
        <v>4</v>
      </c>
      <c r="F173" s="8">
        <v>21.6</v>
      </c>
    </row>
    <row r="174" spans="1:6">
      <c r="A174" s="1" t="s">
        <v>10</v>
      </c>
      <c r="B174" s="1" t="s">
        <v>268</v>
      </c>
      <c r="C174" s="8">
        <v>2018</v>
      </c>
      <c r="D174" s="12" t="s">
        <v>4</v>
      </c>
      <c r="E174" s="12" t="s">
        <v>4</v>
      </c>
      <c r="F174" s="8">
        <v>22.3</v>
      </c>
    </row>
    <row r="175" spans="1:6">
      <c r="A175" s="1" t="s">
        <v>11</v>
      </c>
      <c r="B175" s="1" t="s">
        <v>269</v>
      </c>
      <c r="C175" s="8">
        <v>2018</v>
      </c>
      <c r="D175" s="12" t="s">
        <v>4</v>
      </c>
      <c r="E175" s="12" t="s">
        <v>4</v>
      </c>
      <c r="F175" s="8">
        <v>17.7</v>
      </c>
    </row>
    <row r="176" spans="1:6">
      <c r="A176" s="1" t="s">
        <v>12</v>
      </c>
      <c r="B176" s="1" t="s">
        <v>270</v>
      </c>
      <c r="C176" s="8">
        <v>2018</v>
      </c>
      <c r="D176" s="12" t="s">
        <v>4</v>
      </c>
      <c r="E176" s="12" t="s">
        <v>4</v>
      </c>
      <c r="F176" s="8">
        <v>13.9</v>
      </c>
    </row>
    <row r="177" spans="1:6">
      <c r="A177" s="1" t="s">
        <v>13</v>
      </c>
      <c r="B177" s="1" t="s">
        <v>271</v>
      </c>
      <c r="C177" s="8">
        <v>2018</v>
      </c>
      <c r="D177" s="12" t="s">
        <v>4</v>
      </c>
      <c r="E177" s="12" t="s">
        <v>4</v>
      </c>
      <c r="F177" s="8">
        <v>18.8</v>
      </c>
    </row>
    <row r="178" spans="1:6">
      <c r="A178" s="1" t="s">
        <v>14</v>
      </c>
      <c r="B178" s="1" t="s">
        <v>272</v>
      </c>
      <c r="C178" s="8">
        <v>2018</v>
      </c>
      <c r="D178" s="12" t="s">
        <v>4</v>
      </c>
      <c r="E178" s="12" t="s">
        <v>4</v>
      </c>
      <c r="F178" s="8">
        <v>20.7</v>
      </c>
    </row>
    <row r="179" spans="1:6">
      <c r="A179" s="1" t="s">
        <v>15</v>
      </c>
      <c r="B179" s="1" t="s">
        <v>273</v>
      </c>
      <c r="C179" s="8">
        <v>2018</v>
      </c>
      <c r="D179" s="12" t="s">
        <v>4</v>
      </c>
      <c r="E179" s="12" t="s">
        <v>4</v>
      </c>
      <c r="F179" s="8">
        <v>35.6</v>
      </c>
    </row>
    <row r="180" spans="1:6">
      <c r="A180" s="1" t="s">
        <v>16</v>
      </c>
      <c r="B180" s="1" t="s">
        <v>274</v>
      </c>
      <c r="C180" s="8">
        <v>2018</v>
      </c>
      <c r="D180" s="12" t="s">
        <v>4</v>
      </c>
      <c r="E180" s="12" t="s">
        <v>4</v>
      </c>
      <c r="F180" s="8">
        <v>22.7</v>
      </c>
    </row>
    <row r="181" spans="1:6">
      <c r="A181" s="1" t="s">
        <v>17</v>
      </c>
      <c r="B181" s="1" t="s">
        <v>275</v>
      </c>
      <c r="C181" s="8">
        <v>2018</v>
      </c>
      <c r="D181" s="12" t="s">
        <v>4</v>
      </c>
      <c r="E181" s="12" t="s">
        <v>4</v>
      </c>
      <c r="F181" s="8">
        <v>15.1</v>
      </c>
    </row>
    <row r="182" spans="1:6">
      <c r="A182" s="1" t="s">
        <v>18</v>
      </c>
      <c r="B182" s="1" t="s">
        <v>276</v>
      </c>
      <c r="C182" s="8">
        <v>2018</v>
      </c>
      <c r="D182" s="12" t="s">
        <v>4</v>
      </c>
      <c r="E182" s="12" t="s">
        <v>4</v>
      </c>
      <c r="F182" s="8">
        <v>19.8</v>
      </c>
    </row>
    <row r="183" spans="1:6">
      <c r="A183" s="1" t="s">
        <v>19</v>
      </c>
      <c r="B183" s="1" t="s">
        <v>277</v>
      </c>
      <c r="C183" s="8">
        <v>2018</v>
      </c>
      <c r="D183" s="12" t="s">
        <v>4</v>
      </c>
      <c r="E183" s="12" t="s">
        <v>4</v>
      </c>
      <c r="F183" s="8">
        <v>21.1</v>
      </c>
    </row>
    <row r="184" spans="1:6">
      <c r="A184" s="1" t="s">
        <v>20</v>
      </c>
      <c r="B184" s="1" t="s">
        <v>278</v>
      </c>
      <c r="C184" s="8">
        <v>2018</v>
      </c>
      <c r="D184" s="12" t="s">
        <v>4</v>
      </c>
      <c r="E184" s="12" t="s">
        <v>4</v>
      </c>
      <c r="F184" s="8">
        <v>24.6</v>
      </c>
    </row>
    <row r="185" spans="1:6">
      <c r="A185" s="1" t="s">
        <v>21</v>
      </c>
      <c r="B185" s="1" t="s">
        <v>279</v>
      </c>
      <c r="C185" s="8">
        <v>2018</v>
      </c>
      <c r="D185" s="12" t="s">
        <v>4</v>
      </c>
      <c r="E185" s="12" t="s">
        <v>4</v>
      </c>
      <c r="F185" s="8">
        <v>18.899999999999999</v>
      </c>
    </row>
    <row r="186" spans="1:6">
      <c r="A186" s="1" t="s">
        <v>22</v>
      </c>
      <c r="B186" s="1" t="s">
        <v>280</v>
      </c>
      <c r="C186" s="8">
        <v>2018</v>
      </c>
      <c r="D186" s="12" t="s">
        <v>4</v>
      </c>
      <c r="E186" s="12" t="s">
        <v>4</v>
      </c>
      <c r="F186" s="8">
        <v>12.2</v>
      </c>
    </row>
    <row r="187" spans="1:6">
      <c r="A187" s="1" t="s">
        <v>23</v>
      </c>
      <c r="B187" s="1" t="s">
        <v>281</v>
      </c>
      <c r="C187" s="8">
        <v>2018</v>
      </c>
      <c r="D187" s="12" t="s">
        <v>4</v>
      </c>
      <c r="E187" s="12" t="s">
        <v>4</v>
      </c>
      <c r="F187" s="8">
        <v>27.9</v>
      </c>
    </row>
    <row r="188" spans="1:6">
      <c r="A188" s="1" t="s">
        <v>24</v>
      </c>
      <c r="B188" s="1" t="s">
        <v>282</v>
      </c>
      <c r="C188" s="8">
        <v>2018</v>
      </c>
      <c r="D188" s="12" t="s">
        <v>4</v>
      </c>
      <c r="E188" s="12" t="s">
        <v>4</v>
      </c>
      <c r="F188" s="8">
        <v>20.8</v>
      </c>
    </row>
    <row r="189" spans="1:6">
      <c r="A189" s="1" t="s">
        <v>25</v>
      </c>
      <c r="B189" s="1" t="s">
        <v>283</v>
      </c>
      <c r="C189" s="8">
        <v>2018</v>
      </c>
      <c r="D189" s="12" t="s">
        <v>4</v>
      </c>
      <c r="E189" s="12" t="s">
        <v>4</v>
      </c>
      <c r="F189" s="8">
        <v>13.9</v>
      </c>
    </row>
    <row r="190" spans="1:6">
      <c r="A190" s="1" t="s">
        <v>26</v>
      </c>
      <c r="B190" s="1" t="s">
        <v>284</v>
      </c>
      <c r="C190" s="8">
        <v>2018</v>
      </c>
      <c r="D190" s="12" t="s">
        <v>4</v>
      </c>
      <c r="E190" s="12" t="s">
        <v>4</v>
      </c>
      <c r="F190" s="8">
        <v>17.899999999999999</v>
      </c>
    </row>
    <row r="191" spans="1:6">
      <c r="A191" s="1" t="s">
        <v>27</v>
      </c>
      <c r="B191" s="1" t="s">
        <v>285</v>
      </c>
      <c r="C191" s="8">
        <v>2018</v>
      </c>
      <c r="D191" s="12" t="s">
        <v>4</v>
      </c>
      <c r="E191" s="12" t="s">
        <v>4</v>
      </c>
      <c r="F191" s="8">
        <v>17</v>
      </c>
    </row>
    <row r="192" spans="1:6">
      <c r="A192" s="1" t="s">
        <v>28</v>
      </c>
      <c r="B192" s="1" t="s">
        <v>286</v>
      </c>
      <c r="C192" s="8">
        <v>2018</v>
      </c>
      <c r="D192" s="12" t="s">
        <v>4</v>
      </c>
      <c r="E192" s="12" t="s">
        <v>4</v>
      </c>
      <c r="F192" s="8">
        <v>24.5</v>
      </c>
    </row>
    <row r="193" spans="1:6">
      <c r="A193" s="1" t="s">
        <v>29</v>
      </c>
      <c r="B193" s="1" t="s">
        <v>287</v>
      </c>
      <c r="C193" s="8">
        <v>2018</v>
      </c>
      <c r="D193" s="12" t="s">
        <v>4</v>
      </c>
      <c r="E193" s="12" t="s">
        <v>4</v>
      </c>
      <c r="F193" s="8">
        <v>21.5</v>
      </c>
    </row>
    <row r="194" spans="1:6">
      <c r="A194" s="1" t="s">
        <v>30</v>
      </c>
      <c r="B194" s="1" t="s">
        <v>288</v>
      </c>
      <c r="C194" s="8">
        <v>2018</v>
      </c>
      <c r="D194" s="12" t="s">
        <v>4</v>
      </c>
      <c r="E194" s="12" t="s">
        <v>4</v>
      </c>
      <c r="F194" s="8">
        <v>46.8</v>
      </c>
    </row>
    <row r="195" spans="1:6">
      <c r="A195" s="1" t="s">
        <v>31</v>
      </c>
      <c r="B195" s="1" t="s">
        <v>289</v>
      </c>
      <c r="C195" s="8">
        <v>2018</v>
      </c>
      <c r="D195" s="12" t="s">
        <v>4</v>
      </c>
      <c r="E195" s="12" t="s">
        <v>4</v>
      </c>
      <c r="F195" s="8">
        <v>16.7</v>
      </c>
    </row>
    <row r="196" spans="1:6">
      <c r="A196" s="1" t="s">
        <v>32</v>
      </c>
      <c r="B196" s="1" t="s">
        <v>290</v>
      </c>
      <c r="C196" s="8">
        <v>2018</v>
      </c>
      <c r="D196" s="12" t="s">
        <v>4</v>
      </c>
      <c r="E196" s="12" t="s">
        <v>4</v>
      </c>
      <c r="F196" s="8">
        <v>20.2</v>
      </c>
    </row>
    <row r="197" spans="1:6">
      <c r="A197" s="1" t="s">
        <v>33</v>
      </c>
      <c r="B197" s="1" t="s">
        <v>291</v>
      </c>
      <c r="C197" s="8">
        <v>2018</v>
      </c>
      <c r="D197" s="12" t="s">
        <v>4</v>
      </c>
      <c r="E197" s="12" t="s">
        <v>4</v>
      </c>
      <c r="F197" s="8">
        <v>27</v>
      </c>
    </row>
    <row r="198" spans="1:6">
      <c r="A198" s="1" t="s">
        <v>34</v>
      </c>
      <c r="B198" s="1" t="s">
        <v>292</v>
      </c>
      <c r="C198" s="8">
        <v>2018</v>
      </c>
      <c r="D198" s="12" t="s">
        <v>4</v>
      </c>
      <c r="E198" s="12" t="s">
        <v>4</v>
      </c>
      <c r="F198" s="8">
        <v>19.399999999999999</v>
      </c>
    </row>
    <row r="199" spans="1:6">
      <c r="A199" s="1" t="s">
        <v>35</v>
      </c>
      <c r="B199" s="1" t="s">
        <v>293</v>
      </c>
      <c r="C199" s="8">
        <v>2018</v>
      </c>
      <c r="D199" s="12" t="s">
        <v>4</v>
      </c>
      <c r="E199" s="12" t="s">
        <v>4</v>
      </c>
      <c r="F199" s="8">
        <v>16.600000000000001</v>
      </c>
    </row>
    <row r="200" spans="1:6">
      <c r="A200" s="3" t="s">
        <v>3</v>
      </c>
      <c r="B200" s="1" t="s">
        <v>261</v>
      </c>
      <c r="C200" s="8">
        <v>2020</v>
      </c>
      <c r="D200" s="12" t="s">
        <v>4</v>
      </c>
      <c r="E200" s="12" t="s">
        <v>4</v>
      </c>
      <c r="F200" s="22">
        <v>22.5</v>
      </c>
    </row>
    <row r="201" spans="1:6">
      <c r="A201" s="3" t="s">
        <v>4</v>
      </c>
      <c r="B201" s="1" t="s">
        <v>262</v>
      </c>
      <c r="C201" s="8">
        <v>2020</v>
      </c>
      <c r="D201" s="12" t="s">
        <v>4</v>
      </c>
      <c r="E201" s="12" t="s">
        <v>4</v>
      </c>
      <c r="F201" s="22">
        <v>18.2</v>
      </c>
    </row>
    <row r="202" spans="1:6">
      <c r="A202" s="1" t="s">
        <v>5</v>
      </c>
      <c r="B202" s="1" t="s">
        <v>263</v>
      </c>
      <c r="C202" s="8">
        <v>2020</v>
      </c>
      <c r="D202" s="12" t="s">
        <v>4</v>
      </c>
      <c r="E202" s="12" t="s">
        <v>4</v>
      </c>
      <c r="F202" s="22">
        <v>13.4</v>
      </c>
    </row>
    <row r="203" spans="1:6">
      <c r="A203" s="1" t="s">
        <v>6</v>
      </c>
      <c r="B203" s="1" t="s">
        <v>264</v>
      </c>
      <c r="C203" s="8">
        <v>2020</v>
      </c>
      <c r="D203" s="12" t="s">
        <v>4</v>
      </c>
      <c r="E203" s="12" t="s">
        <v>4</v>
      </c>
      <c r="F203" s="22">
        <v>23.4</v>
      </c>
    </row>
    <row r="204" spans="1:6">
      <c r="A204" s="1" t="s">
        <v>7</v>
      </c>
      <c r="B204" s="1" t="s">
        <v>265</v>
      </c>
      <c r="C204" s="8">
        <v>2020</v>
      </c>
      <c r="D204" s="12" t="s">
        <v>4</v>
      </c>
      <c r="E204" s="12" t="s">
        <v>4</v>
      </c>
      <c r="F204" s="22">
        <v>26.1</v>
      </c>
    </row>
    <row r="205" spans="1:6">
      <c r="A205" s="1" t="s">
        <v>8</v>
      </c>
      <c r="B205" s="1" t="s">
        <v>266</v>
      </c>
      <c r="C205" s="8">
        <v>2020</v>
      </c>
      <c r="D205" s="12" t="s">
        <v>4</v>
      </c>
      <c r="E205" s="12" t="s">
        <v>4</v>
      </c>
      <c r="F205" s="22">
        <v>15.5</v>
      </c>
    </row>
    <row r="206" spans="1:6">
      <c r="A206" s="1" t="s">
        <v>9</v>
      </c>
      <c r="B206" s="1" t="s">
        <v>267</v>
      </c>
      <c r="C206" s="8">
        <v>2020</v>
      </c>
      <c r="D206" s="12" t="s">
        <v>4</v>
      </c>
      <c r="E206" s="12" t="s">
        <v>4</v>
      </c>
      <c r="F206" s="22">
        <v>17.7</v>
      </c>
    </row>
    <row r="207" spans="1:6">
      <c r="A207" s="1" t="s">
        <v>10</v>
      </c>
      <c r="B207" s="1" t="s">
        <v>268</v>
      </c>
      <c r="C207" s="8">
        <v>2020</v>
      </c>
      <c r="D207" s="12" t="s">
        <v>4</v>
      </c>
      <c r="E207" s="12" t="s">
        <v>4</v>
      </c>
      <c r="F207" s="22">
        <v>24.5</v>
      </c>
    </row>
    <row r="208" spans="1:6">
      <c r="A208" s="1" t="s">
        <v>11</v>
      </c>
      <c r="B208" s="1" t="s">
        <v>269</v>
      </c>
      <c r="C208" s="8">
        <v>2020</v>
      </c>
      <c r="D208" s="12" t="s">
        <v>4</v>
      </c>
      <c r="E208" s="12" t="s">
        <v>4</v>
      </c>
      <c r="F208" s="22">
        <v>13.5</v>
      </c>
    </row>
    <row r="209" spans="1:6">
      <c r="A209" s="1" t="s">
        <v>12</v>
      </c>
      <c r="B209" s="1" t="s">
        <v>270</v>
      </c>
      <c r="C209" s="8">
        <v>2020</v>
      </c>
      <c r="D209" s="12" t="s">
        <v>4</v>
      </c>
      <c r="E209" s="12" t="s">
        <v>4</v>
      </c>
      <c r="F209" s="22">
        <v>17.8</v>
      </c>
    </row>
    <row r="210" spans="1:6">
      <c r="A210" s="1" t="s">
        <v>13</v>
      </c>
      <c r="B210" s="1" t="s">
        <v>271</v>
      </c>
      <c r="C210" s="8">
        <v>2020</v>
      </c>
      <c r="D210" s="12" t="s">
        <v>4</v>
      </c>
      <c r="E210" s="12" t="s">
        <v>4</v>
      </c>
      <c r="F210" s="22">
        <v>18.899999999999999</v>
      </c>
    </row>
    <row r="211" spans="1:6">
      <c r="A211" s="1" t="s">
        <v>14</v>
      </c>
      <c r="B211" s="1" t="s">
        <v>272</v>
      </c>
      <c r="C211" s="8">
        <v>2020</v>
      </c>
      <c r="D211" s="12" t="s">
        <v>4</v>
      </c>
      <c r="E211" s="12" t="s">
        <v>4</v>
      </c>
      <c r="F211" s="22">
        <v>24.6</v>
      </c>
    </row>
    <row r="212" spans="1:6">
      <c r="A212" s="1" t="s">
        <v>15</v>
      </c>
      <c r="B212" s="1" t="s">
        <v>273</v>
      </c>
      <c r="C212" s="8">
        <v>2020</v>
      </c>
      <c r="D212" s="12" t="s">
        <v>4</v>
      </c>
      <c r="E212" s="12" t="s">
        <v>4</v>
      </c>
      <c r="F212" s="22">
        <v>36.1</v>
      </c>
    </row>
    <row r="213" spans="1:6">
      <c r="A213" s="1" t="s">
        <v>16</v>
      </c>
      <c r="B213" s="1" t="s">
        <v>274</v>
      </c>
      <c r="C213" s="8">
        <v>2020</v>
      </c>
      <c r="D213" s="12" t="s">
        <v>4</v>
      </c>
      <c r="E213" s="12" t="s">
        <v>4</v>
      </c>
      <c r="F213" s="22">
        <v>28.5</v>
      </c>
    </row>
    <row r="214" spans="1:6">
      <c r="A214" s="1" t="s">
        <v>17</v>
      </c>
      <c r="B214" s="1" t="s">
        <v>275</v>
      </c>
      <c r="C214" s="8">
        <v>2020</v>
      </c>
      <c r="D214" s="12" t="s">
        <v>4</v>
      </c>
      <c r="E214" s="12" t="s">
        <v>4</v>
      </c>
      <c r="F214" s="22">
        <v>14.8</v>
      </c>
    </row>
    <row r="215" spans="1:6">
      <c r="A215" s="1" t="s">
        <v>18</v>
      </c>
      <c r="B215" s="1" t="s">
        <v>276</v>
      </c>
      <c r="C215" s="8">
        <v>2020</v>
      </c>
      <c r="D215" s="12" t="s">
        <v>4</v>
      </c>
      <c r="E215" s="12" t="s">
        <v>4</v>
      </c>
      <c r="F215" s="22">
        <v>24.2</v>
      </c>
    </row>
    <row r="216" spans="1:6">
      <c r="A216" s="1" t="s">
        <v>19</v>
      </c>
      <c r="B216" s="1" t="s">
        <v>277</v>
      </c>
      <c r="C216" s="8">
        <v>2020</v>
      </c>
      <c r="D216" s="12" t="s">
        <v>4</v>
      </c>
      <c r="E216" s="12" t="s">
        <v>4</v>
      </c>
      <c r="F216" s="22">
        <v>23.3</v>
      </c>
    </row>
    <row r="217" spans="1:6">
      <c r="A217" s="1" t="s">
        <v>20</v>
      </c>
      <c r="B217" s="1" t="s">
        <v>278</v>
      </c>
      <c r="C217" s="8">
        <v>2020</v>
      </c>
      <c r="D217" s="12" t="s">
        <v>4</v>
      </c>
      <c r="E217" s="12" t="s">
        <v>4</v>
      </c>
      <c r="F217" s="22">
        <v>24.4</v>
      </c>
    </row>
    <row r="218" spans="1:6">
      <c r="A218" s="1" t="s">
        <v>21</v>
      </c>
      <c r="B218" s="1" t="s">
        <v>279</v>
      </c>
      <c r="C218" s="8">
        <v>2020</v>
      </c>
      <c r="D218" s="12" t="s">
        <v>4</v>
      </c>
      <c r="E218" s="12" t="s">
        <v>4</v>
      </c>
      <c r="F218" s="22">
        <v>20.399999999999999</v>
      </c>
    </row>
    <row r="219" spans="1:6">
      <c r="A219" s="1" t="s">
        <v>22</v>
      </c>
      <c r="B219" s="1" t="s">
        <v>280</v>
      </c>
      <c r="C219" s="8">
        <v>2020</v>
      </c>
      <c r="D219" s="12" t="s">
        <v>4</v>
      </c>
      <c r="E219" s="12" t="s">
        <v>4</v>
      </c>
      <c r="F219" s="22">
        <v>14.7</v>
      </c>
    </row>
    <row r="220" spans="1:6">
      <c r="A220" s="1" t="s">
        <v>23</v>
      </c>
      <c r="B220" s="1" t="s">
        <v>281</v>
      </c>
      <c r="C220" s="8">
        <v>2020</v>
      </c>
      <c r="D220" s="12" t="s">
        <v>4</v>
      </c>
      <c r="E220" s="12" t="s">
        <v>4</v>
      </c>
      <c r="F220" s="22">
        <v>33.299999999999997</v>
      </c>
    </row>
    <row r="221" spans="1:6">
      <c r="A221" s="1" t="s">
        <v>24</v>
      </c>
      <c r="B221" s="1" t="s">
        <v>282</v>
      </c>
      <c r="C221" s="8">
        <v>2020</v>
      </c>
      <c r="D221" s="12" t="s">
        <v>4</v>
      </c>
      <c r="E221" s="12" t="s">
        <v>4</v>
      </c>
      <c r="F221" s="22">
        <v>30.8</v>
      </c>
    </row>
    <row r="222" spans="1:6">
      <c r="A222" s="1" t="s">
        <v>25</v>
      </c>
      <c r="B222" s="1" t="s">
        <v>283</v>
      </c>
      <c r="C222" s="8">
        <v>2020</v>
      </c>
      <c r="D222" s="12" t="s">
        <v>4</v>
      </c>
      <c r="E222" s="12" t="s">
        <v>4</v>
      </c>
      <c r="F222" s="22">
        <v>18.2</v>
      </c>
    </row>
    <row r="223" spans="1:6">
      <c r="A223" s="1" t="s">
        <v>26</v>
      </c>
      <c r="B223" s="1" t="s">
        <v>284</v>
      </c>
      <c r="C223" s="8">
        <v>2020</v>
      </c>
      <c r="D223" s="12" t="s">
        <v>4</v>
      </c>
      <c r="E223" s="12" t="s">
        <v>4</v>
      </c>
      <c r="F223" s="22">
        <v>29.4</v>
      </c>
    </row>
    <row r="224" spans="1:6">
      <c r="A224" s="1" t="s">
        <v>27</v>
      </c>
      <c r="B224" s="1" t="s">
        <v>285</v>
      </c>
      <c r="C224" s="8">
        <v>2020</v>
      </c>
      <c r="D224" s="12" t="s">
        <v>4</v>
      </c>
      <c r="E224" s="12" t="s">
        <v>4</v>
      </c>
      <c r="F224" s="22">
        <v>18.7</v>
      </c>
    </row>
    <row r="225" spans="1:6">
      <c r="A225" s="1" t="s">
        <v>28</v>
      </c>
      <c r="B225" s="1" t="s">
        <v>286</v>
      </c>
      <c r="C225" s="8">
        <v>2020</v>
      </c>
      <c r="D225" s="12" t="s">
        <v>4</v>
      </c>
      <c r="E225" s="12" t="s">
        <v>4</v>
      </c>
      <c r="F225" s="22">
        <v>22.1</v>
      </c>
    </row>
    <row r="226" spans="1:6">
      <c r="A226" s="1" t="s">
        <v>29</v>
      </c>
      <c r="B226" s="1" t="s">
        <v>287</v>
      </c>
      <c r="C226" s="8">
        <v>2020</v>
      </c>
      <c r="D226" s="12" t="s">
        <v>4</v>
      </c>
      <c r="E226" s="12" t="s">
        <v>4</v>
      </c>
      <c r="F226" s="22">
        <v>22.3</v>
      </c>
    </row>
    <row r="227" spans="1:6">
      <c r="A227" s="1" t="s">
        <v>30</v>
      </c>
      <c r="B227" s="1" t="s">
        <v>288</v>
      </c>
      <c r="C227" s="8">
        <v>2020</v>
      </c>
      <c r="D227" s="12" t="s">
        <v>4</v>
      </c>
      <c r="E227" s="12" t="s">
        <v>4</v>
      </c>
      <c r="F227" s="22">
        <v>43.3</v>
      </c>
    </row>
    <row r="228" spans="1:6">
      <c r="A228" s="1" t="s">
        <v>31</v>
      </c>
      <c r="B228" s="1" t="s">
        <v>289</v>
      </c>
      <c r="C228" s="8">
        <v>2020</v>
      </c>
      <c r="D228" s="12" t="s">
        <v>4</v>
      </c>
      <c r="E228" s="12" t="s">
        <v>4</v>
      </c>
      <c r="F228" s="22">
        <v>14.1</v>
      </c>
    </row>
    <row r="229" spans="1:6">
      <c r="A229" s="1" t="s">
        <v>32</v>
      </c>
      <c r="B229" s="1" t="s">
        <v>290</v>
      </c>
      <c r="C229" s="8">
        <v>2020</v>
      </c>
      <c r="D229" s="12" t="s">
        <v>4</v>
      </c>
      <c r="E229" s="12" t="s">
        <v>4</v>
      </c>
      <c r="F229" s="22">
        <v>32.9</v>
      </c>
    </row>
    <row r="230" spans="1:6">
      <c r="A230" s="1" t="s">
        <v>33</v>
      </c>
      <c r="B230" s="1" t="s">
        <v>291</v>
      </c>
      <c r="C230" s="8">
        <v>2020</v>
      </c>
      <c r="D230" s="12" t="s">
        <v>4</v>
      </c>
      <c r="E230" s="12" t="s">
        <v>4</v>
      </c>
      <c r="F230" s="22">
        <v>24.4</v>
      </c>
    </row>
    <row r="231" spans="1:6">
      <c r="A231" s="1" t="s">
        <v>34</v>
      </c>
      <c r="B231" s="1" t="s">
        <v>292</v>
      </c>
      <c r="C231" s="8">
        <v>2020</v>
      </c>
      <c r="D231" s="12" t="s">
        <v>4</v>
      </c>
      <c r="E231" s="12" t="s">
        <v>4</v>
      </c>
      <c r="F231" s="22">
        <v>24.6</v>
      </c>
    </row>
    <row r="232" spans="1:6">
      <c r="A232" s="1" t="s">
        <v>35</v>
      </c>
      <c r="B232" s="1" t="s">
        <v>293</v>
      </c>
      <c r="C232" s="8">
        <v>2020</v>
      </c>
      <c r="D232" s="12" t="s">
        <v>4</v>
      </c>
      <c r="E232" s="12" t="s">
        <v>4</v>
      </c>
      <c r="F232" s="22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28"/>
  <sheetViews>
    <sheetView workbookViewId="0"/>
  </sheetViews>
  <sheetFormatPr baseColWidth="10" defaultColWidth="14.5" defaultRowHeight="15.75" customHeight="1"/>
  <sheetData>
    <row r="1" spans="1:9" ht="15.75" customHeight="1">
      <c r="A1" s="8" t="s">
        <v>1</v>
      </c>
      <c r="B1" s="8" t="s">
        <v>259</v>
      </c>
      <c r="C1" s="8" t="s">
        <v>0</v>
      </c>
      <c r="D1" s="8" t="s">
        <v>36</v>
      </c>
      <c r="E1" s="8" t="s">
        <v>38</v>
      </c>
      <c r="F1" s="8" t="s">
        <v>260</v>
      </c>
    </row>
    <row r="2" spans="1:9" ht="16">
      <c r="A2" s="12" t="s">
        <v>3</v>
      </c>
      <c r="B2" s="8" t="s">
        <v>261</v>
      </c>
      <c r="C2" s="12" t="s">
        <v>294</v>
      </c>
      <c r="D2" s="12" t="s">
        <v>4</v>
      </c>
      <c r="E2" s="12" t="s">
        <v>5</v>
      </c>
      <c r="F2" s="8">
        <v>48.901070780284002</v>
      </c>
      <c r="I2" s="1"/>
    </row>
    <row r="3" spans="1:9" ht="15.75" customHeight="1">
      <c r="A3" s="12" t="s">
        <v>4</v>
      </c>
      <c r="B3" s="8" t="s">
        <v>262</v>
      </c>
      <c r="C3" s="12" t="s">
        <v>294</v>
      </c>
      <c r="D3" s="12" t="s">
        <v>4</v>
      </c>
      <c r="E3" s="12" t="s">
        <v>5</v>
      </c>
      <c r="F3" s="8">
        <v>26.115505148485301</v>
      </c>
    </row>
    <row r="4" spans="1:9" ht="15.75" customHeight="1">
      <c r="A4" s="12" t="s">
        <v>5</v>
      </c>
      <c r="B4" s="8" t="s">
        <v>263</v>
      </c>
      <c r="C4" s="12" t="s">
        <v>294</v>
      </c>
      <c r="D4" s="12" t="s">
        <v>4</v>
      </c>
      <c r="E4" s="12" t="s">
        <v>5</v>
      </c>
      <c r="F4" s="8">
        <v>29.653404036351599</v>
      </c>
    </row>
    <row r="5" spans="1:9" ht="15.75" customHeight="1">
      <c r="A5" s="12" t="s">
        <v>6</v>
      </c>
      <c r="B5" s="8" t="s">
        <v>264</v>
      </c>
      <c r="C5" s="12" t="s">
        <v>294</v>
      </c>
      <c r="D5" s="12" t="s">
        <v>4</v>
      </c>
      <c r="E5" s="12" t="s">
        <v>5</v>
      </c>
      <c r="F5" s="8">
        <v>51.728597292870099</v>
      </c>
    </row>
    <row r="6" spans="1:9" ht="15.75" customHeight="1">
      <c r="A6" s="12" t="s">
        <v>7</v>
      </c>
      <c r="B6" s="8" t="s">
        <v>265</v>
      </c>
      <c r="C6" s="12" t="s">
        <v>294</v>
      </c>
      <c r="D6" s="12" t="s">
        <v>4</v>
      </c>
      <c r="E6" s="12" t="s">
        <v>5</v>
      </c>
      <c r="F6" s="8">
        <v>66.357000663570005</v>
      </c>
    </row>
    <row r="7" spans="1:9" ht="15.75" customHeight="1">
      <c r="A7" s="12" t="s">
        <v>8</v>
      </c>
      <c r="B7" s="8" t="s">
        <v>266</v>
      </c>
      <c r="C7" s="12" t="s">
        <v>294</v>
      </c>
      <c r="D7" s="12" t="s">
        <v>4</v>
      </c>
      <c r="E7" s="12" t="s">
        <v>5</v>
      </c>
      <c r="F7" s="8">
        <v>35.979851283281398</v>
      </c>
    </row>
    <row r="8" spans="1:9" ht="15.75" customHeight="1">
      <c r="A8" s="12" t="s">
        <v>9</v>
      </c>
      <c r="B8" s="8" t="s">
        <v>267</v>
      </c>
      <c r="C8" s="12" t="s">
        <v>294</v>
      </c>
      <c r="D8" s="12" t="s">
        <v>4</v>
      </c>
      <c r="E8" s="12" t="s">
        <v>5</v>
      </c>
      <c r="F8" s="8">
        <v>15.527950310559</v>
      </c>
    </row>
    <row r="9" spans="1:9" ht="15.75" customHeight="1">
      <c r="A9" s="12" t="s">
        <v>10</v>
      </c>
      <c r="B9" s="8" t="s">
        <v>268</v>
      </c>
      <c r="C9" s="12" t="s">
        <v>294</v>
      </c>
      <c r="D9" s="12" t="s">
        <v>4</v>
      </c>
      <c r="E9" s="12" t="s">
        <v>5</v>
      </c>
      <c r="F9" s="8">
        <v>49.407379958862997</v>
      </c>
    </row>
    <row r="10" spans="1:9" ht="15.75" customHeight="1">
      <c r="A10" s="12" t="s">
        <v>11</v>
      </c>
      <c r="B10" s="8" t="s">
        <v>269</v>
      </c>
      <c r="C10" s="12" t="s">
        <v>294</v>
      </c>
      <c r="D10" s="12" t="s">
        <v>4</v>
      </c>
      <c r="E10" s="12" t="s">
        <v>5</v>
      </c>
      <c r="F10" s="8">
        <v>60.029774768285101</v>
      </c>
    </row>
    <row r="11" spans="1:9" ht="15.75" customHeight="1">
      <c r="A11" s="12" t="s">
        <v>12</v>
      </c>
      <c r="B11" s="8" t="s">
        <v>270</v>
      </c>
      <c r="C11" s="12" t="s">
        <v>294</v>
      </c>
      <c r="D11" s="12" t="s">
        <v>4</v>
      </c>
      <c r="E11" s="12" t="s">
        <v>5</v>
      </c>
      <c r="F11" s="8">
        <v>73.697275971363297</v>
      </c>
    </row>
    <row r="12" spans="1:9" ht="15.75" customHeight="1">
      <c r="A12" s="12" t="s">
        <v>13</v>
      </c>
      <c r="B12" s="8" t="s">
        <v>271</v>
      </c>
      <c r="C12" s="12" t="s">
        <v>294</v>
      </c>
      <c r="D12" s="12" t="s">
        <v>4</v>
      </c>
      <c r="E12" s="12" t="s">
        <v>5</v>
      </c>
      <c r="F12" s="8">
        <v>32.095172885997897</v>
      </c>
    </row>
    <row r="13" spans="1:9" ht="15.75" customHeight="1">
      <c r="A13" s="12" t="s">
        <v>14</v>
      </c>
      <c r="B13" s="8" t="s">
        <v>272</v>
      </c>
      <c r="C13" s="12" t="s">
        <v>294</v>
      </c>
      <c r="D13" s="12" t="s">
        <v>4</v>
      </c>
      <c r="E13" s="12" t="s">
        <v>5</v>
      </c>
      <c r="F13" s="8">
        <v>47.916460130200598</v>
      </c>
    </row>
    <row r="14" spans="1:9" ht="15.75" customHeight="1">
      <c r="A14" s="12" t="s">
        <v>15</v>
      </c>
      <c r="B14" s="8" t="s">
        <v>273</v>
      </c>
      <c r="C14" s="12" t="s">
        <v>294</v>
      </c>
      <c r="D14" s="12" t="s">
        <v>4</v>
      </c>
      <c r="E14" s="12" t="s">
        <v>5</v>
      </c>
      <c r="F14" s="8">
        <v>74.781571548925101</v>
      </c>
    </row>
    <row r="15" spans="1:9" ht="15.75" customHeight="1">
      <c r="A15" s="12" t="s">
        <v>16</v>
      </c>
      <c r="B15" s="8" t="s">
        <v>274</v>
      </c>
      <c r="C15" s="12" t="s">
        <v>294</v>
      </c>
      <c r="D15" s="12" t="s">
        <v>4</v>
      </c>
      <c r="E15" s="12" t="s">
        <v>5</v>
      </c>
      <c r="F15" s="8">
        <v>42.879676564725301</v>
      </c>
    </row>
    <row r="16" spans="1:9" ht="15.75" customHeight="1">
      <c r="A16" s="12" t="s">
        <v>17</v>
      </c>
      <c r="B16" s="8" t="s">
        <v>275</v>
      </c>
      <c r="C16" s="12" t="s">
        <v>294</v>
      </c>
      <c r="D16" s="12" t="s">
        <v>4</v>
      </c>
      <c r="E16" s="12" t="s">
        <v>5</v>
      </c>
      <c r="F16" s="8">
        <v>32.611081496346898</v>
      </c>
    </row>
    <row r="17" spans="1:6" ht="15.75" customHeight="1">
      <c r="A17" s="12" t="s">
        <v>18</v>
      </c>
      <c r="B17" s="8" t="s">
        <v>276</v>
      </c>
      <c r="C17" s="12" t="s">
        <v>294</v>
      </c>
      <c r="D17" s="12" t="s">
        <v>4</v>
      </c>
      <c r="E17" s="12" t="s">
        <v>5</v>
      </c>
      <c r="F17" s="8">
        <v>44.5719698024905</v>
      </c>
    </row>
    <row r="18" spans="1:6" ht="15.75" customHeight="1">
      <c r="A18" s="12" t="s">
        <v>19</v>
      </c>
      <c r="B18" s="8" t="s">
        <v>277</v>
      </c>
      <c r="C18" s="12" t="s">
        <v>294</v>
      </c>
      <c r="D18" s="12" t="s">
        <v>4</v>
      </c>
      <c r="E18" s="12" t="s">
        <v>5</v>
      </c>
      <c r="F18" s="8">
        <v>32.258627003086403</v>
      </c>
    </row>
    <row r="19" spans="1:6" ht="15.75" customHeight="1">
      <c r="A19" s="12" t="s">
        <v>20</v>
      </c>
      <c r="B19" s="8" t="s">
        <v>278</v>
      </c>
      <c r="C19" s="12" t="s">
        <v>294</v>
      </c>
      <c r="D19" s="12" t="s">
        <v>4</v>
      </c>
      <c r="E19" s="12" t="s">
        <v>5</v>
      </c>
      <c r="F19" s="8">
        <v>62.950819672131097</v>
      </c>
    </row>
    <row r="20" spans="1:6" ht="15.75" customHeight="1">
      <c r="A20" s="12" t="s">
        <v>21</v>
      </c>
      <c r="B20" s="8" t="s">
        <v>279</v>
      </c>
      <c r="C20" s="12" t="s">
        <v>294</v>
      </c>
      <c r="D20" s="12" t="s">
        <v>4</v>
      </c>
      <c r="E20" s="12" t="s">
        <v>5</v>
      </c>
      <c r="F20" s="8">
        <v>58.712518347661998</v>
      </c>
    </row>
    <row r="21" spans="1:6" ht="15.75" customHeight="1">
      <c r="A21" s="12" t="s">
        <v>22</v>
      </c>
      <c r="B21" s="8" t="s">
        <v>280</v>
      </c>
      <c r="C21" s="12" t="s">
        <v>294</v>
      </c>
      <c r="D21" s="12" t="s">
        <v>4</v>
      </c>
      <c r="E21" s="12" t="s">
        <v>5</v>
      </c>
      <c r="F21" s="8">
        <v>28.4112639734245</v>
      </c>
    </row>
    <row r="22" spans="1:6" ht="15.75" customHeight="1">
      <c r="A22" s="12" t="s">
        <v>23</v>
      </c>
      <c r="B22" s="8" t="s">
        <v>281</v>
      </c>
      <c r="C22" s="12" t="s">
        <v>294</v>
      </c>
      <c r="D22" s="12" t="s">
        <v>4</v>
      </c>
      <c r="E22" s="12" t="s">
        <v>5</v>
      </c>
      <c r="F22" s="8">
        <v>63.785144775493102</v>
      </c>
    </row>
    <row r="23" spans="1:6" ht="15.75" customHeight="1">
      <c r="A23" s="12" t="s">
        <v>24</v>
      </c>
      <c r="B23" s="8" t="s">
        <v>282</v>
      </c>
      <c r="C23" s="12" t="s">
        <v>294</v>
      </c>
      <c r="D23" s="12" t="s">
        <v>4</v>
      </c>
      <c r="E23" s="12" t="s">
        <v>5</v>
      </c>
      <c r="F23" s="8">
        <v>51.215196945711902</v>
      </c>
    </row>
    <row r="24" spans="1:6" ht="15.75" customHeight="1">
      <c r="A24" s="12" t="s">
        <v>25</v>
      </c>
      <c r="B24" s="8" t="s">
        <v>283</v>
      </c>
      <c r="C24" s="12" t="s">
        <v>294</v>
      </c>
      <c r="D24" s="12" t="s">
        <v>4</v>
      </c>
      <c r="E24" s="12" t="s">
        <v>5</v>
      </c>
      <c r="F24" s="8">
        <v>54.769011693183998</v>
      </c>
    </row>
    <row r="25" spans="1:6" ht="15.75" customHeight="1">
      <c r="A25" s="12" t="s">
        <v>26</v>
      </c>
      <c r="B25" s="8" t="s">
        <v>284</v>
      </c>
      <c r="C25" s="12" t="s">
        <v>294</v>
      </c>
      <c r="D25" s="12" t="s">
        <v>4</v>
      </c>
      <c r="E25" s="12" t="s">
        <v>5</v>
      </c>
      <c r="F25" s="8">
        <v>38.051750380517497</v>
      </c>
    </row>
    <row r="26" spans="1:6" ht="15.75" customHeight="1">
      <c r="A26" s="12" t="s">
        <v>27</v>
      </c>
      <c r="B26" s="8" t="s">
        <v>285</v>
      </c>
      <c r="C26" s="12" t="s">
        <v>294</v>
      </c>
      <c r="D26" s="12" t="s">
        <v>4</v>
      </c>
      <c r="E26" s="12" t="s">
        <v>5</v>
      </c>
      <c r="F26" s="8">
        <v>71.9556886828762</v>
      </c>
    </row>
    <row r="27" spans="1:6" ht="15.75" customHeight="1">
      <c r="A27" s="12" t="s">
        <v>28</v>
      </c>
      <c r="B27" s="8" t="s">
        <v>286</v>
      </c>
      <c r="C27" s="12" t="s">
        <v>294</v>
      </c>
      <c r="D27" s="12" t="s">
        <v>4</v>
      </c>
      <c r="E27" s="12" t="s">
        <v>5</v>
      </c>
      <c r="F27" s="8">
        <v>27.5777984208082</v>
      </c>
    </row>
    <row r="28" spans="1:6" ht="15.75" customHeight="1">
      <c r="A28" s="12" t="s">
        <v>29</v>
      </c>
      <c r="B28" s="8" t="s">
        <v>287</v>
      </c>
      <c r="C28" s="12" t="s">
        <v>294</v>
      </c>
      <c r="D28" s="12" t="s">
        <v>4</v>
      </c>
      <c r="E28" s="12" t="s">
        <v>5</v>
      </c>
      <c r="F28" s="8">
        <v>40.1978432983204</v>
      </c>
    </row>
    <row r="29" spans="1:6" ht="15.75" customHeight="1">
      <c r="A29" s="12" t="s">
        <v>30</v>
      </c>
      <c r="B29" s="8" t="s">
        <v>288</v>
      </c>
      <c r="C29" s="12" t="s">
        <v>294</v>
      </c>
      <c r="D29" s="12" t="s">
        <v>4</v>
      </c>
      <c r="E29" s="12" t="s">
        <v>5</v>
      </c>
      <c r="F29" s="8">
        <v>32.850876345436603</v>
      </c>
    </row>
    <row r="30" spans="1:6" ht="15.75" customHeight="1">
      <c r="A30" s="12" t="s">
        <v>31</v>
      </c>
      <c r="B30" s="8" t="s">
        <v>289</v>
      </c>
      <c r="C30" s="12" t="s">
        <v>294</v>
      </c>
      <c r="D30" s="12" t="s">
        <v>4</v>
      </c>
      <c r="E30" s="12" t="s">
        <v>5</v>
      </c>
      <c r="F30" s="8">
        <v>34.0870355641404</v>
      </c>
    </row>
    <row r="31" spans="1:6" ht="15.75" customHeight="1">
      <c r="A31" s="12" t="s">
        <v>32</v>
      </c>
      <c r="B31" s="8" t="s">
        <v>290</v>
      </c>
      <c r="C31" s="12" t="s">
        <v>294</v>
      </c>
      <c r="D31" s="12" t="s">
        <v>4</v>
      </c>
      <c r="E31" s="12" t="s">
        <v>5</v>
      </c>
      <c r="F31" s="8">
        <v>63.364663639243901</v>
      </c>
    </row>
    <row r="32" spans="1:6" ht="15.75" customHeight="1">
      <c r="A32" s="12" t="s">
        <v>33</v>
      </c>
      <c r="B32" s="8" t="s">
        <v>291</v>
      </c>
      <c r="C32" s="12" t="s">
        <v>294</v>
      </c>
      <c r="D32" s="12" t="s">
        <v>4</v>
      </c>
      <c r="E32" s="12" t="s">
        <v>5</v>
      </c>
      <c r="F32" s="8">
        <v>57.617141878318797</v>
      </c>
    </row>
    <row r="33" spans="1:6" ht="15.75" customHeight="1">
      <c r="A33" s="12" t="s">
        <v>34</v>
      </c>
      <c r="B33" s="8" t="s">
        <v>292</v>
      </c>
      <c r="C33" s="12" t="s">
        <v>294</v>
      </c>
      <c r="D33" s="12" t="s">
        <v>4</v>
      </c>
      <c r="E33" s="12" t="s">
        <v>5</v>
      </c>
      <c r="F33" s="8">
        <v>84.079981082004295</v>
      </c>
    </row>
    <row r="34" spans="1:6" ht="15.75" customHeight="1">
      <c r="A34" s="12" t="s">
        <v>35</v>
      </c>
      <c r="B34" s="8" t="s">
        <v>293</v>
      </c>
      <c r="C34" s="12" t="s">
        <v>294</v>
      </c>
      <c r="D34" s="12" t="s">
        <v>4</v>
      </c>
      <c r="E34" s="12" t="s">
        <v>5</v>
      </c>
      <c r="F34" s="8">
        <v>37.735849056603797</v>
      </c>
    </row>
    <row r="35" spans="1:6" ht="15.75" customHeight="1">
      <c r="A35" s="12" t="s">
        <v>3</v>
      </c>
      <c r="B35" s="8" t="s">
        <v>261</v>
      </c>
      <c r="C35" s="12" t="s">
        <v>295</v>
      </c>
      <c r="D35" s="12" t="s">
        <v>4</v>
      </c>
      <c r="E35" s="12" t="s">
        <v>5</v>
      </c>
      <c r="F35" s="8">
        <v>49.812076070969098</v>
      </c>
    </row>
    <row r="36" spans="1:6" ht="15.75" customHeight="1">
      <c r="A36" s="12" t="s">
        <v>4</v>
      </c>
      <c r="B36" s="8" t="s">
        <v>262</v>
      </c>
      <c r="C36" s="12" t="s">
        <v>295</v>
      </c>
      <c r="D36" s="12" t="s">
        <v>4</v>
      </c>
      <c r="E36" s="12" t="s">
        <v>5</v>
      </c>
      <c r="F36" s="8">
        <v>54.873985811155102</v>
      </c>
    </row>
    <row r="37" spans="1:6" ht="15.75" customHeight="1">
      <c r="A37" s="12" t="s">
        <v>5</v>
      </c>
      <c r="B37" s="8" t="s">
        <v>263</v>
      </c>
      <c r="C37" s="12" t="s">
        <v>295</v>
      </c>
      <c r="D37" s="12" t="s">
        <v>4</v>
      </c>
      <c r="E37" s="12" t="s">
        <v>5</v>
      </c>
      <c r="F37" s="8">
        <v>35.063113604488102</v>
      </c>
    </row>
    <row r="38" spans="1:6" ht="15.75" customHeight="1">
      <c r="A38" s="12" t="s">
        <v>6</v>
      </c>
      <c r="B38" s="8" t="s">
        <v>264</v>
      </c>
      <c r="C38" s="12" t="s">
        <v>295</v>
      </c>
      <c r="D38" s="12" t="s">
        <v>4</v>
      </c>
      <c r="E38" s="12" t="s">
        <v>5</v>
      </c>
      <c r="F38" s="8">
        <v>75.187969924811995</v>
      </c>
    </row>
    <row r="39" spans="1:6" ht="15.75" customHeight="1">
      <c r="A39" s="12" t="s">
        <v>7</v>
      </c>
      <c r="B39" s="8" t="s">
        <v>265</v>
      </c>
      <c r="C39" s="12" t="s">
        <v>295</v>
      </c>
      <c r="D39" s="12" t="s">
        <v>4</v>
      </c>
      <c r="E39" s="12" t="s">
        <v>5</v>
      </c>
      <c r="F39" s="8">
        <v>50.9619059752835</v>
      </c>
    </row>
    <row r="40" spans="1:6" ht="15.75" customHeight="1">
      <c r="A40" s="12" t="s">
        <v>8</v>
      </c>
      <c r="B40" s="8" t="s">
        <v>266</v>
      </c>
      <c r="C40" s="12" t="s">
        <v>295</v>
      </c>
      <c r="D40" s="12" t="s">
        <v>4</v>
      </c>
      <c r="E40" s="12" t="s">
        <v>5</v>
      </c>
      <c r="F40" s="8">
        <v>32.715970846434899</v>
      </c>
    </row>
    <row r="41" spans="1:6" ht="15.75" customHeight="1">
      <c r="A41" s="12" t="s">
        <v>9</v>
      </c>
      <c r="B41" s="8" t="s">
        <v>267</v>
      </c>
      <c r="C41" s="12" t="s">
        <v>295</v>
      </c>
      <c r="D41" s="12" t="s">
        <v>4</v>
      </c>
      <c r="E41" s="12" t="s">
        <v>5</v>
      </c>
      <c r="F41" s="8">
        <v>32.281494633201497</v>
      </c>
    </row>
    <row r="42" spans="1:6" ht="15.75" customHeight="1">
      <c r="A42" s="12" t="s">
        <v>10</v>
      </c>
      <c r="B42" s="8" t="s">
        <v>268</v>
      </c>
      <c r="C42" s="12" t="s">
        <v>295</v>
      </c>
      <c r="D42" s="12" t="s">
        <v>4</v>
      </c>
      <c r="E42" s="12" t="s">
        <v>5</v>
      </c>
      <c r="F42" s="8">
        <v>72.544642857142904</v>
      </c>
    </row>
    <row r="43" spans="1:6" ht="15.75" customHeight="1">
      <c r="A43" s="12" t="s">
        <v>11</v>
      </c>
      <c r="B43" s="8" t="s">
        <v>269</v>
      </c>
      <c r="C43" s="12" t="s">
        <v>295</v>
      </c>
      <c r="D43" s="12" t="s">
        <v>4</v>
      </c>
      <c r="E43" s="12" t="s">
        <v>5</v>
      </c>
      <c r="F43" s="8">
        <v>42.600433749870902</v>
      </c>
    </row>
    <row r="44" spans="1:6" ht="15.75" customHeight="1">
      <c r="A44" s="12" t="s">
        <v>12</v>
      </c>
      <c r="B44" s="8" t="s">
        <v>270</v>
      </c>
      <c r="C44" s="12" t="s">
        <v>295</v>
      </c>
      <c r="D44" s="12" t="s">
        <v>4</v>
      </c>
      <c r="E44" s="12" t="s">
        <v>5</v>
      </c>
      <c r="F44" s="8">
        <v>94.760179269571907</v>
      </c>
    </row>
    <row r="45" spans="1:6" ht="15.75" customHeight="1">
      <c r="A45" s="12" t="s">
        <v>13</v>
      </c>
      <c r="B45" s="8" t="s">
        <v>271</v>
      </c>
      <c r="C45" s="12" t="s">
        <v>295</v>
      </c>
      <c r="D45" s="12" t="s">
        <v>4</v>
      </c>
      <c r="E45" s="12" t="s">
        <v>5</v>
      </c>
      <c r="F45" s="8">
        <v>37.154409354168898</v>
      </c>
    </row>
    <row r="46" spans="1:6" ht="15.75" customHeight="1">
      <c r="A46" s="12" t="s">
        <v>14</v>
      </c>
      <c r="B46" s="8" t="s">
        <v>272</v>
      </c>
      <c r="C46" s="12" t="s">
        <v>295</v>
      </c>
      <c r="D46" s="12" t="s">
        <v>4</v>
      </c>
      <c r="E46" s="12" t="s">
        <v>5</v>
      </c>
      <c r="F46" s="8">
        <v>47.65625</v>
      </c>
    </row>
    <row r="47" spans="1:6" ht="15.75" customHeight="1">
      <c r="A47" s="12" t="s">
        <v>15</v>
      </c>
      <c r="B47" s="8" t="s">
        <v>273</v>
      </c>
      <c r="C47" s="12" t="s">
        <v>295</v>
      </c>
      <c r="D47" s="12" t="s">
        <v>4</v>
      </c>
      <c r="E47" s="12" t="s">
        <v>5</v>
      </c>
      <c r="F47" s="8">
        <v>60.908758679498099</v>
      </c>
    </row>
    <row r="48" spans="1:6" ht="15.75" customHeight="1">
      <c r="A48" s="12" t="s">
        <v>16</v>
      </c>
      <c r="B48" s="8" t="s">
        <v>274</v>
      </c>
      <c r="C48" s="12" t="s">
        <v>295</v>
      </c>
      <c r="D48" s="12" t="s">
        <v>4</v>
      </c>
      <c r="E48" s="12" t="s">
        <v>5</v>
      </c>
      <c r="F48" s="8">
        <v>51.387461459403902</v>
      </c>
    </row>
    <row r="49" spans="1:6" ht="15.75" customHeight="1">
      <c r="A49" s="12" t="s">
        <v>17</v>
      </c>
      <c r="B49" s="8" t="s">
        <v>275</v>
      </c>
      <c r="C49" s="12" t="s">
        <v>295</v>
      </c>
      <c r="D49" s="12" t="s">
        <v>4</v>
      </c>
      <c r="E49" s="12" t="s">
        <v>5</v>
      </c>
      <c r="F49" s="8">
        <v>36.962922365117201</v>
      </c>
    </row>
    <row r="50" spans="1:6" ht="15.75" customHeight="1">
      <c r="A50" s="12" t="s">
        <v>18</v>
      </c>
      <c r="B50" s="8" t="s">
        <v>276</v>
      </c>
      <c r="C50" s="12" t="s">
        <v>295</v>
      </c>
      <c r="D50" s="12" t="s">
        <v>4</v>
      </c>
      <c r="E50" s="12" t="s">
        <v>5</v>
      </c>
      <c r="F50" s="8">
        <v>48.945817903087303</v>
      </c>
    </row>
    <row r="51" spans="1:6" ht="15.75" customHeight="1">
      <c r="A51" s="12" t="s">
        <v>19</v>
      </c>
      <c r="B51" s="8" t="s">
        <v>277</v>
      </c>
      <c r="C51" s="12" t="s">
        <v>295</v>
      </c>
      <c r="D51" s="12" t="s">
        <v>4</v>
      </c>
      <c r="E51" s="12" t="s">
        <v>5</v>
      </c>
      <c r="F51" s="8">
        <v>35.347017287157499</v>
      </c>
    </row>
    <row r="52" spans="1:6" ht="15.75" customHeight="1">
      <c r="A52" s="12" t="s">
        <v>20</v>
      </c>
      <c r="B52" s="8" t="s">
        <v>278</v>
      </c>
      <c r="C52" s="12" t="s">
        <v>295</v>
      </c>
      <c r="D52" s="12" t="s">
        <v>4</v>
      </c>
      <c r="E52" s="12" t="s">
        <v>5</v>
      </c>
      <c r="F52" s="8">
        <v>70.122293279479393</v>
      </c>
    </row>
    <row r="53" spans="1:6" ht="15.75" customHeight="1">
      <c r="A53" s="12" t="s">
        <v>21</v>
      </c>
      <c r="B53" s="8" t="s">
        <v>279</v>
      </c>
      <c r="C53" s="12" t="s">
        <v>295</v>
      </c>
      <c r="D53" s="12" t="s">
        <v>4</v>
      </c>
      <c r="E53" s="12" t="s">
        <v>5</v>
      </c>
      <c r="F53" s="8">
        <v>57.6392605706287</v>
      </c>
    </row>
    <row r="54" spans="1:6" ht="15.75" customHeight="1">
      <c r="A54" s="12" t="s">
        <v>22</v>
      </c>
      <c r="B54" s="8" t="s">
        <v>280</v>
      </c>
      <c r="C54" s="12" t="s">
        <v>295</v>
      </c>
      <c r="D54" s="12" t="s">
        <v>4</v>
      </c>
      <c r="E54" s="12" t="s">
        <v>5</v>
      </c>
      <c r="F54" s="8">
        <v>19.266730889102998</v>
      </c>
    </row>
    <row r="55" spans="1:6" ht="15.75" customHeight="1">
      <c r="A55" s="12" t="s">
        <v>23</v>
      </c>
      <c r="B55" s="8" t="s">
        <v>281</v>
      </c>
      <c r="C55" s="12" t="s">
        <v>295</v>
      </c>
      <c r="D55" s="12" t="s">
        <v>4</v>
      </c>
      <c r="E55" s="12" t="s">
        <v>5</v>
      </c>
      <c r="F55" s="8">
        <v>40.611885745228101</v>
      </c>
    </row>
    <row r="56" spans="1:6" ht="13">
      <c r="A56" s="12" t="s">
        <v>24</v>
      </c>
      <c r="B56" s="8" t="s">
        <v>282</v>
      </c>
      <c r="C56" s="12" t="s">
        <v>295</v>
      </c>
      <c r="D56" s="12" t="s">
        <v>4</v>
      </c>
      <c r="E56" s="12" t="s">
        <v>5</v>
      </c>
      <c r="F56" s="8">
        <v>51.388675589788399</v>
      </c>
    </row>
    <row r="57" spans="1:6" ht="13">
      <c r="A57" s="12" t="s">
        <v>25</v>
      </c>
      <c r="B57" s="8" t="s">
        <v>283</v>
      </c>
      <c r="C57" s="12" t="s">
        <v>295</v>
      </c>
      <c r="D57" s="12" t="s">
        <v>4</v>
      </c>
      <c r="E57" s="12" t="s">
        <v>5</v>
      </c>
      <c r="F57" s="8">
        <v>47.659394196144902</v>
      </c>
    </row>
    <row r="58" spans="1:6" ht="13">
      <c r="A58" s="12" t="s">
        <v>26</v>
      </c>
      <c r="B58" s="8" t="s">
        <v>284</v>
      </c>
      <c r="C58" s="12" t="s">
        <v>295</v>
      </c>
      <c r="D58" s="12" t="s">
        <v>4</v>
      </c>
      <c r="E58" s="12" t="s">
        <v>5</v>
      </c>
      <c r="F58" s="8">
        <v>64.655172413793096</v>
      </c>
    </row>
    <row r="59" spans="1:6" ht="13">
      <c r="A59" s="12" t="s">
        <v>27</v>
      </c>
      <c r="B59" s="8" t="s">
        <v>285</v>
      </c>
      <c r="C59" s="12" t="s">
        <v>295</v>
      </c>
      <c r="D59" s="12" t="s">
        <v>4</v>
      </c>
      <c r="E59" s="12" t="s">
        <v>5</v>
      </c>
      <c r="F59" s="8">
        <v>65.331010452961706</v>
      </c>
    </row>
    <row r="60" spans="1:6" ht="13">
      <c r="A60" s="12" t="s">
        <v>28</v>
      </c>
      <c r="B60" s="8" t="s">
        <v>286</v>
      </c>
      <c r="C60" s="12" t="s">
        <v>295</v>
      </c>
      <c r="D60" s="12" t="s">
        <v>4</v>
      </c>
      <c r="E60" s="12" t="s">
        <v>5</v>
      </c>
      <c r="F60" s="8">
        <v>20.369151703174499</v>
      </c>
    </row>
    <row r="61" spans="1:6" ht="13">
      <c r="A61" s="12" t="s">
        <v>29</v>
      </c>
      <c r="B61" s="8" t="s">
        <v>287</v>
      </c>
      <c r="C61" s="12" t="s">
        <v>295</v>
      </c>
      <c r="D61" s="12" t="s">
        <v>4</v>
      </c>
      <c r="E61" s="12" t="s">
        <v>5</v>
      </c>
      <c r="F61" s="8">
        <v>32.937473695767501</v>
      </c>
    </row>
    <row r="62" spans="1:6" ht="13">
      <c r="A62" s="12" t="s">
        <v>30</v>
      </c>
      <c r="B62" s="8" t="s">
        <v>288</v>
      </c>
      <c r="C62" s="12" t="s">
        <v>295</v>
      </c>
      <c r="D62" s="12" t="s">
        <v>4</v>
      </c>
      <c r="E62" s="12" t="s">
        <v>5</v>
      </c>
      <c r="F62" s="8">
        <v>53.265994594487999</v>
      </c>
    </row>
    <row r="63" spans="1:6" ht="13">
      <c r="A63" s="12" t="s">
        <v>31</v>
      </c>
      <c r="B63" s="8" t="s">
        <v>289</v>
      </c>
      <c r="C63" s="12" t="s">
        <v>295</v>
      </c>
      <c r="D63" s="12" t="s">
        <v>4</v>
      </c>
      <c r="E63" s="12" t="s">
        <v>5</v>
      </c>
      <c r="F63" s="8">
        <v>39.048420040850701</v>
      </c>
    </row>
    <row r="64" spans="1:6" ht="13">
      <c r="A64" s="12" t="s">
        <v>32</v>
      </c>
      <c r="B64" s="8" t="s">
        <v>290</v>
      </c>
      <c r="C64" s="12" t="s">
        <v>295</v>
      </c>
      <c r="D64" s="12" t="s">
        <v>4</v>
      </c>
      <c r="E64" s="12" t="s">
        <v>5</v>
      </c>
      <c r="F64" s="8">
        <v>46.708824374820402</v>
      </c>
    </row>
    <row r="65" spans="1:6" ht="13">
      <c r="A65" s="12" t="s">
        <v>33</v>
      </c>
      <c r="B65" s="8" t="s">
        <v>291</v>
      </c>
      <c r="C65" s="12" t="s">
        <v>295</v>
      </c>
      <c r="D65" s="12" t="s">
        <v>4</v>
      </c>
      <c r="E65" s="12" t="s">
        <v>5</v>
      </c>
      <c r="F65" s="8">
        <v>44.146749885827397</v>
      </c>
    </row>
    <row r="66" spans="1:6" ht="13">
      <c r="A66" s="12" t="s">
        <v>34</v>
      </c>
      <c r="B66" s="8" t="s">
        <v>292</v>
      </c>
      <c r="C66" s="12" t="s">
        <v>295</v>
      </c>
      <c r="D66" s="12" t="s">
        <v>4</v>
      </c>
      <c r="E66" s="12" t="s">
        <v>5</v>
      </c>
      <c r="F66" s="8">
        <v>54.788802212424002</v>
      </c>
    </row>
    <row r="67" spans="1:6" ht="13">
      <c r="A67" s="12" t="s">
        <v>35</v>
      </c>
      <c r="B67" s="8" t="s">
        <v>293</v>
      </c>
      <c r="C67" s="12" t="s">
        <v>295</v>
      </c>
      <c r="D67" s="12" t="s">
        <v>4</v>
      </c>
      <c r="E67" s="12" t="s">
        <v>5</v>
      </c>
      <c r="F67" s="8">
        <v>59.387460761856303</v>
      </c>
    </row>
    <row r="68" spans="1:6" ht="13">
      <c r="A68" s="12" t="s">
        <v>3</v>
      </c>
      <c r="B68" s="8" t="s">
        <v>261</v>
      </c>
      <c r="C68" s="12" t="s">
        <v>296</v>
      </c>
      <c r="D68" s="12" t="s">
        <v>4</v>
      </c>
      <c r="E68" s="12" t="s">
        <v>5</v>
      </c>
      <c r="F68" s="8">
        <v>47.5745430501618</v>
      </c>
    </row>
    <row r="69" spans="1:6" ht="13">
      <c r="A69" s="12" t="s">
        <v>4</v>
      </c>
      <c r="B69" s="8" t="s">
        <v>262</v>
      </c>
      <c r="C69" s="12" t="s">
        <v>296</v>
      </c>
      <c r="D69" s="12" t="s">
        <v>4</v>
      </c>
      <c r="E69" s="12" t="s">
        <v>5</v>
      </c>
      <c r="F69" s="8">
        <v>19.428793471925399</v>
      </c>
    </row>
    <row r="70" spans="1:6" ht="13">
      <c r="A70" s="12" t="s">
        <v>5</v>
      </c>
      <c r="B70" s="8" t="s">
        <v>263</v>
      </c>
      <c r="C70" s="12" t="s">
        <v>296</v>
      </c>
      <c r="D70" s="12" t="s">
        <v>4</v>
      </c>
      <c r="E70" s="12" t="s">
        <v>5</v>
      </c>
      <c r="F70" s="8">
        <v>56.6666666666667</v>
      </c>
    </row>
    <row r="71" spans="1:6" ht="13">
      <c r="A71" s="12" t="s">
        <v>6</v>
      </c>
      <c r="B71" s="8" t="s">
        <v>264</v>
      </c>
      <c r="C71" s="12" t="s">
        <v>296</v>
      </c>
      <c r="D71" s="12" t="s">
        <v>4</v>
      </c>
      <c r="E71" s="12" t="s">
        <v>5</v>
      </c>
      <c r="F71" s="8">
        <v>32.289312237649298</v>
      </c>
    </row>
    <row r="72" spans="1:6" ht="13">
      <c r="A72" s="12" t="s">
        <v>7</v>
      </c>
      <c r="B72" s="8" t="s">
        <v>265</v>
      </c>
      <c r="C72" s="12" t="s">
        <v>296</v>
      </c>
      <c r="D72" s="12" t="s">
        <v>4</v>
      </c>
      <c r="E72" s="12" t="s">
        <v>5</v>
      </c>
      <c r="F72" s="8">
        <v>46.712600724045302</v>
      </c>
    </row>
    <row r="73" spans="1:6" ht="13">
      <c r="A73" s="12" t="s">
        <v>8</v>
      </c>
      <c r="B73" s="8" t="s">
        <v>266</v>
      </c>
      <c r="C73" s="12" t="s">
        <v>296</v>
      </c>
      <c r="D73" s="12" t="s">
        <v>4</v>
      </c>
      <c r="E73" s="12" t="s">
        <v>5</v>
      </c>
      <c r="F73" s="8">
        <v>26.768983670920001</v>
      </c>
    </row>
    <row r="74" spans="1:6" ht="13">
      <c r="A74" s="12" t="s">
        <v>9</v>
      </c>
      <c r="B74" s="8" t="s">
        <v>267</v>
      </c>
      <c r="C74" s="12" t="s">
        <v>296</v>
      </c>
      <c r="D74" s="12" t="s">
        <v>4</v>
      </c>
      <c r="E74" s="12" t="s">
        <v>5</v>
      </c>
      <c r="F74" s="8">
        <v>15.2322924600152</v>
      </c>
    </row>
    <row r="75" spans="1:6" ht="13">
      <c r="A75" s="12" t="s">
        <v>10</v>
      </c>
      <c r="B75" s="8" t="s">
        <v>268</v>
      </c>
      <c r="C75" s="12" t="s">
        <v>296</v>
      </c>
      <c r="D75" s="12" t="s">
        <v>4</v>
      </c>
      <c r="E75" s="12" t="s">
        <v>5</v>
      </c>
      <c r="F75" s="8">
        <v>69.939010174997904</v>
      </c>
    </row>
    <row r="76" spans="1:6" ht="13">
      <c r="A76" s="12" t="s">
        <v>11</v>
      </c>
      <c r="B76" s="8" t="s">
        <v>269</v>
      </c>
      <c r="C76" s="12" t="s">
        <v>296</v>
      </c>
      <c r="D76" s="12" t="s">
        <v>4</v>
      </c>
      <c r="E76" s="12" t="s">
        <v>5</v>
      </c>
      <c r="F76" s="8">
        <v>46.0074965156087</v>
      </c>
    </row>
    <row r="77" spans="1:6" ht="13">
      <c r="A77" s="12" t="s">
        <v>12</v>
      </c>
      <c r="B77" s="8" t="s">
        <v>270</v>
      </c>
      <c r="C77" s="12" t="s">
        <v>296</v>
      </c>
      <c r="D77" s="12" t="s">
        <v>4</v>
      </c>
      <c r="E77" s="12" t="s">
        <v>5</v>
      </c>
      <c r="F77" s="8">
        <v>89.533952217143394</v>
      </c>
    </row>
    <row r="78" spans="1:6" ht="13">
      <c r="A78" s="12" t="s">
        <v>13</v>
      </c>
      <c r="B78" s="8" t="s">
        <v>271</v>
      </c>
      <c r="C78" s="12" t="s">
        <v>296</v>
      </c>
      <c r="D78" s="12" t="s">
        <v>4</v>
      </c>
      <c r="E78" s="12" t="s">
        <v>5</v>
      </c>
      <c r="F78" s="8">
        <v>54.099247528648</v>
      </c>
    </row>
    <row r="79" spans="1:6" ht="13">
      <c r="A79" s="12" t="s">
        <v>14</v>
      </c>
      <c r="B79" s="8" t="s">
        <v>272</v>
      </c>
      <c r="C79" s="12" t="s">
        <v>296</v>
      </c>
      <c r="D79" s="12" t="s">
        <v>4</v>
      </c>
      <c r="E79" s="12" t="s">
        <v>5</v>
      </c>
      <c r="F79" s="8">
        <v>39.767012093850099</v>
      </c>
    </row>
    <row r="80" spans="1:6" ht="13">
      <c r="A80" s="12" t="s">
        <v>15</v>
      </c>
      <c r="B80" s="8" t="s">
        <v>273</v>
      </c>
      <c r="C80" s="12" t="s">
        <v>296</v>
      </c>
      <c r="D80" s="12" t="s">
        <v>4</v>
      </c>
      <c r="E80" s="12" t="s">
        <v>5</v>
      </c>
      <c r="F80" s="8">
        <v>56.552969874992598</v>
      </c>
    </row>
    <row r="81" spans="1:6" ht="13">
      <c r="A81" s="12" t="s">
        <v>16</v>
      </c>
      <c r="B81" s="8" t="s">
        <v>274</v>
      </c>
      <c r="C81" s="12" t="s">
        <v>296</v>
      </c>
      <c r="D81" s="12" t="s">
        <v>4</v>
      </c>
      <c r="E81" s="12" t="s">
        <v>5</v>
      </c>
      <c r="F81" s="8">
        <v>42.528853627417902</v>
      </c>
    </row>
    <row r="82" spans="1:6" ht="13">
      <c r="A82" s="12" t="s">
        <v>17</v>
      </c>
      <c r="B82" s="8" t="s">
        <v>275</v>
      </c>
      <c r="C82" s="12" t="s">
        <v>296</v>
      </c>
      <c r="D82" s="12" t="s">
        <v>4</v>
      </c>
      <c r="E82" s="12" t="s">
        <v>5</v>
      </c>
      <c r="F82" s="8">
        <v>43.3737091537662</v>
      </c>
    </row>
    <row r="83" spans="1:6" ht="13">
      <c r="A83" s="12" t="s">
        <v>18</v>
      </c>
      <c r="B83" s="8" t="s">
        <v>276</v>
      </c>
      <c r="C83" s="12" t="s">
        <v>296</v>
      </c>
      <c r="D83" s="12" t="s">
        <v>4</v>
      </c>
      <c r="E83" s="12" t="s">
        <v>5</v>
      </c>
      <c r="F83" s="8">
        <v>42.393374691752399</v>
      </c>
    </row>
    <row r="84" spans="1:6" ht="13">
      <c r="A84" s="12" t="s">
        <v>19</v>
      </c>
      <c r="B84" s="8" t="s">
        <v>277</v>
      </c>
      <c r="C84" s="12" t="s">
        <v>296</v>
      </c>
      <c r="D84" s="12" t="s">
        <v>4</v>
      </c>
      <c r="E84" s="12" t="s">
        <v>5</v>
      </c>
      <c r="F84" s="8">
        <v>32.306698255438299</v>
      </c>
    </row>
    <row r="85" spans="1:6" ht="13">
      <c r="A85" s="12" t="s">
        <v>20</v>
      </c>
      <c r="B85" s="8" t="s">
        <v>278</v>
      </c>
      <c r="C85" s="12" t="s">
        <v>296</v>
      </c>
      <c r="D85" s="12" t="s">
        <v>4</v>
      </c>
      <c r="E85" s="12" t="s">
        <v>5</v>
      </c>
      <c r="F85" s="8">
        <v>34.547286598531699</v>
      </c>
    </row>
    <row r="86" spans="1:6" ht="13">
      <c r="A86" s="12" t="s">
        <v>21</v>
      </c>
      <c r="B86" s="8" t="s">
        <v>279</v>
      </c>
      <c r="C86" s="12" t="s">
        <v>296</v>
      </c>
      <c r="D86" s="12" t="s">
        <v>4</v>
      </c>
      <c r="E86" s="12" t="s">
        <v>5</v>
      </c>
      <c r="F86" s="8">
        <v>44.951166687098997</v>
      </c>
    </row>
    <row r="87" spans="1:6" ht="13">
      <c r="A87" s="12" t="s">
        <v>22</v>
      </c>
      <c r="B87" s="8" t="s">
        <v>280</v>
      </c>
      <c r="C87" s="12" t="s">
        <v>296</v>
      </c>
      <c r="D87" s="12" t="s">
        <v>4</v>
      </c>
      <c r="E87" s="12" t="s">
        <v>5</v>
      </c>
      <c r="F87" s="8">
        <v>15.493409767488201</v>
      </c>
    </row>
    <row r="88" spans="1:6" ht="13">
      <c r="A88" s="12" t="s">
        <v>23</v>
      </c>
      <c r="B88" s="8" t="s">
        <v>281</v>
      </c>
      <c r="C88" s="12" t="s">
        <v>296</v>
      </c>
      <c r="D88" s="12" t="s">
        <v>4</v>
      </c>
      <c r="E88" s="12" t="s">
        <v>5</v>
      </c>
      <c r="F88" s="8">
        <v>49.455576528383403</v>
      </c>
    </row>
    <row r="89" spans="1:6" ht="13">
      <c r="A89" s="12" t="s">
        <v>24</v>
      </c>
      <c r="B89" s="8" t="s">
        <v>282</v>
      </c>
      <c r="C89" s="12" t="s">
        <v>296</v>
      </c>
      <c r="D89" s="12" t="s">
        <v>4</v>
      </c>
      <c r="E89" s="12" t="s">
        <v>5</v>
      </c>
      <c r="F89" s="8">
        <v>56.346588498964898</v>
      </c>
    </row>
    <row r="90" spans="1:6" ht="13">
      <c r="A90" s="12" t="s">
        <v>25</v>
      </c>
      <c r="B90" s="8" t="s">
        <v>283</v>
      </c>
      <c r="C90" s="12" t="s">
        <v>296</v>
      </c>
      <c r="D90" s="12" t="s">
        <v>4</v>
      </c>
      <c r="E90" s="12" t="s">
        <v>5</v>
      </c>
      <c r="F90" s="8">
        <v>56.105273895746201</v>
      </c>
    </row>
    <row r="91" spans="1:6" ht="13">
      <c r="A91" s="12" t="s">
        <v>26</v>
      </c>
      <c r="B91" s="8" t="s">
        <v>284</v>
      </c>
      <c r="C91" s="12" t="s">
        <v>296</v>
      </c>
      <c r="D91" s="12" t="s">
        <v>4</v>
      </c>
      <c r="E91" s="12" t="s">
        <v>5</v>
      </c>
      <c r="F91" s="8">
        <v>38.888648835501002</v>
      </c>
    </row>
    <row r="92" spans="1:6" ht="13">
      <c r="A92" s="12" t="s">
        <v>27</v>
      </c>
      <c r="B92" s="8" t="s">
        <v>285</v>
      </c>
      <c r="C92" s="12" t="s">
        <v>296</v>
      </c>
      <c r="D92" s="12" t="s">
        <v>4</v>
      </c>
      <c r="E92" s="12" t="s">
        <v>5</v>
      </c>
      <c r="F92" s="8">
        <v>47.707569052593499</v>
      </c>
    </row>
    <row r="93" spans="1:6" ht="13">
      <c r="A93" s="12" t="s">
        <v>28</v>
      </c>
      <c r="B93" s="8" t="s">
        <v>286</v>
      </c>
      <c r="C93" s="12" t="s">
        <v>296</v>
      </c>
      <c r="D93" s="12" t="s">
        <v>4</v>
      </c>
      <c r="E93" s="12" t="s">
        <v>5</v>
      </c>
      <c r="F93" s="8">
        <v>26.046454617883199</v>
      </c>
    </row>
    <row r="94" spans="1:6" ht="13">
      <c r="A94" s="12" t="s">
        <v>29</v>
      </c>
      <c r="B94" s="8" t="s">
        <v>287</v>
      </c>
      <c r="C94" s="12" t="s">
        <v>296</v>
      </c>
      <c r="D94" s="12" t="s">
        <v>4</v>
      </c>
      <c r="E94" s="12" t="s">
        <v>5</v>
      </c>
      <c r="F94" s="8">
        <v>33.631658601296699</v>
      </c>
    </row>
    <row r="95" spans="1:6" ht="13">
      <c r="A95" s="12" t="s">
        <v>30</v>
      </c>
      <c r="B95" s="8" t="s">
        <v>288</v>
      </c>
      <c r="C95" s="12" t="s">
        <v>296</v>
      </c>
      <c r="D95" s="12" t="s">
        <v>4</v>
      </c>
      <c r="E95" s="12" t="s">
        <v>5</v>
      </c>
      <c r="F95" s="8">
        <v>43.509000924566301</v>
      </c>
    </row>
    <row r="96" spans="1:6" ht="13">
      <c r="A96" s="12" t="s">
        <v>31</v>
      </c>
      <c r="B96" s="8" t="s">
        <v>289</v>
      </c>
      <c r="C96" s="12" t="s">
        <v>296</v>
      </c>
      <c r="D96" s="12" t="s">
        <v>4</v>
      </c>
      <c r="E96" s="12" t="s">
        <v>5</v>
      </c>
      <c r="F96" s="8">
        <v>49.852519629429601</v>
      </c>
    </row>
    <row r="97" spans="1:6" ht="13">
      <c r="A97" s="12" t="s">
        <v>32</v>
      </c>
      <c r="B97" s="8" t="s">
        <v>290</v>
      </c>
      <c r="C97" s="12" t="s">
        <v>296</v>
      </c>
      <c r="D97" s="12" t="s">
        <v>4</v>
      </c>
      <c r="E97" s="12" t="s">
        <v>5</v>
      </c>
      <c r="F97" s="8">
        <v>37.662204266100602</v>
      </c>
    </row>
    <row r="98" spans="1:6" ht="13">
      <c r="A98" s="12" t="s">
        <v>33</v>
      </c>
      <c r="B98" s="8" t="s">
        <v>291</v>
      </c>
      <c r="C98" s="12" t="s">
        <v>296</v>
      </c>
      <c r="D98" s="12" t="s">
        <v>4</v>
      </c>
      <c r="E98" s="12" t="s">
        <v>5</v>
      </c>
      <c r="F98" s="8">
        <v>50.476873621848497</v>
      </c>
    </row>
    <row r="99" spans="1:6" ht="13">
      <c r="A99" s="12" t="s">
        <v>34</v>
      </c>
      <c r="B99" s="8" t="s">
        <v>292</v>
      </c>
      <c r="C99" s="12" t="s">
        <v>296</v>
      </c>
      <c r="D99" s="12" t="s">
        <v>4</v>
      </c>
      <c r="E99" s="12" t="s">
        <v>5</v>
      </c>
      <c r="F99" s="8">
        <v>56.100153537262301</v>
      </c>
    </row>
    <row r="100" spans="1:6" ht="13">
      <c r="A100" s="12" t="s">
        <v>35</v>
      </c>
      <c r="B100" s="8" t="s">
        <v>293</v>
      </c>
      <c r="C100" s="12" t="s">
        <v>296</v>
      </c>
      <c r="D100" s="12" t="s">
        <v>4</v>
      </c>
      <c r="E100" s="12" t="s">
        <v>5</v>
      </c>
      <c r="F100" s="8">
        <v>31.328320802004999</v>
      </c>
    </row>
    <row r="101" spans="1:6" ht="13">
      <c r="A101" s="12" t="s">
        <v>3</v>
      </c>
      <c r="B101" s="8" t="s">
        <v>261</v>
      </c>
      <c r="C101" s="12" t="s">
        <v>297</v>
      </c>
      <c r="D101" s="12" t="s">
        <v>4</v>
      </c>
      <c r="E101" s="12" t="s">
        <v>5</v>
      </c>
      <c r="F101" s="8">
        <v>48.749852808415397</v>
      </c>
    </row>
    <row r="102" spans="1:6" ht="13">
      <c r="A102" s="12" t="s">
        <v>4</v>
      </c>
      <c r="B102" s="8" t="s">
        <v>262</v>
      </c>
      <c r="C102" s="12" t="s">
        <v>297</v>
      </c>
      <c r="D102" s="12" t="s">
        <v>4</v>
      </c>
      <c r="E102" s="12" t="s">
        <v>5</v>
      </c>
      <c r="F102" s="8">
        <v>36.082267570059699</v>
      </c>
    </row>
    <row r="103" spans="1:6" ht="13">
      <c r="A103" s="12" t="s">
        <v>5</v>
      </c>
      <c r="B103" s="8" t="s">
        <v>263</v>
      </c>
      <c r="C103" s="12" t="s">
        <v>297</v>
      </c>
      <c r="D103" s="12" t="s">
        <v>4</v>
      </c>
      <c r="E103" s="12" t="s">
        <v>5</v>
      </c>
      <c r="F103" s="8">
        <v>44.353182751539997</v>
      </c>
    </row>
    <row r="104" spans="1:6" ht="13">
      <c r="A104" s="12" t="s">
        <v>6</v>
      </c>
      <c r="B104" s="8" t="s">
        <v>264</v>
      </c>
      <c r="C104" s="12" t="s">
        <v>297</v>
      </c>
      <c r="D104" s="12" t="s">
        <v>4</v>
      </c>
      <c r="E104" s="12" t="s">
        <v>5</v>
      </c>
      <c r="F104" s="8">
        <v>35.106196243637001</v>
      </c>
    </row>
    <row r="105" spans="1:6" ht="13">
      <c r="A105" s="12" t="s">
        <v>7</v>
      </c>
      <c r="B105" s="8" t="s">
        <v>265</v>
      </c>
      <c r="C105" s="12" t="s">
        <v>297</v>
      </c>
      <c r="D105" s="12" t="s">
        <v>4</v>
      </c>
      <c r="E105" s="12" t="s">
        <v>5</v>
      </c>
      <c r="F105" s="8">
        <v>49.366463715649203</v>
      </c>
    </row>
    <row r="106" spans="1:6" ht="13">
      <c r="A106" s="12" t="s">
        <v>8</v>
      </c>
      <c r="B106" s="8" t="s">
        <v>266</v>
      </c>
      <c r="C106" s="12" t="s">
        <v>297</v>
      </c>
      <c r="D106" s="12" t="s">
        <v>4</v>
      </c>
      <c r="E106" s="12" t="s">
        <v>5</v>
      </c>
      <c r="F106" s="8">
        <v>40.2576489533011</v>
      </c>
    </row>
    <row r="107" spans="1:6" ht="13">
      <c r="A107" s="12" t="s">
        <v>9</v>
      </c>
      <c r="B107" s="8" t="s">
        <v>267</v>
      </c>
      <c r="C107" s="12" t="s">
        <v>297</v>
      </c>
      <c r="D107" s="12" t="s">
        <v>4</v>
      </c>
      <c r="E107" s="12" t="s">
        <v>5</v>
      </c>
      <c r="F107" s="8">
        <v>8.2345191040843204</v>
      </c>
    </row>
    <row r="108" spans="1:6" ht="13">
      <c r="A108" s="12" t="s">
        <v>10</v>
      </c>
      <c r="B108" s="8" t="s">
        <v>268</v>
      </c>
      <c r="C108" s="12" t="s">
        <v>297</v>
      </c>
      <c r="D108" s="12" t="s">
        <v>4</v>
      </c>
      <c r="E108" s="12" t="s">
        <v>5</v>
      </c>
      <c r="F108" s="8">
        <v>57.850452917786399</v>
      </c>
    </row>
    <row r="109" spans="1:6" ht="13">
      <c r="A109" s="12" t="s">
        <v>11</v>
      </c>
      <c r="B109" s="8" t="s">
        <v>269</v>
      </c>
      <c r="C109" s="12" t="s">
        <v>297</v>
      </c>
      <c r="D109" s="12" t="s">
        <v>4</v>
      </c>
      <c r="E109" s="12" t="s">
        <v>5</v>
      </c>
      <c r="F109" s="8">
        <v>72.503172013775597</v>
      </c>
    </row>
    <row r="110" spans="1:6" ht="13">
      <c r="A110" s="12" t="s">
        <v>12</v>
      </c>
      <c r="B110" s="8" t="s">
        <v>270</v>
      </c>
      <c r="C110" s="12" t="s">
        <v>297</v>
      </c>
      <c r="D110" s="12" t="s">
        <v>4</v>
      </c>
      <c r="E110" s="12" t="s">
        <v>5</v>
      </c>
      <c r="F110" s="8">
        <v>87.074124163995805</v>
      </c>
    </row>
    <row r="111" spans="1:6" ht="13">
      <c r="A111" s="12" t="s">
        <v>13</v>
      </c>
      <c r="B111" s="8" t="s">
        <v>271</v>
      </c>
      <c r="C111" s="12" t="s">
        <v>297</v>
      </c>
      <c r="D111" s="12" t="s">
        <v>4</v>
      </c>
      <c r="E111" s="12" t="s">
        <v>5</v>
      </c>
      <c r="F111" s="8">
        <v>36.751194413818403</v>
      </c>
    </row>
    <row r="112" spans="1:6" ht="13">
      <c r="A112" s="12" t="s">
        <v>14</v>
      </c>
      <c r="B112" s="8" t="s">
        <v>272</v>
      </c>
      <c r="C112" s="12" t="s">
        <v>297</v>
      </c>
      <c r="D112" s="12" t="s">
        <v>4</v>
      </c>
      <c r="E112" s="12" t="s">
        <v>5</v>
      </c>
      <c r="F112" s="8">
        <v>29.7593409089129</v>
      </c>
    </row>
    <row r="113" spans="1:6" ht="13">
      <c r="A113" s="12" t="s">
        <v>15</v>
      </c>
      <c r="B113" s="8" t="s">
        <v>273</v>
      </c>
      <c r="C113" s="12" t="s">
        <v>297</v>
      </c>
      <c r="D113" s="12" t="s">
        <v>4</v>
      </c>
      <c r="E113" s="12" t="s">
        <v>5</v>
      </c>
      <c r="F113" s="8">
        <v>77.124787906833305</v>
      </c>
    </row>
    <row r="114" spans="1:6" ht="13">
      <c r="A114" s="12" t="s">
        <v>16</v>
      </c>
      <c r="B114" s="8" t="s">
        <v>274</v>
      </c>
      <c r="C114" s="12" t="s">
        <v>297</v>
      </c>
      <c r="D114" s="12" t="s">
        <v>4</v>
      </c>
      <c r="E114" s="12" t="s">
        <v>5</v>
      </c>
      <c r="F114" s="8">
        <v>57.580942353250897</v>
      </c>
    </row>
    <row r="115" spans="1:6" ht="13">
      <c r="A115" s="12" t="s">
        <v>17</v>
      </c>
      <c r="B115" s="8" t="s">
        <v>275</v>
      </c>
      <c r="C115" s="12" t="s">
        <v>297</v>
      </c>
      <c r="D115" s="12" t="s">
        <v>4</v>
      </c>
      <c r="E115" s="12" t="s">
        <v>5</v>
      </c>
      <c r="F115" s="8">
        <v>33.727687837276903</v>
      </c>
    </row>
    <row r="116" spans="1:6" ht="13">
      <c r="A116" s="12" t="s">
        <v>18</v>
      </c>
      <c r="B116" s="8" t="s">
        <v>276</v>
      </c>
      <c r="C116" s="12" t="s">
        <v>297</v>
      </c>
      <c r="D116" s="12" t="s">
        <v>4</v>
      </c>
      <c r="E116" s="12" t="s">
        <v>5</v>
      </c>
      <c r="F116" s="8">
        <v>43.325837759993199</v>
      </c>
    </row>
    <row r="117" spans="1:6" ht="13">
      <c r="A117" s="12" t="s">
        <v>19</v>
      </c>
      <c r="B117" s="8" t="s">
        <v>277</v>
      </c>
      <c r="C117" s="12" t="s">
        <v>297</v>
      </c>
      <c r="D117" s="12" t="s">
        <v>4</v>
      </c>
      <c r="E117" s="12" t="s">
        <v>5</v>
      </c>
      <c r="F117" s="8">
        <v>43.3990105025605</v>
      </c>
    </row>
    <row r="118" spans="1:6" ht="13">
      <c r="A118" s="12" t="s">
        <v>20</v>
      </c>
      <c r="B118" s="8" t="s">
        <v>278</v>
      </c>
      <c r="C118" s="12" t="s">
        <v>297</v>
      </c>
      <c r="D118" s="12" t="s">
        <v>4</v>
      </c>
      <c r="E118" s="12" t="s">
        <v>5</v>
      </c>
      <c r="F118" s="8">
        <v>65.827132226674294</v>
      </c>
    </row>
    <row r="119" spans="1:6" ht="13">
      <c r="A119" s="12" t="s">
        <v>21</v>
      </c>
      <c r="B119" s="8" t="s">
        <v>279</v>
      </c>
      <c r="C119" s="12" t="s">
        <v>297</v>
      </c>
      <c r="D119" s="12" t="s">
        <v>4</v>
      </c>
      <c r="E119" s="12" t="s">
        <v>5</v>
      </c>
      <c r="F119" s="8">
        <v>71.816508819964994</v>
      </c>
    </row>
    <row r="120" spans="1:6" ht="13">
      <c r="A120" s="12" t="s">
        <v>22</v>
      </c>
      <c r="B120" s="8" t="s">
        <v>280</v>
      </c>
      <c r="C120" s="12" t="s">
        <v>297</v>
      </c>
      <c r="D120" s="12" t="s">
        <v>4</v>
      </c>
      <c r="E120" s="12" t="s">
        <v>5</v>
      </c>
      <c r="F120" s="8">
        <v>28.5365324688666</v>
      </c>
    </row>
    <row r="121" spans="1:6" ht="13">
      <c r="A121" s="12" t="s">
        <v>23</v>
      </c>
      <c r="B121" s="8" t="s">
        <v>281</v>
      </c>
      <c r="C121" s="12" t="s">
        <v>297</v>
      </c>
      <c r="D121" s="12" t="s">
        <v>4</v>
      </c>
      <c r="E121" s="12" t="s">
        <v>5</v>
      </c>
      <c r="F121" s="8">
        <v>63.221256589257699</v>
      </c>
    </row>
    <row r="122" spans="1:6" ht="13">
      <c r="A122" s="12" t="s">
        <v>24</v>
      </c>
      <c r="B122" s="8" t="s">
        <v>282</v>
      </c>
      <c r="C122" s="12" t="s">
        <v>297</v>
      </c>
      <c r="D122" s="12" t="s">
        <v>4</v>
      </c>
      <c r="E122" s="12" t="s">
        <v>5</v>
      </c>
      <c r="F122" s="8">
        <v>41.610382091856401</v>
      </c>
    </row>
    <row r="123" spans="1:6" ht="13">
      <c r="A123" s="12" t="s">
        <v>25</v>
      </c>
      <c r="B123" s="8" t="s">
        <v>283</v>
      </c>
      <c r="C123" s="12" t="s">
        <v>297</v>
      </c>
      <c r="D123" s="12" t="s">
        <v>4</v>
      </c>
      <c r="E123" s="12" t="s">
        <v>5</v>
      </c>
      <c r="F123" s="8">
        <v>59.031877213695402</v>
      </c>
    </row>
    <row r="124" spans="1:6" ht="13">
      <c r="A124" s="12" t="s">
        <v>26</v>
      </c>
      <c r="B124" s="8" t="s">
        <v>284</v>
      </c>
      <c r="C124" s="12" t="s">
        <v>297</v>
      </c>
      <c r="D124" s="12" t="s">
        <v>4</v>
      </c>
      <c r="E124" s="12" t="s">
        <v>5</v>
      </c>
      <c r="F124" s="8">
        <v>33.7367688609623</v>
      </c>
    </row>
    <row r="125" spans="1:6" ht="13">
      <c r="A125" s="12" t="s">
        <v>27</v>
      </c>
      <c r="B125" s="8" t="s">
        <v>285</v>
      </c>
      <c r="C125" s="12" t="s">
        <v>297</v>
      </c>
      <c r="D125" s="12" t="s">
        <v>4</v>
      </c>
      <c r="E125" s="12" t="s">
        <v>5</v>
      </c>
      <c r="F125" s="8">
        <v>41.0284463894967</v>
      </c>
    </row>
    <row r="126" spans="1:6" ht="13">
      <c r="A126" s="12" t="s">
        <v>28</v>
      </c>
      <c r="B126" s="8" t="s">
        <v>286</v>
      </c>
      <c r="C126" s="12" t="s">
        <v>297</v>
      </c>
      <c r="D126" s="12" t="s">
        <v>4</v>
      </c>
      <c r="E126" s="12" t="s">
        <v>5</v>
      </c>
      <c r="F126" s="8">
        <v>38.809204249607902</v>
      </c>
    </row>
    <row r="127" spans="1:6" ht="13">
      <c r="A127" s="12" t="s">
        <v>29</v>
      </c>
      <c r="B127" s="8" t="s">
        <v>287</v>
      </c>
      <c r="C127" s="12" t="s">
        <v>297</v>
      </c>
      <c r="D127" s="12" t="s">
        <v>4</v>
      </c>
      <c r="E127" s="12" t="s">
        <v>5</v>
      </c>
      <c r="F127" s="8">
        <v>35.371211557077999</v>
      </c>
    </row>
    <row r="128" spans="1:6" ht="13">
      <c r="A128" s="12" t="s">
        <v>30</v>
      </c>
      <c r="B128" s="8" t="s">
        <v>288</v>
      </c>
      <c r="C128" s="12" t="s">
        <v>297</v>
      </c>
      <c r="D128" s="12" t="s">
        <v>4</v>
      </c>
      <c r="E128" s="12" t="s">
        <v>5</v>
      </c>
      <c r="F128" s="8">
        <v>49.814154883703097</v>
      </c>
    </row>
    <row r="129" spans="1:6" ht="13">
      <c r="A129" s="12" t="s">
        <v>31</v>
      </c>
      <c r="B129" s="8" t="s">
        <v>289</v>
      </c>
      <c r="C129" s="12" t="s">
        <v>297</v>
      </c>
      <c r="D129" s="12" t="s">
        <v>4</v>
      </c>
      <c r="E129" s="12" t="s">
        <v>5</v>
      </c>
      <c r="F129" s="8">
        <v>46.061722708429301</v>
      </c>
    </row>
    <row r="130" spans="1:6" ht="13">
      <c r="A130" s="12" t="s">
        <v>32</v>
      </c>
      <c r="B130" s="8" t="s">
        <v>290</v>
      </c>
      <c r="C130" s="12" t="s">
        <v>297</v>
      </c>
      <c r="D130" s="12" t="s">
        <v>4</v>
      </c>
      <c r="E130" s="12" t="s">
        <v>5</v>
      </c>
      <c r="F130" s="8">
        <v>56.354961115076797</v>
      </c>
    </row>
    <row r="131" spans="1:6" ht="13">
      <c r="A131" s="12" t="s">
        <v>33</v>
      </c>
      <c r="B131" s="8" t="s">
        <v>291</v>
      </c>
      <c r="C131" s="12" t="s">
        <v>297</v>
      </c>
      <c r="D131" s="12" t="s">
        <v>4</v>
      </c>
      <c r="E131" s="12" t="s">
        <v>5</v>
      </c>
      <c r="F131" s="8">
        <v>42.830679615808798</v>
      </c>
    </row>
    <row r="132" spans="1:6" ht="13">
      <c r="A132" s="12" t="s">
        <v>34</v>
      </c>
      <c r="B132" s="8" t="s">
        <v>292</v>
      </c>
      <c r="C132" s="12" t="s">
        <v>297</v>
      </c>
      <c r="D132" s="12" t="s">
        <v>4</v>
      </c>
      <c r="E132" s="12" t="s">
        <v>5</v>
      </c>
      <c r="F132" s="8">
        <v>66.996063981241093</v>
      </c>
    </row>
    <row r="133" spans="1:6" ht="13">
      <c r="A133" s="12" t="s">
        <v>35</v>
      </c>
      <c r="B133" s="8" t="s">
        <v>293</v>
      </c>
      <c r="C133" s="12" t="s">
        <v>297</v>
      </c>
      <c r="D133" s="12" t="s">
        <v>4</v>
      </c>
      <c r="E133" s="12" t="s">
        <v>5</v>
      </c>
      <c r="F133" s="8">
        <v>14.4931737151802</v>
      </c>
    </row>
    <row r="134" spans="1:6" ht="13">
      <c r="A134" s="12" t="s">
        <v>3</v>
      </c>
      <c r="B134" s="8" t="s">
        <v>261</v>
      </c>
      <c r="C134" s="12" t="s">
        <v>298</v>
      </c>
      <c r="D134" s="12" t="s">
        <v>4</v>
      </c>
      <c r="E134" s="12" t="s">
        <v>5</v>
      </c>
      <c r="F134" s="8">
        <v>46.8807985335879</v>
      </c>
    </row>
    <row r="135" spans="1:6" ht="13">
      <c r="A135" s="12" t="s">
        <v>4</v>
      </c>
      <c r="B135" s="8" t="s">
        <v>262</v>
      </c>
      <c r="C135" s="12" t="s">
        <v>298</v>
      </c>
      <c r="D135" s="12" t="s">
        <v>4</v>
      </c>
      <c r="E135" s="12" t="s">
        <v>5</v>
      </c>
      <c r="F135" s="8">
        <v>48.5456531413083</v>
      </c>
    </row>
    <row r="136" spans="1:6" ht="13">
      <c r="A136" s="12" t="s">
        <v>5</v>
      </c>
      <c r="B136" s="8" t="s">
        <v>263</v>
      </c>
      <c r="C136" s="12" t="s">
        <v>298</v>
      </c>
      <c r="D136" s="12" t="s">
        <v>4</v>
      </c>
      <c r="E136" s="12" t="s">
        <v>5</v>
      </c>
      <c r="F136" s="8">
        <v>37.268816870351102</v>
      </c>
    </row>
    <row r="137" spans="1:6" ht="13">
      <c r="A137" s="12" t="s">
        <v>6</v>
      </c>
      <c r="B137" s="8" t="s">
        <v>264</v>
      </c>
      <c r="C137" s="12" t="s">
        <v>298</v>
      </c>
      <c r="D137" s="12" t="s">
        <v>4</v>
      </c>
      <c r="E137" s="12" t="s">
        <v>5</v>
      </c>
      <c r="F137" s="8">
        <v>32.7707684745207</v>
      </c>
    </row>
    <row r="138" spans="1:6" ht="13">
      <c r="A138" s="12" t="s">
        <v>7</v>
      </c>
      <c r="B138" s="8" t="s">
        <v>265</v>
      </c>
      <c r="C138" s="12" t="s">
        <v>298</v>
      </c>
      <c r="D138" s="12" t="s">
        <v>4</v>
      </c>
      <c r="E138" s="12" t="s">
        <v>5</v>
      </c>
      <c r="F138" s="8">
        <v>60.679611650485398</v>
      </c>
    </row>
    <row r="139" spans="1:6" ht="13">
      <c r="A139" s="12" t="s">
        <v>8</v>
      </c>
      <c r="B139" s="8" t="s">
        <v>266</v>
      </c>
      <c r="C139" s="12" t="s">
        <v>298</v>
      </c>
      <c r="D139" s="12" t="s">
        <v>4</v>
      </c>
      <c r="E139" s="12" t="s">
        <v>5</v>
      </c>
      <c r="F139" s="8">
        <v>26.889912697416801</v>
      </c>
    </row>
    <row r="140" spans="1:6" ht="13">
      <c r="A140" s="12" t="s">
        <v>9</v>
      </c>
      <c r="B140" s="8" t="s">
        <v>267</v>
      </c>
      <c r="C140" s="12" t="s">
        <v>298</v>
      </c>
      <c r="D140" s="12" t="s">
        <v>4</v>
      </c>
      <c r="E140" s="12" t="s">
        <v>5</v>
      </c>
      <c r="F140" s="8">
        <v>43.222683264177</v>
      </c>
    </row>
    <row r="141" spans="1:6" ht="13">
      <c r="A141" s="12" t="s">
        <v>10</v>
      </c>
      <c r="B141" s="8" t="s">
        <v>268</v>
      </c>
      <c r="C141" s="12" t="s">
        <v>298</v>
      </c>
      <c r="D141" s="12" t="s">
        <v>4</v>
      </c>
      <c r="E141" s="12" t="s">
        <v>5</v>
      </c>
      <c r="F141" s="8">
        <v>58.631376162157601</v>
      </c>
    </row>
    <row r="142" spans="1:6" ht="13">
      <c r="A142" s="12" t="s">
        <v>11</v>
      </c>
      <c r="B142" s="8" t="s">
        <v>269</v>
      </c>
      <c r="C142" s="12" t="s">
        <v>298</v>
      </c>
      <c r="D142" s="12" t="s">
        <v>4</v>
      </c>
      <c r="E142" s="12" t="s">
        <v>5</v>
      </c>
      <c r="F142" s="8">
        <v>59.651799958382497</v>
      </c>
    </row>
    <row r="143" spans="1:6" ht="13">
      <c r="A143" s="12" t="s">
        <v>12</v>
      </c>
      <c r="B143" s="8" t="s">
        <v>270</v>
      </c>
      <c r="C143" s="12" t="s">
        <v>298</v>
      </c>
      <c r="D143" s="12" t="s">
        <v>4</v>
      </c>
      <c r="E143" s="12" t="s">
        <v>5</v>
      </c>
      <c r="F143" s="8">
        <v>83.7069866133711</v>
      </c>
    </row>
    <row r="144" spans="1:6" ht="13">
      <c r="A144" s="12" t="s">
        <v>13</v>
      </c>
      <c r="B144" s="8" t="s">
        <v>271</v>
      </c>
      <c r="C144" s="12" t="s">
        <v>298</v>
      </c>
      <c r="D144" s="12" t="s">
        <v>4</v>
      </c>
      <c r="E144" s="12" t="s">
        <v>5</v>
      </c>
      <c r="F144" s="8">
        <v>56.029542849866303</v>
      </c>
    </row>
    <row r="145" spans="1:6" ht="13">
      <c r="A145" s="12" t="s">
        <v>14</v>
      </c>
      <c r="B145" s="8" t="s">
        <v>272</v>
      </c>
      <c r="C145" s="12" t="s">
        <v>298</v>
      </c>
      <c r="D145" s="12" t="s">
        <v>4</v>
      </c>
      <c r="E145" s="12" t="s">
        <v>5</v>
      </c>
      <c r="F145" s="8">
        <v>37.545054064877903</v>
      </c>
    </row>
    <row r="146" spans="1:6" ht="13">
      <c r="A146" s="12" t="s">
        <v>15</v>
      </c>
      <c r="B146" s="8" t="s">
        <v>273</v>
      </c>
      <c r="C146" s="12" t="s">
        <v>298</v>
      </c>
      <c r="D146" s="12" t="s">
        <v>4</v>
      </c>
      <c r="E146" s="12" t="s">
        <v>5</v>
      </c>
      <c r="F146" s="8">
        <v>76.969702800735107</v>
      </c>
    </row>
    <row r="147" spans="1:6" ht="13">
      <c r="A147" s="12" t="s">
        <v>16</v>
      </c>
      <c r="B147" s="8" t="s">
        <v>274</v>
      </c>
      <c r="C147" s="12" t="s">
        <v>298</v>
      </c>
      <c r="D147" s="12" t="s">
        <v>4</v>
      </c>
      <c r="E147" s="12" t="s">
        <v>5</v>
      </c>
      <c r="F147" s="8">
        <v>38.348459670203198</v>
      </c>
    </row>
    <row r="148" spans="1:6" ht="13">
      <c r="A148" s="12" t="s">
        <v>17</v>
      </c>
      <c r="B148" s="8" t="s">
        <v>275</v>
      </c>
      <c r="C148" s="12" t="s">
        <v>298</v>
      </c>
      <c r="D148" s="12" t="s">
        <v>4</v>
      </c>
      <c r="E148" s="12" t="s">
        <v>5</v>
      </c>
      <c r="F148" s="8">
        <v>48.365064737292698</v>
      </c>
    </row>
    <row r="149" spans="1:6" ht="13">
      <c r="A149" s="12" t="s">
        <v>18</v>
      </c>
      <c r="B149" s="8" t="s">
        <v>276</v>
      </c>
      <c r="C149" s="12" t="s">
        <v>298</v>
      </c>
      <c r="D149" s="12" t="s">
        <v>4</v>
      </c>
      <c r="E149" s="12" t="s">
        <v>5</v>
      </c>
      <c r="F149" s="8">
        <v>33.700847777290001</v>
      </c>
    </row>
    <row r="150" spans="1:6" ht="13">
      <c r="A150" s="12" t="s">
        <v>19</v>
      </c>
      <c r="B150" s="8" t="s">
        <v>277</v>
      </c>
      <c r="C150" s="12" t="s">
        <v>298</v>
      </c>
      <c r="D150" s="12" t="s">
        <v>4</v>
      </c>
      <c r="E150" s="12" t="s">
        <v>5</v>
      </c>
      <c r="F150" s="8">
        <v>49.496449387355199</v>
      </c>
    </row>
    <row r="151" spans="1:6" ht="13">
      <c r="A151" s="12" t="s">
        <v>20</v>
      </c>
      <c r="B151" s="8" t="s">
        <v>278</v>
      </c>
      <c r="C151" s="12" t="s">
        <v>298</v>
      </c>
      <c r="D151" s="12" t="s">
        <v>4</v>
      </c>
      <c r="E151" s="12" t="s">
        <v>5</v>
      </c>
      <c r="F151" s="8">
        <v>42.367752088124902</v>
      </c>
    </row>
    <row r="152" spans="1:6" ht="13">
      <c r="A152" s="12" t="s">
        <v>21</v>
      </c>
      <c r="B152" s="8" t="s">
        <v>279</v>
      </c>
      <c r="C152" s="12" t="s">
        <v>298</v>
      </c>
      <c r="D152" s="12" t="s">
        <v>4</v>
      </c>
      <c r="E152" s="12" t="s">
        <v>5</v>
      </c>
      <c r="F152" s="8">
        <v>33.334722280095001</v>
      </c>
    </row>
    <row r="153" spans="1:6" ht="13">
      <c r="A153" s="12" t="s">
        <v>22</v>
      </c>
      <c r="B153" s="8" t="s">
        <v>280</v>
      </c>
      <c r="C153" s="12" t="s">
        <v>298</v>
      </c>
      <c r="D153" s="12" t="s">
        <v>4</v>
      </c>
      <c r="E153" s="12" t="s">
        <v>5</v>
      </c>
      <c r="F153" s="8">
        <v>29.749645292690701</v>
      </c>
    </row>
    <row r="154" spans="1:6" ht="13">
      <c r="A154" s="12" t="s">
        <v>23</v>
      </c>
      <c r="B154" s="8" t="s">
        <v>281</v>
      </c>
      <c r="C154" s="12" t="s">
        <v>298</v>
      </c>
      <c r="D154" s="12" t="s">
        <v>4</v>
      </c>
      <c r="E154" s="12" t="s">
        <v>5</v>
      </c>
      <c r="F154" s="8">
        <v>49.983024633143501</v>
      </c>
    </row>
    <row r="155" spans="1:6" ht="13">
      <c r="A155" s="12" t="s">
        <v>24</v>
      </c>
      <c r="B155" s="8" t="s">
        <v>282</v>
      </c>
      <c r="C155" s="12" t="s">
        <v>298</v>
      </c>
      <c r="D155" s="12" t="s">
        <v>4</v>
      </c>
      <c r="E155" s="12" t="s">
        <v>5</v>
      </c>
      <c r="F155" s="8">
        <v>36.126938653922899</v>
      </c>
    </row>
    <row r="156" spans="1:6" ht="13">
      <c r="A156" s="12" t="s">
        <v>25</v>
      </c>
      <c r="B156" s="8" t="s">
        <v>283</v>
      </c>
      <c r="C156" s="12" t="s">
        <v>298</v>
      </c>
      <c r="D156" s="12" t="s">
        <v>4</v>
      </c>
      <c r="E156" s="12" t="s">
        <v>5</v>
      </c>
      <c r="F156" s="8">
        <v>57.349912671723899</v>
      </c>
    </row>
    <row r="157" spans="1:6" ht="13">
      <c r="A157" s="12" t="s">
        <v>26</v>
      </c>
      <c r="B157" s="8" t="s">
        <v>284</v>
      </c>
      <c r="C157" s="12" t="s">
        <v>298</v>
      </c>
      <c r="D157" s="12" t="s">
        <v>4</v>
      </c>
      <c r="E157" s="12" t="s">
        <v>5</v>
      </c>
      <c r="F157" s="8">
        <v>41.186161449752902</v>
      </c>
    </row>
    <row r="158" spans="1:6" ht="13">
      <c r="A158" s="12" t="s">
        <v>27</v>
      </c>
      <c r="B158" s="8" t="s">
        <v>285</v>
      </c>
      <c r="C158" s="12" t="s">
        <v>298</v>
      </c>
      <c r="D158" s="12" t="s">
        <v>4</v>
      </c>
      <c r="E158" s="12" t="s">
        <v>5</v>
      </c>
      <c r="F158" s="8">
        <v>34.769305656965997</v>
      </c>
    </row>
    <row r="159" spans="1:6" ht="13">
      <c r="A159" s="12" t="s">
        <v>28</v>
      </c>
      <c r="B159" s="8" t="s">
        <v>286</v>
      </c>
      <c r="C159" s="12" t="s">
        <v>298</v>
      </c>
      <c r="D159" s="12" t="s">
        <v>4</v>
      </c>
      <c r="E159" s="12" t="s">
        <v>5</v>
      </c>
      <c r="F159" s="8">
        <v>38.207249410279402</v>
      </c>
    </row>
    <row r="160" spans="1:6" ht="13">
      <c r="A160" s="12" t="s">
        <v>29</v>
      </c>
      <c r="B160" s="8" t="s">
        <v>287</v>
      </c>
      <c r="C160" s="12" t="s">
        <v>298</v>
      </c>
      <c r="D160" s="12" t="s">
        <v>4</v>
      </c>
      <c r="E160" s="12" t="s">
        <v>5</v>
      </c>
      <c r="F160" s="8">
        <v>42.9360812425329</v>
      </c>
    </row>
    <row r="161" spans="1:6" ht="13">
      <c r="A161" s="12" t="s">
        <v>30</v>
      </c>
      <c r="B161" s="8" t="s">
        <v>288</v>
      </c>
      <c r="C161" s="12" t="s">
        <v>298</v>
      </c>
      <c r="D161" s="12" t="s">
        <v>4</v>
      </c>
      <c r="E161" s="12" t="s">
        <v>5</v>
      </c>
      <c r="F161" s="8">
        <v>44.1560436184918</v>
      </c>
    </row>
    <row r="162" spans="1:6" ht="13">
      <c r="A162" s="12" t="s">
        <v>31</v>
      </c>
      <c r="B162" s="8" t="s">
        <v>289</v>
      </c>
      <c r="C162" s="12" t="s">
        <v>298</v>
      </c>
      <c r="D162" s="12" t="s">
        <v>4</v>
      </c>
      <c r="E162" s="12" t="s">
        <v>5</v>
      </c>
      <c r="F162" s="8">
        <v>65.600312648298598</v>
      </c>
    </row>
    <row r="163" spans="1:6" ht="13">
      <c r="A163" s="12" t="s">
        <v>32</v>
      </c>
      <c r="B163" s="8" t="s">
        <v>290</v>
      </c>
      <c r="C163" s="12" t="s">
        <v>298</v>
      </c>
      <c r="D163" s="12" t="s">
        <v>4</v>
      </c>
      <c r="E163" s="12" t="s">
        <v>5</v>
      </c>
      <c r="F163" s="8">
        <v>51.504672209550399</v>
      </c>
    </row>
    <row r="164" spans="1:6" ht="13">
      <c r="A164" s="12" t="s">
        <v>33</v>
      </c>
      <c r="B164" s="8" t="s">
        <v>291</v>
      </c>
      <c r="C164" s="12" t="s">
        <v>298</v>
      </c>
      <c r="D164" s="12" t="s">
        <v>4</v>
      </c>
      <c r="E164" s="12" t="s">
        <v>5</v>
      </c>
      <c r="F164" s="8">
        <v>42.313594511644702</v>
      </c>
    </row>
    <row r="165" spans="1:6" ht="13">
      <c r="A165" s="12" t="s">
        <v>34</v>
      </c>
      <c r="B165" s="8" t="s">
        <v>292</v>
      </c>
      <c r="C165" s="12" t="s">
        <v>298</v>
      </c>
      <c r="D165" s="12" t="s">
        <v>4</v>
      </c>
      <c r="E165" s="12" t="s">
        <v>5</v>
      </c>
      <c r="F165" s="8">
        <v>32.604265724765703</v>
      </c>
    </row>
    <row r="166" spans="1:6" ht="13">
      <c r="A166" s="12" t="s">
        <v>35</v>
      </c>
      <c r="B166" s="8" t="s">
        <v>293</v>
      </c>
      <c r="C166" s="12" t="s">
        <v>298</v>
      </c>
      <c r="D166" s="12" t="s">
        <v>4</v>
      </c>
      <c r="E166" s="12" t="s">
        <v>5</v>
      </c>
      <c r="F166" s="8">
        <v>47.296698099263899</v>
      </c>
    </row>
    <row r="167" spans="1:6" ht="13">
      <c r="A167" s="12" t="s">
        <v>3</v>
      </c>
      <c r="B167" s="8" t="s">
        <v>261</v>
      </c>
      <c r="C167" s="12" t="s">
        <v>299</v>
      </c>
      <c r="D167" s="12" t="s">
        <v>4</v>
      </c>
      <c r="E167" s="12" t="s">
        <v>5</v>
      </c>
      <c r="F167" s="8">
        <v>41.584202703465998</v>
      </c>
    </row>
    <row r="168" spans="1:6" ht="13">
      <c r="A168" s="12" t="s">
        <v>4</v>
      </c>
      <c r="B168" s="8" t="s">
        <v>262</v>
      </c>
      <c r="C168" s="12" t="s">
        <v>299</v>
      </c>
      <c r="D168" s="12" t="s">
        <v>4</v>
      </c>
      <c r="E168" s="12" t="s">
        <v>5</v>
      </c>
      <c r="F168" s="8">
        <v>19.805902158843299</v>
      </c>
    </row>
    <row r="169" spans="1:6" ht="13">
      <c r="A169" s="12" t="s">
        <v>5</v>
      </c>
      <c r="B169" s="8" t="s">
        <v>263</v>
      </c>
      <c r="C169" s="12" t="s">
        <v>299</v>
      </c>
      <c r="D169" s="12" t="s">
        <v>4</v>
      </c>
      <c r="E169" s="12" t="s">
        <v>5</v>
      </c>
      <c r="F169" s="8">
        <v>35.004413599975599</v>
      </c>
    </row>
    <row r="170" spans="1:6" ht="13">
      <c r="A170" s="12" t="s">
        <v>6</v>
      </c>
      <c r="B170" s="8" t="s">
        <v>264</v>
      </c>
      <c r="C170" s="12" t="s">
        <v>299</v>
      </c>
      <c r="D170" s="12" t="s">
        <v>4</v>
      </c>
      <c r="E170" s="12" t="s">
        <v>5</v>
      </c>
      <c r="F170" s="8">
        <v>61.363810692644002</v>
      </c>
    </row>
    <row r="171" spans="1:6" ht="13">
      <c r="A171" s="12" t="s">
        <v>7</v>
      </c>
      <c r="B171" s="8" t="s">
        <v>265</v>
      </c>
      <c r="C171" s="12" t="s">
        <v>299</v>
      </c>
      <c r="D171" s="12" t="s">
        <v>4</v>
      </c>
      <c r="E171" s="12" t="s">
        <v>5</v>
      </c>
      <c r="F171" s="8">
        <v>17.847581652686099</v>
      </c>
    </row>
    <row r="172" spans="1:6" ht="13">
      <c r="A172" s="12" t="s">
        <v>8</v>
      </c>
      <c r="B172" s="8" t="s">
        <v>266</v>
      </c>
      <c r="C172" s="12" t="s">
        <v>299</v>
      </c>
      <c r="D172" s="12" t="s">
        <v>4</v>
      </c>
      <c r="E172" s="12" t="s">
        <v>5</v>
      </c>
      <c r="F172" s="8">
        <v>23.886301206258199</v>
      </c>
    </row>
    <row r="173" spans="1:6" ht="13">
      <c r="A173" s="12" t="s">
        <v>9</v>
      </c>
      <c r="B173" s="8" t="s">
        <v>267</v>
      </c>
      <c r="C173" s="12" t="s">
        <v>299</v>
      </c>
      <c r="D173" s="12" t="s">
        <v>4</v>
      </c>
      <c r="E173" s="12" t="s">
        <v>5</v>
      </c>
      <c r="F173" s="8">
        <v>23.824650571791601</v>
      </c>
    </row>
    <row r="174" spans="1:6" ht="13">
      <c r="A174" s="12" t="s">
        <v>10</v>
      </c>
      <c r="B174" s="8" t="s">
        <v>268</v>
      </c>
      <c r="C174" s="12" t="s">
        <v>299</v>
      </c>
      <c r="D174" s="12" t="s">
        <v>4</v>
      </c>
      <c r="E174" s="12" t="s">
        <v>5</v>
      </c>
      <c r="F174" s="8">
        <v>47.706585417051002</v>
      </c>
    </row>
    <row r="175" spans="1:6" ht="13">
      <c r="A175" s="12" t="s">
        <v>11</v>
      </c>
      <c r="B175" s="8" t="s">
        <v>269</v>
      </c>
      <c r="C175" s="12" t="s">
        <v>299</v>
      </c>
      <c r="D175" s="12" t="s">
        <v>4</v>
      </c>
      <c r="E175" s="12" t="s">
        <v>5</v>
      </c>
      <c r="F175" s="8">
        <v>57.045065601825399</v>
      </c>
    </row>
    <row r="176" spans="1:6" ht="13">
      <c r="A176" s="12" t="s">
        <v>12</v>
      </c>
      <c r="B176" s="8" t="s">
        <v>270</v>
      </c>
      <c r="C176" s="12" t="s">
        <v>299</v>
      </c>
      <c r="D176" s="12" t="s">
        <v>4</v>
      </c>
      <c r="E176" s="12" t="s">
        <v>5</v>
      </c>
      <c r="F176" s="8">
        <v>74.965352148166801</v>
      </c>
    </row>
    <row r="177" spans="1:6" ht="13">
      <c r="A177" s="12" t="s">
        <v>13</v>
      </c>
      <c r="B177" s="8" t="s">
        <v>271</v>
      </c>
      <c r="C177" s="12" t="s">
        <v>299</v>
      </c>
      <c r="D177" s="12" t="s">
        <v>4</v>
      </c>
      <c r="E177" s="12" t="s">
        <v>5</v>
      </c>
      <c r="F177" s="8">
        <v>31.942601602044299</v>
      </c>
    </row>
    <row r="178" spans="1:6" ht="13">
      <c r="A178" s="12" t="s">
        <v>14</v>
      </c>
      <c r="B178" s="8" t="s">
        <v>272</v>
      </c>
      <c r="C178" s="12" t="s">
        <v>299</v>
      </c>
      <c r="D178" s="12" t="s">
        <v>4</v>
      </c>
      <c r="E178" s="12" t="s">
        <v>5</v>
      </c>
      <c r="F178" s="8">
        <v>26.983270372369098</v>
      </c>
    </row>
    <row r="179" spans="1:6" ht="13">
      <c r="A179" s="12" t="s">
        <v>15</v>
      </c>
      <c r="B179" s="8" t="s">
        <v>273</v>
      </c>
      <c r="C179" s="12" t="s">
        <v>299</v>
      </c>
      <c r="D179" s="12" t="s">
        <v>4</v>
      </c>
      <c r="E179" s="12" t="s">
        <v>5</v>
      </c>
      <c r="F179" s="8">
        <v>51.501131336327703</v>
      </c>
    </row>
    <row r="180" spans="1:6" ht="13">
      <c r="A180" s="12" t="s">
        <v>16</v>
      </c>
      <c r="B180" s="8" t="s">
        <v>274</v>
      </c>
      <c r="C180" s="12" t="s">
        <v>299</v>
      </c>
      <c r="D180" s="12" t="s">
        <v>4</v>
      </c>
      <c r="E180" s="12" t="s">
        <v>5</v>
      </c>
      <c r="F180" s="8">
        <v>44.651495080893604</v>
      </c>
    </row>
    <row r="181" spans="1:6" ht="13">
      <c r="A181" s="12" t="s">
        <v>17</v>
      </c>
      <c r="B181" s="8" t="s">
        <v>275</v>
      </c>
      <c r="C181" s="12" t="s">
        <v>299</v>
      </c>
      <c r="D181" s="12" t="s">
        <v>4</v>
      </c>
      <c r="E181" s="12" t="s">
        <v>5</v>
      </c>
      <c r="F181" s="8">
        <v>31.336134400040901</v>
      </c>
    </row>
    <row r="182" spans="1:6" ht="13">
      <c r="A182" s="12" t="s">
        <v>18</v>
      </c>
      <c r="B182" s="8" t="s">
        <v>276</v>
      </c>
      <c r="C182" s="12" t="s">
        <v>299</v>
      </c>
      <c r="D182" s="12" t="s">
        <v>4</v>
      </c>
      <c r="E182" s="12" t="s">
        <v>5</v>
      </c>
      <c r="F182" s="8">
        <v>35.867478486862801</v>
      </c>
    </row>
    <row r="183" spans="1:6" ht="13">
      <c r="A183" s="12" t="s">
        <v>19</v>
      </c>
      <c r="B183" s="8" t="s">
        <v>277</v>
      </c>
      <c r="C183" s="12" t="s">
        <v>299</v>
      </c>
      <c r="D183" s="12" t="s">
        <v>4</v>
      </c>
      <c r="E183" s="12" t="s">
        <v>5</v>
      </c>
      <c r="F183" s="8">
        <v>30.706341819158801</v>
      </c>
    </row>
    <row r="184" spans="1:6" ht="13">
      <c r="A184" s="12" t="s">
        <v>20</v>
      </c>
      <c r="B184" s="8" t="s">
        <v>278</v>
      </c>
      <c r="C184" s="12" t="s">
        <v>299</v>
      </c>
      <c r="D184" s="12" t="s">
        <v>4</v>
      </c>
      <c r="E184" s="12" t="s">
        <v>5</v>
      </c>
      <c r="F184" s="8">
        <v>41.0203820023074</v>
      </c>
    </row>
    <row r="185" spans="1:6" ht="13">
      <c r="A185" s="12" t="s">
        <v>21</v>
      </c>
      <c r="B185" s="8" t="s">
        <v>279</v>
      </c>
      <c r="C185" s="12" t="s">
        <v>299</v>
      </c>
      <c r="D185" s="12" t="s">
        <v>4</v>
      </c>
      <c r="E185" s="12" t="s">
        <v>5</v>
      </c>
      <c r="F185" s="8">
        <v>16.443311682973</v>
      </c>
    </row>
    <row r="186" spans="1:6" ht="13">
      <c r="A186" s="12" t="s">
        <v>22</v>
      </c>
      <c r="B186" s="8" t="s">
        <v>280</v>
      </c>
      <c r="C186" s="12" t="s">
        <v>299</v>
      </c>
      <c r="D186" s="12" t="s">
        <v>4</v>
      </c>
      <c r="E186" s="12" t="s">
        <v>5</v>
      </c>
      <c r="F186" s="8">
        <v>24.021925466516699</v>
      </c>
    </row>
    <row r="187" spans="1:6" ht="13">
      <c r="A187" s="12" t="s">
        <v>23</v>
      </c>
      <c r="B187" s="8" t="s">
        <v>281</v>
      </c>
      <c r="C187" s="12" t="s">
        <v>299</v>
      </c>
      <c r="D187" s="12" t="s">
        <v>4</v>
      </c>
      <c r="E187" s="12" t="s">
        <v>5</v>
      </c>
      <c r="F187" s="8">
        <v>54.242860078076802</v>
      </c>
    </row>
    <row r="188" spans="1:6" ht="13">
      <c r="A188" s="12" t="s">
        <v>24</v>
      </c>
      <c r="B188" s="8" t="s">
        <v>282</v>
      </c>
      <c r="C188" s="12" t="s">
        <v>299</v>
      </c>
      <c r="D188" s="12" t="s">
        <v>4</v>
      </c>
      <c r="E188" s="12" t="s">
        <v>5</v>
      </c>
      <c r="F188" s="8">
        <v>37.822913120768597</v>
      </c>
    </row>
    <row r="189" spans="1:6" ht="13">
      <c r="A189" s="12" t="s">
        <v>25</v>
      </c>
      <c r="B189" s="8" t="s">
        <v>283</v>
      </c>
      <c r="C189" s="12" t="s">
        <v>299</v>
      </c>
      <c r="D189" s="12" t="s">
        <v>4</v>
      </c>
      <c r="E189" s="12" t="s">
        <v>5</v>
      </c>
      <c r="F189" s="8">
        <v>49.757137779883898</v>
      </c>
    </row>
    <row r="190" spans="1:6" ht="13">
      <c r="A190" s="12" t="s">
        <v>26</v>
      </c>
      <c r="B190" s="8" t="s">
        <v>284</v>
      </c>
      <c r="C190" s="12" t="s">
        <v>299</v>
      </c>
      <c r="D190" s="12" t="s">
        <v>4</v>
      </c>
      <c r="E190" s="12" t="s">
        <v>5</v>
      </c>
      <c r="F190" s="8">
        <v>45.542126466981998</v>
      </c>
    </row>
    <row r="191" spans="1:6" ht="13">
      <c r="A191" s="12" t="s">
        <v>27</v>
      </c>
      <c r="B191" s="8" t="s">
        <v>285</v>
      </c>
      <c r="C191" s="12" t="s">
        <v>299</v>
      </c>
      <c r="D191" s="12" t="s">
        <v>4</v>
      </c>
      <c r="E191" s="12" t="s">
        <v>5</v>
      </c>
      <c r="F191" s="8">
        <v>50.238633509168601</v>
      </c>
    </row>
    <row r="192" spans="1:6" ht="13">
      <c r="A192" s="12" t="s">
        <v>28</v>
      </c>
      <c r="B192" s="8" t="s">
        <v>286</v>
      </c>
      <c r="C192" s="12" t="s">
        <v>299</v>
      </c>
      <c r="D192" s="12" t="s">
        <v>4</v>
      </c>
      <c r="E192" s="12" t="s">
        <v>5</v>
      </c>
      <c r="F192" s="8">
        <v>44.332063575463003</v>
      </c>
    </row>
    <row r="193" spans="1:6" ht="13">
      <c r="A193" s="12" t="s">
        <v>29</v>
      </c>
      <c r="B193" s="8" t="s">
        <v>287</v>
      </c>
      <c r="C193" s="12" t="s">
        <v>299</v>
      </c>
      <c r="D193" s="12" t="s">
        <v>4</v>
      </c>
      <c r="E193" s="12" t="s">
        <v>5</v>
      </c>
      <c r="F193" s="8">
        <v>37.502678762768802</v>
      </c>
    </row>
    <row r="194" spans="1:6" ht="13">
      <c r="A194" s="12" t="s">
        <v>30</v>
      </c>
      <c r="B194" s="8" t="s">
        <v>288</v>
      </c>
      <c r="C194" s="12" t="s">
        <v>299</v>
      </c>
      <c r="D194" s="12" t="s">
        <v>4</v>
      </c>
      <c r="E194" s="12" t="s">
        <v>5</v>
      </c>
      <c r="F194" s="8">
        <v>47.8918381255871</v>
      </c>
    </row>
    <row r="195" spans="1:6" ht="13">
      <c r="A195" s="12" t="s">
        <v>31</v>
      </c>
      <c r="B195" s="8" t="s">
        <v>289</v>
      </c>
      <c r="C195" s="12" t="s">
        <v>299</v>
      </c>
      <c r="D195" s="12" t="s">
        <v>4</v>
      </c>
      <c r="E195" s="12" t="s">
        <v>5</v>
      </c>
      <c r="F195" s="8">
        <v>28.647698417865701</v>
      </c>
    </row>
    <row r="196" spans="1:6" ht="13">
      <c r="A196" s="12" t="s">
        <v>32</v>
      </c>
      <c r="B196" s="8" t="s">
        <v>290</v>
      </c>
      <c r="C196" s="12" t="s">
        <v>299</v>
      </c>
      <c r="D196" s="12" t="s">
        <v>4</v>
      </c>
      <c r="E196" s="12" t="s">
        <v>5</v>
      </c>
      <c r="F196" s="8">
        <v>20.820320632937701</v>
      </c>
    </row>
    <row r="197" spans="1:6" ht="13">
      <c r="A197" s="12" t="s">
        <v>33</v>
      </c>
      <c r="B197" s="8" t="s">
        <v>291</v>
      </c>
      <c r="C197" s="12" t="s">
        <v>299</v>
      </c>
      <c r="D197" s="12" t="s">
        <v>4</v>
      </c>
      <c r="E197" s="12" t="s">
        <v>5</v>
      </c>
      <c r="F197" s="8">
        <v>53.4452929573429</v>
      </c>
    </row>
    <row r="198" spans="1:6" ht="13">
      <c r="A198" s="12" t="s">
        <v>34</v>
      </c>
      <c r="B198" s="8" t="s">
        <v>292</v>
      </c>
      <c r="C198" s="12" t="s">
        <v>299</v>
      </c>
      <c r="D198" s="12" t="s">
        <v>4</v>
      </c>
      <c r="E198" s="12" t="s">
        <v>5</v>
      </c>
      <c r="F198" s="8">
        <v>55.167340934167001</v>
      </c>
    </row>
    <row r="199" spans="1:6" ht="13">
      <c r="A199" s="12" t="s">
        <v>35</v>
      </c>
      <c r="B199" s="8" t="s">
        <v>293</v>
      </c>
      <c r="C199" s="12" t="s">
        <v>299</v>
      </c>
      <c r="D199" s="12" t="s">
        <v>4</v>
      </c>
      <c r="E199" s="12" t="s">
        <v>5</v>
      </c>
      <c r="F199" s="8">
        <v>27.871456841049099</v>
      </c>
    </row>
    <row r="200" spans="1:6" ht="13">
      <c r="A200" s="12" t="s">
        <v>3</v>
      </c>
      <c r="B200" s="8" t="s">
        <v>261</v>
      </c>
      <c r="C200" s="12" t="s">
        <v>300</v>
      </c>
      <c r="D200" s="12" t="s">
        <v>4</v>
      </c>
      <c r="E200" s="12" t="s">
        <v>5</v>
      </c>
      <c r="F200" s="8">
        <v>42.731142448979398</v>
      </c>
    </row>
    <row r="201" spans="1:6" ht="13">
      <c r="A201" s="12" t="s">
        <v>4</v>
      </c>
      <c r="B201" s="8" t="s">
        <v>262</v>
      </c>
      <c r="C201" s="12" t="s">
        <v>300</v>
      </c>
      <c r="D201" s="12" t="s">
        <v>4</v>
      </c>
      <c r="E201" s="12" t="s">
        <v>5</v>
      </c>
      <c r="F201" s="8">
        <v>34.615384615384599</v>
      </c>
    </row>
    <row r="202" spans="1:6" ht="13">
      <c r="A202" s="12" t="s">
        <v>5</v>
      </c>
      <c r="B202" s="8" t="s">
        <v>263</v>
      </c>
      <c r="C202" s="12" t="s">
        <v>300</v>
      </c>
      <c r="D202" s="12" t="s">
        <v>4</v>
      </c>
      <c r="E202" s="12" t="s">
        <v>5</v>
      </c>
      <c r="F202" s="8">
        <v>37.201227640512101</v>
      </c>
    </row>
    <row r="203" spans="1:6" ht="13">
      <c r="A203" s="12" t="s">
        <v>6</v>
      </c>
      <c r="B203" s="8" t="s">
        <v>264</v>
      </c>
      <c r="C203" s="12" t="s">
        <v>300</v>
      </c>
      <c r="D203" s="12" t="s">
        <v>4</v>
      </c>
      <c r="E203" s="12" t="s">
        <v>5</v>
      </c>
      <c r="F203" s="8">
        <v>36.043829296424498</v>
      </c>
    </row>
    <row r="204" spans="1:6" ht="13">
      <c r="A204" s="12" t="s">
        <v>7</v>
      </c>
      <c r="B204" s="8" t="s">
        <v>265</v>
      </c>
      <c r="C204" s="12" t="s">
        <v>300</v>
      </c>
      <c r="D204" s="12" t="s">
        <v>4</v>
      </c>
      <c r="E204" s="12" t="s">
        <v>5</v>
      </c>
      <c r="F204" s="8">
        <v>39.088675452311797</v>
      </c>
    </row>
    <row r="205" spans="1:6" ht="13">
      <c r="A205" s="12" t="s">
        <v>8</v>
      </c>
      <c r="B205" s="8" t="s">
        <v>266</v>
      </c>
      <c r="C205" s="12" t="s">
        <v>300</v>
      </c>
      <c r="D205" s="12" t="s">
        <v>4</v>
      </c>
      <c r="E205" s="12" t="s">
        <v>5</v>
      </c>
      <c r="F205" s="8">
        <v>32.540375755707402</v>
      </c>
    </row>
    <row r="206" spans="1:6" ht="13">
      <c r="A206" s="12" t="s">
        <v>9</v>
      </c>
      <c r="B206" s="8" t="s">
        <v>267</v>
      </c>
      <c r="C206" s="12" t="s">
        <v>300</v>
      </c>
      <c r="D206" s="12" t="s">
        <v>4</v>
      </c>
      <c r="E206" s="12" t="s">
        <v>5</v>
      </c>
      <c r="F206" s="8">
        <v>39.805747950003997</v>
      </c>
    </row>
    <row r="207" spans="1:6" ht="13">
      <c r="A207" s="12" t="s">
        <v>10</v>
      </c>
      <c r="B207" s="8" t="s">
        <v>268</v>
      </c>
      <c r="C207" s="12" t="s">
        <v>300</v>
      </c>
      <c r="D207" s="12" t="s">
        <v>4</v>
      </c>
      <c r="E207" s="12" t="s">
        <v>5</v>
      </c>
      <c r="F207" s="8">
        <v>54.931016862544702</v>
      </c>
    </row>
    <row r="208" spans="1:6" ht="13">
      <c r="A208" s="12" t="s">
        <v>11</v>
      </c>
      <c r="B208" s="8" t="s">
        <v>269</v>
      </c>
      <c r="C208" s="12" t="s">
        <v>300</v>
      </c>
      <c r="D208" s="12" t="s">
        <v>4</v>
      </c>
      <c r="E208" s="12" t="s">
        <v>5</v>
      </c>
      <c r="F208" s="8">
        <v>47.848063993718398</v>
      </c>
    </row>
    <row r="209" spans="1:6" ht="13">
      <c r="A209" s="12" t="s">
        <v>12</v>
      </c>
      <c r="B209" s="8" t="s">
        <v>270</v>
      </c>
      <c r="C209" s="12" t="s">
        <v>300</v>
      </c>
      <c r="D209" s="12" t="s">
        <v>4</v>
      </c>
      <c r="E209" s="12" t="s">
        <v>5</v>
      </c>
      <c r="F209" s="8">
        <v>65.762849048967993</v>
      </c>
    </row>
    <row r="210" spans="1:6" ht="13">
      <c r="A210" s="12" t="s">
        <v>13</v>
      </c>
      <c r="B210" s="8" t="s">
        <v>271</v>
      </c>
      <c r="C210" s="12" t="s">
        <v>300</v>
      </c>
      <c r="D210" s="12" t="s">
        <v>4</v>
      </c>
      <c r="E210" s="12" t="s">
        <v>5</v>
      </c>
      <c r="F210" s="8">
        <v>55.443548387096797</v>
      </c>
    </row>
    <row r="211" spans="1:6" ht="13">
      <c r="A211" s="12" t="s">
        <v>14</v>
      </c>
      <c r="B211" s="8" t="s">
        <v>272</v>
      </c>
      <c r="C211" s="12" t="s">
        <v>300</v>
      </c>
      <c r="D211" s="12" t="s">
        <v>4</v>
      </c>
      <c r="E211" s="12" t="s">
        <v>5</v>
      </c>
      <c r="F211" s="8">
        <v>31.221461632726299</v>
      </c>
    </row>
    <row r="212" spans="1:6" ht="13">
      <c r="A212" s="12" t="s">
        <v>15</v>
      </c>
      <c r="B212" s="8" t="s">
        <v>273</v>
      </c>
      <c r="C212" s="12" t="s">
        <v>300</v>
      </c>
      <c r="D212" s="12" t="s">
        <v>4</v>
      </c>
      <c r="E212" s="12" t="s">
        <v>5</v>
      </c>
      <c r="F212" s="8">
        <v>56.805052761303202</v>
      </c>
    </row>
    <row r="213" spans="1:6" ht="13">
      <c r="A213" s="12" t="s">
        <v>16</v>
      </c>
      <c r="B213" s="8" t="s">
        <v>274</v>
      </c>
      <c r="C213" s="12" t="s">
        <v>300</v>
      </c>
      <c r="D213" s="12" t="s">
        <v>4</v>
      </c>
      <c r="E213" s="12" t="s">
        <v>5</v>
      </c>
      <c r="F213" s="8">
        <v>40.719800786205397</v>
      </c>
    </row>
    <row r="214" spans="1:6" ht="13">
      <c r="A214" s="12" t="s">
        <v>17</v>
      </c>
      <c r="B214" s="8" t="s">
        <v>275</v>
      </c>
      <c r="C214" s="12" t="s">
        <v>300</v>
      </c>
      <c r="D214" s="12" t="s">
        <v>4</v>
      </c>
      <c r="E214" s="12" t="s">
        <v>5</v>
      </c>
      <c r="F214" s="8">
        <v>32.7616111004047</v>
      </c>
    </row>
    <row r="215" spans="1:6" ht="13">
      <c r="A215" s="12" t="s">
        <v>18</v>
      </c>
      <c r="B215" s="8" t="s">
        <v>276</v>
      </c>
      <c r="C215" s="12" t="s">
        <v>300</v>
      </c>
      <c r="D215" s="12" t="s">
        <v>4</v>
      </c>
      <c r="E215" s="12" t="s">
        <v>5</v>
      </c>
      <c r="F215" s="8">
        <v>37.9784768850528</v>
      </c>
    </row>
    <row r="216" spans="1:6" ht="13">
      <c r="A216" s="12" t="s">
        <v>19</v>
      </c>
      <c r="B216" s="8" t="s">
        <v>277</v>
      </c>
      <c r="C216" s="12" t="s">
        <v>300</v>
      </c>
      <c r="D216" s="12" t="s">
        <v>4</v>
      </c>
      <c r="E216" s="12" t="s">
        <v>5</v>
      </c>
      <c r="F216" s="8">
        <v>38.444948708812298</v>
      </c>
    </row>
    <row r="217" spans="1:6" ht="13">
      <c r="A217" s="12" t="s">
        <v>20</v>
      </c>
      <c r="B217" s="8" t="s">
        <v>278</v>
      </c>
      <c r="C217" s="12" t="s">
        <v>300</v>
      </c>
      <c r="D217" s="12" t="s">
        <v>4</v>
      </c>
      <c r="E217" s="12" t="s">
        <v>5</v>
      </c>
      <c r="F217" s="8">
        <v>42.951867063971399</v>
      </c>
    </row>
    <row r="218" spans="1:6" ht="13">
      <c r="A218" s="12" t="s">
        <v>21</v>
      </c>
      <c r="B218" s="8" t="s">
        <v>279</v>
      </c>
      <c r="C218" s="12" t="s">
        <v>300</v>
      </c>
      <c r="D218" s="12" t="s">
        <v>4</v>
      </c>
      <c r="E218" s="12" t="s">
        <v>5</v>
      </c>
      <c r="F218" s="8">
        <v>40.541636260439503</v>
      </c>
    </row>
    <row r="219" spans="1:6" ht="13">
      <c r="A219" s="12" t="s">
        <v>22</v>
      </c>
      <c r="B219" s="8" t="s">
        <v>280</v>
      </c>
      <c r="C219" s="12" t="s">
        <v>300</v>
      </c>
      <c r="D219" s="12" t="s">
        <v>4</v>
      </c>
      <c r="E219" s="12" t="s">
        <v>5</v>
      </c>
      <c r="F219" s="8">
        <v>26.3977033998042</v>
      </c>
    </row>
    <row r="220" spans="1:6" ht="13">
      <c r="A220" s="12" t="s">
        <v>23</v>
      </c>
      <c r="B220" s="8" t="s">
        <v>281</v>
      </c>
      <c r="C220" s="12" t="s">
        <v>300</v>
      </c>
      <c r="D220" s="12" t="s">
        <v>4</v>
      </c>
      <c r="E220" s="12" t="s">
        <v>5</v>
      </c>
      <c r="F220" s="8">
        <v>56.164476819388703</v>
      </c>
    </row>
    <row r="221" spans="1:6" ht="13">
      <c r="A221" s="12" t="s">
        <v>24</v>
      </c>
      <c r="B221" s="8" t="s">
        <v>282</v>
      </c>
      <c r="C221" s="12" t="s">
        <v>300</v>
      </c>
      <c r="D221" s="12" t="s">
        <v>4</v>
      </c>
      <c r="E221" s="12" t="s">
        <v>5</v>
      </c>
      <c r="F221" s="8">
        <v>36.9636483726905</v>
      </c>
    </row>
    <row r="222" spans="1:6" ht="13">
      <c r="A222" s="12" t="s">
        <v>25</v>
      </c>
      <c r="B222" s="8" t="s">
        <v>283</v>
      </c>
      <c r="C222" s="12" t="s">
        <v>300</v>
      </c>
      <c r="D222" s="12" t="s">
        <v>4</v>
      </c>
      <c r="E222" s="12" t="s">
        <v>5</v>
      </c>
      <c r="F222" s="8">
        <v>38.684719535783401</v>
      </c>
    </row>
    <row r="223" spans="1:6" ht="13">
      <c r="A223" s="12" t="s">
        <v>26</v>
      </c>
      <c r="B223" s="8" t="s">
        <v>284</v>
      </c>
      <c r="C223" s="12" t="s">
        <v>300</v>
      </c>
      <c r="D223" s="12" t="s">
        <v>4</v>
      </c>
      <c r="E223" s="12" t="s">
        <v>5</v>
      </c>
      <c r="F223" s="8">
        <v>52.314023645938697</v>
      </c>
    </row>
    <row r="224" spans="1:6" ht="13">
      <c r="A224" s="12" t="s">
        <v>27</v>
      </c>
      <c r="B224" s="8" t="s">
        <v>285</v>
      </c>
      <c r="C224" s="12" t="s">
        <v>300</v>
      </c>
      <c r="D224" s="12" t="s">
        <v>4</v>
      </c>
      <c r="E224" s="12" t="s">
        <v>5</v>
      </c>
      <c r="F224" s="8">
        <v>27.081006059375099</v>
      </c>
    </row>
    <row r="225" spans="1:6" ht="13">
      <c r="A225" s="12" t="s">
        <v>28</v>
      </c>
      <c r="B225" s="8" t="s">
        <v>286</v>
      </c>
      <c r="C225" s="12" t="s">
        <v>300</v>
      </c>
      <c r="D225" s="12" t="s">
        <v>4</v>
      </c>
      <c r="E225" s="12" t="s">
        <v>5</v>
      </c>
      <c r="F225" s="8">
        <v>27.524569726211499</v>
      </c>
    </row>
    <row r="226" spans="1:6" ht="13">
      <c r="A226" s="12" t="s">
        <v>29</v>
      </c>
      <c r="B226" s="8" t="s">
        <v>287</v>
      </c>
      <c r="C226" s="12" t="s">
        <v>300</v>
      </c>
      <c r="D226" s="12" t="s">
        <v>4</v>
      </c>
      <c r="E226" s="12" t="s">
        <v>5</v>
      </c>
      <c r="F226" s="8">
        <v>25.0550315872363</v>
      </c>
    </row>
    <row r="227" spans="1:6" ht="13">
      <c r="A227" s="12" t="s">
        <v>30</v>
      </c>
      <c r="B227" s="8" t="s">
        <v>288</v>
      </c>
      <c r="C227" s="12" t="s">
        <v>300</v>
      </c>
      <c r="D227" s="12" t="s">
        <v>4</v>
      </c>
      <c r="E227" s="12" t="s">
        <v>5</v>
      </c>
      <c r="F227" s="8">
        <v>62.419537315179703</v>
      </c>
    </row>
    <row r="228" spans="1:6" ht="13">
      <c r="A228" s="12" t="s">
        <v>31</v>
      </c>
      <c r="B228" s="8" t="s">
        <v>289</v>
      </c>
      <c r="C228" s="12" t="s">
        <v>300</v>
      </c>
      <c r="D228" s="12" t="s">
        <v>4</v>
      </c>
      <c r="E228" s="12" t="s">
        <v>5</v>
      </c>
      <c r="F228" s="8">
        <v>50.775665094402598</v>
      </c>
    </row>
    <row r="229" spans="1:6" ht="13">
      <c r="A229" s="12" t="s">
        <v>32</v>
      </c>
      <c r="B229" s="8" t="s">
        <v>290</v>
      </c>
      <c r="C229" s="12" t="s">
        <v>300</v>
      </c>
      <c r="D229" s="12" t="s">
        <v>4</v>
      </c>
      <c r="E229" s="12" t="s">
        <v>5</v>
      </c>
      <c r="F229" s="8">
        <v>14.6880622773841</v>
      </c>
    </row>
    <row r="230" spans="1:6" ht="13">
      <c r="A230" s="12" t="s">
        <v>33</v>
      </c>
      <c r="B230" s="8" t="s">
        <v>291</v>
      </c>
      <c r="C230" s="12" t="s">
        <v>300</v>
      </c>
      <c r="D230" s="12" t="s">
        <v>4</v>
      </c>
      <c r="E230" s="12" t="s">
        <v>5</v>
      </c>
      <c r="F230" s="8">
        <v>50.876262434916299</v>
      </c>
    </row>
    <row r="231" spans="1:6" ht="13">
      <c r="A231" s="12" t="s">
        <v>34</v>
      </c>
      <c r="B231" s="8" t="s">
        <v>292</v>
      </c>
      <c r="C231" s="12" t="s">
        <v>300</v>
      </c>
      <c r="D231" s="12" t="s">
        <v>4</v>
      </c>
      <c r="E231" s="12" t="s">
        <v>5</v>
      </c>
      <c r="F231" s="8">
        <v>43.9299188588558</v>
      </c>
    </row>
    <row r="232" spans="1:6" ht="13">
      <c r="A232" s="12" t="s">
        <v>35</v>
      </c>
      <c r="B232" s="8" t="s">
        <v>293</v>
      </c>
      <c r="C232" s="12" t="s">
        <v>300</v>
      </c>
      <c r="D232" s="12" t="s">
        <v>4</v>
      </c>
      <c r="E232" s="12" t="s">
        <v>5</v>
      </c>
      <c r="F232" s="8">
        <v>39.485559566787003</v>
      </c>
    </row>
    <row r="233" spans="1:6" ht="13">
      <c r="A233" s="12" t="s">
        <v>3</v>
      </c>
      <c r="B233" s="8" t="s">
        <v>261</v>
      </c>
      <c r="C233" s="12" t="s">
        <v>301</v>
      </c>
      <c r="D233" s="12" t="s">
        <v>4</v>
      </c>
      <c r="E233" s="12" t="s">
        <v>5</v>
      </c>
      <c r="F233" s="8">
        <v>47.189122126073102</v>
      </c>
    </row>
    <row r="234" spans="1:6" ht="13">
      <c r="A234" s="12" t="s">
        <v>4</v>
      </c>
      <c r="B234" s="8" t="s">
        <v>262</v>
      </c>
      <c r="C234" s="12" t="s">
        <v>301</v>
      </c>
      <c r="D234" s="12" t="s">
        <v>4</v>
      </c>
      <c r="E234" s="12" t="s">
        <v>5</v>
      </c>
      <c r="F234" s="8">
        <v>74.894556348299105</v>
      </c>
    </row>
    <row r="235" spans="1:6" ht="13">
      <c r="A235" s="12" t="s">
        <v>5</v>
      </c>
      <c r="B235" s="8" t="s">
        <v>263</v>
      </c>
      <c r="C235" s="12" t="s">
        <v>301</v>
      </c>
      <c r="D235" s="12" t="s">
        <v>4</v>
      </c>
      <c r="E235" s="12" t="s">
        <v>5</v>
      </c>
      <c r="F235" s="8">
        <v>52.164016313110601</v>
      </c>
    </row>
    <row r="236" spans="1:6" ht="13">
      <c r="A236" s="12" t="s">
        <v>6</v>
      </c>
      <c r="B236" s="8" t="s">
        <v>264</v>
      </c>
      <c r="C236" s="12" t="s">
        <v>301</v>
      </c>
      <c r="D236" s="12" t="s">
        <v>4</v>
      </c>
      <c r="E236" s="12" t="s">
        <v>5</v>
      </c>
      <c r="F236" s="8">
        <v>35.169163677287798</v>
      </c>
    </row>
    <row r="237" spans="1:6" ht="13">
      <c r="A237" s="12" t="s">
        <v>7</v>
      </c>
      <c r="B237" s="8" t="s">
        <v>265</v>
      </c>
      <c r="C237" s="12" t="s">
        <v>301</v>
      </c>
      <c r="D237" s="12" t="s">
        <v>4</v>
      </c>
      <c r="E237" s="12" t="s">
        <v>5</v>
      </c>
      <c r="F237" s="8">
        <v>46.739892498247301</v>
      </c>
    </row>
    <row r="238" spans="1:6" ht="13">
      <c r="A238" s="12" t="s">
        <v>8</v>
      </c>
      <c r="B238" s="8" t="s">
        <v>266</v>
      </c>
      <c r="C238" s="12" t="s">
        <v>301</v>
      </c>
      <c r="D238" s="12" t="s">
        <v>4</v>
      </c>
      <c r="E238" s="12" t="s">
        <v>5</v>
      </c>
      <c r="F238" s="8">
        <v>25.784714821054099</v>
      </c>
    </row>
    <row r="239" spans="1:6" ht="13">
      <c r="A239" s="12" t="s">
        <v>9</v>
      </c>
      <c r="B239" s="8" t="s">
        <v>267</v>
      </c>
      <c r="C239" s="12" t="s">
        <v>301</v>
      </c>
      <c r="D239" s="12" t="s">
        <v>4</v>
      </c>
      <c r="E239" s="12" t="s">
        <v>5</v>
      </c>
      <c r="F239" s="8">
        <v>22.510692578975</v>
      </c>
    </row>
    <row r="240" spans="1:6" ht="13">
      <c r="A240" s="12" t="s">
        <v>10</v>
      </c>
      <c r="B240" s="8" t="s">
        <v>268</v>
      </c>
      <c r="C240" s="12" t="s">
        <v>301</v>
      </c>
      <c r="D240" s="12" t="s">
        <v>4</v>
      </c>
      <c r="E240" s="12" t="s">
        <v>5</v>
      </c>
      <c r="F240" s="8">
        <v>43.665095647352402</v>
      </c>
    </row>
    <row r="241" spans="1:6" ht="13">
      <c r="A241" s="12" t="s">
        <v>11</v>
      </c>
      <c r="B241" s="8" t="s">
        <v>269</v>
      </c>
      <c r="C241" s="12" t="s">
        <v>301</v>
      </c>
      <c r="D241" s="12" t="s">
        <v>4</v>
      </c>
      <c r="E241" s="12" t="s">
        <v>5</v>
      </c>
      <c r="F241" s="8">
        <v>74.046649389115103</v>
      </c>
    </row>
    <row r="242" spans="1:6" ht="13">
      <c r="A242" s="12" t="s">
        <v>12</v>
      </c>
      <c r="B242" s="8" t="s">
        <v>270</v>
      </c>
      <c r="C242" s="12" t="s">
        <v>301</v>
      </c>
      <c r="D242" s="12" t="s">
        <v>4</v>
      </c>
      <c r="E242" s="12" t="s">
        <v>5</v>
      </c>
      <c r="F242" s="8">
        <v>75.037845174087806</v>
      </c>
    </row>
    <row r="243" spans="1:6" ht="13">
      <c r="A243" s="12" t="s">
        <v>13</v>
      </c>
      <c r="B243" s="8" t="s">
        <v>271</v>
      </c>
      <c r="C243" s="12" t="s">
        <v>301</v>
      </c>
      <c r="D243" s="12" t="s">
        <v>4</v>
      </c>
      <c r="E243" s="12" t="s">
        <v>5</v>
      </c>
      <c r="F243" s="8">
        <v>35.005250787618102</v>
      </c>
    </row>
    <row r="244" spans="1:6" ht="13">
      <c r="A244" s="12" t="s">
        <v>14</v>
      </c>
      <c r="B244" s="8" t="s">
        <v>272</v>
      </c>
      <c r="C244" s="12" t="s">
        <v>301</v>
      </c>
      <c r="D244" s="12" t="s">
        <v>4</v>
      </c>
      <c r="E244" s="12" t="s">
        <v>5</v>
      </c>
      <c r="F244" s="8">
        <v>50.007662464409897</v>
      </c>
    </row>
    <row r="245" spans="1:6" ht="13">
      <c r="A245" s="12" t="s">
        <v>15</v>
      </c>
      <c r="B245" s="8" t="s">
        <v>273</v>
      </c>
      <c r="C245" s="12" t="s">
        <v>301</v>
      </c>
      <c r="D245" s="12" t="s">
        <v>4</v>
      </c>
      <c r="E245" s="12" t="s">
        <v>5</v>
      </c>
      <c r="F245" s="8">
        <v>66.568635243621301</v>
      </c>
    </row>
    <row r="246" spans="1:6" ht="13">
      <c r="A246" s="12" t="s">
        <v>16</v>
      </c>
      <c r="B246" s="8" t="s">
        <v>274</v>
      </c>
      <c r="C246" s="12" t="s">
        <v>301</v>
      </c>
      <c r="D246" s="12" t="s">
        <v>4</v>
      </c>
      <c r="E246" s="12" t="s">
        <v>5</v>
      </c>
      <c r="F246" s="8">
        <v>47.240503029908098</v>
      </c>
    </row>
    <row r="247" spans="1:6" ht="13">
      <c r="A247" s="12" t="s">
        <v>17</v>
      </c>
      <c r="B247" s="8" t="s">
        <v>275</v>
      </c>
      <c r="C247" s="12" t="s">
        <v>301</v>
      </c>
      <c r="D247" s="12" t="s">
        <v>4</v>
      </c>
      <c r="E247" s="12" t="s">
        <v>5</v>
      </c>
      <c r="F247" s="8">
        <v>48.137595462055899</v>
      </c>
    </row>
    <row r="248" spans="1:6" ht="13">
      <c r="A248" s="12" t="s">
        <v>18</v>
      </c>
      <c r="B248" s="8" t="s">
        <v>276</v>
      </c>
      <c r="C248" s="12" t="s">
        <v>301</v>
      </c>
      <c r="D248" s="12" t="s">
        <v>4</v>
      </c>
      <c r="E248" s="12" t="s">
        <v>5</v>
      </c>
      <c r="F248" s="8">
        <v>37.2922391981595</v>
      </c>
    </row>
    <row r="249" spans="1:6" ht="13">
      <c r="A249" s="12" t="s">
        <v>19</v>
      </c>
      <c r="B249" s="8" t="s">
        <v>277</v>
      </c>
      <c r="C249" s="12" t="s">
        <v>301</v>
      </c>
      <c r="D249" s="12" t="s">
        <v>4</v>
      </c>
      <c r="E249" s="12" t="s">
        <v>5</v>
      </c>
      <c r="F249" s="8">
        <v>37.143308168742102</v>
      </c>
    </row>
    <row r="250" spans="1:6" ht="13">
      <c r="A250" s="12" t="s">
        <v>20</v>
      </c>
      <c r="B250" s="8" t="s">
        <v>278</v>
      </c>
      <c r="C250" s="12" t="s">
        <v>301</v>
      </c>
      <c r="D250" s="12" t="s">
        <v>4</v>
      </c>
      <c r="E250" s="12" t="s">
        <v>5</v>
      </c>
      <c r="F250" s="8">
        <v>69.219481130769395</v>
      </c>
    </row>
    <row r="251" spans="1:6" ht="13">
      <c r="A251" s="12" t="s">
        <v>21</v>
      </c>
      <c r="B251" s="8" t="s">
        <v>279</v>
      </c>
      <c r="C251" s="12" t="s">
        <v>301</v>
      </c>
      <c r="D251" s="12" t="s">
        <v>4</v>
      </c>
      <c r="E251" s="12" t="s">
        <v>5</v>
      </c>
      <c r="F251" s="8">
        <v>43.2220039292731</v>
      </c>
    </row>
    <row r="252" spans="1:6" ht="13">
      <c r="A252" s="12" t="s">
        <v>22</v>
      </c>
      <c r="B252" s="8" t="s">
        <v>280</v>
      </c>
      <c r="C252" s="12" t="s">
        <v>301</v>
      </c>
      <c r="D252" s="12" t="s">
        <v>4</v>
      </c>
      <c r="E252" s="12" t="s">
        <v>5</v>
      </c>
      <c r="F252" s="8">
        <v>29.668699522004299</v>
      </c>
    </row>
    <row r="253" spans="1:6" ht="13">
      <c r="A253" s="12" t="s">
        <v>23</v>
      </c>
      <c r="B253" s="8" t="s">
        <v>281</v>
      </c>
      <c r="C253" s="12" t="s">
        <v>301</v>
      </c>
      <c r="D253" s="12" t="s">
        <v>4</v>
      </c>
      <c r="E253" s="12" t="s">
        <v>5</v>
      </c>
      <c r="F253" s="8">
        <v>57.882067584204599</v>
      </c>
    </row>
    <row r="254" spans="1:6" ht="13">
      <c r="A254" s="12" t="s">
        <v>24</v>
      </c>
      <c r="B254" s="8" t="s">
        <v>282</v>
      </c>
      <c r="C254" s="12" t="s">
        <v>301</v>
      </c>
      <c r="D254" s="12" t="s">
        <v>4</v>
      </c>
      <c r="E254" s="12" t="s">
        <v>5</v>
      </c>
      <c r="F254" s="8">
        <v>50.580717862036302</v>
      </c>
    </row>
    <row r="255" spans="1:6" ht="13">
      <c r="A255" s="12" t="s">
        <v>25</v>
      </c>
      <c r="B255" s="8" t="s">
        <v>283</v>
      </c>
      <c r="C255" s="12" t="s">
        <v>301</v>
      </c>
      <c r="D255" s="12" t="s">
        <v>4</v>
      </c>
      <c r="E255" s="12" t="s">
        <v>5</v>
      </c>
      <c r="F255" s="8">
        <v>26.8246884678226</v>
      </c>
    </row>
    <row r="256" spans="1:6" ht="13">
      <c r="A256" s="12" t="s">
        <v>26</v>
      </c>
      <c r="B256" s="8" t="s">
        <v>284</v>
      </c>
      <c r="C256" s="12" t="s">
        <v>301</v>
      </c>
      <c r="D256" s="12" t="s">
        <v>4</v>
      </c>
      <c r="E256" s="12" t="s">
        <v>5</v>
      </c>
      <c r="F256" s="8">
        <v>30.8187514981338</v>
      </c>
    </row>
    <row r="257" spans="1:6" ht="13">
      <c r="A257" s="12" t="s">
        <v>27</v>
      </c>
      <c r="B257" s="8" t="s">
        <v>285</v>
      </c>
      <c r="C257" s="12" t="s">
        <v>301</v>
      </c>
      <c r="D257" s="12" t="s">
        <v>4</v>
      </c>
      <c r="E257" s="12" t="s">
        <v>5</v>
      </c>
      <c r="F257" s="8">
        <v>48.061243756329503</v>
      </c>
    </row>
    <row r="258" spans="1:6" ht="13">
      <c r="A258" s="12" t="s">
        <v>28</v>
      </c>
      <c r="B258" s="8" t="s">
        <v>286</v>
      </c>
      <c r="C258" s="12" t="s">
        <v>301</v>
      </c>
      <c r="D258" s="12" t="s">
        <v>4</v>
      </c>
      <c r="E258" s="12" t="s">
        <v>5</v>
      </c>
      <c r="F258" s="8">
        <v>30.0115044100238</v>
      </c>
    </row>
    <row r="259" spans="1:6" ht="13">
      <c r="A259" s="12" t="s">
        <v>29</v>
      </c>
      <c r="B259" s="8" t="s">
        <v>287</v>
      </c>
      <c r="C259" s="12" t="s">
        <v>301</v>
      </c>
      <c r="D259" s="12" t="s">
        <v>4</v>
      </c>
      <c r="E259" s="12" t="s">
        <v>5</v>
      </c>
      <c r="F259" s="8">
        <v>31.148652362716899</v>
      </c>
    </row>
    <row r="260" spans="1:6" ht="13">
      <c r="A260" s="12" t="s">
        <v>30</v>
      </c>
      <c r="B260" s="8" t="s">
        <v>288</v>
      </c>
      <c r="C260" s="12" t="s">
        <v>301</v>
      </c>
      <c r="D260" s="12" t="s">
        <v>4</v>
      </c>
      <c r="E260" s="12" t="s">
        <v>5</v>
      </c>
      <c r="F260" s="8">
        <v>54.680664916885398</v>
      </c>
    </row>
    <row r="261" spans="1:6" ht="13">
      <c r="A261" s="12" t="s">
        <v>31</v>
      </c>
      <c r="B261" s="8" t="s">
        <v>289</v>
      </c>
      <c r="C261" s="12" t="s">
        <v>301</v>
      </c>
      <c r="D261" s="12" t="s">
        <v>4</v>
      </c>
      <c r="E261" s="12" t="s">
        <v>5</v>
      </c>
      <c r="F261" s="8">
        <v>40.366359511149497</v>
      </c>
    </row>
    <row r="262" spans="1:6" ht="13">
      <c r="A262" s="12" t="s">
        <v>32</v>
      </c>
      <c r="B262" s="8" t="s">
        <v>290</v>
      </c>
      <c r="C262" s="12" t="s">
        <v>301</v>
      </c>
      <c r="D262" s="12" t="s">
        <v>4</v>
      </c>
      <c r="E262" s="12" t="s">
        <v>5</v>
      </c>
      <c r="F262" s="8">
        <v>29.5464618111981</v>
      </c>
    </row>
    <row r="263" spans="1:6" ht="13">
      <c r="A263" s="12" t="s">
        <v>33</v>
      </c>
      <c r="B263" s="8" t="s">
        <v>291</v>
      </c>
      <c r="C263" s="12" t="s">
        <v>301</v>
      </c>
      <c r="D263" s="12" t="s">
        <v>4</v>
      </c>
      <c r="E263" s="12" t="s">
        <v>5</v>
      </c>
      <c r="F263" s="8">
        <v>52.536030961234196</v>
      </c>
    </row>
    <row r="264" spans="1:6" ht="13">
      <c r="A264" s="12" t="s">
        <v>34</v>
      </c>
      <c r="B264" s="8" t="s">
        <v>292</v>
      </c>
      <c r="C264" s="12" t="s">
        <v>301</v>
      </c>
      <c r="D264" s="12" t="s">
        <v>4</v>
      </c>
      <c r="E264" s="12" t="s">
        <v>5</v>
      </c>
      <c r="F264" s="8">
        <v>39.313327217926897</v>
      </c>
    </row>
    <row r="265" spans="1:6" ht="13">
      <c r="A265" s="12" t="s">
        <v>35</v>
      </c>
      <c r="B265" s="8" t="s">
        <v>293</v>
      </c>
      <c r="C265" s="12" t="s">
        <v>301</v>
      </c>
      <c r="D265" s="12" t="s">
        <v>4</v>
      </c>
      <c r="E265" s="12" t="s">
        <v>5</v>
      </c>
      <c r="F265" s="8">
        <v>42.389645622562597</v>
      </c>
    </row>
    <row r="266" spans="1:6" ht="13">
      <c r="A266" s="12" t="s">
        <v>3</v>
      </c>
      <c r="B266" s="8" t="s">
        <v>261</v>
      </c>
      <c r="C266" s="12" t="s">
        <v>302</v>
      </c>
      <c r="D266" s="12" t="s">
        <v>4</v>
      </c>
      <c r="E266" s="12" t="s">
        <v>5</v>
      </c>
      <c r="F266" s="8">
        <v>37.746790571521402</v>
      </c>
    </row>
    <row r="267" spans="1:6" ht="13">
      <c r="A267" s="12" t="s">
        <v>4</v>
      </c>
      <c r="B267" s="8" t="s">
        <v>262</v>
      </c>
      <c r="C267" s="12" t="s">
        <v>302</v>
      </c>
      <c r="D267" s="12" t="s">
        <v>4</v>
      </c>
      <c r="E267" s="12" t="s">
        <v>5</v>
      </c>
      <c r="F267" s="8">
        <v>38.737168312996303</v>
      </c>
    </row>
    <row r="268" spans="1:6" ht="13">
      <c r="A268" s="12" t="s">
        <v>5</v>
      </c>
      <c r="B268" s="8" t="s">
        <v>263</v>
      </c>
      <c r="C268" s="12" t="s">
        <v>302</v>
      </c>
      <c r="D268" s="12" t="s">
        <v>4</v>
      </c>
      <c r="E268" s="12" t="s">
        <v>5</v>
      </c>
      <c r="F268" s="8">
        <v>41.144448664387902</v>
      </c>
    </row>
    <row r="269" spans="1:6" ht="13">
      <c r="A269" s="12" t="s">
        <v>6</v>
      </c>
      <c r="B269" s="8" t="s">
        <v>264</v>
      </c>
      <c r="C269" s="12" t="s">
        <v>302</v>
      </c>
      <c r="D269" s="12" t="s">
        <v>4</v>
      </c>
      <c r="E269" s="12" t="s">
        <v>5</v>
      </c>
      <c r="F269" s="8">
        <v>21.6434600678162</v>
      </c>
    </row>
    <row r="270" spans="1:6" ht="13">
      <c r="A270" s="12" t="s">
        <v>7</v>
      </c>
      <c r="B270" s="8" t="s">
        <v>265</v>
      </c>
      <c r="C270" s="12" t="s">
        <v>302</v>
      </c>
      <c r="D270" s="12" t="s">
        <v>4</v>
      </c>
      <c r="E270" s="12" t="s">
        <v>5</v>
      </c>
      <c r="F270" s="8">
        <v>39.467192895905299</v>
      </c>
    </row>
    <row r="271" spans="1:6" ht="13">
      <c r="A271" s="12" t="s">
        <v>8</v>
      </c>
      <c r="B271" s="8" t="s">
        <v>266</v>
      </c>
      <c r="C271" s="12" t="s">
        <v>302</v>
      </c>
      <c r="D271" s="12" t="s">
        <v>4</v>
      </c>
      <c r="E271" s="12" t="s">
        <v>5</v>
      </c>
      <c r="F271" s="8">
        <v>35.133330991111301</v>
      </c>
    </row>
    <row r="272" spans="1:6" ht="13">
      <c r="A272" s="12" t="s">
        <v>9</v>
      </c>
      <c r="B272" s="8" t="s">
        <v>267</v>
      </c>
      <c r="C272" s="12" t="s">
        <v>302</v>
      </c>
      <c r="D272" s="12" t="s">
        <v>4</v>
      </c>
      <c r="E272" s="12" t="s">
        <v>5</v>
      </c>
      <c r="F272" s="8">
        <v>7.3222523248151097</v>
      </c>
    </row>
    <row r="273" spans="1:6" ht="13">
      <c r="A273" s="12" t="s">
        <v>10</v>
      </c>
      <c r="B273" s="8" t="s">
        <v>268</v>
      </c>
      <c r="C273" s="12" t="s">
        <v>302</v>
      </c>
      <c r="D273" s="12" t="s">
        <v>4</v>
      </c>
      <c r="E273" s="12" t="s">
        <v>5</v>
      </c>
      <c r="F273" s="8">
        <v>37.154321905045002</v>
      </c>
    </row>
    <row r="274" spans="1:6" ht="13">
      <c r="A274" s="12" t="s">
        <v>11</v>
      </c>
      <c r="B274" s="8" t="s">
        <v>269</v>
      </c>
      <c r="C274" s="12" t="s">
        <v>302</v>
      </c>
      <c r="D274" s="12" t="s">
        <v>4</v>
      </c>
      <c r="E274" s="12" t="s">
        <v>5</v>
      </c>
      <c r="F274" s="8">
        <v>53.100236908749302</v>
      </c>
    </row>
    <row r="275" spans="1:6" ht="13">
      <c r="A275" s="12" t="s">
        <v>12</v>
      </c>
      <c r="B275" s="8" t="s">
        <v>270</v>
      </c>
      <c r="C275" s="12" t="s">
        <v>302</v>
      </c>
      <c r="D275" s="12" t="s">
        <v>4</v>
      </c>
      <c r="E275" s="12" t="s">
        <v>5</v>
      </c>
      <c r="F275" s="8">
        <v>69.661920033136496</v>
      </c>
    </row>
    <row r="276" spans="1:6" ht="13">
      <c r="A276" s="12" t="s">
        <v>13</v>
      </c>
      <c r="B276" s="8" t="s">
        <v>271</v>
      </c>
      <c r="C276" s="12" t="s">
        <v>302</v>
      </c>
      <c r="D276" s="12" t="s">
        <v>4</v>
      </c>
      <c r="E276" s="12" t="s">
        <v>5</v>
      </c>
      <c r="F276" s="8">
        <v>32.822244103718297</v>
      </c>
    </row>
    <row r="277" spans="1:6" ht="13">
      <c r="A277" s="12" t="s">
        <v>14</v>
      </c>
      <c r="B277" s="8" t="s">
        <v>272</v>
      </c>
      <c r="C277" s="12" t="s">
        <v>302</v>
      </c>
      <c r="D277" s="12" t="s">
        <v>4</v>
      </c>
      <c r="E277" s="12" t="s">
        <v>5</v>
      </c>
      <c r="F277" s="8">
        <v>30.285882793633601</v>
      </c>
    </row>
    <row r="278" spans="1:6" ht="13">
      <c r="A278" s="12" t="s">
        <v>15</v>
      </c>
      <c r="B278" s="8" t="s">
        <v>273</v>
      </c>
      <c r="C278" s="12" t="s">
        <v>302</v>
      </c>
      <c r="D278" s="12" t="s">
        <v>4</v>
      </c>
      <c r="E278" s="12" t="s">
        <v>5</v>
      </c>
      <c r="F278" s="8">
        <v>41.930444791581003</v>
      </c>
    </row>
    <row r="279" spans="1:6" ht="13">
      <c r="A279" s="12" t="s">
        <v>16</v>
      </c>
      <c r="B279" s="8" t="s">
        <v>274</v>
      </c>
      <c r="C279" s="12" t="s">
        <v>302</v>
      </c>
      <c r="D279" s="12" t="s">
        <v>4</v>
      </c>
      <c r="E279" s="12" t="s">
        <v>5</v>
      </c>
      <c r="F279" s="8">
        <v>40.058324921085102</v>
      </c>
    </row>
    <row r="280" spans="1:6" ht="13">
      <c r="A280" s="12" t="s">
        <v>17</v>
      </c>
      <c r="B280" s="8" t="s">
        <v>275</v>
      </c>
      <c r="C280" s="12" t="s">
        <v>302</v>
      </c>
      <c r="D280" s="12" t="s">
        <v>4</v>
      </c>
      <c r="E280" s="12" t="s">
        <v>5</v>
      </c>
      <c r="F280" s="8">
        <v>31.156530408773701</v>
      </c>
    </row>
    <row r="281" spans="1:6" ht="13">
      <c r="A281" s="12" t="s">
        <v>18</v>
      </c>
      <c r="B281" s="8" t="s">
        <v>276</v>
      </c>
      <c r="C281" s="12" t="s">
        <v>302</v>
      </c>
      <c r="D281" s="12" t="s">
        <v>4</v>
      </c>
      <c r="E281" s="12" t="s">
        <v>5</v>
      </c>
      <c r="F281" s="8">
        <v>27.4998413470692</v>
      </c>
    </row>
    <row r="282" spans="1:6" ht="13">
      <c r="A282" s="12" t="s">
        <v>19</v>
      </c>
      <c r="B282" s="8" t="s">
        <v>277</v>
      </c>
      <c r="C282" s="12" t="s">
        <v>302</v>
      </c>
      <c r="D282" s="12" t="s">
        <v>4</v>
      </c>
      <c r="E282" s="12" t="s">
        <v>5</v>
      </c>
      <c r="F282" s="8">
        <v>40.272481898804699</v>
      </c>
    </row>
    <row r="283" spans="1:6" ht="13">
      <c r="A283" s="12" t="s">
        <v>20</v>
      </c>
      <c r="B283" s="8" t="s">
        <v>278</v>
      </c>
      <c r="C283" s="12" t="s">
        <v>302</v>
      </c>
      <c r="D283" s="12" t="s">
        <v>4</v>
      </c>
      <c r="E283" s="12" t="s">
        <v>5</v>
      </c>
      <c r="F283" s="8">
        <v>22.690601048809999</v>
      </c>
    </row>
    <row r="284" spans="1:6" ht="13">
      <c r="A284" s="12" t="s">
        <v>21</v>
      </c>
      <c r="B284" s="8" t="s">
        <v>279</v>
      </c>
      <c r="C284" s="12" t="s">
        <v>302</v>
      </c>
      <c r="D284" s="12" t="s">
        <v>4</v>
      </c>
      <c r="E284" s="12" t="s">
        <v>5</v>
      </c>
      <c r="F284" s="8">
        <v>23.3535730966838</v>
      </c>
    </row>
    <row r="285" spans="1:6" ht="13">
      <c r="A285" s="12" t="s">
        <v>22</v>
      </c>
      <c r="B285" s="8" t="s">
        <v>280</v>
      </c>
      <c r="C285" s="12" t="s">
        <v>302</v>
      </c>
      <c r="D285" s="12" t="s">
        <v>4</v>
      </c>
      <c r="E285" s="12" t="s">
        <v>5</v>
      </c>
      <c r="F285" s="8">
        <v>25.597815653064298</v>
      </c>
    </row>
    <row r="286" spans="1:6" ht="13">
      <c r="A286" s="12" t="s">
        <v>23</v>
      </c>
      <c r="B286" s="8" t="s">
        <v>281</v>
      </c>
      <c r="C286" s="12" t="s">
        <v>302</v>
      </c>
      <c r="D286" s="12" t="s">
        <v>4</v>
      </c>
      <c r="E286" s="12" t="s">
        <v>5</v>
      </c>
      <c r="F286" s="8">
        <v>53.581807614065703</v>
      </c>
    </row>
    <row r="287" spans="1:6" ht="13">
      <c r="A287" s="12" t="s">
        <v>24</v>
      </c>
      <c r="B287" s="8" t="s">
        <v>282</v>
      </c>
      <c r="C287" s="12" t="s">
        <v>302</v>
      </c>
      <c r="D287" s="12" t="s">
        <v>4</v>
      </c>
      <c r="E287" s="12" t="s">
        <v>5</v>
      </c>
      <c r="F287" s="8">
        <v>37.269627117380701</v>
      </c>
    </row>
    <row r="288" spans="1:6" ht="13">
      <c r="A288" s="12" t="s">
        <v>25</v>
      </c>
      <c r="B288" s="8" t="s">
        <v>283</v>
      </c>
      <c r="C288" s="12" t="s">
        <v>302</v>
      </c>
      <c r="D288" s="12" t="s">
        <v>4</v>
      </c>
      <c r="E288" s="12" t="s">
        <v>5</v>
      </c>
      <c r="F288" s="8">
        <v>34.501453989846702</v>
      </c>
    </row>
    <row r="289" spans="1:6" ht="13">
      <c r="A289" s="12" t="s">
        <v>26</v>
      </c>
      <c r="B289" s="8" t="s">
        <v>284</v>
      </c>
      <c r="C289" s="12" t="s">
        <v>302</v>
      </c>
      <c r="D289" s="12" t="s">
        <v>4</v>
      </c>
      <c r="E289" s="12" t="s">
        <v>5</v>
      </c>
      <c r="F289" s="8">
        <v>38.454815591679797</v>
      </c>
    </row>
    <row r="290" spans="1:6" ht="13">
      <c r="A290" s="12" t="s">
        <v>27</v>
      </c>
      <c r="B290" s="8" t="s">
        <v>285</v>
      </c>
      <c r="C290" s="12" t="s">
        <v>302</v>
      </c>
      <c r="D290" s="12" t="s">
        <v>4</v>
      </c>
      <c r="E290" s="12" t="s">
        <v>5</v>
      </c>
      <c r="F290" s="8">
        <v>42.666484622998901</v>
      </c>
    </row>
    <row r="291" spans="1:6" ht="13">
      <c r="A291" s="12" t="s">
        <v>28</v>
      </c>
      <c r="B291" s="8" t="s">
        <v>286</v>
      </c>
      <c r="C291" s="12" t="s">
        <v>302</v>
      </c>
      <c r="D291" s="12" t="s">
        <v>4</v>
      </c>
      <c r="E291" s="12" t="s">
        <v>5</v>
      </c>
      <c r="F291" s="8">
        <v>29.262582910651599</v>
      </c>
    </row>
    <row r="292" spans="1:6" ht="13">
      <c r="A292" s="12" t="s">
        <v>29</v>
      </c>
      <c r="B292" s="8" t="s">
        <v>287</v>
      </c>
      <c r="C292" s="12" t="s">
        <v>302</v>
      </c>
      <c r="D292" s="12" t="s">
        <v>4</v>
      </c>
      <c r="E292" s="12" t="s">
        <v>5</v>
      </c>
      <c r="F292" s="8">
        <v>21.7489805165383</v>
      </c>
    </row>
    <row r="293" spans="1:6" ht="13">
      <c r="A293" s="12" t="s">
        <v>30</v>
      </c>
      <c r="B293" s="8" t="s">
        <v>288</v>
      </c>
      <c r="C293" s="12" t="s">
        <v>302</v>
      </c>
      <c r="D293" s="12" t="s">
        <v>4</v>
      </c>
      <c r="E293" s="12" t="s">
        <v>5</v>
      </c>
      <c r="F293" s="8">
        <v>38.448307262682903</v>
      </c>
    </row>
    <row r="294" spans="1:6" ht="13">
      <c r="A294" s="12" t="s">
        <v>31</v>
      </c>
      <c r="B294" s="8" t="s">
        <v>289</v>
      </c>
      <c r="C294" s="12" t="s">
        <v>302</v>
      </c>
      <c r="D294" s="12" t="s">
        <v>4</v>
      </c>
      <c r="E294" s="12" t="s">
        <v>5</v>
      </c>
      <c r="F294" s="8">
        <v>33.1001928446018</v>
      </c>
    </row>
    <row r="295" spans="1:6" ht="13">
      <c r="A295" s="12" t="s">
        <v>32</v>
      </c>
      <c r="B295" s="8" t="s">
        <v>290</v>
      </c>
      <c r="C295" s="12" t="s">
        <v>302</v>
      </c>
      <c r="D295" s="12" t="s">
        <v>4</v>
      </c>
      <c r="E295" s="12" t="s">
        <v>5</v>
      </c>
      <c r="F295" s="8">
        <v>40.725657164013299</v>
      </c>
    </row>
    <row r="296" spans="1:6" ht="13">
      <c r="A296" s="12" t="s">
        <v>33</v>
      </c>
      <c r="B296" s="8" t="s">
        <v>291</v>
      </c>
      <c r="C296" s="12" t="s">
        <v>302</v>
      </c>
      <c r="D296" s="12" t="s">
        <v>4</v>
      </c>
      <c r="E296" s="12" t="s">
        <v>5</v>
      </c>
      <c r="F296" s="8">
        <v>45.359385903698502</v>
      </c>
    </row>
    <row r="297" spans="1:6" ht="13">
      <c r="A297" s="12" t="s">
        <v>34</v>
      </c>
      <c r="B297" s="8" t="s">
        <v>292</v>
      </c>
      <c r="C297" s="12" t="s">
        <v>302</v>
      </c>
      <c r="D297" s="12" t="s">
        <v>4</v>
      </c>
      <c r="E297" s="12" t="s">
        <v>5</v>
      </c>
      <c r="F297" s="8">
        <v>34.507472194940704</v>
      </c>
    </row>
    <row r="298" spans="1:6" ht="13">
      <c r="A298" s="12" t="s">
        <v>35</v>
      </c>
      <c r="B298" s="8" t="s">
        <v>293</v>
      </c>
      <c r="C298" s="12" t="s">
        <v>302</v>
      </c>
      <c r="D298" s="12" t="s">
        <v>4</v>
      </c>
      <c r="E298" s="12" t="s">
        <v>5</v>
      </c>
      <c r="F298" s="8">
        <v>30.471758220449299</v>
      </c>
    </row>
    <row r="299" spans="1:6" ht="13">
      <c r="A299" s="12" t="s">
        <v>3</v>
      </c>
      <c r="B299" s="8" t="s">
        <v>261</v>
      </c>
      <c r="C299" s="12" t="s">
        <v>303</v>
      </c>
      <c r="D299" s="12" t="s">
        <v>4</v>
      </c>
      <c r="E299" s="12" t="s">
        <v>5</v>
      </c>
      <c r="F299" s="8">
        <v>37.783644857085598</v>
      </c>
    </row>
    <row r="300" spans="1:6" ht="13">
      <c r="A300" s="12" t="s">
        <v>4</v>
      </c>
      <c r="B300" s="8" t="s">
        <v>262</v>
      </c>
      <c r="C300" s="12" t="s">
        <v>303</v>
      </c>
      <c r="D300" s="12" t="s">
        <v>4</v>
      </c>
      <c r="E300" s="12" t="s">
        <v>5</v>
      </c>
      <c r="F300" s="8">
        <v>15.4541591005679</v>
      </c>
    </row>
    <row r="301" spans="1:6" ht="13">
      <c r="A301" s="12" t="s">
        <v>5</v>
      </c>
      <c r="B301" s="8" t="s">
        <v>263</v>
      </c>
      <c r="C301" s="12" t="s">
        <v>303</v>
      </c>
      <c r="D301" s="12" t="s">
        <v>4</v>
      </c>
      <c r="E301" s="12" t="s">
        <v>5</v>
      </c>
      <c r="F301" s="8">
        <v>33.663851144570899</v>
      </c>
    </row>
    <row r="302" spans="1:6" ht="13">
      <c r="A302" s="12" t="s">
        <v>6</v>
      </c>
      <c r="B302" s="8" t="s">
        <v>264</v>
      </c>
      <c r="C302" s="12" t="s">
        <v>303</v>
      </c>
      <c r="D302" s="12" t="s">
        <v>4</v>
      </c>
      <c r="E302" s="12" t="s">
        <v>5</v>
      </c>
      <c r="F302" s="8">
        <v>22.561480033090199</v>
      </c>
    </row>
    <row r="303" spans="1:6" ht="13">
      <c r="A303" s="12" t="s">
        <v>7</v>
      </c>
      <c r="B303" s="8" t="s">
        <v>265</v>
      </c>
      <c r="C303" s="12" t="s">
        <v>303</v>
      </c>
      <c r="D303" s="12" t="s">
        <v>4</v>
      </c>
      <c r="E303" s="12" t="s">
        <v>5</v>
      </c>
      <c r="F303" s="8">
        <v>45.497975340097398</v>
      </c>
    </row>
    <row r="304" spans="1:6" ht="13">
      <c r="A304" s="12" t="s">
        <v>8</v>
      </c>
      <c r="B304" s="8" t="s">
        <v>266</v>
      </c>
      <c r="C304" s="12" t="s">
        <v>303</v>
      </c>
      <c r="D304" s="12" t="s">
        <v>4</v>
      </c>
      <c r="E304" s="12" t="s">
        <v>5</v>
      </c>
      <c r="F304" s="8">
        <v>33.984706881903101</v>
      </c>
    </row>
    <row r="305" spans="1:6" ht="13">
      <c r="A305" s="12" t="s">
        <v>9</v>
      </c>
      <c r="B305" s="8" t="s">
        <v>267</v>
      </c>
      <c r="C305" s="12" t="s">
        <v>303</v>
      </c>
      <c r="D305" s="12" t="s">
        <v>4</v>
      </c>
      <c r="E305" s="12" t="s">
        <v>5</v>
      </c>
      <c r="F305" s="8">
        <v>21.6951113682384</v>
      </c>
    </row>
    <row r="306" spans="1:6" ht="13">
      <c r="A306" s="12" t="s">
        <v>10</v>
      </c>
      <c r="B306" s="8" t="s">
        <v>268</v>
      </c>
      <c r="C306" s="12" t="s">
        <v>303</v>
      </c>
      <c r="D306" s="12" t="s">
        <v>4</v>
      </c>
      <c r="E306" s="12" t="s">
        <v>5</v>
      </c>
      <c r="F306" s="8">
        <v>32.7890353465801</v>
      </c>
    </row>
    <row r="307" spans="1:6" ht="13">
      <c r="A307" s="12" t="s">
        <v>11</v>
      </c>
      <c r="B307" s="8" t="s">
        <v>269</v>
      </c>
      <c r="C307" s="12" t="s">
        <v>303</v>
      </c>
      <c r="D307" s="12" t="s">
        <v>4</v>
      </c>
      <c r="E307" s="12" t="s">
        <v>5</v>
      </c>
      <c r="F307" s="8">
        <v>68.335805053941698</v>
      </c>
    </row>
    <row r="308" spans="1:6" ht="13">
      <c r="A308" s="12" t="s">
        <v>12</v>
      </c>
      <c r="B308" s="8" t="s">
        <v>270</v>
      </c>
      <c r="C308" s="12" t="s">
        <v>303</v>
      </c>
      <c r="D308" s="12" t="s">
        <v>4</v>
      </c>
      <c r="E308" s="12" t="s">
        <v>5</v>
      </c>
      <c r="F308" s="8">
        <v>61.940856060944697</v>
      </c>
    </row>
    <row r="309" spans="1:6" ht="13">
      <c r="A309" s="12" t="s">
        <v>13</v>
      </c>
      <c r="B309" s="8" t="s">
        <v>271</v>
      </c>
      <c r="C309" s="12" t="s">
        <v>303</v>
      </c>
      <c r="D309" s="12" t="s">
        <v>4</v>
      </c>
      <c r="E309" s="12" t="s">
        <v>5</v>
      </c>
      <c r="F309" s="8">
        <v>21.357886993046801</v>
      </c>
    </row>
    <row r="310" spans="1:6" ht="13">
      <c r="A310" s="12" t="s">
        <v>14</v>
      </c>
      <c r="B310" s="8" t="s">
        <v>272</v>
      </c>
      <c r="C310" s="12" t="s">
        <v>303</v>
      </c>
      <c r="D310" s="12" t="s">
        <v>4</v>
      </c>
      <c r="E310" s="12" t="s">
        <v>5</v>
      </c>
      <c r="F310" s="8">
        <v>33.407209438758898</v>
      </c>
    </row>
    <row r="311" spans="1:6" ht="13">
      <c r="A311" s="12" t="s">
        <v>15</v>
      </c>
      <c r="B311" s="8" t="s">
        <v>273</v>
      </c>
      <c r="C311" s="12" t="s">
        <v>303</v>
      </c>
      <c r="D311" s="12" t="s">
        <v>4</v>
      </c>
      <c r="E311" s="12" t="s">
        <v>5</v>
      </c>
      <c r="F311" s="8">
        <v>54.684651841049899</v>
      </c>
    </row>
    <row r="312" spans="1:6" ht="13">
      <c r="A312" s="12" t="s">
        <v>16</v>
      </c>
      <c r="B312" s="8" t="s">
        <v>274</v>
      </c>
      <c r="C312" s="12" t="s">
        <v>303</v>
      </c>
      <c r="D312" s="12" t="s">
        <v>4</v>
      </c>
      <c r="E312" s="12" t="s">
        <v>5</v>
      </c>
      <c r="F312" s="8">
        <v>20.558560268210101</v>
      </c>
    </row>
    <row r="313" spans="1:6" ht="13">
      <c r="A313" s="12" t="s">
        <v>17</v>
      </c>
      <c r="B313" s="8" t="s">
        <v>275</v>
      </c>
      <c r="C313" s="12" t="s">
        <v>303</v>
      </c>
      <c r="D313" s="12" t="s">
        <v>4</v>
      </c>
      <c r="E313" s="12" t="s">
        <v>5</v>
      </c>
      <c r="F313" s="8">
        <v>24.6384310247123</v>
      </c>
    </row>
    <row r="314" spans="1:6" ht="13">
      <c r="A314" s="12" t="s">
        <v>18</v>
      </c>
      <c r="B314" s="8" t="s">
        <v>276</v>
      </c>
      <c r="C314" s="12" t="s">
        <v>303</v>
      </c>
      <c r="D314" s="12" t="s">
        <v>4</v>
      </c>
      <c r="E314" s="12" t="s">
        <v>5</v>
      </c>
      <c r="F314" s="8">
        <v>30.570274576648</v>
      </c>
    </row>
    <row r="315" spans="1:6" ht="13">
      <c r="A315" s="12" t="s">
        <v>19</v>
      </c>
      <c r="B315" s="8" t="s">
        <v>277</v>
      </c>
      <c r="C315" s="12" t="s">
        <v>303</v>
      </c>
      <c r="D315" s="12" t="s">
        <v>4</v>
      </c>
      <c r="E315" s="12" t="s">
        <v>5</v>
      </c>
      <c r="F315" s="8">
        <v>45.6559688465154</v>
      </c>
    </row>
    <row r="316" spans="1:6" ht="13">
      <c r="A316" s="12" t="s">
        <v>20</v>
      </c>
      <c r="B316" s="8" t="s">
        <v>278</v>
      </c>
      <c r="C316" s="12" t="s">
        <v>303</v>
      </c>
      <c r="D316" s="12" t="s">
        <v>4</v>
      </c>
      <c r="E316" s="12" t="s">
        <v>5</v>
      </c>
      <c r="F316" s="8">
        <v>32.625608593083399</v>
      </c>
    </row>
    <row r="317" spans="1:6" ht="13">
      <c r="A317" s="12" t="s">
        <v>21</v>
      </c>
      <c r="B317" s="8" t="s">
        <v>279</v>
      </c>
      <c r="C317" s="12" t="s">
        <v>303</v>
      </c>
      <c r="D317" s="12" t="s">
        <v>4</v>
      </c>
      <c r="E317" s="12" t="s">
        <v>5</v>
      </c>
      <c r="F317" s="8">
        <v>42.45465071401</v>
      </c>
    </row>
    <row r="318" spans="1:6" ht="13">
      <c r="A318" s="12" t="s">
        <v>22</v>
      </c>
      <c r="B318" s="8" t="s">
        <v>280</v>
      </c>
      <c r="C318" s="12" t="s">
        <v>303</v>
      </c>
      <c r="D318" s="12" t="s">
        <v>4</v>
      </c>
      <c r="E318" s="12" t="s">
        <v>5</v>
      </c>
      <c r="F318" s="8">
        <v>35.386463069400399</v>
      </c>
    </row>
    <row r="319" spans="1:6" ht="13">
      <c r="A319" s="12" t="s">
        <v>23</v>
      </c>
      <c r="B319" s="8" t="s">
        <v>281</v>
      </c>
      <c r="C319" s="12" t="s">
        <v>303</v>
      </c>
      <c r="D319" s="12" t="s">
        <v>4</v>
      </c>
      <c r="E319" s="12" t="s">
        <v>5</v>
      </c>
      <c r="F319" s="8">
        <v>50.417964929263597</v>
      </c>
    </row>
    <row r="320" spans="1:6" ht="13">
      <c r="A320" s="12" t="s">
        <v>24</v>
      </c>
      <c r="B320" s="8" t="s">
        <v>282</v>
      </c>
      <c r="C320" s="12" t="s">
        <v>303</v>
      </c>
      <c r="D320" s="12" t="s">
        <v>4</v>
      </c>
      <c r="E320" s="12" t="s">
        <v>5</v>
      </c>
      <c r="F320" s="8">
        <v>40.234039361165301</v>
      </c>
    </row>
    <row r="321" spans="1:6" ht="13">
      <c r="A321" s="12" t="s">
        <v>25</v>
      </c>
      <c r="B321" s="8" t="s">
        <v>283</v>
      </c>
      <c r="C321" s="12" t="s">
        <v>303</v>
      </c>
      <c r="D321" s="12" t="s">
        <v>4</v>
      </c>
      <c r="E321" s="12" t="s">
        <v>5</v>
      </c>
      <c r="F321" s="8">
        <v>36.245892132225002</v>
      </c>
    </row>
    <row r="322" spans="1:6" ht="13">
      <c r="A322" s="12" t="s">
        <v>26</v>
      </c>
      <c r="B322" s="8" t="s">
        <v>284</v>
      </c>
      <c r="C322" s="12" t="s">
        <v>303</v>
      </c>
      <c r="D322" s="12" t="s">
        <v>4</v>
      </c>
      <c r="E322" s="12" t="s">
        <v>5</v>
      </c>
      <c r="F322" s="8">
        <v>42.043304603741902</v>
      </c>
    </row>
    <row r="323" spans="1:6" ht="13">
      <c r="A323" s="12" t="s">
        <v>27</v>
      </c>
      <c r="B323" s="8" t="s">
        <v>285</v>
      </c>
      <c r="C323" s="12" t="s">
        <v>303</v>
      </c>
      <c r="D323" s="12" t="s">
        <v>4</v>
      </c>
      <c r="E323" s="12" t="s">
        <v>5</v>
      </c>
      <c r="F323" s="8">
        <v>40.028542090882198</v>
      </c>
    </row>
    <row r="324" spans="1:6" ht="13">
      <c r="A324" s="12" t="s">
        <v>28</v>
      </c>
      <c r="B324" s="8" t="s">
        <v>286</v>
      </c>
      <c r="C324" s="12" t="s">
        <v>303</v>
      </c>
      <c r="D324" s="12" t="s">
        <v>4</v>
      </c>
      <c r="E324" s="12" t="s">
        <v>5</v>
      </c>
      <c r="F324" s="8">
        <v>16.522098306484899</v>
      </c>
    </row>
    <row r="325" spans="1:6" ht="13">
      <c r="A325" s="12" t="s">
        <v>29</v>
      </c>
      <c r="B325" s="8" t="s">
        <v>287</v>
      </c>
      <c r="C325" s="12" t="s">
        <v>303</v>
      </c>
      <c r="D325" s="12" t="s">
        <v>4</v>
      </c>
      <c r="E325" s="12" t="s">
        <v>5</v>
      </c>
      <c r="F325" s="8">
        <v>38.902937171756498</v>
      </c>
    </row>
    <row r="326" spans="1:6" ht="13">
      <c r="A326" s="12" t="s">
        <v>30</v>
      </c>
      <c r="B326" s="8" t="s">
        <v>288</v>
      </c>
      <c r="C326" s="12" t="s">
        <v>303</v>
      </c>
      <c r="D326" s="12" t="s">
        <v>4</v>
      </c>
      <c r="E326" s="12" t="s">
        <v>5</v>
      </c>
      <c r="F326" s="8">
        <v>46.779343868855101</v>
      </c>
    </row>
    <row r="327" spans="1:6" ht="13">
      <c r="A327" s="12" t="s">
        <v>31</v>
      </c>
      <c r="B327" s="8" t="s">
        <v>289</v>
      </c>
      <c r="C327" s="12" t="s">
        <v>303</v>
      </c>
      <c r="D327" s="12" t="s">
        <v>4</v>
      </c>
      <c r="E327" s="12" t="s">
        <v>5</v>
      </c>
      <c r="F327" s="8">
        <v>16.473477700901501</v>
      </c>
    </row>
    <row r="328" spans="1:6" ht="13">
      <c r="A328" s="12" t="s">
        <v>32</v>
      </c>
      <c r="B328" s="8" t="s">
        <v>290</v>
      </c>
      <c r="C328" s="12" t="s">
        <v>303</v>
      </c>
      <c r="D328" s="12" t="s">
        <v>4</v>
      </c>
      <c r="E328" s="12" t="s">
        <v>5</v>
      </c>
      <c r="F328" s="8">
        <v>24.987506246876599</v>
      </c>
    </row>
    <row r="329" spans="1:6" ht="13">
      <c r="A329" s="12" t="s">
        <v>33</v>
      </c>
      <c r="B329" s="8" t="s">
        <v>291</v>
      </c>
      <c r="C329" s="12" t="s">
        <v>303</v>
      </c>
      <c r="D329" s="12" t="s">
        <v>4</v>
      </c>
      <c r="E329" s="12" t="s">
        <v>5</v>
      </c>
      <c r="F329" s="8">
        <v>45.960485766980298</v>
      </c>
    </row>
    <row r="330" spans="1:6" ht="13">
      <c r="A330" s="12" t="s">
        <v>34</v>
      </c>
      <c r="B330" s="8" t="s">
        <v>292</v>
      </c>
      <c r="C330" s="12" t="s">
        <v>303</v>
      </c>
      <c r="D330" s="12" t="s">
        <v>4</v>
      </c>
      <c r="E330" s="12" t="s">
        <v>5</v>
      </c>
      <c r="F330" s="8">
        <v>38.080731150038098</v>
      </c>
    </row>
    <row r="331" spans="1:6" ht="13">
      <c r="A331" s="12" t="s">
        <v>35</v>
      </c>
      <c r="B331" s="8" t="s">
        <v>293</v>
      </c>
      <c r="C331" s="12" t="s">
        <v>303</v>
      </c>
      <c r="D331" s="12" t="s">
        <v>4</v>
      </c>
      <c r="E331" s="12" t="s">
        <v>5</v>
      </c>
      <c r="F331" s="8">
        <v>35.453256245227401</v>
      </c>
    </row>
    <row r="332" spans="1:6" ht="13">
      <c r="A332" s="12" t="s">
        <v>3</v>
      </c>
      <c r="B332" s="8" t="s">
        <v>261</v>
      </c>
      <c r="C332" s="12" t="s">
        <v>304</v>
      </c>
      <c r="D332" s="12" t="s">
        <v>4</v>
      </c>
      <c r="E332" s="12" t="s">
        <v>5</v>
      </c>
      <c r="F332" s="8">
        <v>38.647249644324503</v>
      </c>
    </row>
    <row r="333" spans="1:6" ht="13">
      <c r="A333" s="12" t="s">
        <v>4</v>
      </c>
      <c r="B333" s="8" t="s">
        <v>262</v>
      </c>
      <c r="C333" s="12" t="s">
        <v>304</v>
      </c>
      <c r="D333" s="12" t="s">
        <v>4</v>
      </c>
      <c r="E333" s="12" t="s">
        <v>5</v>
      </c>
      <c r="F333" s="8">
        <v>48.986359183058298</v>
      </c>
    </row>
    <row r="334" spans="1:6" ht="13">
      <c r="A334" s="12" t="s">
        <v>5</v>
      </c>
      <c r="B334" s="8" t="s">
        <v>263</v>
      </c>
      <c r="C334" s="12" t="s">
        <v>304</v>
      </c>
      <c r="D334" s="12" t="s">
        <v>4</v>
      </c>
      <c r="E334" s="12" t="s">
        <v>5</v>
      </c>
      <c r="F334" s="8">
        <v>35.0279427452354</v>
      </c>
    </row>
    <row r="335" spans="1:6" ht="13">
      <c r="A335" s="12" t="s">
        <v>6</v>
      </c>
      <c r="B335" s="8" t="s">
        <v>264</v>
      </c>
      <c r="C335" s="12" t="s">
        <v>304</v>
      </c>
      <c r="D335" s="12" t="s">
        <v>4</v>
      </c>
      <c r="E335" s="12" t="s">
        <v>5</v>
      </c>
      <c r="F335" s="8">
        <v>15.694891312877701</v>
      </c>
    </row>
    <row r="336" spans="1:6" ht="13">
      <c r="A336" s="12" t="s">
        <v>7</v>
      </c>
      <c r="B336" s="8" t="s">
        <v>265</v>
      </c>
      <c r="C336" s="12" t="s">
        <v>304</v>
      </c>
      <c r="D336" s="12" t="s">
        <v>4</v>
      </c>
      <c r="E336" s="12" t="s">
        <v>5</v>
      </c>
      <c r="F336" s="8">
        <v>32.934460423756697</v>
      </c>
    </row>
    <row r="337" spans="1:6" ht="13">
      <c r="A337" s="12" t="s">
        <v>8</v>
      </c>
      <c r="B337" s="8" t="s">
        <v>266</v>
      </c>
      <c r="C337" s="12" t="s">
        <v>304</v>
      </c>
      <c r="D337" s="12" t="s">
        <v>4</v>
      </c>
      <c r="E337" s="12" t="s">
        <v>5</v>
      </c>
      <c r="F337" s="8">
        <v>33.307242659916398</v>
      </c>
    </row>
    <row r="338" spans="1:6" ht="13">
      <c r="A338" s="12" t="s">
        <v>9</v>
      </c>
      <c r="B338" s="8" t="s">
        <v>267</v>
      </c>
      <c r="C338" s="12" t="s">
        <v>304</v>
      </c>
      <c r="D338" s="12" t="s">
        <v>4</v>
      </c>
      <c r="E338" s="12" t="s">
        <v>5</v>
      </c>
      <c r="F338" s="8">
        <v>22.644927536231901</v>
      </c>
    </row>
    <row r="339" spans="1:6" ht="13">
      <c r="A339" s="12" t="s">
        <v>10</v>
      </c>
      <c r="B339" s="8" t="s">
        <v>268</v>
      </c>
      <c r="C339" s="12" t="s">
        <v>304</v>
      </c>
      <c r="D339" s="12" t="s">
        <v>4</v>
      </c>
      <c r="E339" s="12" t="s">
        <v>5</v>
      </c>
      <c r="F339" s="8">
        <v>44.4815123714206</v>
      </c>
    </row>
    <row r="340" spans="1:6" ht="13">
      <c r="A340" s="12" t="s">
        <v>11</v>
      </c>
      <c r="B340" s="8" t="s">
        <v>269</v>
      </c>
      <c r="C340" s="12" t="s">
        <v>304</v>
      </c>
      <c r="D340" s="12" t="s">
        <v>4</v>
      </c>
      <c r="E340" s="12" t="s">
        <v>5</v>
      </c>
      <c r="F340" s="8">
        <v>46.321092019744398</v>
      </c>
    </row>
    <row r="341" spans="1:6" ht="13">
      <c r="A341" s="12" t="s">
        <v>12</v>
      </c>
      <c r="B341" s="8" t="s">
        <v>270</v>
      </c>
      <c r="C341" s="12" t="s">
        <v>304</v>
      </c>
      <c r="D341" s="12" t="s">
        <v>4</v>
      </c>
      <c r="E341" s="12" t="s">
        <v>5</v>
      </c>
      <c r="F341" s="8">
        <v>50.164173659248398</v>
      </c>
    </row>
    <row r="342" spans="1:6" ht="13">
      <c r="A342" s="12" t="s">
        <v>13</v>
      </c>
      <c r="B342" s="8" t="s">
        <v>271</v>
      </c>
      <c r="C342" s="12" t="s">
        <v>304</v>
      </c>
      <c r="D342" s="12" t="s">
        <v>4</v>
      </c>
      <c r="E342" s="12" t="s">
        <v>5</v>
      </c>
      <c r="F342" s="8">
        <v>39.145646270153897</v>
      </c>
    </row>
    <row r="343" spans="1:6" ht="13">
      <c r="A343" s="12" t="s">
        <v>14</v>
      </c>
      <c r="B343" s="8" t="s">
        <v>272</v>
      </c>
      <c r="C343" s="12" t="s">
        <v>304</v>
      </c>
      <c r="D343" s="12" t="s">
        <v>4</v>
      </c>
      <c r="E343" s="12" t="s">
        <v>5</v>
      </c>
      <c r="F343" s="8">
        <v>34.673491290349197</v>
      </c>
    </row>
    <row r="344" spans="1:6" ht="13">
      <c r="A344" s="12" t="s">
        <v>15</v>
      </c>
      <c r="B344" s="8" t="s">
        <v>273</v>
      </c>
      <c r="C344" s="12" t="s">
        <v>304</v>
      </c>
      <c r="D344" s="12" t="s">
        <v>4</v>
      </c>
      <c r="E344" s="12" t="s">
        <v>5</v>
      </c>
      <c r="F344" s="8">
        <v>55.009351589770297</v>
      </c>
    </row>
    <row r="345" spans="1:6" ht="13">
      <c r="A345" s="12" t="s">
        <v>16</v>
      </c>
      <c r="B345" s="8" t="s">
        <v>274</v>
      </c>
      <c r="C345" s="12" t="s">
        <v>304</v>
      </c>
      <c r="D345" s="12" t="s">
        <v>4</v>
      </c>
      <c r="E345" s="12" t="s">
        <v>5</v>
      </c>
      <c r="F345" s="8">
        <v>33.4840113845639</v>
      </c>
    </row>
    <row r="346" spans="1:6" ht="13">
      <c r="A346" s="12" t="s">
        <v>17</v>
      </c>
      <c r="B346" s="8" t="s">
        <v>275</v>
      </c>
      <c r="C346" s="12" t="s">
        <v>304</v>
      </c>
      <c r="D346" s="12" t="s">
        <v>4</v>
      </c>
      <c r="E346" s="12" t="s">
        <v>5</v>
      </c>
      <c r="F346" s="8">
        <v>25.532921900396701</v>
      </c>
    </row>
    <row r="347" spans="1:6" ht="13">
      <c r="A347" s="12" t="s">
        <v>18</v>
      </c>
      <c r="B347" s="8" t="s">
        <v>276</v>
      </c>
      <c r="C347" s="12" t="s">
        <v>304</v>
      </c>
      <c r="D347" s="12" t="s">
        <v>4</v>
      </c>
      <c r="E347" s="12" t="s">
        <v>5</v>
      </c>
      <c r="F347" s="8">
        <v>35.662121555116599</v>
      </c>
    </row>
    <row r="348" spans="1:6" ht="13">
      <c r="A348" s="12" t="s">
        <v>19</v>
      </c>
      <c r="B348" s="8" t="s">
        <v>277</v>
      </c>
      <c r="C348" s="12" t="s">
        <v>304</v>
      </c>
      <c r="D348" s="12" t="s">
        <v>4</v>
      </c>
      <c r="E348" s="12" t="s">
        <v>5</v>
      </c>
      <c r="F348" s="8">
        <v>32.315398287283898</v>
      </c>
    </row>
    <row r="349" spans="1:6" ht="13">
      <c r="A349" s="12" t="s">
        <v>20</v>
      </c>
      <c r="B349" s="8" t="s">
        <v>278</v>
      </c>
      <c r="C349" s="12" t="s">
        <v>304</v>
      </c>
      <c r="D349" s="12" t="s">
        <v>4</v>
      </c>
      <c r="E349" s="12" t="s">
        <v>5</v>
      </c>
      <c r="F349" s="8">
        <v>34.874986586543599</v>
      </c>
    </row>
    <row r="350" spans="1:6" ht="13">
      <c r="A350" s="12" t="s">
        <v>21</v>
      </c>
      <c r="B350" s="8" t="s">
        <v>279</v>
      </c>
      <c r="C350" s="12" t="s">
        <v>304</v>
      </c>
      <c r="D350" s="12" t="s">
        <v>4</v>
      </c>
      <c r="E350" s="12" t="s">
        <v>5</v>
      </c>
      <c r="F350" s="8">
        <v>33.914911255982197</v>
      </c>
    </row>
    <row r="351" spans="1:6" ht="13">
      <c r="A351" s="12" t="s">
        <v>22</v>
      </c>
      <c r="B351" s="8" t="s">
        <v>280</v>
      </c>
      <c r="C351" s="12" t="s">
        <v>304</v>
      </c>
      <c r="D351" s="12" t="s">
        <v>4</v>
      </c>
      <c r="E351" s="12" t="s">
        <v>5</v>
      </c>
      <c r="F351" s="8">
        <v>24.437668008967599</v>
      </c>
    </row>
    <row r="352" spans="1:6" ht="13">
      <c r="A352" s="12" t="s">
        <v>23</v>
      </c>
      <c r="B352" s="8" t="s">
        <v>281</v>
      </c>
      <c r="C352" s="12" t="s">
        <v>304</v>
      </c>
      <c r="D352" s="12" t="s">
        <v>4</v>
      </c>
      <c r="E352" s="12" t="s">
        <v>5</v>
      </c>
      <c r="F352" s="8">
        <v>51.2691736246259</v>
      </c>
    </row>
    <row r="353" spans="1:6" ht="13">
      <c r="A353" s="12" t="s">
        <v>24</v>
      </c>
      <c r="B353" s="8" t="s">
        <v>282</v>
      </c>
      <c r="C353" s="12" t="s">
        <v>304</v>
      </c>
      <c r="D353" s="12" t="s">
        <v>4</v>
      </c>
      <c r="E353" s="12" t="s">
        <v>5</v>
      </c>
      <c r="F353" s="8">
        <v>42.076973715464597</v>
      </c>
    </row>
    <row r="354" spans="1:6" ht="13">
      <c r="A354" s="12" t="s">
        <v>25</v>
      </c>
      <c r="B354" s="8" t="s">
        <v>283</v>
      </c>
      <c r="C354" s="12" t="s">
        <v>304</v>
      </c>
      <c r="D354" s="12" t="s">
        <v>4</v>
      </c>
      <c r="E354" s="12" t="s">
        <v>5</v>
      </c>
      <c r="F354" s="8">
        <v>19.394409561443901</v>
      </c>
    </row>
    <row r="355" spans="1:6" ht="13">
      <c r="A355" s="12" t="s">
        <v>26</v>
      </c>
      <c r="B355" s="8" t="s">
        <v>284</v>
      </c>
      <c r="C355" s="12" t="s">
        <v>304</v>
      </c>
      <c r="D355" s="12" t="s">
        <v>4</v>
      </c>
      <c r="E355" s="12" t="s">
        <v>5</v>
      </c>
      <c r="F355" s="8">
        <v>49.271485887238697</v>
      </c>
    </row>
    <row r="356" spans="1:6" ht="13">
      <c r="A356" s="12" t="s">
        <v>27</v>
      </c>
      <c r="B356" s="8" t="s">
        <v>285</v>
      </c>
      <c r="C356" s="12" t="s">
        <v>304</v>
      </c>
      <c r="D356" s="12" t="s">
        <v>4</v>
      </c>
      <c r="E356" s="12" t="s">
        <v>5</v>
      </c>
      <c r="F356" s="8">
        <v>39.377830281551503</v>
      </c>
    </row>
    <row r="357" spans="1:6" ht="13">
      <c r="A357" s="12" t="s">
        <v>28</v>
      </c>
      <c r="B357" s="8" t="s">
        <v>286</v>
      </c>
      <c r="C357" s="12" t="s">
        <v>304</v>
      </c>
      <c r="D357" s="12" t="s">
        <v>4</v>
      </c>
      <c r="E357" s="12" t="s">
        <v>5</v>
      </c>
      <c r="F357" s="8">
        <v>38.091940091766901</v>
      </c>
    </row>
    <row r="358" spans="1:6" ht="13">
      <c r="A358" s="12" t="s">
        <v>29</v>
      </c>
      <c r="B358" s="8" t="s">
        <v>287</v>
      </c>
      <c r="C358" s="12" t="s">
        <v>304</v>
      </c>
      <c r="D358" s="12" t="s">
        <v>4</v>
      </c>
      <c r="E358" s="12" t="s">
        <v>5</v>
      </c>
      <c r="F358" s="8">
        <v>25.351755609075902</v>
      </c>
    </row>
    <row r="359" spans="1:6" ht="13">
      <c r="A359" s="12" t="s">
        <v>30</v>
      </c>
      <c r="B359" s="8" t="s">
        <v>288</v>
      </c>
      <c r="C359" s="12" t="s">
        <v>304</v>
      </c>
      <c r="D359" s="12" t="s">
        <v>4</v>
      </c>
      <c r="E359" s="12" t="s">
        <v>5</v>
      </c>
      <c r="F359" s="8">
        <v>45.482737233822597</v>
      </c>
    </row>
    <row r="360" spans="1:6" ht="13">
      <c r="A360" s="12" t="s">
        <v>31</v>
      </c>
      <c r="B360" s="8" t="s">
        <v>289</v>
      </c>
      <c r="C360" s="12" t="s">
        <v>304</v>
      </c>
      <c r="D360" s="12" t="s">
        <v>4</v>
      </c>
      <c r="E360" s="12" t="s">
        <v>5</v>
      </c>
      <c r="F360" s="8">
        <v>34.688825467904998</v>
      </c>
    </row>
    <row r="361" spans="1:6" ht="13">
      <c r="A361" s="12" t="s">
        <v>32</v>
      </c>
      <c r="B361" s="8" t="s">
        <v>290</v>
      </c>
      <c r="C361" s="12" t="s">
        <v>304</v>
      </c>
      <c r="D361" s="12" t="s">
        <v>4</v>
      </c>
      <c r="E361" s="12" t="s">
        <v>5</v>
      </c>
      <c r="F361" s="8">
        <v>60.326472675656497</v>
      </c>
    </row>
    <row r="362" spans="1:6" ht="13">
      <c r="A362" s="12" t="s">
        <v>33</v>
      </c>
      <c r="B362" s="8" t="s">
        <v>291</v>
      </c>
      <c r="C362" s="12" t="s">
        <v>304</v>
      </c>
      <c r="D362" s="12" t="s">
        <v>4</v>
      </c>
      <c r="E362" s="12" t="s">
        <v>5</v>
      </c>
      <c r="F362" s="8">
        <v>41.796512449828803</v>
      </c>
    </row>
    <row r="363" spans="1:6" ht="13">
      <c r="A363" s="12" t="s">
        <v>34</v>
      </c>
      <c r="B363" s="8" t="s">
        <v>292</v>
      </c>
      <c r="C363" s="12" t="s">
        <v>304</v>
      </c>
      <c r="D363" s="12" t="s">
        <v>4</v>
      </c>
      <c r="E363" s="12" t="s">
        <v>5</v>
      </c>
      <c r="F363" s="8">
        <v>57.8448655795505</v>
      </c>
    </row>
    <row r="364" spans="1:6" ht="13">
      <c r="A364" s="12" t="s">
        <v>35</v>
      </c>
      <c r="B364" s="8" t="s">
        <v>293</v>
      </c>
      <c r="C364" s="12" t="s">
        <v>304</v>
      </c>
      <c r="D364" s="12" t="s">
        <v>4</v>
      </c>
      <c r="E364" s="12" t="s">
        <v>5</v>
      </c>
      <c r="F364" s="8">
        <v>33.671923228014997</v>
      </c>
    </row>
    <row r="365" spans="1:6" ht="13">
      <c r="A365" s="12" t="s">
        <v>3</v>
      </c>
      <c r="B365" s="8" t="s">
        <v>261</v>
      </c>
      <c r="C365" s="12" t="s">
        <v>216</v>
      </c>
      <c r="D365" s="12" t="s">
        <v>4</v>
      </c>
      <c r="E365" s="12" t="s">
        <v>5</v>
      </c>
      <c r="F365" s="8">
        <v>34.940047990825498</v>
      </c>
    </row>
    <row r="366" spans="1:6" ht="13">
      <c r="A366" s="12" t="s">
        <v>4</v>
      </c>
      <c r="B366" s="8" t="s">
        <v>262</v>
      </c>
      <c r="C366" s="12" t="s">
        <v>216</v>
      </c>
      <c r="D366" s="12" t="s">
        <v>4</v>
      </c>
      <c r="E366" s="12" t="s">
        <v>5</v>
      </c>
      <c r="F366" s="8">
        <v>26.9614451334592</v>
      </c>
    </row>
    <row r="367" spans="1:6" ht="13">
      <c r="A367" s="12" t="s">
        <v>5</v>
      </c>
      <c r="B367" s="8" t="s">
        <v>263</v>
      </c>
      <c r="C367" s="12" t="s">
        <v>216</v>
      </c>
      <c r="D367" s="12" t="s">
        <v>4</v>
      </c>
      <c r="E367" s="12" t="s">
        <v>5</v>
      </c>
      <c r="F367" s="8">
        <v>39.029467247772097</v>
      </c>
    </row>
    <row r="368" spans="1:6" ht="13">
      <c r="A368" s="12" t="s">
        <v>6</v>
      </c>
      <c r="B368" s="8" t="s">
        <v>264</v>
      </c>
      <c r="C368" s="12" t="s">
        <v>216</v>
      </c>
      <c r="D368" s="12" t="s">
        <v>4</v>
      </c>
      <c r="E368" s="12" t="s">
        <v>5</v>
      </c>
      <c r="F368" s="8">
        <v>32.299741602067201</v>
      </c>
    </row>
    <row r="369" spans="1:6" ht="13">
      <c r="A369" s="12" t="s">
        <v>7</v>
      </c>
      <c r="B369" s="8" t="s">
        <v>265</v>
      </c>
      <c r="C369" s="12" t="s">
        <v>216</v>
      </c>
      <c r="D369" s="12" t="s">
        <v>4</v>
      </c>
      <c r="E369" s="12" t="s">
        <v>5</v>
      </c>
      <c r="F369" s="8">
        <v>58.038305281485798</v>
      </c>
    </row>
    <row r="370" spans="1:6" ht="13">
      <c r="A370" s="12" t="s">
        <v>8</v>
      </c>
      <c r="B370" s="8" t="s">
        <v>266</v>
      </c>
      <c r="C370" s="12" t="s">
        <v>216</v>
      </c>
      <c r="D370" s="12" t="s">
        <v>4</v>
      </c>
      <c r="E370" s="12" t="s">
        <v>5</v>
      </c>
      <c r="F370" s="8">
        <v>28.7884846061575</v>
      </c>
    </row>
    <row r="371" spans="1:6" ht="13">
      <c r="A371" s="12" t="s">
        <v>9</v>
      </c>
      <c r="B371" s="8" t="s">
        <v>267</v>
      </c>
      <c r="C371" s="12" t="s">
        <v>216</v>
      </c>
      <c r="D371" s="12" t="s">
        <v>4</v>
      </c>
      <c r="E371" s="12" t="s">
        <v>5</v>
      </c>
      <c r="F371" s="8">
        <v>15.1883353584447</v>
      </c>
    </row>
    <row r="372" spans="1:6" ht="13">
      <c r="A372" s="12" t="s">
        <v>10</v>
      </c>
      <c r="B372" s="8" t="s">
        <v>268</v>
      </c>
      <c r="C372" s="12" t="s">
        <v>216</v>
      </c>
      <c r="D372" s="12" t="s">
        <v>4</v>
      </c>
      <c r="E372" s="12" t="s">
        <v>5</v>
      </c>
      <c r="F372" s="8">
        <v>34.856629180502303</v>
      </c>
    </row>
    <row r="373" spans="1:6" ht="13">
      <c r="A373" s="12" t="s">
        <v>11</v>
      </c>
      <c r="B373" s="8" t="s">
        <v>269</v>
      </c>
      <c r="C373" s="12" t="s">
        <v>216</v>
      </c>
      <c r="D373" s="12" t="s">
        <v>4</v>
      </c>
      <c r="E373" s="12" t="s">
        <v>5</v>
      </c>
      <c r="F373" s="8">
        <v>63.689438168170398</v>
      </c>
    </row>
    <row r="374" spans="1:6" ht="13">
      <c r="A374" s="12" t="s">
        <v>12</v>
      </c>
      <c r="B374" s="8" t="s">
        <v>270</v>
      </c>
      <c r="C374" s="12" t="s">
        <v>216</v>
      </c>
      <c r="D374" s="12" t="s">
        <v>4</v>
      </c>
      <c r="E374" s="12" t="s">
        <v>5</v>
      </c>
      <c r="F374" s="8">
        <v>62.3212591664185</v>
      </c>
    </row>
    <row r="375" spans="1:6" ht="13">
      <c r="A375" s="12" t="s">
        <v>13</v>
      </c>
      <c r="B375" s="8" t="s">
        <v>271</v>
      </c>
      <c r="C375" s="12" t="s">
        <v>216</v>
      </c>
      <c r="D375" s="12" t="s">
        <v>4</v>
      </c>
      <c r="E375" s="12" t="s">
        <v>5</v>
      </c>
      <c r="F375" s="8">
        <v>27.5185750381508</v>
      </c>
    </row>
    <row r="376" spans="1:6" ht="13">
      <c r="A376" s="12" t="s">
        <v>14</v>
      </c>
      <c r="B376" s="8" t="s">
        <v>272</v>
      </c>
      <c r="C376" s="12" t="s">
        <v>216</v>
      </c>
      <c r="D376" s="12" t="s">
        <v>4</v>
      </c>
      <c r="E376" s="12" t="s">
        <v>5</v>
      </c>
      <c r="F376" s="8">
        <v>32.3939099449303</v>
      </c>
    </row>
    <row r="377" spans="1:6" ht="13">
      <c r="A377" s="12" t="s">
        <v>15</v>
      </c>
      <c r="B377" s="8" t="s">
        <v>273</v>
      </c>
      <c r="C377" s="12" t="s">
        <v>216</v>
      </c>
      <c r="D377" s="12" t="s">
        <v>4</v>
      </c>
      <c r="E377" s="12" t="s">
        <v>5</v>
      </c>
      <c r="F377" s="8">
        <v>43.199861760442403</v>
      </c>
    </row>
    <row r="378" spans="1:6" ht="13">
      <c r="A378" s="12" t="s">
        <v>16</v>
      </c>
      <c r="B378" s="8" t="s">
        <v>274</v>
      </c>
      <c r="C378" s="12" t="s">
        <v>216</v>
      </c>
      <c r="D378" s="12" t="s">
        <v>4</v>
      </c>
      <c r="E378" s="12" t="s">
        <v>5</v>
      </c>
      <c r="F378" s="8">
        <v>32.294251623211103</v>
      </c>
    </row>
    <row r="379" spans="1:6" ht="13">
      <c r="A379" s="12" t="s">
        <v>17</v>
      </c>
      <c r="B379" s="8" t="s">
        <v>275</v>
      </c>
      <c r="C379" s="12" t="s">
        <v>216</v>
      </c>
      <c r="D379" s="12" t="s">
        <v>4</v>
      </c>
      <c r="E379" s="12" t="s">
        <v>5</v>
      </c>
      <c r="F379" s="8">
        <v>23.252452505294599</v>
      </c>
    </row>
    <row r="380" spans="1:6" ht="13">
      <c r="A380" s="12" t="s">
        <v>18</v>
      </c>
      <c r="B380" s="8" t="s">
        <v>276</v>
      </c>
      <c r="C380" s="12" t="s">
        <v>216</v>
      </c>
      <c r="D380" s="12" t="s">
        <v>4</v>
      </c>
      <c r="E380" s="12" t="s">
        <v>5</v>
      </c>
      <c r="F380" s="8">
        <v>25.735854811651699</v>
      </c>
    </row>
    <row r="381" spans="1:6" ht="13">
      <c r="A381" s="12" t="s">
        <v>19</v>
      </c>
      <c r="B381" s="8" t="s">
        <v>277</v>
      </c>
      <c r="C381" s="12" t="s">
        <v>216</v>
      </c>
      <c r="D381" s="12" t="s">
        <v>4</v>
      </c>
      <c r="E381" s="12" t="s">
        <v>5</v>
      </c>
      <c r="F381" s="8">
        <v>31.295936270093399</v>
      </c>
    </row>
    <row r="382" spans="1:6" ht="13">
      <c r="A382" s="12" t="s">
        <v>20</v>
      </c>
      <c r="B382" s="8" t="s">
        <v>278</v>
      </c>
      <c r="C382" s="12" t="s">
        <v>216</v>
      </c>
      <c r="D382" s="12" t="s">
        <v>4</v>
      </c>
      <c r="E382" s="12" t="s">
        <v>5</v>
      </c>
      <c r="F382" s="8">
        <v>37.610143993122698</v>
      </c>
    </row>
    <row r="383" spans="1:6" ht="13">
      <c r="A383" s="12" t="s">
        <v>21</v>
      </c>
      <c r="B383" s="8" t="s">
        <v>279</v>
      </c>
      <c r="C383" s="12" t="s">
        <v>216</v>
      </c>
      <c r="D383" s="12" t="s">
        <v>4</v>
      </c>
      <c r="E383" s="12" t="s">
        <v>5</v>
      </c>
      <c r="F383" s="8">
        <v>32.304958811177499</v>
      </c>
    </row>
    <row r="384" spans="1:6" ht="13">
      <c r="A384" s="12" t="s">
        <v>22</v>
      </c>
      <c r="B384" s="8" t="s">
        <v>280</v>
      </c>
      <c r="C384" s="12" t="s">
        <v>216</v>
      </c>
      <c r="D384" s="12" t="s">
        <v>4</v>
      </c>
      <c r="E384" s="12" t="s">
        <v>5</v>
      </c>
      <c r="F384" s="8">
        <v>20.343483660970499</v>
      </c>
    </row>
    <row r="385" spans="1:6" ht="13">
      <c r="A385" s="12" t="s">
        <v>23</v>
      </c>
      <c r="B385" s="8" t="s">
        <v>281</v>
      </c>
      <c r="C385" s="12" t="s">
        <v>216</v>
      </c>
      <c r="D385" s="12" t="s">
        <v>4</v>
      </c>
      <c r="E385" s="12" t="s">
        <v>5</v>
      </c>
      <c r="F385" s="8">
        <v>44.556015605472801</v>
      </c>
    </row>
    <row r="386" spans="1:6" ht="13">
      <c r="A386" s="12" t="s">
        <v>24</v>
      </c>
      <c r="B386" s="8" t="s">
        <v>282</v>
      </c>
      <c r="C386" s="12" t="s">
        <v>216</v>
      </c>
      <c r="D386" s="12" t="s">
        <v>4</v>
      </c>
      <c r="E386" s="12" t="s">
        <v>5</v>
      </c>
      <c r="F386" s="8">
        <v>27.738659155891298</v>
      </c>
    </row>
    <row r="387" spans="1:6" ht="13">
      <c r="A387" s="12" t="s">
        <v>25</v>
      </c>
      <c r="B387" s="8" t="s">
        <v>283</v>
      </c>
      <c r="C387" s="12" t="s">
        <v>216</v>
      </c>
      <c r="D387" s="12" t="s">
        <v>4</v>
      </c>
      <c r="E387" s="12" t="s">
        <v>5</v>
      </c>
      <c r="F387" s="8">
        <v>34.411562284927697</v>
      </c>
    </row>
    <row r="388" spans="1:6" ht="13">
      <c r="A388" s="12" t="s">
        <v>26</v>
      </c>
      <c r="B388" s="8" t="s">
        <v>284</v>
      </c>
      <c r="C388" s="12" t="s">
        <v>216</v>
      </c>
      <c r="D388" s="12" t="s">
        <v>4</v>
      </c>
      <c r="E388" s="12" t="s">
        <v>5</v>
      </c>
      <c r="F388" s="8">
        <v>43.2292229547174</v>
      </c>
    </row>
    <row r="389" spans="1:6" ht="13">
      <c r="A389" s="12" t="s">
        <v>27</v>
      </c>
      <c r="B389" s="8" t="s">
        <v>285</v>
      </c>
      <c r="C389" s="12" t="s">
        <v>216</v>
      </c>
      <c r="D389" s="12" t="s">
        <v>4</v>
      </c>
      <c r="E389" s="12" t="s">
        <v>5</v>
      </c>
      <c r="F389" s="8">
        <v>31.306397554417899</v>
      </c>
    </row>
    <row r="390" spans="1:6" ht="13">
      <c r="A390" s="12" t="s">
        <v>28</v>
      </c>
      <c r="B390" s="8" t="s">
        <v>286</v>
      </c>
      <c r="C390" s="12" t="s">
        <v>216</v>
      </c>
      <c r="D390" s="12" t="s">
        <v>4</v>
      </c>
      <c r="E390" s="12" t="s">
        <v>5</v>
      </c>
      <c r="F390" s="8">
        <v>26.517227358707402</v>
      </c>
    </row>
    <row r="391" spans="1:6" ht="13">
      <c r="A391" s="12" t="s">
        <v>29</v>
      </c>
      <c r="B391" s="8" t="s">
        <v>287</v>
      </c>
      <c r="C391" s="12" t="s">
        <v>216</v>
      </c>
      <c r="D391" s="12" t="s">
        <v>4</v>
      </c>
      <c r="E391" s="12" t="s">
        <v>5</v>
      </c>
      <c r="F391" s="8">
        <v>38.725381721619797</v>
      </c>
    </row>
    <row r="392" spans="1:6" ht="13">
      <c r="A392" s="12" t="s">
        <v>30</v>
      </c>
      <c r="B392" s="8" t="s">
        <v>288</v>
      </c>
      <c r="C392" s="12" t="s">
        <v>216</v>
      </c>
      <c r="D392" s="12" t="s">
        <v>4</v>
      </c>
      <c r="E392" s="12" t="s">
        <v>5</v>
      </c>
      <c r="F392" s="8">
        <v>36.516691972093597</v>
      </c>
    </row>
    <row r="393" spans="1:6" ht="13">
      <c r="A393" s="12" t="s">
        <v>31</v>
      </c>
      <c r="B393" s="8" t="s">
        <v>289</v>
      </c>
      <c r="C393" s="12" t="s">
        <v>216</v>
      </c>
      <c r="D393" s="12" t="s">
        <v>4</v>
      </c>
      <c r="E393" s="12" t="s">
        <v>5</v>
      </c>
      <c r="F393" s="8">
        <v>41.640294480162602</v>
      </c>
    </row>
    <row r="394" spans="1:6" ht="13">
      <c r="A394" s="12" t="s">
        <v>32</v>
      </c>
      <c r="B394" s="8" t="s">
        <v>290</v>
      </c>
      <c r="C394" s="12" t="s">
        <v>216</v>
      </c>
      <c r="D394" s="12" t="s">
        <v>4</v>
      </c>
      <c r="E394" s="12" t="s">
        <v>5</v>
      </c>
      <c r="F394" s="8">
        <v>18.649757553151801</v>
      </c>
    </row>
    <row r="395" spans="1:6" ht="13">
      <c r="A395" s="12" t="s">
        <v>33</v>
      </c>
      <c r="B395" s="8" t="s">
        <v>291</v>
      </c>
      <c r="C395" s="12" t="s">
        <v>216</v>
      </c>
      <c r="D395" s="12" t="s">
        <v>4</v>
      </c>
      <c r="E395" s="12" t="s">
        <v>5</v>
      </c>
      <c r="F395" s="8">
        <v>35.195997712260201</v>
      </c>
    </row>
    <row r="396" spans="1:6" ht="13">
      <c r="A396" s="12" t="s">
        <v>34</v>
      </c>
      <c r="B396" s="8" t="s">
        <v>292</v>
      </c>
      <c r="C396" s="12" t="s">
        <v>216</v>
      </c>
      <c r="D396" s="12" t="s">
        <v>4</v>
      </c>
      <c r="E396" s="12" t="s">
        <v>5</v>
      </c>
      <c r="F396" s="8">
        <v>54.517133956386303</v>
      </c>
    </row>
    <row r="397" spans="1:6" ht="13">
      <c r="A397" s="12" t="s">
        <v>35</v>
      </c>
      <c r="B397" s="8" t="s">
        <v>293</v>
      </c>
      <c r="C397" s="12" t="s">
        <v>216</v>
      </c>
      <c r="D397" s="12" t="s">
        <v>4</v>
      </c>
      <c r="E397" s="12" t="s">
        <v>5</v>
      </c>
      <c r="F397" s="8">
        <v>42.6973328399419</v>
      </c>
    </row>
    <row r="398" spans="1:6" ht="13">
      <c r="A398" s="12" t="s">
        <v>3</v>
      </c>
      <c r="B398" s="8" t="s">
        <v>261</v>
      </c>
      <c r="C398" s="12" t="s">
        <v>305</v>
      </c>
      <c r="D398" s="12" t="s">
        <v>4</v>
      </c>
      <c r="E398" s="12" t="s">
        <v>5</v>
      </c>
      <c r="F398" s="8">
        <v>35.604378195258199</v>
      </c>
    </row>
    <row r="399" spans="1:6" ht="13">
      <c r="A399" s="12" t="s">
        <v>4</v>
      </c>
      <c r="B399" s="8" t="s">
        <v>262</v>
      </c>
      <c r="C399" s="12" t="s">
        <v>305</v>
      </c>
      <c r="D399" s="12" t="s">
        <v>4</v>
      </c>
      <c r="E399" s="12" t="s">
        <v>5</v>
      </c>
      <c r="F399" s="8">
        <v>26.307877330126299</v>
      </c>
    </row>
    <row r="400" spans="1:6" ht="13">
      <c r="A400" s="12" t="s">
        <v>5</v>
      </c>
      <c r="B400" s="8" t="s">
        <v>263</v>
      </c>
      <c r="C400" s="12" t="s">
        <v>305</v>
      </c>
      <c r="D400" s="12" t="s">
        <v>4</v>
      </c>
      <c r="E400" s="12" t="s">
        <v>5</v>
      </c>
      <c r="F400" s="8">
        <v>30.190358152985699</v>
      </c>
    </row>
    <row r="401" spans="1:6" ht="13">
      <c r="A401" s="12" t="s">
        <v>6</v>
      </c>
      <c r="B401" s="8" t="s">
        <v>264</v>
      </c>
      <c r="C401" s="12" t="s">
        <v>305</v>
      </c>
      <c r="D401" s="12" t="s">
        <v>4</v>
      </c>
      <c r="E401" s="12" t="s">
        <v>5</v>
      </c>
      <c r="F401" s="8">
        <v>15.946420028703599</v>
      </c>
    </row>
    <row r="402" spans="1:6" ht="13">
      <c r="A402" s="12" t="s">
        <v>7</v>
      </c>
      <c r="B402" s="8" t="s">
        <v>265</v>
      </c>
      <c r="C402" s="12" t="s">
        <v>305</v>
      </c>
      <c r="D402" s="12" t="s">
        <v>4</v>
      </c>
      <c r="E402" s="12" t="s">
        <v>5</v>
      </c>
      <c r="F402" s="8">
        <v>20.7705888461938</v>
      </c>
    </row>
    <row r="403" spans="1:6" ht="13">
      <c r="A403" s="12" t="s">
        <v>8</v>
      </c>
      <c r="B403" s="8" t="s">
        <v>266</v>
      </c>
      <c r="C403" s="12" t="s">
        <v>305</v>
      </c>
      <c r="D403" s="12" t="s">
        <v>4</v>
      </c>
      <c r="E403" s="12" t="s">
        <v>5</v>
      </c>
      <c r="F403" s="8">
        <v>33.3539810358794</v>
      </c>
    </row>
    <row r="404" spans="1:6" ht="13">
      <c r="A404" s="12" t="s">
        <v>9</v>
      </c>
      <c r="B404" s="8" t="s">
        <v>267</v>
      </c>
      <c r="C404" s="12" t="s">
        <v>305</v>
      </c>
      <c r="D404" s="12" t="s">
        <v>4</v>
      </c>
      <c r="E404" s="12" t="s">
        <v>5</v>
      </c>
      <c r="F404" s="8">
        <v>7.5631523218877597</v>
      </c>
    </row>
    <row r="405" spans="1:6" ht="13">
      <c r="A405" s="12" t="s">
        <v>10</v>
      </c>
      <c r="B405" s="8" t="s">
        <v>268</v>
      </c>
      <c r="C405" s="12" t="s">
        <v>305</v>
      </c>
      <c r="D405" s="12" t="s">
        <v>4</v>
      </c>
      <c r="E405" s="12" t="s">
        <v>5</v>
      </c>
      <c r="F405" s="8">
        <v>43.235211730748198</v>
      </c>
    </row>
    <row r="406" spans="1:6" ht="13">
      <c r="A406" s="12" t="s">
        <v>11</v>
      </c>
      <c r="B406" s="8" t="s">
        <v>269</v>
      </c>
      <c r="C406" s="12" t="s">
        <v>305</v>
      </c>
      <c r="D406" s="12" t="s">
        <v>4</v>
      </c>
      <c r="E406" s="12" t="s">
        <v>5</v>
      </c>
      <c r="F406" s="8">
        <v>59.467536824128601</v>
      </c>
    </row>
    <row r="407" spans="1:6" ht="13">
      <c r="A407" s="12" t="s">
        <v>12</v>
      </c>
      <c r="B407" s="8" t="s">
        <v>270</v>
      </c>
      <c r="C407" s="12" t="s">
        <v>305</v>
      </c>
      <c r="D407" s="12" t="s">
        <v>4</v>
      </c>
      <c r="E407" s="12" t="s">
        <v>5</v>
      </c>
      <c r="F407" s="8">
        <v>53.7615880346004</v>
      </c>
    </row>
    <row r="408" spans="1:6" ht="13">
      <c r="A408" s="12" t="s">
        <v>13</v>
      </c>
      <c r="B408" s="8" t="s">
        <v>271</v>
      </c>
      <c r="C408" s="12" t="s">
        <v>305</v>
      </c>
      <c r="D408" s="12" t="s">
        <v>4</v>
      </c>
      <c r="E408" s="12" t="s">
        <v>5</v>
      </c>
      <c r="F408" s="8">
        <v>61.4507288056436</v>
      </c>
    </row>
    <row r="409" spans="1:6" ht="13">
      <c r="A409" s="12" t="s">
        <v>14</v>
      </c>
      <c r="B409" s="8" t="s">
        <v>272</v>
      </c>
      <c r="C409" s="12" t="s">
        <v>305</v>
      </c>
      <c r="D409" s="12" t="s">
        <v>4</v>
      </c>
      <c r="E409" s="12" t="s">
        <v>5</v>
      </c>
      <c r="F409" s="8">
        <v>29.683657026545699</v>
      </c>
    </row>
    <row r="410" spans="1:6" ht="13">
      <c r="A410" s="12" t="s">
        <v>15</v>
      </c>
      <c r="B410" s="8" t="s">
        <v>273</v>
      </c>
      <c r="C410" s="12" t="s">
        <v>305</v>
      </c>
      <c r="D410" s="12" t="s">
        <v>4</v>
      </c>
      <c r="E410" s="12" t="s">
        <v>5</v>
      </c>
      <c r="F410" s="8">
        <v>45.499848333838898</v>
      </c>
    </row>
    <row r="411" spans="1:6" ht="13">
      <c r="A411" s="12" t="s">
        <v>16</v>
      </c>
      <c r="B411" s="8" t="s">
        <v>274</v>
      </c>
      <c r="C411" s="12" t="s">
        <v>305</v>
      </c>
      <c r="D411" s="12" t="s">
        <v>4</v>
      </c>
      <c r="E411" s="12" t="s">
        <v>5</v>
      </c>
      <c r="F411" s="8">
        <v>57.449962935507799</v>
      </c>
    </row>
    <row r="412" spans="1:6" ht="13">
      <c r="A412" s="12" t="s">
        <v>17</v>
      </c>
      <c r="B412" s="8" t="s">
        <v>275</v>
      </c>
      <c r="C412" s="12" t="s">
        <v>305</v>
      </c>
      <c r="D412" s="12" t="s">
        <v>4</v>
      </c>
      <c r="E412" s="12" t="s">
        <v>5</v>
      </c>
      <c r="F412" s="8">
        <v>38.045235785348801</v>
      </c>
    </row>
    <row r="413" spans="1:6" ht="13">
      <c r="A413" s="12" t="s">
        <v>18</v>
      </c>
      <c r="B413" s="8" t="s">
        <v>276</v>
      </c>
      <c r="C413" s="12" t="s">
        <v>305</v>
      </c>
      <c r="D413" s="12" t="s">
        <v>4</v>
      </c>
      <c r="E413" s="12" t="s">
        <v>5</v>
      </c>
      <c r="F413" s="8">
        <v>26.9201433177154</v>
      </c>
    </row>
    <row r="414" spans="1:6" ht="13">
      <c r="A414" s="12" t="s">
        <v>19</v>
      </c>
      <c r="B414" s="8" t="s">
        <v>277</v>
      </c>
      <c r="C414" s="12" t="s">
        <v>305</v>
      </c>
      <c r="D414" s="12" t="s">
        <v>4</v>
      </c>
      <c r="E414" s="12" t="s">
        <v>5</v>
      </c>
      <c r="F414" s="8">
        <v>39.202562508964</v>
      </c>
    </row>
    <row r="415" spans="1:6" ht="13">
      <c r="A415" s="12" t="s">
        <v>20</v>
      </c>
      <c r="B415" s="8" t="s">
        <v>278</v>
      </c>
      <c r="C415" s="12" t="s">
        <v>305</v>
      </c>
      <c r="D415" s="12" t="s">
        <v>4</v>
      </c>
      <c r="E415" s="12" t="s">
        <v>5</v>
      </c>
      <c r="F415" s="8">
        <v>10.9158388822181</v>
      </c>
    </row>
    <row r="416" spans="1:6" ht="13">
      <c r="A416" s="12" t="s">
        <v>21</v>
      </c>
      <c r="B416" s="8" t="s">
        <v>279</v>
      </c>
      <c r="C416" s="12" t="s">
        <v>305</v>
      </c>
      <c r="D416" s="12" t="s">
        <v>4</v>
      </c>
      <c r="E416" s="12" t="s">
        <v>5</v>
      </c>
      <c r="F416" s="8">
        <v>25.6322624743677</v>
      </c>
    </row>
    <row r="417" spans="1:6" ht="13">
      <c r="A417" s="12" t="s">
        <v>22</v>
      </c>
      <c r="B417" s="8" t="s">
        <v>280</v>
      </c>
      <c r="C417" s="12" t="s">
        <v>305</v>
      </c>
      <c r="D417" s="12" t="s">
        <v>4</v>
      </c>
      <c r="E417" s="12" t="s">
        <v>5</v>
      </c>
      <c r="F417" s="8">
        <v>18.302398690840199</v>
      </c>
    </row>
    <row r="418" spans="1:6" ht="13">
      <c r="A418" s="12" t="s">
        <v>23</v>
      </c>
      <c r="B418" s="8" t="s">
        <v>281</v>
      </c>
      <c r="C418" s="12" t="s">
        <v>305</v>
      </c>
      <c r="D418" s="12" t="s">
        <v>4</v>
      </c>
      <c r="E418" s="12" t="s">
        <v>5</v>
      </c>
      <c r="F418" s="8">
        <v>41.027511225582899</v>
      </c>
    </row>
    <row r="419" spans="1:6" ht="13">
      <c r="A419" s="12" t="s">
        <v>24</v>
      </c>
      <c r="B419" s="8" t="s">
        <v>282</v>
      </c>
      <c r="C419" s="12" t="s">
        <v>305</v>
      </c>
      <c r="D419" s="12" t="s">
        <v>4</v>
      </c>
      <c r="E419" s="12" t="s">
        <v>5</v>
      </c>
      <c r="F419" s="8">
        <v>31.210986267166</v>
      </c>
    </row>
    <row r="420" spans="1:6" ht="13">
      <c r="A420" s="12" t="s">
        <v>25</v>
      </c>
      <c r="B420" s="8" t="s">
        <v>283</v>
      </c>
      <c r="C420" s="12" t="s">
        <v>305</v>
      </c>
      <c r="D420" s="12" t="s">
        <v>4</v>
      </c>
      <c r="E420" s="12" t="s">
        <v>5</v>
      </c>
      <c r="F420" s="8">
        <v>34.392119291522299</v>
      </c>
    </row>
    <row r="421" spans="1:6" ht="13">
      <c r="A421" s="12" t="s">
        <v>26</v>
      </c>
      <c r="B421" s="8" t="s">
        <v>284</v>
      </c>
      <c r="C421" s="12" t="s">
        <v>305</v>
      </c>
      <c r="D421" s="12" t="s">
        <v>4</v>
      </c>
      <c r="E421" s="12" t="s">
        <v>5</v>
      </c>
      <c r="F421" s="8">
        <v>19.756989034871101</v>
      </c>
    </row>
    <row r="422" spans="1:6" ht="13">
      <c r="A422" s="12" t="s">
        <v>27</v>
      </c>
      <c r="B422" s="8" t="s">
        <v>285</v>
      </c>
      <c r="C422" s="12" t="s">
        <v>305</v>
      </c>
      <c r="D422" s="12" t="s">
        <v>4</v>
      </c>
      <c r="E422" s="12" t="s">
        <v>5</v>
      </c>
      <c r="F422" s="8">
        <v>24.104427797967801</v>
      </c>
    </row>
    <row r="423" spans="1:6" ht="13">
      <c r="A423" s="12" t="s">
        <v>28</v>
      </c>
      <c r="B423" s="8" t="s">
        <v>286</v>
      </c>
      <c r="C423" s="12" t="s">
        <v>305</v>
      </c>
      <c r="D423" s="12" t="s">
        <v>4</v>
      </c>
      <c r="E423" s="12" t="s">
        <v>5</v>
      </c>
      <c r="F423" s="8">
        <v>28.8091036767619</v>
      </c>
    </row>
    <row r="424" spans="1:6" ht="13">
      <c r="A424" s="12" t="s">
        <v>29</v>
      </c>
      <c r="B424" s="8" t="s">
        <v>287</v>
      </c>
      <c r="C424" s="12" t="s">
        <v>305</v>
      </c>
      <c r="D424" s="12" t="s">
        <v>4</v>
      </c>
      <c r="E424" s="12" t="s">
        <v>5</v>
      </c>
      <c r="F424" s="8">
        <v>31.826861871419499</v>
      </c>
    </row>
    <row r="425" spans="1:6" ht="13">
      <c r="A425" s="12" t="s">
        <v>30</v>
      </c>
      <c r="B425" s="8" t="s">
        <v>288</v>
      </c>
      <c r="C425" s="12" t="s">
        <v>305</v>
      </c>
      <c r="D425" s="12" t="s">
        <v>4</v>
      </c>
      <c r="E425" s="12" t="s">
        <v>5</v>
      </c>
      <c r="F425" s="8">
        <v>51.868216309672498</v>
      </c>
    </row>
    <row r="426" spans="1:6" ht="13">
      <c r="A426" s="12" t="s">
        <v>31</v>
      </c>
      <c r="B426" s="8" t="s">
        <v>289</v>
      </c>
      <c r="C426" s="12" t="s">
        <v>305</v>
      </c>
      <c r="D426" s="12" t="s">
        <v>4</v>
      </c>
      <c r="E426" s="12" t="s">
        <v>5</v>
      </c>
      <c r="F426" s="8">
        <v>31.954496796561699</v>
      </c>
    </row>
    <row r="427" spans="1:6" ht="13">
      <c r="A427" s="12" t="s">
        <v>32</v>
      </c>
      <c r="B427" s="8" t="s">
        <v>290</v>
      </c>
      <c r="C427" s="12" t="s">
        <v>305</v>
      </c>
      <c r="D427" s="12" t="s">
        <v>4</v>
      </c>
      <c r="E427" s="12" t="s">
        <v>5</v>
      </c>
      <c r="F427" s="8">
        <v>42.0972062763108</v>
      </c>
    </row>
    <row r="428" spans="1:6" ht="13">
      <c r="A428" s="12" t="s">
        <v>33</v>
      </c>
      <c r="B428" s="8" t="s">
        <v>291</v>
      </c>
      <c r="C428" s="12" t="s">
        <v>305</v>
      </c>
      <c r="D428" s="12" t="s">
        <v>4</v>
      </c>
      <c r="E428" s="12" t="s">
        <v>5</v>
      </c>
      <c r="F428" s="8">
        <v>33.728919425359202</v>
      </c>
    </row>
    <row r="429" spans="1:6" ht="13">
      <c r="A429" s="12" t="s">
        <v>34</v>
      </c>
      <c r="B429" s="8" t="s">
        <v>292</v>
      </c>
      <c r="C429" s="12" t="s">
        <v>305</v>
      </c>
      <c r="D429" s="12" t="s">
        <v>4</v>
      </c>
      <c r="E429" s="12" t="s">
        <v>5</v>
      </c>
      <c r="F429" s="8">
        <v>48.166978860048197</v>
      </c>
    </row>
    <row r="430" spans="1:6" ht="13">
      <c r="A430" s="12" t="s">
        <v>35</v>
      </c>
      <c r="B430" s="8" t="s">
        <v>293</v>
      </c>
      <c r="C430" s="12" t="s">
        <v>305</v>
      </c>
      <c r="D430" s="12" t="s">
        <v>4</v>
      </c>
      <c r="E430" s="12" t="s">
        <v>5</v>
      </c>
      <c r="F430" s="8">
        <v>17.612869136382301</v>
      </c>
    </row>
    <row r="431" spans="1:6" ht="13">
      <c r="A431" s="12" t="s">
        <v>3</v>
      </c>
      <c r="B431" s="8" t="s">
        <v>261</v>
      </c>
      <c r="C431" s="12" t="s">
        <v>306</v>
      </c>
      <c r="D431" s="12" t="s">
        <v>4</v>
      </c>
      <c r="E431" s="12" t="s">
        <v>5</v>
      </c>
      <c r="F431" s="8">
        <v>33.256276801652398</v>
      </c>
    </row>
    <row r="432" spans="1:6" ht="13">
      <c r="A432" s="12" t="s">
        <v>4</v>
      </c>
      <c r="B432" s="8" t="s">
        <v>262</v>
      </c>
      <c r="C432" s="12" t="s">
        <v>306</v>
      </c>
      <c r="D432" s="12" t="s">
        <v>4</v>
      </c>
      <c r="E432" s="12" t="s">
        <v>5</v>
      </c>
      <c r="F432" s="8">
        <v>23.047670264664099</v>
      </c>
    </row>
    <row r="433" spans="1:6" ht="13">
      <c r="A433" s="12" t="s">
        <v>5</v>
      </c>
      <c r="B433" s="8" t="s">
        <v>263</v>
      </c>
      <c r="C433" s="12" t="s">
        <v>306</v>
      </c>
      <c r="D433" s="12" t="s">
        <v>4</v>
      </c>
      <c r="E433" s="12" t="s">
        <v>5</v>
      </c>
      <c r="F433" s="8">
        <v>28.2925449144151</v>
      </c>
    </row>
    <row r="434" spans="1:6" ht="13">
      <c r="A434" s="12" t="s">
        <v>6</v>
      </c>
      <c r="B434" s="8" t="s">
        <v>264</v>
      </c>
      <c r="C434" s="12" t="s">
        <v>306</v>
      </c>
      <c r="D434" s="12" t="s">
        <v>4</v>
      </c>
      <c r="E434" s="12" t="s">
        <v>5</v>
      </c>
      <c r="F434" s="8">
        <v>24.218939210462601</v>
      </c>
    </row>
    <row r="435" spans="1:6" ht="13">
      <c r="A435" s="12" t="s">
        <v>7</v>
      </c>
      <c r="B435" s="8" t="s">
        <v>265</v>
      </c>
      <c r="C435" s="12" t="s">
        <v>306</v>
      </c>
      <c r="D435" s="12" t="s">
        <v>4</v>
      </c>
      <c r="E435" s="12" t="s">
        <v>5</v>
      </c>
      <c r="F435" s="8">
        <v>33.9673913043478</v>
      </c>
    </row>
    <row r="436" spans="1:6" ht="13">
      <c r="A436" s="12" t="s">
        <v>8</v>
      </c>
      <c r="B436" s="8" t="s">
        <v>266</v>
      </c>
      <c r="C436" s="12" t="s">
        <v>306</v>
      </c>
      <c r="D436" s="12" t="s">
        <v>4</v>
      </c>
      <c r="E436" s="12" t="s">
        <v>5</v>
      </c>
      <c r="F436" s="8">
        <v>25.411749757794301</v>
      </c>
    </row>
    <row r="437" spans="1:6" ht="13">
      <c r="A437" s="12" t="s">
        <v>9</v>
      </c>
      <c r="B437" s="8" t="s">
        <v>267</v>
      </c>
      <c r="C437" s="12" t="s">
        <v>306</v>
      </c>
      <c r="D437" s="12" t="s">
        <v>4</v>
      </c>
      <c r="E437" s="12" t="s">
        <v>5</v>
      </c>
      <c r="F437" s="8">
        <v>8.1819669448535404</v>
      </c>
    </row>
    <row r="438" spans="1:6" ht="13">
      <c r="A438" s="12" t="s">
        <v>10</v>
      </c>
      <c r="B438" s="8" t="s">
        <v>268</v>
      </c>
      <c r="C438" s="12" t="s">
        <v>306</v>
      </c>
      <c r="D438" s="12" t="s">
        <v>4</v>
      </c>
      <c r="E438" s="12" t="s">
        <v>5</v>
      </c>
      <c r="F438" s="8">
        <v>49.280704241515998</v>
      </c>
    </row>
    <row r="439" spans="1:6" ht="13">
      <c r="A439" s="12" t="s">
        <v>11</v>
      </c>
      <c r="B439" s="8" t="s">
        <v>269</v>
      </c>
      <c r="C439" s="12" t="s">
        <v>306</v>
      </c>
      <c r="D439" s="12" t="s">
        <v>4</v>
      </c>
      <c r="E439" s="12" t="s">
        <v>5</v>
      </c>
      <c r="F439" s="8">
        <v>47.827057360584099</v>
      </c>
    </row>
    <row r="440" spans="1:6" ht="13">
      <c r="A440" s="12" t="s">
        <v>12</v>
      </c>
      <c r="B440" s="8" t="s">
        <v>270</v>
      </c>
      <c r="C440" s="12" t="s">
        <v>306</v>
      </c>
      <c r="D440" s="12" t="s">
        <v>4</v>
      </c>
      <c r="E440" s="12" t="s">
        <v>5</v>
      </c>
      <c r="F440" s="8">
        <v>58.1438139397954</v>
      </c>
    </row>
    <row r="441" spans="1:6" ht="13">
      <c r="A441" s="12" t="s">
        <v>13</v>
      </c>
      <c r="B441" s="8" t="s">
        <v>271</v>
      </c>
      <c r="C441" s="12" t="s">
        <v>306</v>
      </c>
      <c r="D441" s="12" t="s">
        <v>4</v>
      </c>
      <c r="E441" s="12" t="s">
        <v>5</v>
      </c>
      <c r="F441" s="8">
        <v>30.106124087408102</v>
      </c>
    </row>
    <row r="442" spans="1:6" ht="13">
      <c r="A442" s="12" t="s">
        <v>14</v>
      </c>
      <c r="B442" s="8" t="s">
        <v>272</v>
      </c>
      <c r="C442" s="12" t="s">
        <v>306</v>
      </c>
      <c r="D442" s="12" t="s">
        <v>4</v>
      </c>
      <c r="E442" s="12" t="s">
        <v>5</v>
      </c>
      <c r="F442" s="8">
        <v>30.7800169290093</v>
      </c>
    </row>
    <row r="443" spans="1:6" ht="13">
      <c r="A443" s="12" t="s">
        <v>15</v>
      </c>
      <c r="B443" s="8" t="s">
        <v>273</v>
      </c>
      <c r="C443" s="12" t="s">
        <v>306</v>
      </c>
      <c r="D443" s="12" t="s">
        <v>4</v>
      </c>
      <c r="E443" s="12" t="s">
        <v>5</v>
      </c>
      <c r="F443" s="8">
        <v>39.068699866922202</v>
      </c>
    </row>
    <row r="444" spans="1:6" ht="13">
      <c r="A444" s="12" t="s">
        <v>16</v>
      </c>
      <c r="B444" s="8" t="s">
        <v>274</v>
      </c>
      <c r="C444" s="12" t="s">
        <v>306</v>
      </c>
      <c r="D444" s="12" t="s">
        <v>4</v>
      </c>
      <c r="E444" s="12" t="s">
        <v>5</v>
      </c>
      <c r="F444" s="8">
        <v>25.900025900025899</v>
      </c>
    </row>
    <row r="445" spans="1:6" ht="13">
      <c r="A445" s="12" t="s">
        <v>17</v>
      </c>
      <c r="B445" s="8" t="s">
        <v>275</v>
      </c>
      <c r="C445" s="12" t="s">
        <v>306</v>
      </c>
      <c r="D445" s="12" t="s">
        <v>4</v>
      </c>
      <c r="E445" s="12" t="s">
        <v>5</v>
      </c>
      <c r="F445" s="8">
        <v>27.840012726863002</v>
      </c>
    </row>
    <row r="446" spans="1:6" ht="13">
      <c r="A446" s="12" t="s">
        <v>18</v>
      </c>
      <c r="B446" s="8" t="s">
        <v>276</v>
      </c>
      <c r="C446" s="12" t="s">
        <v>306</v>
      </c>
      <c r="D446" s="12" t="s">
        <v>4</v>
      </c>
      <c r="E446" s="12" t="s">
        <v>5</v>
      </c>
      <c r="F446" s="8">
        <v>28.113578858588699</v>
      </c>
    </row>
    <row r="447" spans="1:6" ht="13">
      <c r="A447" s="12" t="s">
        <v>19</v>
      </c>
      <c r="B447" s="8" t="s">
        <v>277</v>
      </c>
      <c r="C447" s="12" t="s">
        <v>306</v>
      </c>
      <c r="D447" s="12" t="s">
        <v>4</v>
      </c>
      <c r="E447" s="12" t="s">
        <v>5</v>
      </c>
      <c r="F447" s="8">
        <v>31.310917409880101</v>
      </c>
    </row>
    <row r="448" spans="1:6" ht="13">
      <c r="A448" s="12" t="s">
        <v>20</v>
      </c>
      <c r="B448" s="8" t="s">
        <v>278</v>
      </c>
      <c r="C448" s="12" t="s">
        <v>306</v>
      </c>
      <c r="D448" s="12" t="s">
        <v>4</v>
      </c>
      <c r="E448" s="12" t="s">
        <v>5</v>
      </c>
      <c r="F448" s="8">
        <v>24.235243429556199</v>
      </c>
    </row>
    <row r="449" spans="1:6" ht="13">
      <c r="A449" s="12" t="s">
        <v>21</v>
      </c>
      <c r="B449" s="8" t="s">
        <v>279</v>
      </c>
      <c r="C449" s="12" t="s">
        <v>306</v>
      </c>
      <c r="D449" s="12" t="s">
        <v>4</v>
      </c>
      <c r="E449" s="12" t="s">
        <v>5</v>
      </c>
      <c r="F449" s="8">
        <v>55.767663334906302</v>
      </c>
    </row>
    <row r="450" spans="1:6" ht="13">
      <c r="A450" s="12" t="s">
        <v>22</v>
      </c>
      <c r="B450" s="8" t="s">
        <v>280</v>
      </c>
      <c r="C450" s="12" t="s">
        <v>306</v>
      </c>
      <c r="D450" s="12" t="s">
        <v>4</v>
      </c>
      <c r="E450" s="12" t="s">
        <v>5</v>
      </c>
      <c r="F450" s="8">
        <v>32.390062728754799</v>
      </c>
    </row>
    <row r="451" spans="1:6" ht="13">
      <c r="A451" s="12" t="s">
        <v>23</v>
      </c>
      <c r="B451" s="8" t="s">
        <v>281</v>
      </c>
      <c r="C451" s="12" t="s">
        <v>306</v>
      </c>
      <c r="D451" s="12" t="s">
        <v>4</v>
      </c>
      <c r="E451" s="12" t="s">
        <v>5</v>
      </c>
      <c r="F451" s="8">
        <v>42.343476164151497</v>
      </c>
    </row>
    <row r="452" spans="1:6" ht="13">
      <c r="A452" s="12" t="s">
        <v>24</v>
      </c>
      <c r="B452" s="8" t="s">
        <v>282</v>
      </c>
      <c r="C452" s="12" t="s">
        <v>306</v>
      </c>
      <c r="D452" s="12" t="s">
        <v>4</v>
      </c>
      <c r="E452" s="12" t="s">
        <v>5</v>
      </c>
      <c r="F452" s="8">
        <v>27.5552164144305</v>
      </c>
    </row>
    <row r="453" spans="1:6" ht="13">
      <c r="A453" s="12" t="s">
        <v>25</v>
      </c>
      <c r="B453" s="8" t="s">
        <v>283</v>
      </c>
      <c r="C453" s="12" t="s">
        <v>306</v>
      </c>
      <c r="D453" s="12" t="s">
        <v>4</v>
      </c>
      <c r="E453" s="12" t="s">
        <v>5</v>
      </c>
      <c r="F453" s="8">
        <v>14.8181077276432</v>
      </c>
    </row>
    <row r="454" spans="1:6" ht="13">
      <c r="A454" s="12" t="s">
        <v>26</v>
      </c>
      <c r="B454" s="8" t="s">
        <v>284</v>
      </c>
      <c r="C454" s="12" t="s">
        <v>306</v>
      </c>
      <c r="D454" s="12" t="s">
        <v>4</v>
      </c>
      <c r="E454" s="12" t="s">
        <v>5</v>
      </c>
      <c r="F454" s="8">
        <v>16.308424932320001</v>
      </c>
    </row>
    <row r="455" spans="1:6" ht="13">
      <c r="A455" s="12" t="s">
        <v>27</v>
      </c>
      <c r="B455" s="8" t="s">
        <v>285</v>
      </c>
      <c r="C455" s="12" t="s">
        <v>306</v>
      </c>
      <c r="D455" s="12" t="s">
        <v>4</v>
      </c>
      <c r="E455" s="12" t="s">
        <v>5</v>
      </c>
      <c r="F455" s="8">
        <v>28.7394861379879</v>
      </c>
    </row>
    <row r="456" spans="1:6" ht="13">
      <c r="A456" s="12" t="s">
        <v>28</v>
      </c>
      <c r="B456" s="8" t="s">
        <v>286</v>
      </c>
      <c r="C456" s="12" t="s">
        <v>306</v>
      </c>
      <c r="D456" s="12" t="s">
        <v>4</v>
      </c>
      <c r="E456" s="12" t="s">
        <v>5</v>
      </c>
      <c r="F456" s="8">
        <v>22.2895035013095</v>
      </c>
    </row>
    <row r="457" spans="1:6" ht="13">
      <c r="A457" s="12" t="s">
        <v>29</v>
      </c>
      <c r="B457" s="8" t="s">
        <v>287</v>
      </c>
      <c r="C457" s="12" t="s">
        <v>306</v>
      </c>
      <c r="D457" s="12" t="s">
        <v>4</v>
      </c>
      <c r="E457" s="12" t="s">
        <v>5</v>
      </c>
      <c r="F457" s="8">
        <v>35.7838654526659</v>
      </c>
    </row>
    <row r="458" spans="1:6" ht="13">
      <c r="A458" s="12" t="s">
        <v>30</v>
      </c>
      <c r="B458" s="8" t="s">
        <v>288</v>
      </c>
      <c r="C458" s="12" t="s">
        <v>306</v>
      </c>
      <c r="D458" s="12" t="s">
        <v>4</v>
      </c>
      <c r="E458" s="12" t="s">
        <v>5</v>
      </c>
      <c r="F458" s="8">
        <v>46.6058763931104</v>
      </c>
    </row>
    <row r="459" spans="1:6" ht="13">
      <c r="A459" s="12" t="s">
        <v>31</v>
      </c>
      <c r="B459" s="8" t="s">
        <v>289</v>
      </c>
      <c r="C459" s="12" t="s">
        <v>306</v>
      </c>
      <c r="D459" s="12" t="s">
        <v>4</v>
      </c>
      <c r="E459" s="12" t="s">
        <v>5</v>
      </c>
      <c r="F459" s="8">
        <v>21.524247893107301</v>
      </c>
    </row>
    <row r="460" spans="1:6" ht="13">
      <c r="A460" s="12" t="s">
        <v>32</v>
      </c>
      <c r="B460" s="8" t="s">
        <v>290</v>
      </c>
      <c r="C460" s="12" t="s">
        <v>306</v>
      </c>
      <c r="D460" s="12" t="s">
        <v>4</v>
      </c>
      <c r="E460" s="12" t="s">
        <v>5</v>
      </c>
      <c r="F460" s="8">
        <v>23.053869207715401</v>
      </c>
    </row>
    <row r="461" spans="1:6" ht="13">
      <c r="A461" s="12" t="s">
        <v>33</v>
      </c>
      <c r="B461" s="8" t="s">
        <v>291</v>
      </c>
      <c r="C461" s="12" t="s">
        <v>306</v>
      </c>
      <c r="D461" s="12" t="s">
        <v>4</v>
      </c>
      <c r="E461" s="12" t="s">
        <v>5</v>
      </c>
      <c r="F461" s="8">
        <v>30.7713826141688</v>
      </c>
    </row>
    <row r="462" spans="1:6" ht="13">
      <c r="A462" s="12" t="s">
        <v>34</v>
      </c>
      <c r="B462" s="8" t="s">
        <v>292</v>
      </c>
      <c r="C462" s="12" t="s">
        <v>306</v>
      </c>
      <c r="D462" s="12" t="s">
        <v>4</v>
      </c>
      <c r="E462" s="12" t="s">
        <v>5</v>
      </c>
      <c r="F462" s="8">
        <v>43.4558244384693</v>
      </c>
    </row>
    <row r="463" spans="1:6" ht="13">
      <c r="A463" s="12" t="s">
        <v>35</v>
      </c>
      <c r="B463" s="8" t="s">
        <v>293</v>
      </c>
      <c r="C463" s="12" t="s">
        <v>306</v>
      </c>
      <c r="D463" s="12" t="s">
        <v>4</v>
      </c>
      <c r="E463" s="12" t="s">
        <v>5</v>
      </c>
      <c r="F463" s="8">
        <v>29.700029700029699</v>
      </c>
    </row>
    <row r="464" spans="1:6" ht="13">
      <c r="A464" s="12" t="s">
        <v>3</v>
      </c>
      <c r="B464" s="8" t="s">
        <v>261</v>
      </c>
      <c r="C464" s="12" t="s">
        <v>307</v>
      </c>
      <c r="D464" s="12" t="s">
        <v>4</v>
      </c>
      <c r="E464" s="12" t="s">
        <v>5</v>
      </c>
      <c r="F464" s="8">
        <v>35.603681911795</v>
      </c>
    </row>
    <row r="465" spans="1:8" ht="16">
      <c r="A465" s="12" t="s">
        <v>4</v>
      </c>
      <c r="B465" s="8" t="s">
        <v>262</v>
      </c>
      <c r="C465" s="12" t="s">
        <v>307</v>
      </c>
      <c r="D465" s="12" t="s">
        <v>4</v>
      </c>
      <c r="E465" s="12" t="s">
        <v>5</v>
      </c>
      <c r="F465" s="8">
        <v>15.3497831843125</v>
      </c>
      <c r="H465" s="2"/>
    </row>
    <row r="466" spans="1:8" ht="13">
      <c r="A466" s="12" t="s">
        <v>5</v>
      </c>
      <c r="B466" s="8" t="s">
        <v>263</v>
      </c>
      <c r="C466" s="12" t="s">
        <v>307</v>
      </c>
      <c r="D466" s="12" t="s">
        <v>4</v>
      </c>
      <c r="E466" s="12" t="s">
        <v>5</v>
      </c>
      <c r="F466" s="8">
        <v>25.584444657648099</v>
      </c>
    </row>
    <row r="467" spans="1:8" ht="13">
      <c r="A467" s="12" t="s">
        <v>6</v>
      </c>
      <c r="B467" s="8" t="s">
        <v>264</v>
      </c>
      <c r="C467" s="12" t="s">
        <v>307</v>
      </c>
      <c r="D467" s="12" t="s">
        <v>4</v>
      </c>
      <c r="E467" s="12" t="s">
        <v>5</v>
      </c>
      <c r="F467" s="8">
        <v>0</v>
      </c>
    </row>
    <row r="468" spans="1:8" ht="13">
      <c r="A468" s="12" t="s">
        <v>7</v>
      </c>
      <c r="B468" s="8" t="s">
        <v>265</v>
      </c>
      <c r="C468" s="12" t="s">
        <v>307</v>
      </c>
      <c r="D468" s="12" t="s">
        <v>4</v>
      </c>
      <c r="E468" s="12" t="s">
        <v>5</v>
      </c>
      <c r="F468" s="8">
        <v>40.832993058391203</v>
      </c>
    </row>
    <row r="469" spans="1:8" ht="13">
      <c r="A469" s="12" t="s">
        <v>8</v>
      </c>
      <c r="B469" s="8" t="s">
        <v>266</v>
      </c>
      <c r="C469" s="12" t="s">
        <v>307</v>
      </c>
      <c r="D469" s="12" t="s">
        <v>4</v>
      </c>
      <c r="E469" s="12" t="s">
        <v>5</v>
      </c>
      <c r="F469" s="8">
        <v>38.5467861617038</v>
      </c>
    </row>
    <row r="470" spans="1:8" ht="13">
      <c r="A470" s="12" t="s">
        <v>9</v>
      </c>
      <c r="B470" s="8" t="s">
        <v>267</v>
      </c>
      <c r="C470" s="12" t="s">
        <v>307</v>
      </c>
      <c r="D470" s="12" t="s">
        <v>4</v>
      </c>
      <c r="E470" s="12" t="s">
        <v>5</v>
      </c>
      <c r="F470" s="8">
        <v>25.497195308516101</v>
      </c>
    </row>
    <row r="471" spans="1:8" ht="13">
      <c r="A471" s="12" t="s">
        <v>10</v>
      </c>
      <c r="B471" s="8" t="s">
        <v>268</v>
      </c>
      <c r="C471" s="12" t="s">
        <v>307</v>
      </c>
      <c r="D471" s="12" t="s">
        <v>4</v>
      </c>
      <c r="E471" s="12" t="s">
        <v>5</v>
      </c>
      <c r="F471" s="8">
        <v>43.096748668239798</v>
      </c>
    </row>
    <row r="472" spans="1:8" ht="13">
      <c r="A472" s="12" t="s">
        <v>11</v>
      </c>
      <c r="B472" s="8" t="s">
        <v>269</v>
      </c>
      <c r="C472" s="12" t="s">
        <v>307</v>
      </c>
      <c r="D472" s="12" t="s">
        <v>4</v>
      </c>
      <c r="E472" s="12" t="s">
        <v>5</v>
      </c>
      <c r="F472" s="8">
        <v>42.129142023819199</v>
      </c>
    </row>
    <row r="473" spans="1:8" ht="13">
      <c r="A473" s="12" t="s">
        <v>12</v>
      </c>
      <c r="B473" s="8" t="s">
        <v>270</v>
      </c>
      <c r="C473" s="12" t="s">
        <v>307</v>
      </c>
      <c r="D473" s="12" t="s">
        <v>4</v>
      </c>
      <c r="E473" s="12" t="s">
        <v>5</v>
      </c>
      <c r="F473" s="8">
        <v>58.518772822321402</v>
      </c>
    </row>
    <row r="474" spans="1:8" ht="13">
      <c r="A474" s="12" t="s">
        <v>13</v>
      </c>
      <c r="B474" s="8" t="s">
        <v>271</v>
      </c>
      <c r="C474" s="12" t="s">
        <v>307</v>
      </c>
      <c r="D474" s="12" t="s">
        <v>4</v>
      </c>
      <c r="E474" s="12" t="s">
        <v>5</v>
      </c>
      <c r="F474" s="8">
        <v>31.766200762388799</v>
      </c>
    </row>
    <row r="475" spans="1:8" ht="13">
      <c r="A475" s="12" t="s">
        <v>14</v>
      </c>
      <c r="B475" s="8" t="s">
        <v>272</v>
      </c>
      <c r="C475" s="12" t="s">
        <v>307</v>
      </c>
      <c r="D475" s="12" t="s">
        <v>4</v>
      </c>
      <c r="E475" s="12" t="s">
        <v>5</v>
      </c>
      <c r="F475" s="8">
        <v>32.786602358909803</v>
      </c>
    </row>
    <row r="476" spans="1:8" ht="13">
      <c r="A476" s="12" t="s">
        <v>15</v>
      </c>
      <c r="B476" s="8" t="s">
        <v>273</v>
      </c>
      <c r="C476" s="12" t="s">
        <v>307</v>
      </c>
      <c r="D476" s="12" t="s">
        <v>4</v>
      </c>
      <c r="E476" s="12" t="s">
        <v>5</v>
      </c>
      <c r="F476" s="8">
        <v>40.356934666606897</v>
      </c>
    </row>
    <row r="477" spans="1:8" ht="13">
      <c r="A477" s="12" t="s">
        <v>16</v>
      </c>
      <c r="B477" s="8" t="s">
        <v>274</v>
      </c>
      <c r="C477" s="12" t="s">
        <v>307</v>
      </c>
      <c r="D477" s="12" t="s">
        <v>4</v>
      </c>
      <c r="E477" s="12" t="s">
        <v>5</v>
      </c>
      <c r="F477" s="8">
        <v>40</v>
      </c>
    </row>
    <row r="478" spans="1:8" ht="13">
      <c r="A478" s="12" t="s">
        <v>17</v>
      </c>
      <c r="B478" s="8" t="s">
        <v>275</v>
      </c>
      <c r="C478" s="12" t="s">
        <v>307</v>
      </c>
      <c r="D478" s="12" t="s">
        <v>4</v>
      </c>
      <c r="E478" s="12" t="s">
        <v>5</v>
      </c>
      <c r="F478" s="8">
        <v>26.364711847219901</v>
      </c>
    </row>
    <row r="479" spans="1:8" ht="13">
      <c r="A479" s="12" t="s">
        <v>18</v>
      </c>
      <c r="B479" s="8" t="s">
        <v>276</v>
      </c>
      <c r="C479" s="12" t="s">
        <v>307</v>
      </c>
      <c r="D479" s="12" t="s">
        <v>4</v>
      </c>
      <c r="E479" s="12" t="s">
        <v>5</v>
      </c>
      <c r="F479" s="8">
        <v>32.6946969201596</v>
      </c>
    </row>
    <row r="480" spans="1:8" ht="13">
      <c r="A480" s="12" t="s">
        <v>19</v>
      </c>
      <c r="B480" s="8" t="s">
        <v>277</v>
      </c>
      <c r="C480" s="12" t="s">
        <v>307</v>
      </c>
      <c r="D480" s="12" t="s">
        <v>4</v>
      </c>
      <c r="E480" s="12" t="s">
        <v>5</v>
      </c>
      <c r="F480" s="8">
        <v>26.747044965897501</v>
      </c>
    </row>
    <row r="481" spans="1:6" ht="13">
      <c r="A481" s="12" t="s">
        <v>20</v>
      </c>
      <c r="B481" s="8" t="s">
        <v>278</v>
      </c>
      <c r="C481" s="12" t="s">
        <v>307</v>
      </c>
      <c r="D481" s="12" t="s">
        <v>4</v>
      </c>
      <c r="E481" s="12" t="s">
        <v>5</v>
      </c>
      <c r="F481" s="8">
        <v>22.400179201433598</v>
      </c>
    </row>
    <row r="482" spans="1:6" ht="13">
      <c r="A482" s="12" t="s">
        <v>21</v>
      </c>
      <c r="B482" s="8" t="s">
        <v>279</v>
      </c>
      <c r="C482" s="12" t="s">
        <v>307</v>
      </c>
      <c r="D482" s="12" t="s">
        <v>4</v>
      </c>
      <c r="E482" s="12" t="s">
        <v>5</v>
      </c>
      <c r="F482" s="8">
        <v>32.846886584392998</v>
      </c>
    </row>
    <row r="483" spans="1:6" ht="13">
      <c r="A483" s="12" t="s">
        <v>22</v>
      </c>
      <c r="B483" s="8" t="s">
        <v>280</v>
      </c>
      <c r="C483" s="12" t="s">
        <v>307</v>
      </c>
      <c r="D483" s="12" t="s">
        <v>4</v>
      </c>
      <c r="E483" s="12" t="s">
        <v>5</v>
      </c>
      <c r="F483" s="8">
        <v>38.928177512489498</v>
      </c>
    </row>
    <row r="484" spans="1:6" ht="13">
      <c r="A484" s="12" t="s">
        <v>23</v>
      </c>
      <c r="B484" s="8" t="s">
        <v>281</v>
      </c>
      <c r="C484" s="12" t="s">
        <v>307</v>
      </c>
      <c r="D484" s="12" t="s">
        <v>4</v>
      </c>
      <c r="E484" s="12" t="s">
        <v>5</v>
      </c>
      <c r="F484" s="8">
        <v>42.116409756567201</v>
      </c>
    </row>
    <row r="485" spans="1:6" ht="13">
      <c r="A485" s="12" t="s">
        <v>24</v>
      </c>
      <c r="B485" s="8" t="s">
        <v>282</v>
      </c>
      <c r="C485" s="12" t="s">
        <v>307</v>
      </c>
      <c r="D485" s="12" t="s">
        <v>4</v>
      </c>
      <c r="E485" s="12" t="s">
        <v>5</v>
      </c>
      <c r="F485" s="8">
        <v>38.111749628223599</v>
      </c>
    </row>
    <row r="486" spans="1:6" ht="13">
      <c r="A486" s="12" t="s">
        <v>25</v>
      </c>
      <c r="B486" s="8" t="s">
        <v>283</v>
      </c>
      <c r="C486" s="12" t="s">
        <v>307</v>
      </c>
      <c r="D486" s="12" t="s">
        <v>4</v>
      </c>
      <c r="E486" s="12" t="s">
        <v>5</v>
      </c>
      <c r="F486" s="8">
        <v>35.590807402887897</v>
      </c>
    </row>
    <row r="487" spans="1:6" ht="13">
      <c r="A487" s="12" t="s">
        <v>26</v>
      </c>
      <c r="B487" s="8" t="s">
        <v>284</v>
      </c>
      <c r="C487" s="12" t="s">
        <v>307</v>
      </c>
      <c r="D487" s="12" t="s">
        <v>4</v>
      </c>
      <c r="E487" s="12" t="s">
        <v>5</v>
      </c>
      <c r="F487" s="8">
        <v>29.794418512265398</v>
      </c>
    </row>
    <row r="488" spans="1:6" ht="13">
      <c r="A488" s="12" t="s">
        <v>27</v>
      </c>
      <c r="B488" s="8" t="s">
        <v>285</v>
      </c>
      <c r="C488" s="12" t="s">
        <v>307</v>
      </c>
      <c r="D488" s="12" t="s">
        <v>4</v>
      </c>
      <c r="E488" s="12" t="s">
        <v>5</v>
      </c>
      <c r="F488" s="8">
        <v>32.118839706915601</v>
      </c>
    </row>
    <row r="489" spans="1:6" ht="13">
      <c r="A489" s="12" t="s">
        <v>28</v>
      </c>
      <c r="B489" s="8" t="s">
        <v>286</v>
      </c>
      <c r="C489" s="12" t="s">
        <v>307</v>
      </c>
      <c r="D489" s="12" t="s">
        <v>4</v>
      </c>
      <c r="E489" s="12" t="s">
        <v>5</v>
      </c>
      <c r="F489" s="8">
        <v>37.377588397996597</v>
      </c>
    </row>
    <row r="490" spans="1:6" ht="13">
      <c r="A490" s="12" t="s">
        <v>29</v>
      </c>
      <c r="B490" s="8" t="s">
        <v>287</v>
      </c>
      <c r="C490" s="12" t="s">
        <v>307</v>
      </c>
      <c r="D490" s="12" t="s">
        <v>4</v>
      </c>
      <c r="E490" s="12" t="s">
        <v>5</v>
      </c>
      <c r="F490" s="8">
        <v>43.592883980653099</v>
      </c>
    </row>
    <row r="491" spans="1:6" ht="13">
      <c r="A491" s="12" t="s">
        <v>30</v>
      </c>
      <c r="B491" s="8" t="s">
        <v>288</v>
      </c>
      <c r="C491" s="12" t="s">
        <v>307</v>
      </c>
      <c r="D491" s="12" t="s">
        <v>4</v>
      </c>
      <c r="E491" s="12" t="s">
        <v>5</v>
      </c>
      <c r="F491" s="8">
        <v>41.942957577694301</v>
      </c>
    </row>
    <row r="492" spans="1:6" ht="13">
      <c r="A492" s="12" t="s">
        <v>31</v>
      </c>
      <c r="B492" s="8" t="s">
        <v>289</v>
      </c>
      <c r="C492" s="12" t="s">
        <v>307</v>
      </c>
      <c r="D492" s="12" t="s">
        <v>4</v>
      </c>
      <c r="E492" s="12" t="s">
        <v>5</v>
      </c>
      <c r="F492" s="8">
        <v>33.707486432736701</v>
      </c>
    </row>
    <row r="493" spans="1:6" ht="13">
      <c r="A493" s="12" t="s">
        <v>32</v>
      </c>
      <c r="B493" s="8" t="s">
        <v>290</v>
      </c>
      <c r="C493" s="12" t="s">
        <v>307</v>
      </c>
      <c r="D493" s="12" t="s">
        <v>4</v>
      </c>
      <c r="E493" s="12" t="s">
        <v>5</v>
      </c>
      <c r="F493" s="8">
        <v>36.172179574775903</v>
      </c>
    </row>
    <row r="494" spans="1:6" ht="13">
      <c r="A494" s="12" t="s">
        <v>33</v>
      </c>
      <c r="B494" s="8" t="s">
        <v>291</v>
      </c>
      <c r="C494" s="12" t="s">
        <v>307</v>
      </c>
      <c r="D494" s="12" t="s">
        <v>4</v>
      </c>
      <c r="E494" s="12" t="s">
        <v>5</v>
      </c>
      <c r="F494" s="8">
        <v>29.478090409303299</v>
      </c>
    </row>
    <row r="495" spans="1:6" ht="13">
      <c r="A495" s="12" t="s">
        <v>34</v>
      </c>
      <c r="B495" s="8" t="s">
        <v>292</v>
      </c>
      <c r="C495" s="12" t="s">
        <v>307</v>
      </c>
      <c r="D495" s="12" t="s">
        <v>4</v>
      </c>
      <c r="E495" s="12" t="s">
        <v>5</v>
      </c>
      <c r="F495" s="8">
        <v>37.013837480781298</v>
      </c>
    </row>
    <row r="496" spans="1:6" ht="13">
      <c r="A496" s="12" t="s">
        <v>35</v>
      </c>
      <c r="B496" s="8" t="s">
        <v>293</v>
      </c>
      <c r="C496" s="12" t="s">
        <v>307</v>
      </c>
      <c r="D496" s="12" t="s">
        <v>4</v>
      </c>
      <c r="E496" s="12" t="s">
        <v>5</v>
      </c>
      <c r="F496" s="8">
        <v>26.865671641791</v>
      </c>
    </row>
    <row r="497" spans="1:6" ht="13">
      <c r="A497" s="12" t="s">
        <v>3</v>
      </c>
      <c r="B497" s="8" t="s">
        <v>261</v>
      </c>
      <c r="C497" s="12" t="s">
        <v>308</v>
      </c>
      <c r="D497" s="12" t="s">
        <v>4</v>
      </c>
      <c r="E497" s="12" t="s">
        <v>5</v>
      </c>
      <c r="F497" s="8">
        <v>34.178289086183298</v>
      </c>
    </row>
    <row r="498" spans="1:6" ht="13">
      <c r="A498" s="12" t="s">
        <v>4</v>
      </c>
      <c r="B498" s="8" t="s">
        <v>262</v>
      </c>
      <c r="C498" s="12" t="s">
        <v>308</v>
      </c>
      <c r="D498" s="12" t="s">
        <v>4</v>
      </c>
      <c r="E498" s="12" t="s">
        <v>5</v>
      </c>
      <c r="F498" s="8">
        <v>22.567420167751202</v>
      </c>
    </row>
    <row r="499" spans="1:6" ht="13">
      <c r="A499" s="12" t="s">
        <v>5</v>
      </c>
      <c r="B499" s="8" t="s">
        <v>263</v>
      </c>
      <c r="C499" s="12" t="s">
        <v>308</v>
      </c>
      <c r="D499" s="12" t="s">
        <v>4</v>
      </c>
      <c r="E499" s="12" t="s">
        <v>5</v>
      </c>
      <c r="F499" s="8">
        <v>40.401428594515103</v>
      </c>
    </row>
    <row r="500" spans="1:6" ht="13">
      <c r="A500" s="12" t="s">
        <v>6</v>
      </c>
      <c r="B500" s="8" t="s">
        <v>264</v>
      </c>
      <c r="C500" s="12" t="s">
        <v>308</v>
      </c>
      <c r="D500" s="12" t="s">
        <v>4</v>
      </c>
      <c r="E500" s="12" t="s">
        <v>5</v>
      </c>
      <c r="F500" s="8">
        <v>8.0599661481421805</v>
      </c>
    </row>
    <row r="501" spans="1:6" ht="13">
      <c r="A501" s="12" t="s">
        <v>7</v>
      </c>
      <c r="B501" s="8" t="s">
        <v>265</v>
      </c>
      <c r="C501" s="12" t="s">
        <v>308</v>
      </c>
      <c r="D501" s="12" t="s">
        <v>4</v>
      </c>
      <c r="E501" s="12" t="s">
        <v>5</v>
      </c>
      <c r="F501" s="8">
        <v>23.734646650447999</v>
      </c>
    </row>
    <row r="502" spans="1:6" ht="13">
      <c r="A502" s="12" t="s">
        <v>8</v>
      </c>
      <c r="B502" s="8" t="s">
        <v>266</v>
      </c>
      <c r="C502" s="12" t="s">
        <v>308</v>
      </c>
      <c r="D502" s="12" t="s">
        <v>4</v>
      </c>
      <c r="E502" s="12" t="s">
        <v>5</v>
      </c>
      <c r="F502" s="8">
        <v>34.111065629690302</v>
      </c>
    </row>
    <row r="503" spans="1:6" ht="13">
      <c r="A503" s="12" t="s">
        <v>9</v>
      </c>
      <c r="B503" s="8" t="s">
        <v>267</v>
      </c>
      <c r="C503" s="12" t="s">
        <v>308</v>
      </c>
      <c r="D503" s="12" t="s">
        <v>4</v>
      </c>
      <c r="E503" s="12" t="s">
        <v>5</v>
      </c>
      <c r="F503" s="8">
        <v>8.6014106313435406</v>
      </c>
    </row>
    <row r="504" spans="1:6" ht="13">
      <c r="A504" s="12" t="s">
        <v>10</v>
      </c>
      <c r="B504" s="8" t="s">
        <v>268</v>
      </c>
      <c r="C504" s="12" t="s">
        <v>308</v>
      </c>
      <c r="D504" s="12" t="s">
        <v>4</v>
      </c>
      <c r="E504" s="12" t="s">
        <v>5</v>
      </c>
      <c r="F504" s="8">
        <v>49.494772590556401</v>
      </c>
    </row>
    <row r="505" spans="1:6" ht="13">
      <c r="A505" s="12" t="s">
        <v>11</v>
      </c>
      <c r="B505" s="8" t="s">
        <v>269</v>
      </c>
      <c r="C505" s="12" t="s">
        <v>308</v>
      </c>
      <c r="D505" s="12" t="s">
        <v>4</v>
      </c>
      <c r="E505" s="12" t="s">
        <v>5</v>
      </c>
      <c r="F505" s="8">
        <v>50.817849769731602</v>
      </c>
    </row>
    <row r="506" spans="1:6" ht="13">
      <c r="A506" s="12" t="s">
        <v>12</v>
      </c>
      <c r="B506" s="8" t="s">
        <v>270</v>
      </c>
      <c r="C506" s="12" t="s">
        <v>308</v>
      </c>
      <c r="D506" s="12" t="s">
        <v>4</v>
      </c>
      <c r="E506" s="12" t="s">
        <v>5</v>
      </c>
      <c r="F506" s="8">
        <v>49.742435355911297</v>
      </c>
    </row>
    <row r="507" spans="1:6" ht="13">
      <c r="A507" s="12" t="s">
        <v>13</v>
      </c>
      <c r="B507" s="8" t="s">
        <v>271</v>
      </c>
      <c r="C507" s="12" t="s">
        <v>308</v>
      </c>
      <c r="D507" s="12" t="s">
        <v>4</v>
      </c>
      <c r="E507" s="12" t="s">
        <v>5</v>
      </c>
      <c r="F507" s="8">
        <v>21.0681554829875</v>
      </c>
    </row>
    <row r="508" spans="1:6" ht="13">
      <c r="A508" s="12" t="s">
        <v>14</v>
      </c>
      <c r="B508" s="8" t="s">
        <v>272</v>
      </c>
      <c r="C508" s="12" t="s">
        <v>308</v>
      </c>
      <c r="D508" s="12" t="s">
        <v>4</v>
      </c>
      <c r="E508" s="12" t="s">
        <v>5</v>
      </c>
      <c r="F508" s="8">
        <v>32.987542862103403</v>
      </c>
    </row>
    <row r="509" spans="1:6" ht="13">
      <c r="A509" s="12" t="s">
        <v>15</v>
      </c>
      <c r="B509" s="8" t="s">
        <v>273</v>
      </c>
      <c r="C509" s="12" t="s">
        <v>308</v>
      </c>
      <c r="D509" s="12" t="s">
        <v>4</v>
      </c>
      <c r="E509" s="12" t="s">
        <v>5</v>
      </c>
      <c r="F509" s="8">
        <v>52.802848897894002</v>
      </c>
    </row>
    <row r="510" spans="1:6" ht="13">
      <c r="A510" s="12" t="s">
        <v>16</v>
      </c>
      <c r="B510" s="8" t="s">
        <v>274</v>
      </c>
      <c r="C510" s="12" t="s">
        <v>308</v>
      </c>
      <c r="D510" s="12" t="s">
        <v>4</v>
      </c>
      <c r="E510" s="12" t="s">
        <v>5</v>
      </c>
      <c r="F510" s="8">
        <v>36.103255310187102</v>
      </c>
    </row>
    <row r="511" spans="1:6" ht="13">
      <c r="A511" s="12" t="s">
        <v>17</v>
      </c>
      <c r="B511" s="8" t="s">
        <v>275</v>
      </c>
      <c r="C511" s="12" t="s">
        <v>308</v>
      </c>
      <c r="D511" s="12" t="s">
        <v>4</v>
      </c>
      <c r="E511" s="12" t="s">
        <v>5</v>
      </c>
      <c r="F511" s="8">
        <v>28.631294004346799</v>
      </c>
    </row>
    <row r="512" spans="1:6" ht="13">
      <c r="A512" s="12" t="s">
        <v>18</v>
      </c>
      <c r="B512" s="8" t="s">
        <v>276</v>
      </c>
      <c r="C512" s="12" t="s">
        <v>308</v>
      </c>
      <c r="D512" s="12" t="s">
        <v>4</v>
      </c>
      <c r="E512" s="12" t="s">
        <v>5</v>
      </c>
      <c r="F512" s="8">
        <v>28.003658199400199</v>
      </c>
    </row>
    <row r="513" spans="1:6" ht="13">
      <c r="A513" s="12" t="s">
        <v>19</v>
      </c>
      <c r="B513" s="8" t="s">
        <v>277</v>
      </c>
      <c r="C513" s="12" t="s">
        <v>308</v>
      </c>
      <c r="D513" s="12" t="s">
        <v>4</v>
      </c>
      <c r="E513" s="12" t="s">
        <v>5</v>
      </c>
      <c r="F513" s="8">
        <v>28.0630274809795</v>
      </c>
    </row>
    <row r="514" spans="1:6" ht="13">
      <c r="A514" s="12" t="s">
        <v>20</v>
      </c>
      <c r="B514" s="8" t="s">
        <v>278</v>
      </c>
      <c r="C514" s="12" t="s">
        <v>308</v>
      </c>
      <c r="D514" s="12" t="s">
        <v>4</v>
      </c>
      <c r="E514" s="12" t="s">
        <v>5</v>
      </c>
      <c r="F514" s="8">
        <v>24.139283666757201</v>
      </c>
    </row>
    <row r="515" spans="1:6" ht="13">
      <c r="A515" s="12" t="s">
        <v>21</v>
      </c>
      <c r="B515" s="8" t="s">
        <v>279</v>
      </c>
      <c r="C515" s="12" t="s">
        <v>308</v>
      </c>
      <c r="D515" s="12" t="s">
        <v>4</v>
      </c>
      <c r="E515" s="12" t="s">
        <v>5</v>
      </c>
      <c r="F515" s="8">
        <v>37.659464294120397</v>
      </c>
    </row>
    <row r="516" spans="1:6" ht="13">
      <c r="A516" s="12" t="s">
        <v>22</v>
      </c>
      <c r="B516" s="8" t="s">
        <v>280</v>
      </c>
      <c r="C516" s="12" t="s">
        <v>308</v>
      </c>
      <c r="D516" s="12" t="s">
        <v>4</v>
      </c>
      <c r="E516" s="12" t="s">
        <v>5</v>
      </c>
      <c r="F516" s="8">
        <v>37.224202499661601</v>
      </c>
    </row>
    <row r="517" spans="1:6" ht="13">
      <c r="A517" s="12" t="s">
        <v>23</v>
      </c>
      <c r="B517" s="8" t="s">
        <v>281</v>
      </c>
      <c r="C517" s="12" t="s">
        <v>308</v>
      </c>
      <c r="D517" s="12" t="s">
        <v>4</v>
      </c>
      <c r="E517" s="12" t="s">
        <v>5</v>
      </c>
      <c r="F517" s="8">
        <v>48.319007171557899</v>
      </c>
    </row>
    <row r="518" spans="1:6" ht="13">
      <c r="A518" s="12" t="s">
        <v>24</v>
      </c>
      <c r="B518" s="8" t="s">
        <v>282</v>
      </c>
      <c r="C518" s="12" t="s">
        <v>308</v>
      </c>
      <c r="D518" s="12" t="s">
        <v>4</v>
      </c>
      <c r="E518" s="12" t="s">
        <v>5</v>
      </c>
      <c r="F518" s="8">
        <v>24.693509964557499</v>
      </c>
    </row>
    <row r="519" spans="1:6" ht="13">
      <c r="A519" s="12" t="s">
        <v>25</v>
      </c>
      <c r="B519" s="8" t="s">
        <v>283</v>
      </c>
      <c r="C519" s="12" t="s">
        <v>308</v>
      </c>
      <c r="D519" s="12" t="s">
        <v>4</v>
      </c>
      <c r="E519" s="12" t="s">
        <v>5</v>
      </c>
      <c r="F519" s="8">
        <v>23.003782844290001</v>
      </c>
    </row>
    <row r="520" spans="1:6" ht="13">
      <c r="A520" s="12" t="s">
        <v>26</v>
      </c>
      <c r="B520" s="8" t="s">
        <v>284</v>
      </c>
      <c r="C520" s="12" t="s">
        <v>308</v>
      </c>
      <c r="D520" s="12" t="s">
        <v>4</v>
      </c>
      <c r="E520" s="12" t="s">
        <v>5</v>
      </c>
      <c r="F520" s="8">
        <v>27.253525924916499</v>
      </c>
    </row>
    <row r="521" spans="1:6" ht="13">
      <c r="A521" s="12" t="s">
        <v>27</v>
      </c>
      <c r="B521" s="8" t="s">
        <v>285</v>
      </c>
      <c r="C521" s="12" t="s">
        <v>308</v>
      </c>
      <c r="D521" s="12" t="s">
        <v>4</v>
      </c>
      <c r="E521" s="12" t="s">
        <v>5</v>
      </c>
      <c r="F521" s="8">
        <v>30.683631305486202</v>
      </c>
    </row>
    <row r="522" spans="1:6" ht="13">
      <c r="A522" s="12" t="s">
        <v>28</v>
      </c>
      <c r="B522" s="8" t="s">
        <v>286</v>
      </c>
      <c r="C522" s="12" t="s">
        <v>308</v>
      </c>
      <c r="D522" s="12" t="s">
        <v>4</v>
      </c>
      <c r="E522" s="12" t="s">
        <v>5</v>
      </c>
      <c r="F522" s="8">
        <v>13.446023818670801</v>
      </c>
    </row>
    <row r="523" spans="1:6" ht="13">
      <c r="A523" s="12" t="s">
        <v>29</v>
      </c>
      <c r="B523" s="8" t="s">
        <v>287</v>
      </c>
      <c r="C523" s="12" t="s">
        <v>308</v>
      </c>
      <c r="D523" s="12" t="s">
        <v>4</v>
      </c>
      <c r="E523" s="12" t="s">
        <v>5</v>
      </c>
      <c r="F523" s="8">
        <v>31.2565117732861</v>
      </c>
    </row>
    <row r="524" spans="1:6" ht="13">
      <c r="A524" s="12" t="s">
        <v>30</v>
      </c>
      <c r="B524" s="8" t="s">
        <v>288</v>
      </c>
      <c r="C524" s="12" t="s">
        <v>308</v>
      </c>
      <c r="D524" s="12" t="s">
        <v>4</v>
      </c>
      <c r="E524" s="12" t="s">
        <v>5</v>
      </c>
      <c r="F524" s="8">
        <v>43.328450285761399</v>
      </c>
    </row>
    <row r="525" spans="1:6" ht="13">
      <c r="A525" s="12" t="s">
        <v>31</v>
      </c>
      <c r="B525" s="8" t="s">
        <v>289</v>
      </c>
      <c r="C525" s="12" t="s">
        <v>308</v>
      </c>
      <c r="D525" s="12" t="s">
        <v>4</v>
      </c>
      <c r="E525" s="12" t="s">
        <v>5</v>
      </c>
      <c r="F525" s="8">
        <v>45.067688200932601</v>
      </c>
    </row>
    <row r="526" spans="1:6" ht="13">
      <c r="A526" s="12" t="s">
        <v>32</v>
      </c>
      <c r="B526" s="8" t="s">
        <v>290</v>
      </c>
      <c r="C526" s="12" t="s">
        <v>308</v>
      </c>
      <c r="D526" s="12" t="s">
        <v>4</v>
      </c>
      <c r="E526" s="12" t="s">
        <v>5</v>
      </c>
      <c r="F526" s="8">
        <v>30.556510446507001</v>
      </c>
    </row>
    <row r="527" spans="1:6" ht="13">
      <c r="A527" s="12" t="s">
        <v>33</v>
      </c>
      <c r="B527" s="8" t="s">
        <v>291</v>
      </c>
      <c r="C527" s="12" t="s">
        <v>308</v>
      </c>
      <c r="D527" s="12" t="s">
        <v>4</v>
      </c>
      <c r="E527" s="12" t="s">
        <v>5</v>
      </c>
      <c r="F527" s="8">
        <v>34.381021676034798</v>
      </c>
    </row>
    <row r="528" spans="1:6" ht="13">
      <c r="A528" s="12" t="s">
        <v>34</v>
      </c>
      <c r="B528" s="8" t="s">
        <v>292</v>
      </c>
      <c r="C528" s="12" t="s">
        <v>308</v>
      </c>
      <c r="D528" s="12" t="s">
        <v>4</v>
      </c>
      <c r="E528" s="12" t="s">
        <v>5</v>
      </c>
      <c r="F528" s="8">
        <v>20.161290322580601</v>
      </c>
    </row>
    <row r="529" spans="1:6" ht="13">
      <c r="A529" s="12" t="s">
        <v>35</v>
      </c>
      <c r="B529" s="8" t="s">
        <v>293</v>
      </c>
      <c r="C529" s="12" t="s">
        <v>308</v>
      </c>
      <c r="D529" s="12" t="s">
        <v>4</v>
      </c>
      <c r="E529" s="12" t="s">
        <v>5</v>
      </c>
      <c r="F529" s="8">
        <v>26.124060259499</v>
      </c>
    </row>
    <row r="530" spans="1:6" ht="13">
      <c r="A530" s="12" t="s">
        <v>3</v>
      </c>
      <c r="B530" s="8" t="s">
        <v>261</v>
      </c>
      <c r="C530" s="12" t="s">
        <v>241</v>
      </c>
      <c r="D530" s="12" t="s">
        <v>4</v>
      </c>
      <c r="E530" s="12" t="s">
        <v>5</v>
      </c>
      <c r="F530" s="8">
        <v>33.017911519437803</v>
      </c>
    </row>
    <row r="531" spans="1:6" ht="13">
      <c r="A531" s="12" t="s">
        <v>4</v>
      </c>
      <c r="B531" s="8" t="s">
        <v>262</v>
      </c>
      <c r="C531" s="12" t="s">
        <v>241</v>
      </c>
      <c r="D531" s="12" t="s">
        <v>4</v>
      </c>
      <c r="E531" s="12" t="s">
        <v>5</v>
      </c>
      <c r="F531" s="8">
        <v>27.337342810278798</v>
      </c>
    </row>
    <row r="532" spans="1:6" ht="13">
      <c r="A532" s="12" t="s">
        <v>5</v>
      </c>
      <c r="B532" s="8" t="s">
        <v>263</v>
      </c>
      <c r="C532" s="12" t="s">
        <v>241</v>
      </c>
      <c r="D532" s="12" t="s">
        <v>4</v>
      </c>
      <c r="E532" s="12" t="s">
        <v>5</v>
      </c>
      <c r="F532" s="8">
        <v>29.902815848492398</v>
      </c>
    </row>
    <row r="533" spans="1:6" ht="13">
      <c r="A533" s="12" t="s">
        <v>6</v>
      </c>
      <c r="B533" s="8" t="s">
        <v>264</v>
      </c>
      <c r="C533" s="12" t="s">
        <v>241</v>
      </c>
      <c r="D533" s="12" t="s">
        <v>4</v>
      </c>
      <c r="E533" s="12" t="s">
        <v>5</v>
      </c>
      <c r="F533" s="8">
        <v>25.475543478260899</v>
      </c>
    </row>
    <row r="534" spans="1:6" ht="13">
      <c r="A534" s="12" t="s">
        <v>7</v>
      </c>
      <c r="B534" s="8" t="s">
        <v>265</v>
      </c>
      <c r="C534" s="12" t="s">
        <v>241</v>
      </c>
      <c r="D534" s="12" t="s">
        <v>4</v>
      </c>
      <c r="E534" s="12" t="s">
        <v>5</v>
      </c>
      <c r="F534" s="8">
        <v>37.327360955580403</v>
      </c>
    </row>
    <row r="535" spans="1:6" ht="13">
      <c r="A535" s="12" t="s">
        <v>8</v>
      </c>
      <c r="B535" s="8" t="s">
        <v>266</v>
      </c>
      <c r="C535" s="12" t="s">
        <v>241</v>
      </c>
      <c r="D535" s="12" t="s">
        <v>4</v>
      </c>
      <c r="E535" s="12" t="s">
        <v>5</v>
      </c>
      <c r="F535" s="8">
        <v>35.053895364122297</v>
      </c>
    </row>
    <row r="536" spans="1:6" ht="13">
      <c r="A536" s="12" t="s">
        <v>9</v>
      </c>
      <c r="B536" s="8" t="s">
        <v>267</v>
      </c>
      <c r="C536" s="12" t="s">
        <v>241</v>
      </c>
      <c r="D536" s="12" t="s">
        <v>4</v>
      </c>
      <c r="E536" s="12" t="s">
        <v>5</v>
      </c>
      <c r="F536" s="8">
        <v>8.8401697312588396</v>
      </c>
    </row>
    <row r="537" spans="1:6" ht="13">
      <c r="A537" s="12" t="s">
        <v>10</v>
      </c>
      <c r="B537" s="8" t="s">
        <v>268</v>
      </c>
      <c r="C537" s="12" t="s">
        <v>241</v>
      </c>
      <c r="D537" s="12" t="s">
        <v>4</v>
      </c>
      <c r="E537" s="12" t="s">
        <v>5</v>
      </c>
      <c r="F537" s="8">
        <v>53.697163125931198</v>
      </c>
    </row>
    <row r="538" spans="1:6" ht="13">
      <c r="A538" s="12" t="s">
        <v>11</v>
      </c>
      <c r="B538" s="8" t="s">
        <v>269</v>
      </c>
      <c r="C538" s="12" t="s">
        <v>241</v>
      </c>
      <c r="D538" s="12" t="s">
        <v>4</v>
      </c>
      <c r="E538" s="12" t="s">
        <v>5</v>
      </c>
      <c r="F538" s="8">
        <v>49.992242583047499</v>
      </c>
    </row>
    <row r="539" spans="1:6" ht="13">
      <c r="A539" s="12" t="s">
        <v>12</v>
      </c>
      <c r="B539" s="8" t="s">
        <v>270</v>
      </c>
      <c r="C539" s="12" t="s">
        <v>241</v>
      </c>
      <c r="D539" s="12" t="s">
        <v>4</v>
      </c>
      <c r="E539" s="12" t="s">
        <v>5</v>
      </c>
      <c r="F539" s="8">
        <v>54.251019467074201</v>
      </c>
    </row>
    <row r="540" spans="1:6" ht="13">
      <c r="A540" s="12" t="s">
        <v>13</v>
      </c>
      <c r="B540" s="8" t="s">
        <v>271</v>
      </c>
      <c r="C540" s="12" t="s">
        <v>241</v>
      </c>
      <c r="D540" s="12" t="s">
        <v>4</v>
      </c>
      <c r="E540" s="12" t="s">
        <v>5</v>
      </c>
      <c r="F540" s="8">
        <v>41.316623054675702</v>
      </c>
    </row>
    <row r="541" spans="1:6" ht="13">
      <c r="A541" s="12" t="s">
        <v>14</v>
      </c>
      <c r="B541" s="8" t="s">
        <v>272</v>
      </c>
      <c r="C541" s="12" t="s">
        <v>241</v>
      </c>
      <c r="D541" s="12" t="s">
        <v>4</v>
      </c>
      <c r="E541" s="12" t="s">
        <v>5</v>
      </c>
      <c r="F541" s="8">
        <v>20.017058014656001</v>
      </c>
    </row>
    <row r="542" spans="1:6" ht="13">
      <c r="A542" s="12" t="s">
        <v>15</v>
      </c>
      <c r="B542" s="8" t="s">
        <v>273</v>
      </c>
      <c r="C542" s="12" t="s">
        <v>241</v>
      </c>
      <c r="D542" s="12" t="s">
        <v>4</v>
      </c>
      <c r="E542" s="12" t="s">
        <v>5</v>
      </c>
      <c r="F542" s="8">
        <v>25.159564607113499</v>
      </c>
    </row>
    <row r="543" spans="1:6" ht="13">
      <c r="A543" s="12" t="s">
        <v>16</v>
      </c>
      <c r="B543" s="8" t="s">
        <v>274</v>
      </c>
      <c r="C543" s="12" t="s">
        <v>241</v>
      </c>
      <c r="D543" s="12" t="s">
        <v>4</v>
      </c>
      <c r="E543" s="12" t="s">
        <v>5</v>
      </c>
      <c r="F543" s="8">
        <v>29.361800297812501</v>
      </c>
    </row>
    <row r="544" spans="1:6" ht="13">
      <c r="A544" s="12" t="s">
        <v>17</v>
      </c>
      <c r="B544" s="8" t="s">
        <v>275</v>
      </c>
      <c r="C544" s="12" t="s">
        <v>241</v>
      </c>
      <c r="D544" s="12" t="s">
        <v>4</v>
      </c>
      <c r="E544" s="12" t="s">
        <v>5</v>
      </c>
      <c r="F544" s="8">
        <v>29.9478906702338</v>
      </c>
    </row>
    <row r="545" spans="1:6" ht="13">
      <c r="A545" s="12" t="s">
        <v>18</v>
      </c>
      <c r="B545" s="8" t="s">
        <v>276</v>
      </c>
      <c r="C545" s="12" t="s">
        <v>241</v>
      </c>
      <c r="D545" s="12" t="s">
        <v>4</v>
      </c>
      <c r="E545" s="12" t="s">
        <v>5</v>
      </c>
      <c r="F545" s="8">
        <v>24.967207250178902</v>
      </c>
    </row>
    <row r="546" spans="1:6" ht="13">
      <c r="A546" s="12" t="s">
        <v>19</v>
      </c>
      <c r="B546" s="8" t="s">
        <v>277</v>
      </c>
      <c r="C546" s="12" t="s">
        <v>241</v>
      </c>
      <c r="D546" s="12" t="s">
        <v>4</v>
      </c>
      <c r="E546" s="12" t="s">
        <v>5</v>
      </c>
      <c r="F546" s="8">
        <v>31.535450195737301</v>
      </c>
    </row>
    <row r="547" spans="1:6" ht="13">
      <c r="A547" s="12" t="s">
        <v>20</v>
      </c>
      <c r="B547" s="8" t="s">
        <v>278</v>
      </c>
      <c r="C547" s="12" t="s">
        <v>241</v>
      </c>
      <c r="D547" s="12" t="s">
        <v>4</v>
      </c>
      <c r="E547" s="12" t="s">
        <v>5</v>
      </c>
      <c r="F547" s="8">
        <v>23.157337567817901</v>
      </c>
    </row>
    <row r="548" spans="1:6" ht="13">
      <c r="A548" s="12" t="s">
        <v>21</v>
      </c>
      <c r="B548" s="8" t="s">
        <v>279</v>
      </c>
      <c r="C548" s="12" t="s">
        <v>241</v>
      </c>
      <c r="D548" s="12" t="s">
        <v>4</v>
      </c>
      <c r="E548" s="12" t="s">
        <v>5</v>
      </c>
      <c r="F548" s="8">
        <v>38.404301281743599</v>
      </c>
    </row>
    <row r="549" spans="1:6" ht="13">
      <c r="A549" s="12" t="s">
        <v>22</v>
      </c>
      <c r="B549" s="8" t="s">
        <v>280</v>
      </c>
      <c r="C549" s="12" t="s">
        <v>241</v>
      </c>
      <c r="D549" s="12" t="s">
        <v>4</v>
      </c>
      <c r="E549" s="12" t="s">
        <v>5</v>
      </c>
      <c r="F549" s="8">
        <v>35.302046448935101</v>
      </c>
    </row>
    <row r="550" spans="1:6" ht="13">
      <c r="A550" s="12" t="s">
        <v>23</v>
      </c>
      <c r="B550" s="8" t="s">
        <v>281</v>
      </c>
      <c r="C550" s="12" t="s">
        <v>241</v>
      </c>
      <c r="D550" s="12" t="s">
        <v>4</v>
      </c>
      <c r="E550" s="12" t="s">
        <v>5</v>
      </c>
      <c r="F550" s="8">
        <v>41.4380250386127</v>
      </c>
    </row>
    <row r="551" spans="1:6" ht="13">
      <c r="A551" s="12" t="s">
        <v>24</v>
      </c>
      <c r="B551" s="8" t="s">
        <v>282</v>
      </c>
      <c r="C551" s="12" t="s">
        <v>241</v>
      </c>
      <c r="D551" s="12" t="s">
        <v>4</v>
      </c>
      <c r="E551" s="12" t="s">
        <v>5</v>
      </c>
      <c r="F551" s="8">
        <v>27.145460891146701</v>
      </c>
    </row>
    <row r="552" spans="1:6" ht="13">
      <c r="A552" s="12" t="s">
        <v>25</v>
      </c>
      <c r="B552" s="8" t="s">
        <v>283</v>
      </c>
      <c r="C552" s="12" t="s">
        <v>241</v>
      </c>
      <c r="D552" s="12" t="s">
        <v>4</v>
      </c>
      <c r="E552" s="12" t="s">
        <v>5</v>
      </c>
      <c r="F552" s="8">
        <v>28.7213765372464</v>
      </c>
    </row>
    <row r="553" spans="1:6" ht="13">
      <c r="A553" s="12" t="s">
        <v>26</v>
      </c>
      <c r="B553" s="8" t="s">
        <v>284</v>
      </c>
      <c r="C553" s="12" t="s">
        <v>241</v>
      </c>
      <c r="D553" s="12" t="s">
        <v>4</v>
      </c>
      <c r="E553" s="12" t="s">
        <v>5</v>
      </c>
      <c r="F553" s="8">
        <v>37.702221003564603</v>
      </c>
    </row>
    <row r="554" spans="1:6" ht="13">
      <c r="A554" s="12" t="s">
        <v>27</v>
      </c>
      <c r="B554" s="8" t="s">
        <v>285</v>
      </c>
      <c r="C554" s="12" t="s">
        <v>241</v>
      </c>
      <c r="D554" s="12" t="s">
        <v>4</v>
      </c>
      <c r="E554" s="12" t="s">
        <v>5</v>
      </c>
      <c r="F554" s="8">
        <v>16.710182767624001</v>
      </c>
    </row>
    <row r="555" spans="1:6" ht="13">
      <c r="A555" s="12" t="s">
        <v>28</v>
      </c>
      <c r="B555" s="8" t="s">
        <v>286</v>
      </c>
      <c r="C555" s="12" t="s">
        <v>241</v>
      </c>
      <c r="D555" s="12" t="s">
        <v>4</v>
      </c>
      <c r="E555" s="12" t="s">
        <v>5</v>
      </c>
      <c r="F555" s="8">
        <v>38.595137012736402</v>
      </c>
    </row>
    <row r="556" spans="1:6" ht="13">
      <c r="A556" s="12" t="s">
        <v>29</v>
      </c>
      <c r="B556" s="8" t="s">
        <v>287</v>
      </c>
      <c r="C556" s="12" t="s">
        <v>241</v>
      </c>
      <c r="D556" s="12" t="s">
        <v>4</v>
      </c>
      <c r="E556" s="12" t="s">
        <v>5</v>
      </c>
      <c r="F556" s="8">
        <v>28.5187785187785</v>
      </c>
    </row>
    <row r="557" spans="1:6" ht="13">
      <c r="A557" s="12" t="s">
        <v>30</v>
      </c>
      <c r="B557" s="8" t="s">
        <v>288</v>
      </c>
      <c r="C557" s="12" t="s">
        <v>241</v>
      </c>
      <c r="D557" s="12" t="s">
        <v>4</v>
      </c>
      <c r="E557" s="12" t="s">
        <v>5</v>
      </c>
      <c r="F557" s="8">
        <v>36.685467969000797</v>
      </c>
    </row>
    <row r="558" spans="1:6" ht="13">
      <c r="A558" s="12" t="s">
        <v>31</v>
      </c>
      <c r="B558" s="8" t="s">
        <v>289</v>
      </c>
      <c r="C558" s="12" t="s">
        <v>241</v>
      </c>
      <c r="D558" s="12" t="s">
        <v>4</v>
      </c>
      <c r="E558" s="12" t="s">
        <v>5</v>
      </c>
      <c r="F558" s="8">
        <v>33.046926635822899</v>
      </c>
    </row>
    <row r="559" spans="1:6" ht="13">
      <c r="A559" s="12" t="s">
        <v>32</v>
      </c>
      <c r="B559" s="8" t="s">
        <v>290</v>
      </c>
      <c r="C559" s="12" t="s">
        <v>241</v>
      </c>
      <c r="D559" s="12" t="s">
        <v>4</v>
      </c>
      <c r="E559" s="12" t="s">
        <v>5</v>
      </c>
      <c r="F559" s="8">
        <v>24.588148512417</v>
      </c>
    </row>
    <row r="560" spans="1:6" ht="13">
      <c r="A560" s="12" t="s">
        <v>33</v>
      </c>
      <c r="B560" s="8" t="s">
        <v>291</v>
      </c>
      <c r="C560" s="12" t="s">
        <v>241</v>
      </c>
      <c r="D560" s="12" t="s">
        <v>4</v>
      </c>
      <c r="E560" s="12" t="s">
        <v>5</v>
      </c>
      <c r="F560" s="8">
        <v>30.9176857298608</v>
      </c>
    </row>
    <row r="561" spans="1:6" ht="13">
      <c r="A561" s="12" t="s">
        <v>34</v>
      </c>
      <c r="B561" s="8" t="s">
        <v>292</v>
      </c>
      <c r="C561" s="12" t="s">
        <v>241</v>
      </c>
      <c r="D561" s="12" t="s">
        <v>4</v>
      </c>
      <c r="E561" s="12" t="s">
        <v>5</v>
      </c>
      <c r="F561" s="8">
        <v>51.271826131540699</v>
      </c>
    </row>
    <row r="562" spans="1:6" ht="13">
      <c r="A562" s="12" t="s">
        <v>35</v>
      </c>
      <c r="B562" s="8" t="s">
        <v>293</v>
      </c>
      <c r="C562" s="12" t="s">
        <v>241</v>
      </c>
      <c r="D562" s="12" t="s">
        <v>4</v>
      </c>
      <c r="E562" s="12" t="s">
        <v>5</v>
      </c>
      <c r="F562" s="8">
        <v>21.126335486207498</v>
      </c>
    </row>
    <row r="563" spans="1:6" ht="13">
      <c r="A563" s="12" t="s">
        <v>3</v>
      </c>
      <c r="B563" s="8" t="s">
        <v>261</v>
      </c>
      <c r="C563" s="12" t="s">
        <v>309</v>
      </c>
      <c r="D563" s="12" t="s">
        <v>4</v>
      </c>
      <c r="E563" s="12" t="s">
        <v>5</v>
      </c>
      <c r="F563" s="8">
        <v>33.402364887433997</v>
      </c>
    </row>
    <row r="564" spans="1:6" ht="13">
      <c r="A564" s="12" t="s">
        <v>4</v>
      </c>
      <c r="B564" s="8" t="s">
        <v>262</v>
      </c>
      <c r="C564" s="12" t="s">
        <v>309</v>
      </c>
      <c r="D564" s="12" t="s">
        <v>4</v>
      </c>
      <c r="E564" s="12" t="s">
        <v>5</v>
      </c>
      <c r="F564" s="8">
        <v>16.212710765239901</v>
      </c>
    </row>
    <row r="565" spans="1:6" ht="13">
      <c r="A565" s="12" t="s">
        <v>5</v>
      </c>
      <c r="B565" s="8" t="s">
        <v>263</v>
      </c>
      <c r="C565" s="12" t="s">
        <v>309</v>
      </c>
      <c r="D565" s="12" t="s">
        <v>4</v>
      </c>
      <c r="E565" s="12" t="s">
        <v>5</v>
      </c>
      <c r="F565" s="8">
        <v>37.105751391465702</v>
      </c>
    </row>
    <row r="566" spans="1:6" ht="13">
      <c r="A566" s="12" t="s">
        <v>6</v>
      </c>
      <c r="B566" s="8" t="s">
        <v>264</v>
      </c>
      <c r="C566" s="12" t="s">
        <v>309</v>
      </c>
      <c r="D566" s="12" t="s">
        <v>4</v>
      </c>
      <c r="E566" s="12" t="s">
        <v>5</v>
      </c>
      <c r="F566" s="8">
        <v>43.044077134986203</v>
      </c>
    </row>
    <row r="567" spans="1:6" ht="13">
      <c r="A567" s="12" t="s">
        <v>7</v>
      </c>
      <c r="B567" s="8" t="s">
        <v>265</v>
      </c>
      <c r="C567" s="12" t="s">
        <v>309</v>
      </c>
      <c r="D567" s="12" t="s">
        <v>4</v>
      </c>
      <c r="E567" s="12" t="s">
        <v>5</v>
      </c>
      <c r="F567" s="8">
        <v>13.666803334700001</v>
      </c>
    </row>
    <row r="568" spans="1:6" ht="13">
      <c r="A568" s="12" t="s">
        <v>8</v>
      </c>
      <c r="B568" s="8" t="s">
        <v>266</v>
      </c>
      <c r="C568" s="12" t="s">
        <v>309</v>
      </c>
      <c r="D568" s="12" t="s">
        <v>4</v>
      </c>
      <c r="E568" s="12" t="s">
        <v>5</v>
      </c>
      <c r="F568" s="8">
        <v>28.0714887246187</v>
      </c>
    </row>
    <row r="569" spans="1:6" ht="13">
      <c r="A569" s="12" t="s">
        <v>9</v>
      </c>
      <c r="B569" s="8" t="s">
        <v>267</v>
      </c>
      <c r="C569" s="12" t="s">
        <v>309</v>
      </c>
      <c r="D569" s="12" t="s">
        <v>4</v>
      </c>
      <c r="E569" s="12" t="s">
        <v>5</v>
      </c>
      <c r="F569" s="8">
        <v>36.533016713855098</v>
      </c>
    </row>
    <row r="570" spans="1:6" ht="13">
      <c r="A570" s="12" t="s">
        <v>10</v>
      </c>
      <c r="B570" s="8" t="s">
        <v>268</v>
      </c>
      <c r="C570" s="12" t="s">
        <v>309</v>
      </c>
      <c r="D570" s="12" t="s">
        <v>4</v>
      </c>
      <c r="E570" s="12" t="s">
        <v>5</v>
      </c>
      <c r="F570" s="8">
        <v>40.204549462175997</v>
      </c>
    </row>
    <row r="571" spans="1:6" ht="13">
      <c r="A571" s="12" t="s">
        <v>11</v>
      </c>
      <c r="B571" s="8" t="s">
        <v>269</v>
      </c>
      <c r="C571" s="12" t="s">
        <v>309</v>
      </c>
      <c r="D571" s="12" t="s">
        <v>4</v>
      </c>
      <c r="E571" s="12" t="s">
        <v>5</v>
      </c>
      <c r="F571" s="8">
        <v>50.681668440525101</v>
      </c>
    </row>
    <row r="572" spans="1:6" ht="13">
      <c r="A572" s="12" t="s">
        <v>12</v>
      </c>
      <c r="B572" s="8" t="s">
        <v>270</v>
      </c>
      <c r="C572" s="12" t="s">
        <v>309</v>
      </c>
      <c r="D572" s="12" t="s">
        <v>4</v>
      </c>
      <c r="E572" s="12" t="s">
        <v>5</v>
      </c>
      <c r="F572" s="8">
        <v>57.102484441992601</v>
      </c>
    </row>
    <row r="573" spans="1:6" ht="13">
      <c r="A573" s="12" t="s">
        <v>13</v>
      </c>
      <c r="B573" s="8" t="s">
        <v>271</v>
      </c>
      <c r="C573" s="12" t="s">
        <v>309</v>
      </c>
      <c r="D573" s="12" t="s">
        <v>4</v>
      </c>
      <c r="E573" s="12" t="s">
        <v>5</v>
      </c>
      <c r="F573" s="8">
        <v>54.712909206966799</v>
      </c>
    </row>
    <row r="574" spans="1:6" ht="13">
      <c r="A574" s="12" t="s">
        <v>14</v>
      </c>
      <c r="B574" s="8" t="s">
        <v>272</v>
      </c>
      <c r="C574" s="12" t="s">
        <v>309</v>
      </c>
      <c r="D574" s="12" t="s">
        <v>4</v>
      </c>
      <c r="E574" s="12" t="s">
        <v>5</v>
      </c>
      <c r="F574" s="8">
        <v>24.671954384297699</v>
      </c>
    </row>
    <row r="575" spans="1:6" ht="13">
      <c r="A575" s="12" t="s">
        <v>15</v>
      </c>
      <c r="B575" s="8" t="s">
        <v>273</v>
      </c>
      <c r="C575" s="12" t="s">
        <v>309</v>
      </c>
      <c r="D575" s="12" t="s">
        <v>4</v>
      </c>
      <c r="E575" s="12" t="s">
        <v>5</v>
      </c>
      <c r="F575" s="8">
        <v>47.246909796710597</v>
      </c>
    </row>
    <row r="576" spans="1:6" ht="13">
      <c r="A576" s="12" t="s">
        <v>16</v>
      </c>
      <c r="B576" s="8" t="s">
        <v>274</v>
      </c>
      <c r="C576" s="12" t="s">
        <v>309</v>
      </c>
      <c r="D576" s="12" t="s">
        <v>4</v>
      </c>
      <c r="E576" s="12" t="s">
        <v>5</v>
      </c>
      <c r="F576" s="8">
        <v>24.706331558969499</v>
      </c>
    </row>
    <row r="577" spans="1:6" ht="13">
      <c r="A577" s="12" t="s">
        <v>17</v>
      </c>
      <c r="B577" s="8" t="s">
        <v>275</v>
      </c>
      <c r="C577" s="12" t="s">
        <v>309</v>
      </c>
      <c r="D577" s="12" t="s">
        <v>4</v>
      </c>
      <c r="E577" s="12" t="s">
        <v>5</v>
      </c>
      <c r="F577" s="8">
        <v>34.840232647431101</v>
      </c>
    </row>
    <row r="578" spans="1:6" ht="13">
      <c r="A578" s="12" t="s">
        <v>18</v>
      </c>
      <c r="B578" s="8" t="s">
        <v>276</v>
      </c>
      <c r="C578" s="12" t="s">
        <v>309</v>
      </c>
      <c r="D578" s="12" t="s">
        <v>4</v>
      </c>
      <c r="E578" s="12" t="s">
        <v>5</v>
      </c>
      <c r="F578" s="8">
        <v>28.0438605979752</v>
      </c>
    </row>
    <row r="579" spans="1:6" ht="13">
      <c r="A579" s="12" t="s">
        <v>19</v>
      </c>
      <c r="B579" s="8" t="s">
        <v>277</v>
      </c>
      <c r="C579" s="12" t="s">
        <v>309</v>
      </c>
      <c r="D579" s="12" t="s">
        <v>4</v>
      </c>
      <c r="E579" s="12" t="s">
        <v>5</v>
      </c>
      <c r="F579" s="8">
        <v>33.5930473228509</v>
      </c>
    </row>
    <row r="580" spans="1:6" ht="13">
      <c r="A580" s="12" t="s">
        <v>20</v>
      </c>
      <c r="B580" s="8" t="s">
        <v>278</v>
      </c>
      <c r="C580" s="12" t="s">
        <v>309</v>
      </c>
      <c r="D580" s="12" t="s">
        <v>4</v>
      </c>
      <c r="E580" s="12" t="s">
        <v>5</v>
      </c>
      <c r="F580" s="8">
        <v>13.3837454411617</v>
      </c>
    </row>
    <row r="581" spans="1:6" ht="13">
      <c r="A581" s="12" t="s">
        <v>21</v>
      </c>
      <c r="B581" s="8" t="s">
        <v>279</v>
      </c>
      <c r="C581" s="12" t="s">
        <v>309</v>
      </c>
      <c r="D581" s="12" t="s">
        <v>4</v>
      </c>
      <c r="E581" s="12" t="s">
        <v>5</v>
      </c>
      <c r="F581" s="8">
        <v>42.238648363252402</v>
      </c>
    </row>
    <row r="582" spans="1:6" ht="13">
      <c r="A582" s="12" t="s">
        <v>22</v>
      </c>
      <c r="B582" s="8" t="s">
        <v>280</v>
      </c>
      <c r="C582" s="12" t="s">
        <v>309</v>
      </c>
      <c r="D582" s="12" t="s">
        <v>4</v>
      </c>
      <c r="E582" s="12" t="s">
        <v>5</v>
      </c>
      <c r="F582" s="8">
        <v>27.735865802786901</v>
      </c>
    </row>
    <row r="583" spans="1:6" ht="13">
      <c r="A583" s="12" t="s">
        <v>23</v>
      </c>
      <c r="B583" s="8" t="s">
        <v>281</v>
      </c>
      <c r="C583" s="12" t="s">
        <v>309</v>
      </c>
      <c r="D583" s="12" t="s">
        <v>4</v>
      </c>
      <c r="E583" s="12" t="s">
        <v>5</v>
      </c>
      <c r="F583" s="8">
        <v>30.0571085061617</v>
      </c>
    </row>
    <row r="584" spans="1:6" ht="13">
      <c r="A584" s="12" t="s">
        <v>24</v>
      </c>
      <c r="B584" s="8" t="s">
        <v>282</v>
      </c>
      <c r="C584" s="12" t="s">
        <v>309</v>
      </c>
      <c r="D584" s="12" t="s">
        <v>4</v>
      </c>
      <c r="E584" s="12" t="s">
        <v>5</v>
      </c>
      <c r="F584" s="8">
        <v>30.103778816446201</v>
      </c>
    </row>
    <row r="585" spans="1:6" ht="13">
      <c r="A585" s="12" t="s">
        <v>25</v>
      </c>
      <c r="B585" s="8" t="s">
        <v>283</v>
      </c>
      <c r="C585" s="12" t="s">
        <v>309</v>
      </c>
      <c r="D585" s="12" t="s">
        <v>4</v>
      </c>
      <c r="E585" s="12" t="s">
        <v>5</v>
      </c>
      <c r="F585" s="8">
        <v>23.980815347721801</v>
      </c>
    </row>
    <row r="586" spans="1:6" ht="13">
      <c r="A586" s="12" t="s">
        <v>26</v>
      </c>
      <c r="B586" s="8" t="s">
        <v>284</v>
      </c>
      <c r="C586" s="12" t="s">
        <v>309</v>
      </c>
      <c r="D586" s="12" t="s">
        <v>4</v>
      </c>
      <c r="E586" s="12" t="s">
        <v>5</v>
      </c>
      <c r="F586" s="8">
        <v>42.525351651946401</v>
      </c>
    </row>
    <row r="587" spans="1:6" ht="13">
      <c r="A587" s="12" t="s">
        <v>27</v>
      </c>
      <c r="B587" s="8" t="s">
        <v>285</v>
      </c>
      <c r="C587" s="12" t="s">
        <v>309</v>
      </c>
      <c r="D587" s="12" t="s">
        <v>4</v>
      </c>
      <c r="E587" s="12" t="s">
        <v>5</v>
      </c>
      <c r="F587" s="8">
        <v>27.551128536611198</v>
      </c>
    </row>
    <row r="588" spans="1:6" ht="13">
      <c r="A588" s="12" t="s">
        <v>28</v>
      </c>
      <c r="B588" s="8" t="s">
        <v>286</v>
      </c>
      <c r="C588" s="12" t="s">
        <v>309</v>
      </c>
      <c r="D588" s="12" t="s">
        <v>4</v>
      </c>
      <c r="E588" s="12" t="s">
        <v>5</v>
      </c>
      <c r="F588" s="8">
        <v>24.211609466739301</v>
      </c>
    </row>
    <row r="589" spans="1:6" ht="13">
      <c r="A589" s="12" t="s">
        <v>29</v>
      </c>
      <c r="B589" s="8" t="s">
        <v>287</v>
      </c>
      <c r="C589" s="12" t="s">
        <v>309</v>
      </c>
      <c r="D589" s="12" t="s">
        <v>4</v>
      </c>
      <c r="E589" s="12" t="s">
        <v>5</v>
      </c>
      <c r="F589" s="8">
        <v>28.012411653163198</v>
      </c>
    </row>
    <row r="590" spans="1:6" ht="13">
      <c r="A590" s="12" t="s">
        <v>30</v>
      </c>
      <c r="B590" s="8" t="s">
        <v>288</v>
      </c>
      <c r="C590" s="12" t="s">
        <v>309</v>
      </c>
      <c r="D590" s="12" t="s">
        <v>4</v>
      </c>
      <c r="E590" s="12" t="s">
        <v>5</v>
      </c>
      <c r="F590" s="8">
        <v>36.814615402314701</v>
      </c>
    </row>
    <row r="591" spans="1:6" ht="13">
      <c r="A591" s="12" t="s">
        <v>31</v>
      </c>
      <c r="B591" s="8" t="s">
        <v>289</v>
      </c>
      <c r="C591" s="12" t="s">
        <v>309</v>
      </c>
      <c r="D591" s="12" t="s">
        <v>4</v>
      </c>
      <c r="E591" s="12" t="s">
        <v>5</v>
      </c>
      <c r="F591" s="8">
        <v>30.321947739231199</v>
      </c>
    </row>
    <row r="592" spans="1:6" ht="13">
      <c r="A592" s="12" t="s">
        <v>32</v>
      </c>
      <c r="B592" s="8" t="s">
        <v>290</v>
      </c>
      <c r="C592" s="12" t="s">
        <v>309</v>
      </c>
      <c r="D592" s="12" t="s">
        <v>4</v>
      </c>
      <c r="E592" s="12" t="s">
        <v>5</v>
      </c>
      <c r="F592" s="8">
        <v>38.994800693240897</v>
      </c>
    </row>
    <row r="593" spans="1:6" ht="13">
      <c r="A593" s="12" t="s">
        <v>33</v>
      </c>
      <c r="B593" s="8" t="s">
        <v>291</v>
      </c>
      <c r="C593" s="12" t="s">
        <v>309</v>
      </c>
      <c r="D593" s="12" t="s">
        <v>4</v>
      </c>
      <c r="E593" s="12" t="s">
        <v>5</v>
      </c>
      <c r="F593" s="8">
        <v>32.585580023324397</v>
      </c>
    </row>
    <row r="594" spans="1:6" ht="13">
      <c r="A594" s="12" t="s">
        <v>34</v>
      </c>
      <c r="B594" s="8" t="s">
        <v>292</v>
      </c>
      <c r="C594" s="12" t="s">
        <v>309</v>
      </c>
      <c r="D594" s="12" t="s">
        <v>4</v>
      </c>
      <c r="E594" s="12" t="s">
        <v>5</v>
      </c>
      <c r="F594" s="8">
        <v>21.086242732777102</v>
      </c>
    </row>
    <row r="595" spans="1:6" ht="13">
      <c r="A595" s="12" t="s">
        <v>35</v>
      </c>
      <c r="B595" s="8" t="s">
        <v>293</v>
      </c>
      <c r="C595" s="12" t="s">
        <v>309</v>
      </c>
      <c r="D595" s="12" t="s">
        <v>4</v>
      </c>
      <c r="E595" s="12" t="s">
        <v>5</v>
      </c>
      <c r="F595" s="8">
        <v>31.839021905247101</v>
      </c>
    </row>
    <row r="596" spans="1:6" ht="13">
      <c r="A596" s="12" t="s">
        <v>3</v>
      </c>
      <c r="B596" s="8" t="s">
        <v>261</v>
      </c>
      <c r="C596" s="12" t="s">
        <v>258</v>
      </c>
      <c r="D596" s="12" t="s">
        <v>4</v>
      </c>
      <c r="E596" s="12" t="s">
        <v>5</v>
      </c>
      <c r="F596" s="8">
        <v>62.545580400736704</v>
      </c>
    </row>
    <row r="597" spans="1:6" ht="13">
      <c r="A597" s="12" t="s">
        <v>4</v>
      </c>
      <c r="B597" s="8" t="s">
        <v>262</v>
      </c>
      <c r="C597" s="12" t="s">
        <v>258</v>
      </c>
      <c r="D597" s="12" t="s">
        <v>4</v>
      </c>
      <c r="E597" s="12" t="s">
        <v>5</v>
      </c>
      <c r="F597" s="8">
        <v>69.797586997706603</v>
      </c>
    </row>
    <row r="598" spans="1:6" ht="13">
      <c r="A598" s="12" t="s">
        <v>5</v>
      </c>
      <c r="B598" s="8" t="s">
        <v>263</v>
      </c>
      <c r="C598" s="12" t="s">
        <v>258</v>
      </c>
      <c r="D598" s="12" t="s">
        <v>4</v>
      </c>
      <c r="E598" s="12" t="s">
        <v>5</v>
      </c>
      <c r="F598" s="8">
        <v>50.661769362294997</v>
      </c>
    </row>
    <row r="599" spans="1:6" ht="13">
      <c r="A599" s="12" t="s">
        <v>6</v>
      </c>
      <c r="B599" s="8" t="s">
        <v>264</v>
      </c>
      <c r="C599" s="12" t="s">
        <v>258</v>
      </c>
      <c r="D599" s="12" t="s">
        <v>4</v>
      </c>
      <c r="E599" s="12" t="s">
        <v>5</v>
      </c>
      <c r="F599" s="8">
        <v>39.8644608331672</v>
      </c>
    </row>
    <row r="600" spans="1:6" ht="13">
      <c r="A600" s="12" t="s">
        <v>7</v>
      </c>
      <c r="B600" s="8" t="s">
        <v>265</v>
      </c>
      <c r="C600" s="12" t="s">
        <v>258</v>
      </c>
      <c r="D600" s="12" t="s">
        <v>4</v>
      </c>
      <c r="E600" s="12" t="s">
        <v>5</v>
      </c>
      <c r="F600" s="8">
        <v>75.987841945288693</v>
      </c>
    </row>
    <row r="601" spans="1:6" ht="13">
      <c r="A601" s="12" t="s">
        <v>8</v>
      </c>
      <c r="B601" s="8" t="s">
        <v>266</v>
      </c>
      <c r="C601" s="12" t="s">
        <v>258</v>
      </c>
      <c r="D601" s="12" t="s">
        <v>4</v>
      </c>
      <c r="E601" s="12" t="s">
        <v>5</v>
      </c>
      <c r="F601" s="8">
        <v>57.682447444881198</v>
      </c>
    </row>
    <row r="602" spans="1:6" ht="13">
      <c r="A602" s="12" t="s">
        <v>9</v>
      </c>
      <c r="B602" s="8" t="s">
        <v>267</v>
      </c>
      <c r="C602" s="12" t="s">
        <v>258</v>
      </c>
      <c r="D602" s="12" t="s">
        <v>4</v>
      </c>
      <c r="E602" s="12" t="s">
        <v>5</v>
      </c>
      <c r="F602" s="8">
        <v>32.819166393173603</v>
      </c>
    </row>
    <row r="603" spans="1:6" ht="13">
      <c r="A603" s="12" t="s">
        <v>10</v>
      </c>
      <c r="B603" s="8" t="s">
        <v>268</v>
      </c>
      <c r="C603" s="12" t="s">
        <v>258</v>
      </c>
      <c r="D603" s="12" t="s">
        <v>4</v>
      </c>
      <c r="E603" s="12" t="s">
        <v>5</v>
      </c>
      <c r="F603" s="8">
        <v>71.083309638896793</v>
      </c>
    </row>
    <row r="604" spans="1:6" ht="13">
      <c r="A604" s="12" t="s">
        <v>11</v>
      </c>
      <c r="B604" s="8" t="s">
        <v>269</v>
      </c>
      <c r="C604" s="12" t="s">
        <v>258</v>
      </c>
      <c r="D604" s="12" t="s">
        <v>4</v>
      </c>
      <c r="E604" s="12" t="s">
        <v>5</v>
      </c>
      <c r="F604" s="8">
        <v>94.685014518368902</v>
      </c>
    </row>
    <row r="605" spans="1:6" ht="13">
      <c r="A605" s="12" t="s">
        <v>12</v>
      </c>
      <c r="B605" s="8" t="s">
        <v>270</v>
      </c>
      <c r="C605" s="12" t="s">
        <v>258</v>
      </c>
      <c r="D605" s="12" t="s">
        <v>4</v>
      </c>
      <c r="E605" s="12" t="s">
        <v>5</v>
      </c>
      <c r="F605" s="8">
        <v>133.81612090680099</v>
      </c>
    </row>
    <row r="606" spans="1:6" ht="13">
      <c r="A606" s="12" t="s">
        <v>13</v>
      </c>
      <c r="B606" s="8" t="s">
        <v>271</v>
      </c>
      <c r="C606" s="12" t="s">
        <v>258</v>
      </c>
      <c r="D606" s="12" t="s">
        <v>4</v>
      </c>
      <c r="E606" s="12" t="s">
        <v>5</v>
      </c>
      <c r="F606" s="8">
        <v>28.745957599712501</v>
      </c>
    </row>
    <row r="607" spans="1:6" ht="13">
      <c r="A607" s="12" t="s">
        <v>14</v>
      </c>
      <c r="B607" s="8" t="s">
        <v>272</v>
      </c>
      <c r="C607" s="12" t="s">
        <v>258</v>
      </c>
      <c r="D607" s="12" t="s">
        <v>4</v>
      </c>
      <c r="E607" s="12" t="s">
        <v>5</v>
      </c>
      <c r="F607" s="8">
        <v>41.734734030502104</v>
      </c>
    </row>
    <row r="608" spans="1:6" ht="13">
      <c r="A608" s="12" t="s">
        <v>15</v>
      </c>
      <c r="B608" s="8" t="s">
        <v>273</v>
      </c>
      <c r="C608" s="12" t="s">
        <v>258</v>
      </c>
      <c r="D608" s="12" t="s">
        <v>4</v>
      </c>
      <c r="E608" s="12" t="s">
        <v>5</v>
      </c>
      <c r="F608" s="8">
        <v>70.036185362437294</v>
      </c>
    </row>
    <row r="609" spans="1:6" ht="13">
      <c r="A609" s="12" t="s">
        <v>16</v>
      </c>
      <c r="B609" s="8" t="s">
        <v>274</v>
      </c>
      <c r="C609" s="12" t="s">
        <v>258</v>
      </c>
      <c r="D609" s="12" t="s">
        <v>4</v>
      </c>
      <c r="E609" s="12" t="s">
        <v>5</v>
      </c>
      <c r="F609" s="8">
        <v>32.058132079504198</v>
      </c>
    </row>
    <row r="610" spans="1:6" ht="13">
      <c r="A610" s="12" t="s">
        <v>17</v>
      </c>
      <c r="B610" s="8" t="s">
        <v>275</v>
      </c>
      <c r="C610" s="12" t="s">
        <v>258</v>
      </c>
      <c r="D610" s="12" t="s">
        <v>4</v>
      </c>
      <c r="E610" s="12" t="s">
        <v>5</v>
      </c>
      <c r="F610" s="8">
        <v>52.0260801705113</v>
      </c>
    </row>
    <row r="611" spans="1:6" ht="13">
      <c r="A611" s="12" t="s">
        <v>18</v>
      </c>
      <c r="B611" s="8" t="s">
        <v>276</v>
      </c>
      <c r="C611" s="12" t="s">
        <v>258</v>
      </c>
      <c r="D611" s="12" t="s">
        <v>4</v>
      </c>
      <c r="E611" s="12" t="s">
        <v>5</v>
      </c>
      <c r="F611" s="8">
        <v>53.892643654141203</v>
      </c>
    </row>
    <row r="612" spans="1:6" ht="13">
      <c r="A612" s="12" t="s">
        <v>19</v>
      </c>
      <c r="B612" s="8" t="s">
        <v>277</v>
      </c>
      <c r="C612" s="12" t="s">
        <v>258</v>
      </c>
      <c r="D612" s="12" t="s">
        <v>4</v>
      </c>
      <c r="E612" s="12" t="s">
        <v>5</v>
      </c>
      <c r="F612" s="8">
        <v>56.895921104322703</v>
      </c>
    </row>
    <row r="613" spans="1:6" ht="13">
      <c r="A613" s="12" t="s">
        <v>20</v>
      </c>
      <c r="B613" s="8" t="s">
        <v>278</v>
      </c>
      <c r="C613" s="12" t="s">
        <v>258</v>
      </c>
      <c r="D613" s="12" t="s">
        <v>4</v>
      </c>
      <c r="E613" s="12" t="s">
        <v>5</v>
      </c>
      <c r="F613" s="8">
        <v>56.707712248865803</v>
      </c>
    </row>
    <row r="614" spans="1:6" ht="13">
      <c r="A614" s="12" t="s">
        <v>21</v>
      </c>
      <c r="B614" s="8" t="s">
        <v>279</v>
      </c>
      <c r="C614" s="12" t="s">
        <v>258</v>
      </c>
      <c r="D614" s="12" t="s">
        <v>4</v>
      </c>
      <c r="E614" s="12" t="s">
        <v>5</v>
      </c>
      <c r="F614" s="8">
        <v>78.602092024910803</v>
      </c>
    </row>
    <row r="615" spans="1:6" ht="13">
      <c r="A615" s="12" t="s">
        <v>22</v>
      </c>
      <c r="B615" s="8" t="s">
        <v>280</v>
      </c>
      <c r="C615" s="12" t="s">
        <v>258</v>
      </c>
      <c r="D615" s="12" t="s">
        <v>4</v>
      </c>
      <c r="E615" s="12" t="s">
        <v>5</v>
      </c>
      <c r="F615" s="8">
        <v>50.102914093814299</v>
      </c>
    </row>
    <row r="616" spans="1:6" ht="13">
      <c r="A616" s="12" t="s">
        <v>23</v>
      </c>
      <c r="B616" s="8" t="s">
        <v>281</v>
      </c>
      <c r="C616" s="12" t="s">
        <v>258</v>
      </c>
      <c r="D616" s="12" t="s">
        <v>4</v>
      </c>
      <c r="E616" s="12" t="s">
        <v>5</v>
      </c>
      <c r="F616" s="8">
        <v>91.610790581631093</v>
      </c>
    </row>
    <row r="617" spans="1:6" ht="13">
      <c r="A617" s="12" t="s">
        <v>24</v>
      </c>
      <c r="B617" s="8" t="s">
        <v>282</v>
      </c>
      <c r="C617" s="12" t="s">
        <v>258</v>
      </c>
      <c r="D617" s="12" t="s">
        <v>4</v>
      </c>
      <c r="E617" s="12" t="s">
        <v>5</v>
      </c>
      <c r="F617" s="8">
        <v>47.301452154581099</v>
      </c>
    </row>
    <row r="618" spans="1:6" ht="13">
      <c r="A618" s="12" t="s">
        <v>25</v>
      </c>
      <c r="B618" s="8" t="s">
        <v>283</v>
      </c>
      <c r="C618" s="12" t="s">
        <v>258</v>
      </c>
      <c r="D618" s="12" t="s">
        <v>4</v>
      </c>
      <c r="E618" s="12" t="s">
        <v>5</v>
      </c>
      <c r="F618" s="8">
        <v>24.226273393495202</v>
      </c>
    </row>
    <row r="619" spans="1:6" ht="13">
      <c r="A619" s="12" t="s">
        <v>26</v>
      </c>
      <c r="B619" s="8" t="s">
        <v>284</v>
      </c>
      <c r="C619" s="12" t="s">
        <v>258</v>
      </c>
      <c r="D619" s="12" t="s">
        <v>4</v>
      </c>
      <c r="E619" s="12" t="s">
        <v>5</v>
      </c>
      <c r="F619" s="8">
        <v>84.281500210703797</v>
      </c>
    </row>
    <row r="620" spans="1:6" ht="13">
      <c r="A620" s="12" t="s">
        <v>27</v>
      </c>
      <c r="B620" s="8" t="s">
        <v>285</v>
      </c>
      <c r="C620" s="12" t="s">
        <v>258</v>
      </c>
      <c r="D620" s="12" t="s">
        <v>4</v>
      </c>
      <c r="E620" s="12" t="s">
        <v>5</v>
      </c>
      <c r="F620" s="8">
        <v>64.343930222582301</v>
      </c>
    </row>
    <row r="621" spans="1:6" ht="13">
      <c r="A621" s="12" t="s">
        <v>28</v>
      </c>
      <c r="B621" s="8" t="s">
        <v>286</v>
      </c>
      <c r="C621" s="12" t="s">
        <v>258</v>
      </c>
      <c r="D621" s="12" t="s">
        <v>4</v>
      </c>
      <c r="E621" s="12" t="s">
        <v>5</v>
      </c>
      <c r="F621" s="8">
        <v>82.034454470877805</v>
      </c>
    </row>
    <row r="622" spans="1:6" ht="13">
      <c r="A622" s="12" t="s">
        <v>29</v>
      </c>
      <c r="B622" s="8" t="s">
        <v>287</v>
      </c>
      <c r="C622" s="12" t="s">
        <v>258</v>
      </c>
      <c r="D622" s="12" t="s">
        <v>4</v>
      </c>
      <c r="E622" s="12" t="s">
        <v>5</v>
      </c>
      <c r="F622" s="8">
        <v>73.1273050998347</v>
      </c>
    </row>
    <row r="623" spans="1:6" ht="13">
      <c r="A623" s="12" t="s">
        <v>30</v>
      </c>
      <c r="B623" s="8" t="s">
        <v>288</v>
      </c>
      <c r="C623" s="12" t="s">
        <v>258</v>
      </c>
      <c r="D623" s="12" t="s">
        <v>4</v>
      </c>
      <c r="E623" s="12" t="s">
        <v>5</v>
      </c>
      <c r="F623" s="8">
        <v>111.88811188811199</v>
      </c>
    </row>
    <row r="624" spans="1:6" ht="13">
      <c r="A624" s="12" t="s">
        <v>31</v>
      </c>
      <c r="B624" s="8" t="s">
        <v>289</v>
      </c>
      <c r="C624" s="12" t="s">
        <v>258</v>
      </c>
      <c r="D624" s="12" t="s">
        <v>4</v>
      </c>
      <c r="E624" s="12" t="s">
        <v>5</v>
      </c>
      <c r="F624" s="8">
        <v>82.827785364106504</v>
      </c>
    </row>
    <row r="625" spans="1:6" ht="13">
      <c r="A625" s="12" t="s">
        <v>32</v>
      </c>
      <c r="B625" s="8" t="s">
        <v>290</v>
      </c>
      <c r="C625" s="12" t="s">
        <v>258</v>
      </c>
      <c r="D625" s="12" t="s">
        <v>4</v>
      </c>
      <c r="E625" s="12" t="s">
        <v>5</v>
      </c>
      <c r="F625" s="8">
        <v>59.444196760291298</v>
      </c>
    </row>
    <row r="626" spans="1:6" ht="13">
      <c r="A626" s="12" t="s">
        <v>33</v>
      </c>
      <c r="B626" s="8" t="s">
        <v>291</v>
      </c>
      <c r="C626" s="12" t="s">
        <v>258</v>
      </c>
      <c r="D626" s="12" t="s">
        <v>4</v>
      </c>
      <c r="E626" s="12" t="s">
        <v>5</v>
      </c>
      <c r="F626" s="8">
        <v>46.368875444368399</v>
      </c>
    </row>
    <row r="627" spans="1:6" ht="13">
      <c r="A627" s="12" t="s">
        <v>34</v>
      </c>
      <c r="B627" s="8" t="s">
        <v>292</v>
      </c>
      <c r="C627" s="12" t="s">
        <v>258</v>
      </c>
      <c r="D627" s="12" t="s">
        <v>4</v>
      </c>
      <c r="E627" s="12" t="s">
        <v>5</v>
      </c>
      <c r="F627" s="8">
        <v>68.761603520594093</v>
      </c>
    </row>
    <row r="628" spans="1:6" ht="13">
      <c r="A628" s="12" t="s">
        <v>35</v>
      </c>
      <c r="B628" s="8" t="s">
        <v>293</v>
      </c>
      <c r="C628" s="12" t="s">
        <v>258</v>
      </c>
      <c r="D628" s="12" t="s">
        <v>4</v>
      </c>
      <c r="E628" s="12" t="s">
        <v>5</v>
      </c>
      <c r="F628" s="8">
        <v>72.383709855613503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694"/>
  <sheetViews>
    <sheetView workbookViewId="0"/>
  </sheetViews>
  <sheetFormatPr baseColWidth="10" defaultColWidth="14.5" defaultRowHeight="15.75" customHeight="1"/>
  <sheetData>
    <row r="1" spans="1:6" ht="15.75" customHeight="1">
      <c r="A1" s="8" t="s">
        <v>1</v>
      </c>
      <c r="B1" s="8" t="s">
        <v>259</v>
      </c>
      <c r="C1" s="8" t="s">
        <v>0</v>
      </c>
      <c r="D1" s="8" t="s">
        <v>36</v>
      </c>
      <c r="E1" s="8" t="s">
        <v>38</v>
      </c>
      <c r="F1" s="8" t="s">
        <v>260</v>
      </c>
    </row>
    <row r="2" spans="1:6" ht="15.75" customHeight="1">
      <c r="A2" s="12" t="s">
        <v>3</v>
      </c>
      <c r="B2" s="8" t="s">
        <v>261</v>
      </c>
      <c r="C2" s="12" t="s">
        <v>310</v>
      </c>
      <c r="D2" s="12" t="s">
        <v>4</v>
      </c>
      <c r="E2" s="12" t="s">
        <v>6</v>
      </c>
      <c r="F2" s="8">
        <v>1392.0065857290899</v>
      </c>
    </row>
    <row r="3" spans="1:6" ht="15.75" customHeight="1">
      <c r="A3" s="12" t="s">
        <v>4</v>
      </c>
      <c r="B3" s="8" t="s">
        <v>262</v>
      </c>
      <c r="C3" s="12" t="s">
        <v>310</v>
      </c>
      <c r="D3" s="12" t="s">
        <v>4</v>
      </c>
      <c r="E3" s="12" t="s">
        <v>6</v>
      </c>
      <c r="F3" s="8">
        <v>1600.99030328038</v>
      </c>
    </row>
    <row r="4" spans="1:6" ht="15.75" customHeight="1">
      <c r="A4" s="12" t="s">
        <v>5</v>
      </c>
      <c r="B4" s="8" t="s">
        <v>263</v>
      </c>
      <c r="C4" s="12" t="s">
        <v>310</v>
      </c>
      <c r="D4" s="12" t="s">
        <v>4</v>
      </c>
      <c r="E4" s="12" t="s">
        <v>6</v>
      </c>
      <c r="F4" s="8">
        <v>1901.96899874319</v>
      </c>
    </row>
    <row r="5" spans="1:6" ht="15.75" customHeight="1">
      <c r="A5" s="12" t="s">
        <v>6</v>
      </c>
      <c r="B5" s="8" t="s">
        <v>264</v>
      </c>
      <c r="C5" s="12" t="s">
        <v>310</v>
      </c>
      <c r="D5" s="12" t="s">
        <v>4</v>
      </c>
      <c r="E5" s="12" t="s">
        <v>6</v>
      </c>
      <c r="F5" s="8">
        <v>1216.95342005875</v>
      </c>
    </row>
    <row r="6" spans="1:6" ht="15.75" customHeight="1">
      <c r="A6" s="12" t="s">
        <v>7</v>
      </c>
      <c r="B6" s="8" t="s">
        <v>265</v>
      </c>
      <c r="C6" s="12" t="s">
        <v>310</v>
      </c>
      <c r="D6" s="12" t="s">
        <v>4</v>
      </c>
      <c r="E6" s="12" t="s">
        <v>6</v>
      </c>
      <c r="F6" s="8">
        <v>810.76946611595497</v>
      </c>
    </row>
    <row r="7" spans="1:6" ht="15.75" customHeight="1">
      <c r="A7" s="12" t="s">
        <v>8</v>
      </c>
      <c r="B7" s="8" t="s">
        <v>266</v>
      </c>
      <c r="C7" s="12" t="s">
        <v>310</v>
      </c>
      <c r="D7" s="12" t="s">
        <v>4</v>
      </c>
      <c r="E7" s="12" t="s">
        <v>6</v>
      </c>
      <c r="F7" s="8">
        <v>835.02406143630799</v>
      </c>
    </row>
    <row r="8" spans="1:6" ht="15.75" customHeight="1">
      <c r="A8" s="12" t="s">
        <v>9</v>
      </c>
      <c r="B8" s="8" t="s">
        <v>267</v>
      </c>
      <c r="C8" s="12" t="s">
        <v>310</v>
      </c>
      <c r="D8" s="12" t="s">
        <v>4</v>
      </c>
      <c r="E8" s="12" t="s">
        <v>6</v>
      </c>
      <c r="F8" s="8">
        <v>1113.17254174397</v>
      </c>
    </row>
    <row r="9" spans="1:6" ht="15.75" customHeight="1">
      <c r="A9" s="12" t="s">
        <v>10</v>
      </c>
      <c r="B9" s="8" t="s">
        <v>268</v>
      </c>
      <c r="C9" s="12" t="s">
        <v>310</v>
      </c>
      <c r="D9" s="12" t="s">
        <v>4</v>
      </c>
      <c r="E9" s="12" t="s">
        <v>6</v>
      </c>
      <c r="F9" s="8">
        <v>1136.2968189569001</v>
      </c>
    </row>
    <row r="10" spans="1:6" ht="15.75" customHeight="1">
      <c r="A10" s="12" t="s">
        <v>11</v>
      </c>
      <c r="B10" s="8" t="s">
        <v>269</v>
      </c>
      <c r="C10" s="12" t="s">
        <v>310</v>
      </c>
      <c r="D10" s="12" t="s">
        <v>4</v>
      </c>
      <c r="E10" s="12" t="s">
        <v>6</v>
      </c>
      <c r="F10" s="8">
        <v>1372.1932410977499</v>
      </c>
    </row>
    <row r="11" spans="1:6" ht="15.75" customHeight="1">
      <c r="A11" s="12" t="s">
        <v>12</v>
      </c>
      <c r="B11" s="8" t="s">
        <v>270</v>
      </c>
      <c r="C11" s="12" t="s">
        <v>310</v>
      </c>
      <c r="D11" s="12" t="s">
        <v>4</v>
      </c>
      <c r="E11" s="12" t="s">
        <v>6</v>
      </c>
      <c r="F11" s="8">
        <v>2518.9483038001099</v>
      </c>
    </row>
    <row r="12" spans="1:6" ht="15.75" customHeight="1">
      <c r="A12" s="12" t="s">
        <v>13</v>
      </c>
      <c r="B12" s="8" t="s">
        <v>271</v>
      </c>
      <c r="C12" s="12" t="s">
        <v>310</v>
      </c>
      <c r="D12" s="12" t="s">
        <v>4</v>
      </c>
      <c r="E12" s="12" t="s">
        <v>6</v>
      </c>
      <c r="F12" s="8">
        <v>199.93335554815101</v>
      </c>
    </row>
    <row r="13" spans="1:6" ht="15.75" customHeight="1">
      <c r="A13" s="12" t="s">
        <v>14</v>
      </c>
      <c r="B13" s="8" t="s">
        <v>272</v>
      </c>
      <c r="C13" s="12" t="s">
        <v>310</v>
      </c>
      <c r="D13" s="12" t="s">
        <v>4</v>
      </c>
      <c r="E13" s="12" t="s">
        <v>6</v>
      </c>
      <c r="F13" s="8">
        <v>1818.2912425617101</v>
      </c>
    </row>
    <row r="14" spans="1:6" ht="15.75" customHeight="1">
      <c r="A14" s="12" t="s">
        <v>15</v>
      </c>
      <c r="B14" s="8" t="s">
        <v>273</v>
      </c>
      <c r="C14" s="12" t="s">
        <v>310</v>
      </c>
      <c r="D14" s="12" t="s">
        <v>4</v>
      </c>
      <c r="E14" s="12" t="s">
        <v>6</v>
      </c>
      <c r="F14" s="8">
        <v>353.39584622074699</v>
      </c>
    </row>
    <row r="15" spans="1:6" ht="15.75" customHeight="1">
      <c r="A15" s="12" t="s">
        <v>16</v>
      </c>
      <c r="B15" s="8" t="s">
        <v>274</v>
      </c>
      <c r="C15" s="12" t="s">
        <v>310</v>
      </c>
      <c r="D15" s="12" t="s">
        <v>4</v>
      </c>
      <c r="E15" s="12" t="s">
        <v>6</v>
      </c>
      <c r="F15" s="8">
        <v>1094.84654076684</v>
      </c>
    </row>
    <row r="16" spans="1:6" ht="15.75" customHeight="1">
      <c r="A16" s="12" t="s">
        <v>17</v>
      </c>
      <c r="B16" s="8" t="s">
        <v>275</v>
      </c>
      <c r="C16" s="12" t="s">
        <v>310</v>
      </c>
      <c r="D16" s="12" t="s">
        <v>4</v>
      </c>
      <c r="E16" s="12" t="s">
        <v>6</v>
      </c>
      <c r="F16" s="8">
        <v>1405.3223853265199</v>
      </c>
    </row>
    <row r="17" spans="1:6" ht="15.75" customHeight="1">
      <c r="A17" s="12" t="s">
        <v>18</v>
      </c>
      <c r="B17" s="8" t="s">
        <v>276</v>
      </c>
      <c r="C17" s="12" t="s">
        <v>310</v>
      </c>
      <c r="D17" s="12" t="s">
        <v>4</v>
      </c>
      <c r="E17" s="12" t="s">
        <v>6</v>
      </c>
      <c r="F17" s="8">
        <v>1775.54843778328</v>
      </c>
    </row>
    <row r="18" spans="1:6" ht="15.75" customHeight="1">
      <c r="A18" s="12" t="s">
        <v>19</v>
      </c>
      <c r="B18" s="8" t="s">
        <v>277</v>
      </c>
      <c r="C18" s="12" t="s">
        <v>310</v>
      </c>
      <c r="D18" s="12" t="s">
        <v>4</v>
      </c>
      <c r="E18" s="12" t="s">
        <v>6</v>
      </c>
      <c r="F18" s="8">
        <v>895.25145426791505</v>
      </c>
    </row>
    <row r="19" spans="1:6" ht="15.75" customHeight="1">
      <c r="A19" s="12" t="s">
        <v>20</v>
      </c>
      <c r="B19" s="8" t="s">
        <v>278</v>
      </c>
      <c r="C19" s="12" t="s">
        <v>310</v>
      </c>
      <c r="D19" s="12" t="s">
        <v>4</v>
      </c>
      <c r="E19" s="12" t="s">
        <v>6</v>
      </c>
      <c r="F19" s="8">
        <v>1264.1983398864099</v>
      </c>
    </row>
    <row r="20" spans="1:6" ht="15.75" customHeight="1">
      <c r="A20" s="12" t="s">
        <v>21</v>
      </c>
      <c r="B20" s="8" t="s">
        <v>279</v>
      </c>
      <c r="C20" s="12" t="s">
        <v>310</v>
      </c>
      <c r="D20" s="12" t="s">
        <v>4</v>
      </c>
      <c r="E20" s="12" t="s">
        <v>6</v>
      </c>
      <c r="F20" s="8">
        <v>593.73943106234299</v>
      </c>
    </row>
    <row r="21" spans="1:6" ht="15.75" customHeight="1">
      <c r="A21" s="12" t="s">
        <v>22</v>
      </c>
      <c r="B21" s="8" t="s">
        <v>280</v>
      </c>
      <c r="C21" s="12" t="s">
        <v>310</v>
      </c>
      <c r="D21" s="12" t="s">
        <v>4</v>
      </c>
      <c r="E21" s="12" t="s">
        <v>6</v>
      </c>
      <c r="F21" s="8">
        <v>1320.6746578975301</v>
      </c>
    </row>
    <row r="22" spans="1:6" ht="15.75" customHeight="1">
      <c r="A22" s="12" t="s">
        <v>23</v>
      </c>
      <c r="B22" s="8" t="s">
        <v>281</v>
      </c>
      <c r="C22" s="12" t="s">
        <v>310</v>
      </c>
      <c r="D22" s="12" t="s">
        <v>4</v>
      </c>
      <c r="E22" s="12" t="s">
        <v>6</v>
      </c>
      <c r="F22" s="8">
        <v>1085.71978013173</v>
      </c>
    </row>
    <row r="23" spans="1:6" ht="15.75" customHeight="1">
      <c r="A23" s="12" t="s">
        <v>24</v>
      </c>
      <c r="B23" s="8" t="s">
        <v>282</v>
      </c>
      <c r="C23" s="12" t="s">
        <v>310</v>
      </c>
      <c r="D23" s="12" t="s">
        <v>4</v>
      </c>
      <c r="E23" s="12" t="s">
        <v>6</v>
      </c>
      <c r="F23" s="8">
        <v>2221.6943314428199</v>
      </c>
    </row>
    <row r="24" spans="1:6" ht="15.75" customHeight="1">
      <c r="A24" s="12" t="s">
        <v>25</v>
      </c>
      <c r="B24" s="8" t="s">
        <v>283</v>
      </c>
      <c r="C24" s="12" t="s">
        <v>310</v>
      </c>
      <c r="D24" s="12" t="s">
        <v>4</v>
      </c>
      <c r="E24" s="12" t="s">
        <v>6</v>
      </c>
      <c r="F24" s="8">
        <v>1806.2643850695499</v>
      </c>
    </row>
    <row r="25" spans="1:6" ht="15.75" customHeight="1">
      <c r="A25" s="12" t="s">
        <v>26</v>
      </c>
      <c r="B25" s="8" t="s">
        <v>284</v>
      </c>
      <c r="C25" s="12" t="s">
        <v>310</v>
      </c>
      <c r="D25" s="12" t="s">
        <v>4</v>
      </c>
      <c r="E25" s="12" t="s">
        <v>6</v>
      </c>
      <c r="F25" s="8">
        <v>1167.0936521491601</v>
      </c>
    </row>
    <row r="26" spans="1:6" ht="15.75" customHeight="1">
      <c r="A26" s="12" t="s">
        <v>27</v>
      </c>
      <c r="B26" s="8" t="s">
        <v>285</v>
      </c>
      <c r="C26" s="12" t="s">
        <v>310</v>
      </c>
      <c r="D26" s="12" t="s">
        <v>4</v>
      </c>
      <c r="E26" s="12" t="s">
        <v>6</v>
      </c>
      <c r="F26" s="8">
        <v>1249.6127233295499</v>
      </c>
    </row>
    <row r="27" spans="1:6" ht="15.75" customHeight="1">
      <c r="A27" s="12" t="s">
        <v>28</v>
      </c>
      <c r="B27" s="8" t="s">
        <v>286</v>
      </c>
      <c r="C27" s="12" t="s">
        <v>310</v>
      </c>
      <c r="D27" s="12" t="s">
        <v>4</v>
      </c>
      <c r="E27" s="12" t="s">
        <v>6</v>
      </c>
      <c r="F27" s="8">
        <v>384.46203793358802</v>
      </c>
    </row>
    <row r="28" spans="1:6" ht="15.75" customHeight="1">
      <c r="A28" s="12" t="s">
        <v>29</v>
      </c>
      <c r="B28" s="8" t="s">
        <v>287</v>
      </c>
      <c r="C28" s="12" t="s">
        <v>310</v>
      </c>
      <c r="D28" s="12" t="s">
        <v>4</v>
      </c>
      <c r="E28" s="12" t="s">
        <v>6</v>
      </c>
      <c r="F28" s="8">
        <v>1442.9547351743599</v>
      </c>
    </row>
    <row r="29" spans="1:6" ht="15.75" customHeight="1">
      <c r="A29" s="12" t="s">
        <v>30</v>
      </c>
      <c r="B29" s="8" t="s">
        <v>288</v>
      </c>
      <c r="C29" s="12" t="s">
        <v>310</v>
      </c>
      <c r="D29" s="12" t="s">
        <v>4</v>
      </c>
      <c r="E29" s="12" t="s">
        <v>6</v>
      </c>
      <c r="F29" s="8">
        <v>1786.0307583246399</v>
      </c>
    </row>
    <row r="30" spans="1:6" ht="15.75" customHeight="1">
      <c r="A30" s="12" t="s">
        <v>31</v>
      </c>
      <c r="B30" s="8" t="s">
        <v>289</v>
      </c>
      <c r="C30" s="12" t="s">
        <v>310</v>
      </c>
      <c r="D30" s="12" t="s">
        <v>4</v>
      </c>
      <c r="E30" s="12" t="s">
        <v>6</v>
      </c>
      <c r="F30" s="8">
        <v>999.60578926620497</v>
      </c>
    </row>
    <row r="31" spans="1:6" ht="15.75" customHeight="1">
      <c r="A31" s="12" t="s">
        <v>32</v>
      </c>
      <c r="B31" s="8" t="s">
        <v>290</v>
      </c>
      <c r="C31" s="12" t="s">
        <v>310</v>
      </c>
      <c r="D31" s="12" t="s">
        <v>4</v>
      </c>
      <c r="E31" s="12" t="s">
        <v>6</v>
      </c>
      <c r="F31" s="8">
        <v>1955.3360090562901</v>
      </c>
    </row>
    <row r="32" spans="1:6" ht="15.75" customHeight="1">
      <c r="A32" s="12" t="s">
        <v>33</v>
      </c>
      <c r="B32" s="8" t="s">
        <v>291</v>
      </c>
      <c r="C32" s="12" t="s">
        <v>310</v>
      </c>
      <c r="D32" s="12" t="s">
        <v>4</v>
      </c>
      <c r="E32" s="12" t="s">
        <v>6</v>
      </c>
      <c r="F32" s="8">
        <v>1131.8650683021999</v>
      </c>
    </row>
    <row r="33" spans="1:6" ht="15.75" customHeight="1">
      <c r="A33" s="12" t="s">
        <v>34</v>
      </c>
      <c r="B33" s="8" t="s">
        <v>292</v>
      </c>
      <c r="C33" s="12" t="s">
        <v>310</v>
      </c>
      <c r="D33" s="12" t="s">
        <v>4</v>
      </c>
      <c r="E33" s="12" t="s">
        <v>6</v>
      </c>
      <c r="F33" s="8">
        <v>1554.84240117422</v>
      </c>
    </row>
    <row r="34" spans="1:6" ht="15.75" customHeight="1">
      <c r="A34" s="12" t="s">
        <v>35</v>
      </c>
      <c r="B34" s="8" t="s">
        <v>293</v>
      </c>
      <c r="C34" s="12" t="s">
        <v>310</v>
      </c>
      <c r="D34" s="12" t="s">
        <v>4</v>
      </c>
      <c r="E34" s="12" t="s">
        <v>6</v>
      </c>
      <c r="F34" s="8">
        <v>1143.3917156073001</v>
      </c>
    </row>
    <row r="35" spans="1:6" ht="15.75" customHeight="1">
      <c r="A35" s="12" t="s">
        <v>3</v>
      </c>
      <c r="B35" s="8" t="s">
        <v>261</v>
      </c>
      <c r="C35" s="12" t="s">
        <v>311</v>
      </c>
      <c r="D35" s="12" t="s">
        <v>4</v>
      </c>
      <c r="E35" s="12" t="s">
        <v>6</v>
      </c>
      <c r="F35" s="8">
        <v>1307.9953771609501</v>
      </c>
    </row>
    <row r="36" spans="1:6" ht="15.75" customHeight="1">
      <c r="A36" s="12" t="s">
        <v>4</v>
      </c>
      <c r="B36" s="8" t="s">
        <v>262</v>
      </c>
      <c r="C36" s="12" t="s">
        <v>311</v>
      </c>
      <c r="D36" s="12" t="s">
        <v>4</v>
      </c>
      <c r="E36" s="12" t="s">
        <v>6</v>
      </c>
      <c r="F36" s="8">
        <v>1317.7376369558799</v>
      </c>
    </row>
    <row r="37" spans="1:6" ht="15.75" customHeight="1">
      <c r="A37" s="12" t="s">
        <v>5</v>
      </c>
      <c r="B37" s="8" t="s">
        <v>263</v>
      </c>
      <c r="C37" s="12" t="s">
        <v>311</v>
      </c>
      <c r="D37" s="12" t="s">
        <v>4</v>
      </c>
      <c r="E37" s="12" t="s">
        <v>6</v>
      </c>
      <c r="F37" s="8">
        <v>1871.1532017706299</v>
      </c>
    </row>
    <row r="38" spans="1:6" ht="15.75" customHeight="1">
      <c r="A38" s="12" t="s">
        <v>6</v>
      </c>
      <c r="B38" s="8" t="s">
        <v>264</v>
      </c>
      <c r="C38" s="12" t="s">
        <v>311</v>
      </c>
      <c r="D38" s="12" t="s">
        <v>4</v>
      </c>
      <c r="E38" s="12" t="s">
        <v>6</v>
      </c>
      <c r="F38" s="8">
        <v>1389.4845183978</v>
      </c>
    </row>
    <row r="39" spans="1:6" ht="15.75" customHeight="1">
      <c r="A39" s="12" t="s">
        <v>7</v>
      </c>
      <c r="B39" s="8" t="s">
        <v>265</v>
      </c>
      <c r="C39" s="12" t="s">
        <v>311</v>
      </c>
      <c r="D39" s="12" t="s">
        <v>4</v>
      </c>
      <c r="E39" s="12" t="s">
        <v>6</v>
      </c>
      <c r="F39" s="8">
        <v>770.77940753523103</v>
      </c>
    </row>
    <row r="40" spans="1:6" ht="15.75" customHeight="1">
      <c r="A40" s="12" t="s">
        <v>8</v>
      </c>
      <c r="B40" s="8" t="s">
        <v>266</v>
      </c>
      <c r="C40" s="12" t="s">
        <v>311</v>
      </c>
      <c r="D40" s="12" t="s">
        <v>4</v>
      </c>
      <c r="E40" s="12" t="s">
        <v>6</v>
      </c>
      <c r="F40" s="8">
        <v>1005.67664167075</v>
      </c>
    </row>
    <row r="41" spans="1:6" ht="15.75" customHeight="1">
      <c r="A41" s="12" t="s">
        <v>9</v>
      </c>
      <c r="B41" s="8" t="s">
        <v>267</v>
      </c>
      <c r="C41" s="12" t="s">
        <v>311</v>
      </c>
      <c r="D41" s="12" t="s">
        <v>4</v>
      </c>
      <c r="E41" s="12" t="s">
        <v>6</v>
      </c>
      <c r="F41" s="8">
        <v>1047.54230459307</v>
      </c>
    </row>
    <row r="42" spans="1:6" ht="15.75" customHeight="1">
      <c r="A42" s="12" t="s">
        <v>10</v>
      </c>
      <c r="B42" s="8" t="s">
        <v>268</v>
      </c>
      <c r="C42" s="12" t="s">
        <v>311</v>
      </c>
      <c r="D42" s="12" t="s">
        <v>4</v>
      </c>
      <c r="E42" s="12" t="s">
        <v>6</v>
      </c>
      <c r="F42" s="8">
        <v>946.281121471853</v>
      </c>
    </row>
    <row r="43" spans="1:6" ht="15.75" customHeight="1">
      <c r="A43" s="12" t="s">
        <v>11</v>
      </c>
      <c r="B43" s="8" t="s">
        <v>269</v>
      </c>
      <c r="C43" s="12" t="s">
        <v>311</v>
      </c>
      <c r="D43" s="12" t="s">
        <v>4</v>
      </c>
      <c r="E43" s="12" t="s">
        <v>6</v>
      </c>
      <c r="F43" s="8">
        <v>1332.46356043674</v>
      </c>
    </row>
    <row r="44" spans="1:6" ht="15.75" customHeight="1">
      <c r="A44" s="12" t="s">
        <v>12</v>
      </c>
      <c r="B44" s="8" t="s">
        <v>270</v>
      </c>
      <c r="C44" s="12" t="s">
        <v>311</v>
      </c>
      <c r="D44" s="12" t="s">
        <v>4</v>
      </c>
      <c r="E44" s="12" t="s">
        <v>6</v>
      </c>
      <c r="F44" s="8">
        <v>2482.52069668475</v>
      </c>
    </row>
    <row r="45" spans="1:6" ht="15.75" customHeight="1">
      <c r="A45" s="12" t="s">
        <v>13</v>
      </c>
      <c r="B45" s="8" t="s">
        <v>271</v>
      </c>
      <c r="C45" s="12" t="s">
        <v>311</v>
      </c>
      <c r="D45" s="12" t="s">
        <v>4</v>
      </c>
      <c r="E45" s="12" t="s">
        <v>6</v>
      </c>
      <c r="F45" s="8">
        <v>228.405771638153</v>
      </c>
    </row>
    <row r="46" spans="1:6" ht="15.75" customHeight="1">
      <c r="A46" s="12" t="s">
        <v>14</v>
      </c>
      <c r="B46" s="8" t="s">
        <v>272</v>
      </c>
      <c r="C46" s="12" t="s">
        <v>311</v>
      </c>
      <c r="D46" s="12" t="s">
        <v>4</v>
      </c>
      <c r="E46" s="12" t="s">
        <v>6</v>
      </c>
      <c r="F46" s="8">
        <v>1484.22866561774</v>
      </c>
    </row>
    <row r="47" spans="1:6" ht="15.75" customHeight="1">
      <c r="A47" s="12" t="s">
        <v>15</v>
      </c>
      <c r="B47" s="8" t="s">
        <v>273</v>
      </c>
      <c r="C47" s="12" t="s">
        <v>311</v>
      </c>
      <c r="D47" s="12" t="s">
        <v>4</v>
      </c>
      <c r="E47" s="12" t="s">
        <v>6</v>
      </c>
      <c r="F47" s="8">
        <v>328.99124171964598</v>
      </c>
    </row>
    <row r="48" spans="1:6" ht="15.75" customHeight="1">
      <c r="A48" s="12" t="s">
        <v>16</v>
      </c>
      <c r="B48" s="8" t="s">
        <v>274</v>
      </c>
      <c r="C48" s="12" t="s">
        <v>311</v>
      </c>
      <c r="D48" s="12" t="s">
        <v>4</v>
      </c>
      <c r="E48" s="12" t="s">
        <v>6</v>
      </c>
      <c r="F48" s="8">
        <v>1078.15106028115</v>
      </c>
    </row>
    <row r="49" spans="1:6" ht="15.75" customHeight="1">
      <c r="A49" s="12" t="s">
        <v>17</v>
      </c>
      <c r="B49" s="8" t="s">
        <v>275</v>
      </c>
      <c r="C49" s="12" t="s">
        <v>311</v>
      </c>
      <c r="D49" s="12" t="s">
        <v>4</v>
      </c>
      <c r="E49" s="12" t="s">
        <v>6</v>
      </c>
      <c r="F49" s="8">
        <v>1412.2065038562</v>
      </c>
    </row>
    <row r="50" spans="1:6" ht="15.75" customHeight="1">
      <c r="A50" s="12" t="s">
        <v>18</v>
      </c>
      <c r="B50" s="8" t="s">
        <v>276</v>
      </c>
      <c r="C50" s="12" t="s">
        <v>311</v>
      </c>
      <c r="D50" s="12" t="s">
        <v>4</v>
      </c>
      <c r="E50" s="12" t="s">
        <v>6</v>
      </c>
      <c r="F50" s="8">
        <v>1646.39645129055</v>
      </c>
    </row>
    <row r="51" spans="1:6" ht="15.75" customHeight="1">
      <c r="A51" s="12" t="s">
        <v>19</v>
      </c>
      <c r="B51" s="8" t="s">
        <v>277</v>
      </c>
      <c r="C51" s="12" t="s">
        <v>311</v>
      </c>
      <c r="D51" s="12" t="s">
        <v>4</v>
      </c>
      <c r="E51" s="12" t="s">
        <v>6</v>
      </c>
      <c r="F51" s="8">
        <v>844.34209994748096</v>
      </c>
    </row>
    <row r="52" spans="1:6" ht="15.75" customHeight="1">
      <c r="A52" s="12" t="s">
        <v>20</v>
      </c>
      <c r="B52" s="8" t="s">
        <v>278</v>
      </c>
      <c r="C52" s="12" t="s">
        <v>311</v>
      </c>
      <c r="D52" s="12" t="s">
        <v>4</v>
      </c>
      <c r="E52" s="12" t="s">
        <v>6</v>
      </c>
      <c r="F52" s="8">
        <v>1038.38646714379</v>
      </c>
    </row>
    <row r="53" spans="1:6" ht="15.75" customHeight="1">
      <c r="A53" s="12" t="s">
        <v>21</v>
      </c>
      <c r="B53" s="8" t="s">
        <v>279</v>
      </c>
      <c r="C53" s="12" t="s">
        <v>311</v>
      </c>
      <c r="D53" s="12" t="s">
        <v>4</v>
      </c>
      <c r="E53" s="12" t="s">
        <v>6</v>
      </c>
      <c r="F53" s="8">
        <v>616.34548218761597</v>
      </c>
    </row>
    <row r="54" spans="1:6" ht="15.75" customHeight="1">
      <c r="A54" s="12" t="s">
        <v>22</v>
      </c>
      <c r="B54" s="8" t="s">
        <v>280</v>
      </c>
      <c r="C54" s="12" t="s">
        <v>311</v>
      </c>
      <c r="D54" s="12" t="s">
        <v>4</v>
      </c>
      <c r="E54" s="12" t="s">
        <v>6</v>
      </c>
      <c r="F54" s="8">
        <v>1293.19736784765</v>
      </c>
    </row>
    <row r="55" spans="1:6" ht="15.75" customHeight="1">
      <c r="A55" s="12" t="s">
        <v>23</v>
      </c>
      <c r="B55" s="8" t="s">
        <v>281</v>
      </c>
      <c r="C55" s="12" t="s">
        <v>311</v>
      </c>
      <c r="D55" s="12" t="s">
        <v>4</v>
      </c>
      <c r="E55" s="12" t="s">
        <v>6</v>
      </c>
      <c r="F55" s="8">
        <v>842.01585918566104</v>
      </c>
    </row>
    <row r="56" spans="1:6" ht="13">
      <c r="A56" s="12" t="s">
        <v>24</v>
      </c>
      <c r="B56" s="8" t="s">
        <v>282</v>
      </c>
      <c r="C56" s="12" t="s">
        <v>311</v>
      </c>
      <c r="D56" s="12" t="s">
        <v>4</v>
      </c>
      <c r="E56" s="12" t="s">
        <v>6</v>
      </c>
      <c r="F56" s="8">
        <v>2100.2272013595102</v>
      </c>
    </row>
    <row r="57" spans="1:6" ht="13">
      <c r="A57" s="12" t="s">
        <v>25</v>
      </c>
      <c r="B57" s="8" t="s">
        <v>283</v>
      </c>
      <c r="C57" s="12" t="s">
        <v>311</v>
      </c>
      <c r="D57" s="12" t="s">
        <v>4</v>
      </c>
      <c r="E57" s="12" t="s">
        <v>6</v>
      </c>
      <c r="F57" s="8">
        <v>1841.7914403074101</v>
      </c>
    </row>
    <row r="58" spans="1:6" ht="13">
      <c r="A58" s="12" t="s">
        <v>26</v>
      </c>
      <c r="B58" s="8" t="s">
        <v>284</v>
      </c>
      <c r="C58" s="12" t="s">
        <v>311</v>
      </c>
      <c r="D58" s="12" t="s">
        <v>4</v>
      </c>
      <c r="E58" s="12" t="s">
        <v>6</v>
      </c>
      <c r="F58" s="8">
        <v>1240.7507670095699</v>
      </c>
    </row>
    <row r="59" spans="1:6" ht="13">
      <c r="A59" s="12" t="s">
        <v>27</v>
      </c>
      <c r="B59" s="8" t="s">
        <v>285</v>
      </c>
      <c r="C59" s="12" t="s">
        <v>311</v>
      </c>
      <c r="D59" s="12" t="s">
        <v>4</v>
      </c>
      <c r="E59" s="12" t="s">
        <v>6</v>
      </c>
      <c r="F59" s="8">
        <v>1271.61164026386</v>
      </c>
    </row>
    <row r="60" spans="1:6" ht="13">
      <c r="A60" s="12" t="s">
        <v>28</v>
      </c>
      <c r="B60" s="8" t="s">
        <v>286</v>
      </c>
      <c r="C60" s="12" t="s">
        <v>311</v>
      </c>
      <c r="D60" s="12" t="s">
        <v>4</v>
      </c>
      <c r="E60" s="12" t="s">
        <v>6</v>
      </c>
      <c r="F60" s="8">
        <v>332.05041128971402</v>
      </c>
    </row>
    <row r="61" spans="1:6" ht="13">
      <c r="A61" s="12" t="s">
        <v>29</v>
      </c>
      <c r="B61" s="8" t="s">
        <v>287</v>
      </c>
      <c r="C61" s="12" t="s">
        <v>311</v>
      </c>
      <c r="D61" s="12" t="s">
        <v>4</v>
      </c>
      <c r="E61" s="12" t="s">
        <v>6</v>
      </c>
      <c r="F61" s="8">
        <v>1342.8106234352799</v>
      </c>
    </row>
    <row r="62" spans="1:6" ht="13">
      <c r="A62" s="12" t="s">
        <v>30</v>
      </c>
      <c r="B62" s="8" t="s">
        <v>288</v>
      </c>
      <c r="C62" s="12" t="s">
        <v>311</v>
      </c>
      <c r="D62" s="12" t="s">
        <v>4</v>
      </c>
      <c r="E62" s="12" t="s">
        <v>6</v>
      </c>
      <c r="F62" s="8">
        <v>1677.91744258225</v>
      </c>
    </row>
    <row r="63" spans="1:6" ht="13">
      <c r="A63" s="12" t="s">
        <v>31</v>
      </c>
      <c r="B63" s="8" t="s">
        <v>289</v>
      </c>
      <c r="C63" s="12" t="s">
        <v>311</v>
      </c>
      <c r="D63" s="12" t="s">
        <v>4</v>
      </c>
      <c r="E63" s="12" t="s">
        <v>6</v>
      </c>
      <c r="F63" s="8">
        <v>873.67246700184</v>
      </c>
    </row>
    <row r="64" spans="1:6" ht="13">
      <c r="A64" s="12" t="s">
        <v>32</v>
      </c>
      <c r="B64" s="8" t="s">
        <v>290</v>
      </c>
      <c r="C64" s="12" t="s">
        <v>311</v>
      </c>
      <c r="D64" s="12" t="s">
        <v>4</v>
      </c>
      <c r="E64" s="12" t="s">
        <v>6</v>
      </c>
      <c r="F64" s="8">
        <v>1871.7227488974499</v>
      </c>
    </row>
    <row r="65" spans="1:6" ht="13">
      <c r="A65" s="12" t="s">
        <v>33</v>
      </c>
      <c r="B65" s="8" t="s">
        <v>291</v>
      </c>
      <c r="C65" s="12" t="s">
        <v>311</v>
      </c>
      <c r="D65" s="12" t="s">
        <v>4</v>
      </c>
      <c r="E65" s="12" t="s">
        <v>6</v>
      </c>
      <c r="F65" s="8">
        <v>995.80229539223103</v>
      </c>
    </row>
    <row r="66" spans="1:6" ht="13">
      <c r="A66" s="12" t="s">
        <v>34</v>
      </c>
      <c r="B66" s="8" t="s">
        <v>292</v>
      </c>
      <c r="C66" s="12" t="s">
        <v>311</v>
      </c>
      <c r="D66" s="12" t="s">
        <v>4</v>
      </c>
      <c r="E66" s="12" t="s">
        <v>6</v>
      </c>
      <c r="F66" s="8">
        <v>1659.05513842661</v>
      </c>
    </row>
    <row r="67" spans="1:6" ht="13">
      <c r="A67" s="12" t="s">
        <v>35</v>
      </c>
      <c r="B67" s="8" t="s">
        <v>293</v>
      </c>
      <c r="C67" s="12" t="s">
        <v>311</v>
      </c>
      <c r="D67" s="12" t="s">
        <v>4</v>
      </c>
      <c r="E67" s="12" t="s">
        <v>6</v>
      </c>
      <c r="F67" s="8">
        <v>1103.6933347690299</v>
      </c>
    </row>
    <row r="68" spans="1:6" ht="13">
      <c r="A68" s="12" t="s">
        <v>3</v>
      </c>
      <c r="B68" s="8" t="s">
        <v>261</v>
      </c>
      <c r="C68" s="12" t="s">
        <v>294</v>
      </c>
      <c r="D68" s="12" t="s">
        <v>4</v>
      </c>
      <c r="E68" s="12" t="s">
        <v>6</v>
      </c>
      <c r="F68" s="8">
        <v>1366.0545876414401</v>
      </c>
    </row>
    <row r="69" spans="1:6" ht="13">
      <c r="A69" s="12" t="s">
        <v>4</v>
      </c>
      <c r="B69" s="8" t="s">
        <v>262</v>
      </c>
      <c r="C69" s="12" t="s">
        <v>294</v>
      </c>
      <c r="D69" s="12" t="s">
        <v>4</v>
      </c>
      <c r="E69" s="12" t="s">
        <v>6</v>
      </c>
      <c r="F69" s="8">
        <v>1552.00716310998</v>
      </c>
    </row>
    <row r="70" spans="1:6" ht="13">
      <c r="A70" s="12" t="s">
        <v>5</v>
      </c>
      <c r="B70" s="8" t="s">
        <v>263</v>
      </c>
      <c r="C70" s="12" t="s">
        <v>294</v>
      </c>
      <c r="D70" s="12" t="s">
        <v>4</v>
      </c>
      <c r="E70" s="12" t="s">
        <v>6</v>
      </c>
      <c r="F70" s="8">
        <v>1725.13038776187</v>
      </c>
    </row>
    <row r="71" spans="1:6" ht="13">
      <c r="A71" s="12" t="s">
        <v>6</v>
      </c>
      <c r="B71" s="8" t="s">
        <v>264</v>
      </c>
      <c r="C71" s="12" t="s">
        <v>294</v>
      </c>
      <c r="D71" s="12" t="s">
        <v>4</v>
      </c>
      <c r="E71" s="12" t="s">
        <v>6</v>
      </c>
      <c r="F71" s="8">
        <v>1103.5434089145599</v>
      </c>
    </row>
    <row r="72" spans="1:6" ht="13">
      <c r="A72" s="12" t="s">
        <v>7</v>
      </c>
      <c r="B72" s="8" t="s">
        <v>265</v>
      </c>
      <c r="C72" s="12" t="s">
        <v>294</v>
      </c>
      <c r="D72" s="12" t="s">
        <v>4</v>
      </c>
      <c r="E72" s="12" t="s">
        <v>6</v>
      </c>
      <c r="F72" s="8">
        <v>1001.99071001991</v>
      </c>
    </row>
    <row r="73" spans="1:6" ht="13">
      <c r="A73" s="12" t="s">
        <v>8</v>
      </c>
      <c r="B73" s="8" t="s">
        <v>266</v>
      </c>
      <c r="C73" s="12" t="s">
        <v>294</v>
      </c>
      <c r="D73" s="12" t="s">
        <v>4</v>
      </c>
      <c r="E73" s="12" t="s">
        <v>6</v>
      </c>
      <c r="F73" s="8">
        <v>935.47613336531504</v>
      </c>
    </row>
    <row r="74" spans="1:6" ht="13">
      <c r="A74" s="12" t="s">
        <v>9</v>
      </c>
      <c r="B74" s="8" t="s">
        <v>267</v>
      </c>
      <c r="C74" s="12" t="s">
        <v>294</v>
      </c>
      <c r="D74" s="12" t="s">
        <v>4</v>
      </c>
      <c r="E74" s="12" t="s">
        <v>6</v>
      </c>
      <c r="F74" s="8">
        <v>892.857142857143</v>
      </c>
    </row>
    <row r="75" spans="1:6" ht="13">
      <c r="A75" s="12" t="s">
        <v>10</v>
      </c>
      <c r="B75" s="8" t="s">
        <v>268</v>
      </c>
      <c r="C75" s="12" t="s">
        <v>294</v>
      </c>
      <c r="D75" s="12" t="s">
        <v>4</v>
      </c>
      <c r="E75" s="12" t="s">
        <v>6</v>
      </c>
      <c r="F75" s="8">
        <v>799.11066716074004</v>
      </c>
    </row>
    <row r="76" spans="1:6" ht="13">
      <c r="A76" s="12" t="s">
        <v>11</v>
      </c>
      <c r="B76" s="8" t="s">
        <v>269</v>
      </c>
      <c r="C76" s="12" t="s">
        <v>294</v>
      </c>
      <c r="D76" s="12" t="s">
        <v>4</v>
      </c>
      <c r="E76" s="12" t="s">
        <v>6</v>
      </c>
      <c r="F76" s="8">
        <v>1510.34913317005</v>
      </c>
    </row>
    <row r="77" spans="1:6" ht="13">
      <c r="A77" s="12" t="s">
        <v>12</v>
      </c>
      <c r="B77" s="8" t="s">
        <v>270</v>
      </c>
      <c r="C77" s="12" t="s">
        <v>294</v>
      </c>
      <c r="D77" s="12" t="s">
        <v>4</v>
      </c>
      <c r="E77" s="12" t="s">
        <v>6</v>
      </c>
      <c r="F77" s="8">
        <v>2520.1143693064701</v>
      </c>
    </row>
    <row r="78" spans="1:6" ht="13">
      <c r="A78" s="12" t="s">
        <v>13</v>
      </c>
      <c r="B78" s="8" t="s">
        <v>271</v>
      </c>
      <c r="C78" s="12" t="s">
        <v>294</v>
      </c>
      <c r="D78" s="12" t="s">
        <v>4</v>
      </c>
      <c r="E78" s="12" t="s">
        <v>6</v>
      </c>
      <c r="F78" s="8">
        <v>714.65251626155396</v>
      </c>
    </row>
    <row r="79" spans="1:6" ht="13">
      <c r="A79" s="12" t="s">
        <v>14</v>
      </c>
      <c r="B79" s="8" t="s">
        <v>272</v>
      </c>
      <c r="C79" s="12" t="s">
        <v>294</v>
      </c>
      <c r="D79" s="12" t="s">
        <v>4</v>
      </c>
      <c r="E79" s="12" t="s">
        <v>6</v>
      </c>
      <c r="F79" s="8">
        <v>1781.9966293248699</v>
      </c>
    </row>
    <row r="80" spans="1:6" ht="13">
      <c r="A80" s="12" t="s">
        <v>15</v>
      </c>
      <c r="B80" s="8" t="s">
        <v>273</v>
      </c>
      <c r="C80" s="12" t="s">
        <v>294</v>
      </c>
      <c r="D80" s="12" t="s">
        <v>4</v>
      </c>
      <c r="E80" s="12" t="s">
        <v>6</v>
      </c>
      <c r="F80" s="8">
        <v>526.31080735699197</v>
      </c>
    </row>
    <row r="81" spans="1:6" ht="13">
      <c r="A81" s="12" t="s">
        <v>16</v>
      </c>
      <c r="B81" s="8" t="s">
        <v>274</v>
      </c>
      <c r="C81" s="12" t="s">
        <v>294</v>
      </c>
      <c r="D81" s="12" t="s">
        <v>4</v>
      </c>
      <c r="E81" s="12" t="s">
        <v>6</v>
      </c>
      <c r="F81" s="8">
        <v>1185.31677361062</v>
      </c>
    </row>
    <row r="82" spans="1:6" ht="13">
      <c r="A82" s="12" t="s">
        <v>17</v>
      </c>
      <c r="B82" s="8" t="s">
        <v>275</v>
      </c>
      <c r="C82" s="12" t="s">
        <v>294</v>
      </c>
      <c r="D82" s="12" t="s">
        <v>4</v>
      </c>
      <c r="E82" s="12" t="s">
        <v>6</v>
      </c>
      <c r="F82" s="8">
        <v>1379.0724655859001</v>
      </c>
    </row>
    <row r="83" spans="1:6" ht="13">
      <c r="A83" s="12" t="s">
        <v>18</v>
      </c>
      <c r="B83" s="8" t="s">
        <v>276</v>
      </c>
      <c r="C83" s="12" t="s">
        <v>294</v>
      </c>
      <c r="D83" s="12" t="s">
        <v>4</v>
      </c>
      <c r="E83" s="12" t="s">
        <v>6</v>
      </c>
      <c r="F83" s="8">
        <v>1638.01989024152</v>
      </c>
    </row>
    <row r="84" spans="1:6" ht="13">
      <c r="A84" s="12" t="s">
        <v>19</v>
      </c>
      <c r="B84" s="8" t="s">
        <v>277</v>
      </c>
      <c r="C84" s="12" t="s">
        <v>294</v>
      </c>
      <c r="D84" s="12" t="s">
        <v>4</v>
      </c>
      <c r="E84" s="12" t="s">
        <v>6</v>
      </c>
      <c r="F84" s="8">
        <v>960.78397182165304</v>
      </c>
    </row>
    <row r="85" spans="1:6" ht="13">
      <c r="A85" s="12" t="s">
        <v>20</v>
      </c>
      <c r="B85" s="8" t="s">
        <v>278</v>
      </c>
      <c r="C85" s="12" t="s">
        <v>294</v>
      </c>
      <c r="D85" s="12" t="s">
        <v>4</v>
      </c>
      <c r="E85" s="12" t="s">
        <v>6</v>
      </c>
      <c r="F85" s="8">
        <v>1238.0327868852501</v>
      </c>
    </row>
    <row r="86" spans="1:6" ht="13">
      <c r="A86" s="12" t="s">
        <v>21</v>
      </c>
      <c r="B86" s="8" t="s">
        <v>279</v>
      </c>
      <c r="C86" s="12" t="s">
        <v>294</v>
      </c>
      <c r="D86" s="12" t="s">
        <v>4</v>
      </c>
      <c r="E86" s="12" t="s">
        <v>6</v>
      </c>
      <c r="F86" s="8">
        <v>599.70643740826199</v>
      </c>
    </row>
    <row r="87" spans="1:6" ht="13">
      <c r="A87" s="12" t="s">
        <v>22</v>
      </c>
      <c r="B87" s="8" t="s">
        <v>280</v>
      </c>
      <c r="C87" s="12" t="s">
        <v>294</v>
      </c>
      <c r="D87" s="12" t="s">
        <v>4</v>
      </c>
      <c r="E87" s="12" t="s">
        <v>6</v>
      </c>
      <c r="F87" s="8">
        <v>1212.94242348082</v>
      </c>
    </row>
    <row r="88" spans="1:6" ht="13">
      <c r="A88" s="12" t="s">
        <v>23</v>
      </c>
      <c r="B88" s="8" t="s">
        <v>281</v>
      </c>
      <c r="C88" s="12" t="s">
        <v>294</v>
      </c>
      <c r="D88" s="12" t="s">
        <v>4</v>
      </c>
      <c r="E88" s="12" t="s">
        <v>6</v>
      </c>
      <c r="F88" s="8">
        <v>1107.0079731430999</v>
      </c>
    </row>
    <row r="89" spans="1:6" ht="13">
      <c r="A89" s="12" t="s">
        <v>24</v>
      </c>
      <c r="B89" s="8" t="s">
        <v>282</v>
      </c>
      <c r="C89" s="12" t="s">
        <v>294</v>
      </c>
      <c r="D89" s="12" t="s">
        <v>4</v>
      </c>
      <c r="E89" s="12" t="s">
        <v>6</v>
      </c>
      <c r="F89" s="8">
        <v>2028.82018809945</v>
      </c>
    </row>
    <row r="90" spans="1:6" ht="13">
      <c r="A90" s="12" t="s">
        <v>25</v>
      </c>
      <c r="B90" s="8" t="s">
        <v>283</v>
      </c>
      <c r="C90" s="12" t="s">
        <v>294</v>
      </c>
      <c r="D90" s="12" t="s">
        <v>4</v>
      </c>
      <c r="E90" s="12" t="s">
        <v>6</v>
      </c>
      <c r="F90" s="8">
        <v>1916.9154092614399</v>
      </c>
    </row>
    <row r="91" spans="1:6" ht="13">
      <c r="A91" s="12" t="s">
        <v>26</v>
      </c>
      <c r="B91" s="8" t="s">
        <v>284</v>
      </c>
      <c r="C91" s="12" t="s">
        <v>294</v>
      </c>
      <c r="D91" s="12" t="s">
        <v>4</v>
      </c>
      <c r="E91" s="12" t="s">
        <v>6</v>
      </c>
      <c r="F91" s="8">
        <v>1196.51615085405</v>
      </c>
    </row>
    <row r="92" spans="1:6" ht="13">
      <c r="A92" s="12" t="s">
        <v>27</v>
      </c>
      <c r="B92" s="8" t="s">
        <v>285</v>
      </c>
      <c r="C92" s="12" t="s">
        <v>294</v>
      </c>
      <c r="D92" s="12" t="s">
        <v>4</v>
      </c>
      <c r="E92" s="12" t="s">
        <v>6</v>
      </c>
      <c r="F92" s="8">
        <v>1365.48469686574</v>
      </c>
    </row>
    <row r="93" spans="1:6" ht="13">
      <c r="A93" s="12" t="s">
        <v>28</v>
      </c>
      <c r="B93" s="8" t="s">
        <v>286</v>
      </c>
      <c r="C93" s="12" t="s">
        <v>294</v>
      </c>
      <c r="D93" s="12" t="s">
        <v>4</v>
      </c>
      <c r="E93" s="12" t="s">
        <v>6</v>
      </c>
      <c r="F93" s="8">
        <v>528.33255921969396</v>
      </c>
    </row>
    <row r="94" spans="1:6" ht="13">
      <c r="A94" s="12" t="s">
        <v>29</v>
      </c>
      <c r="B94" s="8" t="s">
        <v>287</v>
      </c>
      <c r="C94" s="12" t="s">
        <v>294</v>
      </c>
      <c r="D94" s="12" t="s">
        <v>4</v>
      </c>
      <c r="E94" s="12" t="s">
        <v>6</v>
      </c>
      <c r="F94" s="8">
        <v>1270.60139469039</v>
      </c>
    </row>
    <row r="95" spans="1:6" ht="13">
      <c r="A95" s="12" t="s">
        <v>30</v>
      </c>
      <c r="B95" s="8" t="s">
        <v>288</v>
      </c>
      <c r="C95" s="12" t="s">
        <v>294</v>
      </c>
      <c r="D95" s="12" t="s">
        <v>4</v>
      </c>
      <c r="E95" s="12" t="s">
        <v>6</v>
      </c>
      <c r="F95" s="8">
        <v>1439.64134572649</v>
      </c>
    </row>
    <row r="96" spans="1:6" ht="13">
      <c r="A96" s="12" t="s">
        <v>31</v>
      </c>
      <c r="B96" s="8" t="s">
        <v>289</v>
      </c>
      <c r="C96" s="12" t="s">
        <v>294</v>
      </c>
      <c r="D96" s="12" t="s">
        <v>4</v>
      </c>
      <c r="E96" s="12" t="s">
        <v>6</v>
      </c>
      <c r="F96" s="8">
        <v>809.567094648335</v>
      </c>
    </row>
    <row r="97" spans="1:6" ht="13">
      <c r="A97" s="12" t="s">
        <v>32</v>
      </c>
      <c r="B97" s="8" t="s">
        <v>290</v>
      </c>
      <c r="C97" s="12" t="s">
        <v>294</v>
      </c>
      <c r="D97" s="12" t="s">
        <v>4</v>
      </c>
      <c r="E97" s="12" t="s">
        <v>6</v>
      </c>
      <c r="F97" s="8">
        <v>1943.1830182701401</v>
      </c>
    </row>
    <row r="98" spans="1:6" ht="13">
      <c r="A98" s="12" t="s">
        <v>33</v>
      </c>
      <c r="B98" s="8" t="s">
        <v>291</v>
      </c>
      <c r="C98" s="12" t="s">
        <v>294</v>
      </c>
      <c r="D98" s="12" t="s">
        <v>4</v>
      </c>
      <c r="E98" s="12" t="s">
        <v>6</v>
      </c>
      <c r="F98" s="8">
        <v>1113.41233629724</v>
      </c>
    </row>
    <row r="99" spans="1:6" ht="13">
      <c r="A99" s="12" t="s">
        <v>34</v>
      </c>
      <c r="B99" s="8" t="s">
        <v>292</v>
      </c>
      <c r="C99" s="12" t="s">
        <v>294</v>
      </c>
      <c r="D99" s="12" t="s">
        <v>4</v>
      </c>
      <c r="E99" s="12" t="s">
        <v>6</v>
      </c>
      <c r="F99" s="8">
        <v>1573.87214587877</v>
      </c>
    </row>
    <row r="100" spans="1:6" ht="13">
      <c r="A100" s="12" t="s">
        <v>35</v>
      </c>
      <c r="B100" s="8" t="s">
        <v>293</v>
      </c>
      <c r="C100" s="12" t="s">
        <v>294</v>
      </c>
      <c r="D100" s="12" t="s">
        <v>4</v>
      </c>
      <c r="E100" s="12" t="s">
        <v>6</v>
      </c>
      <c r="F100" s="8">
        <v>1301.8867924528299</v>
      </c>
    </row>
    <row r="101" spans="1:6" ht="13">
      <c r="A101" s="12" t="s">
        <v>3</v>
      </c>
      <c r="B101" s="8" t="s">
        <v>261</v>
      </c>
      <c r="C101" s="12" t="s">
        <v>295</v>
      </c>
      <c r="D101" s="12" t="s">
        <v>4</v>
      </c>
      <c r="E101" s="12" t="s">
        <v>6</v>
      </c>
      <c r="F101" s="8">
        <v>1265.4088327091999</v>
      </c>
    </row>
    <row r="102" spans="1:6" ht="13">
      <c r="A102" s="12" t="s">
        <v>4</v>
      </c>
      <c r="B102" s="8" t="s">
        <v>262</v>
      </c>
      <c r="C102" s="12" t="s">
        <v>295</v>
      </c>
      <c r="D102" s="12" t="s">
        <v>4</v>
      </c>
      <c r="E102" s="12" t="s">
        <v>6</v>
      </c>
      <c r="F102" s="8">
        <v>1313.0560890526399</v>
      </c>
    </row>
    <row r="103" spans="1:6" ht="13">
      <c r="A103" s="12" t="s">
        <v>5</v>
      </c>
      <c r="B103" s="8" t="s">
        <v>263</v>
      </c>
      <c r="C103" s="12" t="s">
        <v>295</v>
      </c>
      <c r="D103" s="12" t="s">
        <v>4</v>
      </c>
      <c r="E103" s="12" t="s">
        <v>6</v>
      </c>
      <c r="F103" s="8">
        <v>1619.9158485273499</v>
      </c>
    </row>
    <row r="104" spans="1:6" ht="13">
      <c r="A104" s="12" t="s">
        <v>6</v>
      </c>
      <c r="B104" s="8" t="s">
        <v>264</v>
      </c>
      <c r="C104" s="12" t="s">
        <v>295</v>
      </c>
      <c r="D104" s="12" t="s">
        <v>4</v>
      </c>
      <c r="E104" s="12" t="s">
        <v>6</v>
      </c>
      <c r="F104" s="8">
        <v>1311.61236424394</v>
      </c>
    </row>
    <row r="105" spans="1:6" ht="13">
      <c r="A105" s="12" t="s">
        <v>7</v>
      </c>
      <c r="B105" s="8" t="s">
        <v>265</v>
      </c>
      <c r="C105" s="12" t="s">
        <v>295</v>
      </c>
      <c r="D105" s="12" t="s">
        <v>4</v>
      </c>
      <c r="E105" s="12" t="s">
        <v>6</v>
      </c>
      <c r="F105" s="8">
        <v>1102.05121671551</v>
      </c>
    </row>
    <row r="106" spans="1:6" ht="13">
      <c r="A106" s="12" t="s">
        <v>8</v>
      </c>
      <c r="B106" s="8" t="s">
        <v>266</v>
      </c>
      <c r="C106" s="12" t="s">
        <v>295</v>
      </c>
      <c r="D106" s="12" t="s">
        <v>4</v>
      </c>
      <c r="E106" s="12" t="s">
        <v>6</v>
      </c>
      <c r="F106" s="8">
        <v>921.49984550791498</v>
      </c>
    </row>
    <row r="107" spans="1:6" ht="13">
      <c r="A107" s="12" t="s">
        <v>9</v>
      </c>
      <c r="B107" s="8" t="s">
        <v>267</v>
      </c>
      <c r="C107" s="12" t="s">
        <v>295</v>
      </c>
      <c r="D107" s="12" t="s">
        <v>4</v>
      </c>
      <c r="E107" s="12" t="s">
        <v>6</v>
      </c>
      <c r="F107" s="8">
        <v>976.51521265434599</v>
      </c>
    </row>
    <row r="108" spans="1:6" ht="13">
      <c r="A108" s="12" t="s">
        <v>10</v>
      </c>
      <c r="B108" s="8" t="s">
        <v>268</v>
      </c>
      <c r="C108" s="12" t="s">
        <v>295</v>
      </c>
      <c r="D108" s="12" t="s">
        <v>4</v>
      </c>
      <c r="E108" s="12" t="s">
        <v>6</v>
      </c>
      <c r="F108" s="8">
        <v>1006.55691964286</v>
      </c>
    </row>
    <row r="109" spans="1:6" ht="13">
      <c r="A109" s="12" t="s">
        <v>11</v>
      </c>
      <c r="B109" s="8" t="s">
        <v>269</v>
      </c>
      <c r="C109" s="12" t="s">
        <v>295</v>
      </c>
      <c r="D109" s="12" t="s">
        <v>4</v>
      </c>
      <c r="E109" s="12" t="s">
        <v>6</v>
      </c>
      <c r="F109" s="8">
        <v>1515.5427037075301</v>
      </c>
    </row>
    <row r="110" spans="1:6" ht="13">
      <c r="A110" s="12" t="s">
        <v>12</v>
      </c>
      <c r="B110" s="8" t="s">
        <v>270</v>
      </c>
      <c r="C110" s="12" t="s">
        <v>295</v>
      </c>
      <c r="D110" s="12" t="s">
        <v>4</v>
      </c>
      <c r="E110" s="12" t="s">
        <v>6</v>
      </c>
      <c r="F110" s="8">
        <v>2587.72766282064</v>
      </c>
    </row>
    <row r="111" spans="1:6" ht="13">
      <c r="A111" s="12" t="s">
        <v>13</v>
      </c>
      <c r="B111" s="8" t="s">
        <v>271</v>
      </c>
      <c r="C111" s="12" t="s">
        <v>295</v>
      </c>
      <c r="D111" s="12" t="s">
        <v>4</v>
      </c>
      <c r="E111" s="12" t="s">
        <v>6</v>
      </c>
      <c r="F111" s="8">
        <v>568.24390776964299</v>
      </c>
    </row>
    <row r="112" spans="1:6" ht="13">
      <c r="A112" s="12" t="s">
        <v>14</v>
      </c>
      <c r="B112" s="8" t="s">
        <v>272</v>
      </c>
      <c r="C112" s="12" t="s">
        <v>295</v>
      </c>
      <c r="D112" s="12" t="s">
        <v>4</v>
      </c>
      <c r="E112" s="12" t="s">
        <v>6</v>
      </c>
      <c r="F112" s="8">
        <v>1517.1875</v>
      </c>
    </row>
    <row r="113" spans="1:6" ht="13">
      <c r="A113" s="12" t="s">
        <v>15</v>
      </c>
      <c r="B113" s="8" t="s">
        <v>273</v>
      </c>
      <c r="C113" s="12" t="s">
        <v>295</v>
      </c>
      <c r="D113" s="12" t="s">
        <v>4</v>
      </c>
      <c r="E113" s="12" t="s">
        <v>6</v>
      </c>
      <c r="F113" s="8">
        <v>266.56539092674501</v>
      </c>
    </row>
    <row r="114" spans="1:6" ht="13">
      <c r="A114" s="12" t="s">
        <v>16</v>
      </c>
      <c r="B114" s="8" t="s">
        <v>274</v>
      </c>
      <c r="C114" s="12" t="s">
        <v>295</v>
      </c>
      <c r="D114" s="12" t="s">
        <v>4</v>
      </c>
      <c r="E114" s="12" t="s">
        <v>6</v>
      </c>
      <c r="F114" s="8">
        <v>1027.7492291880801</v>
      </c>
    </row>
    <row r="115" spans="1:6" ht="13">
      <c r="A115" s="12" t="s">
        <v>17</v>
      </c>
      <c r="B115" s="8" t="s">
        <v>275</v>
      </c>
      <c r="C115" s="12" t="s">
        <v>295</v>
      </c>
      <c r="D115" s="12" t="s">
        <v>4</v>
      </c>
      <c r="E115" s="12" t="s">
        <v>6</v>
      </c>
      <c r="F115" s="8">
        <v>1252.27831805957</v>
      </c>
    </row>
    <row r="116" spans="1:6" ht="13">
      <c r="A116" s="12" t="s">
        <v>18</v>
      </c>
      <c r="B116" s="8" t="s">
        <v>276</v>
      </c>
      <c r="C116" s="12" t="s">
        <v>295</v>
      </c>
      <c r="D116" s="12" t="s">
        <v>4</v>
      </c>
      <c r="E116" s="12" t="s">
        <v>6</v>
      </c>
      <c r="F116" s="8">
        <v>1526.2475796447</v>
      </c>
    </row>
    <row r="117" spans="1:6" ht="13">
      <c r="A117" s="12" t="s">
        <v>19</v>
      </c>
      <c r="B117" s="8" t="s">
        <v>277</v>
      </c>
      <c r="C117" s="12" t="s">
        <v>295</v>
      </c>
      <c r="D117" s="12" t="s">
        <v>4</v>
      </c>
      <c r="E117" s="12" t="s">
        <v>6</v>
      </c>
      <c r="F117" s="8">
        <v>672.41535211383405</v>
      </c>
    </row>
    <row r="118" spans="1:6" ht="13">
      <c r="A118" s="12" t="s">
        <v>20</v>
      </c>
      <c r="B118" s="8" t="s">
        <v>278</v>
      </c>
      <c r="C118" s="12" t="s">
        <v>295</v>
      </c>
      <c r="D118" s="12" t="s">
        <v>4</v>
      </c>
      <c r="E118" s="12" t="s">
        <v>6</v>
      </c>
      <c r="F118" s="8">
        <v>1043.4197239986499</v>
      </c>
    </row>
    <row r="119" spans="1:6" ht="13">
      <c r="A119" s="12" t="s">
        <v>21</v>
      </c>
      <c r="B119" s="8" t="s">
        <v>279</v>
      </c>
      <c r="C119" s="12" t="s">
        <v>295</v>
      </c>
      <c r="D119" s="12" t="s">
        <v>4</v>
      </c>
      <c r="E119" s="12" t="s">
        <v>6</v>
      </c>
      <c r="F119" s="8">
        <v>432.29445427971501</v>
      </c>
    </row>
    <row r="120" spans="1:6" ht="13">
      <c r="A120" s="12" t="s">
        <v>22</v>
      </c>
      <c r="B120" s="8" t="s">
        <v>280</v>
      </c>
      <c r="C120" s="12" t="s">
        <v>295</v>
      </c>
      <c r="D120" s="12" t="s">
        <v>4</v>
      </c>
      <c r="E120" s="12" t="s">
        <v>6</v>
      </c>
      <c r="F120" s="8">
        <v>1161.6705389018</v>
      </c>
    </row>
    <row r="121" spans="1:6" ht="13">
      <c r="A121" s="12" t="s">
        <v>23</v>
      </c>
      <c r="B121" s="8" t="s">
        <v>281</v>
      </c>
      <c r="C121" s="12" t="s">
        <v>295</v>
      </c>
      <c r="D121" s="12" t="s">
        <v>4</v>
      </c>
      <c r="E121" s="12" t="s">
        <v>6</v>
      </c>
      <c r="F121" s="8">
        <v>942.53418167050199</v>
      </c>
    </row>
    <row r="122" spans="1:6" ht="13">
      <c r="A122" s="12" t="s">
        <v>24</v>
      </c>
      <c r="B122" s="8" t="s">
        <v>282</v>
      </c>
      <c r="C122" s="12" t="s">
        <v>295</v>
      </c>
      <c r="D122" s="12" t="s">
        <v>4</v>
      </c>
      <c r="E122" s="12" t="s">
        <v>6</v>
      </c>
      <c r="F122" s="8">
        <v>1809.8264598518599</v>
      </c>
    </row>
    <row r="123" spans="1:6" ht="13">
      <c r="A123" s="12" t="s">
        <v>25</v>
      </c>
      <c r="B123" s="8" t="s">
        <v>283</v>
      </c>
      <c r="C123" s="12" t="s">
        <v>295</v>
      </c>
      <c r="D123" s="12" t="s">
        <v>4</v>
      </c>
      <c r="E123" s="12" t="s">
        <v>6</v>
      </c>
      <c r="F123" s="8">
        <v>1654.84007625503</v>
      </c>
    </row>
    <row r="124" spans="1:6" ht="13">
      <c r="A124" s="12" t="s">
        <v>26</v>
      </c>
      <c r="B124" s="8" t="s">
        <v>284</v>
      </c>
      <c r="C124" s="12" t="s">
        <v>295</v>
      </c>
      <c r="D124" s="12" t="s">
        <v>4</v>
      </c>
      <c r="E124" s="12" t="s">
        <v>6</v>
      </c>
      <c r="F124" s="8">
        <v>1051.7241379310301</v>
      </c>
    </row>
    <row r="125" spans="1:6" ht="13">
      <c r="A125" s="12" t="s">
        <v>27</v>
      </c>
      <c r="B125" s="8" t="s">
        <v>285</v>
      </c>
      <c r="C125" s="12" t="s">
        <v>295</v>
      </c>
      <c r="D125" s="12" t="s">
        <v>4</v>
      </c>
      <c r="E125" s="12" t="s">
        <v>6</v>
      </c>
      <c r="F125" s="8">
        <v>1139.1047976413799</v>
      </c>
    </row>
    <row r="126" spans="1:6" ht="13">
      <c r="A126" s="12" t="s">
        <v>28</v>
      </c>
      <c r="B126" s="8" t="s">
        <v>286</v>
      </c>
      <c r="C126" s="12" t="s">
        <v>295</v>
      </c>
      <c r="D126" s="12" t="s">
        <v>4</v>
      </c>
      <c r="E126" s="12" t="s">
        <v>6</v>
      </c>
      <c r="F126" s="8">
        <v>423.0516122967</v>
      </c>
    </row>
    <row r="127" spans="1:6" ht="13">
      <c r="A127" s="12" t="s">
        <v>29</v>
      </c>
      <c r="B127" s="8" t="s">
        <v>287</v>
      </c>
      <c r="C127" s="12" t="s">
        <v>295</v>
      </c>
      <c r="D127" s="12" t="s">
        <v>4</v>
      </c>
      <c r="E127" s="12" t="s">
        <v>6</v>
      </c>
      <c r="F127" s="8">
        <v>1427.29052681659</v>
      </c>
    </row>
    <row r="128" spans="1:6" ht="13">
      <c r="A128" s="12" t="s">
        <v>30</v>
      </c>
      <c r="B128" s="8" t="s">
        <v>288</v>
      </c>
      <c r="C128" s="12" t="s">
        <v>295</v>
      </c>
      <c r="D128" s="12" t="s">
        <v>4</v>
      </c>
      <c r="E128" s="12" t="s">
        <v>6</v>
      </c>
      <c r="F128" s="8">
        <v>1544.71384324015</v>
      </c>
    </row>
    <row r="129" spans="1:6" ht="13">
      <c r="A129" s="12" t="s">
        <v>31</v>
      </c>
      <c r="B129" s="8" t="s">
        <v>289</v>
      </c>
      <c r="C129" s="12" t="s">
        <v>295</v>
      </c>
      <c r="D129" s="12" t="s">
        <v>4</v>
      </c>
      <c r="E129" s="12" t="s">
        <v>6</v>
      </c>
      <c r="F129" s="8">
        <v>1028.77568184549</v>
      </c>
    </row>
    <row r="130" spans="1:6" ht="13">
      <c r="A130" s="12" t="s">
        <v>32</v>
      </c>
      <c r="B130" s="8" t="s">
        <v>290</v>
      </c>
      <c r="C130" s="12" t="s">
        <v>295</v>
      </c>
      <c r="D130" s="12" t="s">
        <v>4</v>
      </c>
      <c r="E130" s="12" t="s">
        <v>6</v>
      </c>
      <c r="F130" s="8">
        <v>1728.2265018683499</v>
      </c>
    </row>
    <row r="131" spans="1:6" ht="13">
      <c r="A131" s="12" t="s">
        <v>33</v>
      </c>
      <c r="B131" s="8" t="s">
        <v>291</v>
      </c>
      <c r="C131" s="12" t="s">
        <v>295</v>
      </c>
      <c r="D131" s="12" t="s">
        <v>4</v>
      </c>
      <c r="E131" s="12" t="s">
        <v>6</v>
      </c>
      <c r="F131" s="8">
        <v>1022.4793220683</v>
      </c>
    </row>
    <row r="132" spans="1:6" ht="13">
      <c r="A132" s="12" t="s">
        <v>34</v>
      </c>
      <c r="B132" s="8" t="s">
        <v>292</v>
      </c>
      <c r="C132" s="12" t="s">
        <v>295</v>
      </c>
      <c r="D132" s="12" t="s">
        <v>4</v>
      </c>
      <c r="E132" s="12" t="s">
        <v>6</v>
      </c>
      <c r="F132" s="8">
        <v>1466.25270682773</v>
      </c>
    </row>
    <row r="133" spans="1:6" ht="13">
      <c r="A133" s="12" t="s">
        <v>35</v>
      </c>
      <c r="B133" s="8" t="s">
        <v>293</v>
      </c>
      <c r="C133" s="12" t="s">
        <v>295</v>
      </c>
      <c r="D133" s="12" t="s">
        <v>4</v>
      </c>
      <c r="E133" s="12" t="s">
        <v>6</v>
      </c>
      <c r="F133" s="8">
        <v>1184.9212409151301</v>
      </c>
    </row>
    <row r="134" spans="1:6" ht="13">
      <c r="A134" s="12" t="s">
        <v>3</v>
      </c>
      <c r="B134" s="8" t="s">
        <v>261</v>
      </c>
      <c r="C134" s="12" t="s">
        <v>296</v>
      </c>
      <c r="D134" s="12" t="s">
        <v>4</v>
      </c>
      <c r="E134" s="12" t="s">
        <v>6</v>
      </c>
      <c r="F134" s="8">
        <v>1258.05676230468</v>
      </c>
    </row>
    <row r="135" spans="1:6" ht="13">
      <c r="A135" s="12" t="s">
        <v>4</v>
      </c>
      <c r="B135" s="8" t="s">
        <v>262</v>
      </c>
      <c r="C135" s="12" t="s">
        <v>296</v>
      </c>
      <c r="D135" s="12" t="s">
        <v>4</v>
      </c>
      <c r="E135" s="12" t="s">
        <v>6</v>
      </c>
      <c r="F135" s="8">
        <v>1278.4146104526901</v>
      </c>
    </row>
    <row r="136" spans="1:6" ht="13">
      <c r="A136" s="12" t="s">
        <v>5</v>
      </c>
      <c r="B136" s="8" t="s">
        <v>263</v>
      </c>
      <c r="C136" s="12" t="s">
        <v>296</v>
      </c>
      <c r="D136" s="12" t="s">
        <v>4</v>
      </c>
      <c r="E136" s="12" t="s">
        <v>6</v>
      </c>
      <c r="F136" s="8">
        <v>1608.3333333333301</v>
      </c>
    </row>
    <row r="137" spans="1:6" ht="13">
      <c r="A137" s="12" t="s">
        <v>6</v>
      </c>
      <c r="B137" s="8" t="s">
        <v>264</v>
      </c>
      <c r="C137" s="12" t="s">
        <v>296</v>
      </c>
      <c r="D137" s="12" t="s">
        <v>4</v>
      </c>
      <c r="E137" s="12" t="s">
        <v>6</v>
      </c>
      <c r="F137" s="8">
        <v>984.82402324830502</v>
      </c>
    </row>
    <row r="138" spans="1:6" ht="13">
      <c r="A138" s="12" t="s">
        <v>7</v>
      </c>
      <c r="B138" s="8" t="s">
        <v>265</v>
      </c>
      <c r="C138" s="12" t="s">
        <v>296</v>
      </c>
      <c r="D138" s="12" t="s">
        <v>4</v>
      </c>
      <c r="E138" s="12" t="s">
        <v>6</v>
      </c>
      <c r="F138" s="8">
        <v>1056.8725913815299</v>
      </c>
    </row>
    <row r="139" spans="1:6" ht="13">
      <c r="A139" s="12" t="s">
        <v>8</v>
      </c>
      <c r="B139" s="8" t="s">
        <v>266</v>
      </c>
      <c r="C139" s="12" t="s">
        <v>296</v>
      </c>
      <c r="D139" s="12" t="s">
        <v>4</v>
      </c>
      <c r="E139" s="12" t="s">
        <v>6</v>
      </c>
      <c r="F139" s="8">
        <v>790.57731774783599</v>
      </c>
    </row>
    <row r="140" spans="1:6" ht="13">
      <c r="A140" s="12" t="s">
        <v>9</v>
      </c>
      <c r="B140" s="8" t="s">
        <v>267</v>
      </c>
      <c r="C140" s="12" t="s">
        <v>296</v>
      </c>
      <c r="D140" s="12" t="s">
        <v>4</v>
      </c>
      <c r="E140" s="12" t="s">
        <v>6</v>
      </c>
      <c r="F140" s="8">
        <v>1005.33130236101</v>
      </c>
    </row>
    <row r="141" spans="1:6" ht="13">
      <c r="A141" s="12" t="s">
        <v>10</v>
      </c>
      <c r="B141" s="8" t="s">
        <v>268</v>
      </c>
      <c r="C141" s="12" t="s">
        <v>296</v>
      </c>
      <c r="D141" s="12" t="s">
        <v>4</v>
      </c>
      <c r="E141" s="12" t="s">
        <v>6</v>
      </c>
      <c r="F141" s="8">
        <v>928.75997382927403</v>
      </c>
    </row>
    <row r="142" spans="1:6" ht="13">
      <c r="A142" s="12" t="s">
        <v>11</v>
      </c>
      <c r="B142" s="8" t="s">
        <v>269</v>
      </c>
      <c r="C142" s="12" t="s">
        <v>296</v>
      </c>
      <c r="D142" s="12" t="s">
        <v>4</v>
      </c>
      <c r="E142" s="12" t="s">
        <v>6</v>
      </c>
      <c r="F142" s="8">
        <v>1280.0909324637</v>
      </c>
    </row>
    <row r="143" spans="1:6" ht="13">
      <c r="A143" s="12" t="s">
        <v>12</v>
      </c>
      <c r="B143" s="8" t="s">
        <v>270</v>
      </c>
      <c r="C143" s="12" t="s">
        <v>296</v>
      </c>
      <c r="D143" s="12" t="s">
        <v>4</v>
      </c>
      <c r="E143" s="12" t="s">
        <v>6</v>
      </c>
      <c r="F143" s="8">
        <v>2468.6631167239998</v>
      </c>
    </row>
    <row r="144" spans="1:6" ht="13">
      <c r="A144" s="12" t="s">
        <v>13</v>
      </c>
      <c r="B144" s="8" t="s">
        <v>271</v>
      </c>
      <c r="C144" s="12" t="s">
        <v>296</v>
      </c>
      <c r="D144" s="12" t="s">
        <v>4</v>
      </c>
      <c r="E144" s="12" t="s">
        <v>6</v>
      </c>
      <c r="F144" s="8">
        <v>821.32493975311104</v>
      </c>
    </row>
    <row r="145" spans="1:6" ht="13">
      <c r="A145" s="12" t="s">
        <v>14</v>
      </c>
      <c r="B145" s="8" t="s">
        <v>272</v>
      </c>
      <c r="C145" s="12" t="s">
        <v>296</v>
      </c>
      <c r="D145" s="12" t="s">
        <v>4</v>
      </c>
      <c r="E145" s="12" t="s">
        <v>6</v>
      </c>
      <c r="F145" s="8">
        <v>1433.1719260489499</v>
      </c>
    </row>
    <row r="146" spans="1:6" ht="13">
      <c r="A146" s="12" t="s">
        <v>15</v>
      </c>
      <c r="B146" s="8" t="s">
        <v>273</v>
      </c>
      <c r="C146" s="12" t="s">
        <v>296</v>
      </c>
      <c r="D146" s="12" t="s">
        <v>4</v>
      </c>
      <c r="E146" s="12" t="s">
        <v>6</v>
      </c>
      <c r="F146" s="8">
        <v>536.83117672381002</v>
      </c>
    </row>
    <row r="147" spans="1:6" ht="13">
      <c r="A147" s="12" t="s">
        <v>16</v>
      </c>
      <c r="B147" s="8" t="s">
        <v>274</v>
      </c>
      <c r="C147" s="12" t="s">
        <v>296</v>
      </c>
      <c r="D147" s="12" t="s">
        <v>4</v>
      </c>
      <c r="E147" s="12" t="s">
        <v>6</v>
      </c>
      <c r="F147" s="8">
        <v>891.63941398172699</v>
      </c>
    </row>
    <row r="148" spans="1:6" ht="13">
      <c r="A148" s="12" t="s">
        <v>17</v>
      </c>
      <c r="B148" s="8" t="s">
        <v>275</v>
      </c>
      <c r="C148" s="12" t="s">
        <v>296</v>
      </c>
      <c r="D148" s="12" t="s">
        <v>4</v>
      </c>
      <c r="E148" s="12" t="s">
        <v>6</v>
      </c>
      <c r="F148" s="8">
        <v>1273.1459333958401</v>
      </c>
    </row>
    <row r="149" spans="1:6" ht="13">
      <c r="A149" s="12" t="s">
        <v>18</v>
      </c>
      <c r="B149" s="8" t="s">
        <v>276</v>
      </c>
      <c r="C149" s="12" t="s">
        <v>296</v>
      </c>
      <c r="D149" s="12" t="s">
        <v>4</v>
      </c>
      <c r="E149" s="12" t="s">
        <v>6</v>
      </c>
      <c r="F149" s="8">
        <v>1483.7681142113299</v>
      </c>
    </row>
    <row r="150" spans="1:6" ht="13">
      <c r="A150" s="12" t="s">
        <v>19</v>
      </c>
      <c r="B150" s="8" t="s">
        <v>277</v>
      </c>
      <c r="C150" s="12" t="s">
        <v>296</v>
      </c>
      <c r="D150" s="12" t="s">
        <v>4</v>
      </c>
      <c r="E150" s="12" t="s">
        <v>6</v>
      </c>
      <c r="F150" s="8">
        <v>805.87263981621095</v>
      </c>
    </row>
    <row r="151" spans="1:6" ht="13">
      <c r="A151" s="12" t="s">
        <v>20</v>
      </c>
      <c r="B151" s="8" t="s">
        <v>278</v>
      </c>
      <c r="C151" s="12" t="s">
        <v>296</v>
      </c>
      <c r="D151" s="12" t="s">
        <v>4</v>
      </c>
      <c r="E151" s="12" t="s">
        <v>6</v>
      </c>
      <c r="F151" s="8">
        <v>1117.02893335253</v>
      </c>
    </row>
    <row r="152" spans="1:6" ht="13">
      <c r="A152" s="12" t="s">
        <v>21</v>
      </c>
      <c r="B152" s="8" t="s">
        <v>279</v>
      </c>
      <c r="C152" s="12" t="s">
        <v>296</v>
      </c>
      <c r="D152" s="12" t="s">
        <v>4</v>
      </c>
      <c r="E152" s="12" t="s">
        <v>6</v>
      </c>
      <c r="F152" s="8">
        <v>657.921621511176</v>
      </c>
    </row>
    <row r="153" spans="1:6" ht="13">
      <c r="A153" s="12" t="s">
        <v>22</v>
      </c>
      <c r="B153" s="8" t="s">
        <v>280</v>
      </c>
      <c r="C153" s="12" t="s">
        <v>296</v>
      </c>
      <c r="D153" s="12" t="s">
        <v>4</v>
      </c>
      <c r="E153" s="12" t="s">
        <v>6</v>
      </c>
      <c r="F153" s="8">
        <v>1064.61858545169</v>
      </c>
    </row>
    <row r="154" spans="1:6" ht="13">
      <c r="A154" s="12" t="s">
        <v>23</v>
      </c>
      <c r="B154" s="8" t="s">
        <v>281</v>
      </c>
      <c r="C154" s="12" t="s">
        <v>296</v>
      </c>
      <c r="D154" s="12" t="s">
        <v>4</v>
      </c>
      <c r="E154" s="12" t="s">
        <v>6</v>
      </c>
      <c r="F154" s="8">
        <v>915.75242538389898</v>
      </c>
    </row>
    <row r="155" spans="1:6" ht="13">
      <c r="A155" s="12" t="s">
        <v>24</v>
      </c>
      <c r="B155" s="8" t="s">
        <v>282</v>
      </c>
      <c r="C155" s="12" t="s">
        <v>296</v>
      </c>
      <c r="D155" s="12" t="s">
        <v>4</v>
      </c>
      <c r="E155" s="12" t="s">
        <v>6</v>
      </c>
      <c r="F155" s="8">
        <v>1839.1779729156499</v>
      </c>
    </row>
    <row r="156" spans="1:6" ht="13">
      <c r="A156" s="12" t="s">
        <v>25</v>
      </c>
      <c r="B156" s="8" t="s">
        <v>283</v>
      </c>
      <c r="C156" s="12" t="s">
        <v>296</v>
      </c>
      <c r="D156" s="12" t="s">
        <v>4</v>
      </c>
      <c r="E156" s="12" t="s">
        <v>6</v>
      </c>
      <c r="F156" s="8">
        <v>1451.0864021217999</v>
      </c>
    </row>
    <row r="157" spans="1:6" ht="13">
      <c r="A157" s="12" t="s">
        <v>26</v>
      </c>
      <c r="B157" s="8" t="s">
        <v>284</v>
      </c>
      <c r="C157" s="12" t="s">
        <v>296</v>
      </c>
      <c r="D157" s="12" t="s">
        <v>4</v>
      </c>
      <c r="E157" s="12" t="s">
        <v>6</v>
      </c>
      <c r="F157" s="8">
        <v>933.32757205202404</v>
      </c>
    </row>
    <row r="158" spans="1:6" ht="13">
      <c r="A158" s="12" t="s">
        <v>27</v>
      </c>
      <c r="B158" s="8" t="s">
        <v>285</v>
      </c>
      <c r="C158" s="12" t="s">
        <v>296</v>
      </c>
      <c r="D158" s="12" t="s">
        <v>4</v>
      </c>
      <c r="E158" s="12" t="s">
        <v>6</v>
      </c>
      <c r="F158" s="8">
        <v>1069.3075822133001</v>
      </c>
    </row>
    <row r="159" spans="1:6" ht="13">
      <c r="A159" s="12" t="s">
        <v>28</v>
      </c>
      <c r="B159" s="8" t="s">
        <v>286</v>
      </c>
      <c r="C159" s="12" t="s">
        <v>296</v>
      </c>
      <c r="D159" s="12" t="s">
        <v>4</v>
      </c>
      <c r="E159" s="12" t="s">
        <v>6</v>
      </c>
      <c r="F159" s="8">
        <v>478.029049457621</v>
      </c>
    </row>
    <row r="160" spans="1:6" ht="13">
      <c r="A160" s="12" t="s">
        <v>29</v>
      </c>
      <c r="B160" s="8" t="s">
        <v>287</v>
      </c>
      <c r="C160" s="12" t="s">
        <v>296</v>
      </c>
      <c r="D160" s="12" t="s">
        <v>4</v>
      </c>
      <c r="E160" s="12" t="s">
        <v>6</v>
      </c>
      <c r="F160" s="8">
        <v>1371.4243007417599</v>
      </c>
    </row>
    <row r="161" spans="1:6" ht="13">
      <c r="A161" s="12" t="s">
        <v>30</v>
      </c>
      <c r="B161" s="8" t="s">
        <v>288</v>
      </c>
      <c r="C161" s="12" t="s">
        <v>296</v>
      </c>
      <c r="D161" s="12" t="s">
        <v>4</v>
      </c>
      <c r="E161" s="12" t="s">
        <v>6</v>
      </c>
      <c r="F161" s="8">
        <v>1399.5395297402099</v>
      </c>
    </row>
    <row r="162" spans="1:6" ht="13">
      <c r="A162" s="12" t="s">
        <v>31</v>
      </c>
      <c r="B162" s="8" t="s">
        <v>289</v>
      </c>
      <c r="C162" s="12" t="s">
        <v>296</v>
      </c>
      <c r="D162" s="12" t="s">
        <v>4</v>
      </c>
      <c r="E162" s="12" t="s">
        <v>6</v>
      </c>
      <c r="F162" s="8">
        <v>1052.44208106574</v>
      </c>
    </row>
    <row r="163" spans="1:6" ht="13">
      <c r="A163" s="12" t="s">
        <v>32</v>
      </c>
      <c r="B163" s="8" t="s">
        <v>290</v>
      </c>
      <c r="C163" s="12" t="s">
        <v>296</v>
      </c>
      <c r="D163" s="12" t="s">
        <v>4</v>
      </c>
      <c r="E163" s="12" t="s">
        <v>6</v>
      </c>
      <c r="F163" s="8">
        <v>1729.03755948916</v>
      </c>
    </row>
    <row r="164" spans="1:6" ht="13">
      <c r="A164" s="12" t="s">
        <v>33</v>
      </c>
      <c r="B164" s="8" t="s">
        <v>291</v>
      </c>
      <c r="C164" s="12" t="s">
        <v>296</v>
      </c>
      <c r="D164" s="12" t="s">
        <v>4</v>
      </c>
      <c r="E164" s="12" t="s">
        <v>6</v>
      </c>
      <c r="F164" s="8">
        <v>1013.78815653144</v>
      </c>
    </row>
    <row r="165" spans="1:6" ht="13">
      <c r="A165" s="12" t="s">
        <v>34</v>
      </c>
      <c r="B165" s="8" t="s">
        <v>292</v>
      </c>
      <c r="C165" s="12" t="s">
        <v>296</v>
      </c>
      <c r="D165" s="12" t="s">
        <v>4</v>
      </c>
      <c r="E165" s="12" t="s">
        <v>6</v>
      </c>
      <c r="F165" s="8">
        <v>1632.80973190032</v>
      </c>
    </row>
    <row r="166" spans="1:6" ht="13">
      <c r="A166" s="12" t="s">
        <v>35</v>
      </c>
      <c r="B166" s="8" t="s">
        <v>293</v>
      </c>
      <c r="C166" s="12" t="s">
        <v>296</v>
      </c>
      <c r="D166" s="12" t="s">
        <v>4</v>
      </c>
      <c r="E166" s="12" t="s">
        <v>6</v>
      </c>
      <c r="F166" s="8">
        <v>1236.0446570972899</v>
      </c>
    </row>
    <row r="167" spans="1:6" ht="13">
      <c r="A167" s="12" t="s">
        <v>3</v>
      </c>
      <c r="B167" s="8" t="s">
        <v>261</v>
      </c>
      <c r="C167" s="12" t="s">
        <v>297</v>
      </c>
      <c r="D167" s="12" t="s">
        <v>4</v>
      </c>
      <c r="E167" s="12" t="s">
        <v>6</v>
      </c>
      <c r="F167" s="8">
        <v>1279.70326176551</v>
      </c>
    </row>
    <row r="168" spans="1:6" ht="13">
      <c r="A168" s="12" t="s">
        <v>4</v>
      </c>
      <c r="B168" s="8" t="s">
        <v>262</v>
      </c>
      <c r="C168" s="12" t="s">
        <v>297</v>
      </c>
      <c r="D168" s="12" t="s">
        <v>4</v>
      </c>
      <c r="E168" s="12" t="s">
        <v>6</v>
      </c>
      <c r="F168" s="8">
        <v>1194.72397065309</v>
      </c>
    </row>
    <row r="169" spans="1:6" ht="13">
      <c r="A169" s="12" t="s">
        <v>5</v>
      </c>
      <c r="B169" s="8" t="s">
        <v>263</v>
      </c>
      <c r="C169" s="12" t="s">
        <v>297</v>
      </c>
      <c r="D169" s="12" t="s">
        <v>4</v>
      </c>
      <c r="E169" s="12" t="s">
        <v>6</v>
      </c>
      <c r="F169" s="8">
        <v>1529.3634496919899</v>
      </c>
    </row>
    <row r="170" spans="1:6" ht="13">
      <c r="A170" s="12" t="s">
        <v>6</v>
      </c>
      <c r="B170" s="8" t="s">
        <v>264</v>
      </c>
      <c r="C170" s="12" t="s">
        <v>297</v>
      </c>
      <c r="D170" s="12" t="s">
        <v>4</v>
      </c>
      <c r="E170" s="12" t="s">
        <v>6</v>
      </c>
      <c r="F170" s="8">
        <v>1184.8341232227499</v>
      </c>
    </row>
    <row r="171" spans="1:6" ht="13">
      <c r="A171" s="12" t="s">
        <v>7</v>
      </c>
      <c r="B171" s="8" t="s">
        <v>265</v>
      </c>
      <c r="C171" s="12" t="s">
        <v>297</v>
      </c>
      <c r="D171" s="12" t="s">
        <v>4</v>
      </c>
      <c r="E171" s="12" t="s">
        <v>6</v>
      </c>
      <c r="F171" s="8">
        <v>751.46728100488201</v>
      </c>
    </row>
    <row r="172" spans="1:6" ht="13">
      <c r="A172" s="12" t="s">
        <v>8</v>
      </c>
      <c r="B172" s="8" t="s">
        <v>266</v>
      </c>
      <c r="C172" s="12" t="s">
        <v>297</v>
      </c>
      <c r="D172" s="12" t="s">
        <v>4</v>
      </c>
      <c r="E172" s="12" t="s">
        <v>6</v>
      </c>
      <c r="F172" s="8">
        <v>891.15795637534802</v>
      </c>
    </row>
    <row r="173" spans="1:6" ht="13">
      <c r="A173" s="12" t="s">
        <v>9</v>
      </c>
      <c r="B173" s="8" t="s">
        <v>267</v>
      </c>
      <c r="C173" s="12" t="s">
        <v>297</v>
      </c>
      <c r="D173" s="12" t="s">
        <v>4</v>
      </c>
      <c r="E173" s="12" t="s">
        <v>6</v>
      </c>
      <c r="F173" s="8">
        <v>1268.11594202899</v>
      </c>
    </row>
    <row r="174" spans="1:6" ht="13">
      <c r="A174" s="12" t="s">
        <v>10</v>
      </c>
      <c r="B174" s="8" t="s">
        <v>268</v>
      </c>
      <c r="C174" s="12" t="s">
        <v>297</v>
      </c>
      <c r="D174" s="12" t="s">
        <v>4</v>
      </c>
      <c r="E174" s="12" t="s">
        <v>6</v>
      </c>
      <c r="F174" s="8">
        <v>886.79618333467602</v>
      </c>
    </row>
    <row r="175" spans="1:6" ht="13">
      <c r="A175" s="12" t="s">
        <v>11</v>
      </c>
      <c r="B175" s="8" t="s">
        <v>269</v>
      </c>
      <c r="C175" s="12" t="s">
        <v>297</v>
      </c>
      <c r="D175" s="12" t="s">
        <v>4</v>
      </c>
      <c r="E175" s="12" t="s">
        <v>6</v>
      </c>
      <c r="F175" s="8">
        <v>1368.4973717600101</v>
      </c>
    </row>
    <row r="176" spans="1:6" ht="13">
      <c r="A176" s="12" t="s">
        <v>12</v>
      </c>
      <c r="B176" s="8" t="s">
        <v>270</v>
      </c>
      <c r="C176" s="12" t="s">
        <v>297</v>
      </c>
      <c r="D176" s="12" t="s">
        <v>4</v>
      </c>
      <c r="E176" s="12" t="s">
        <v>6</v>
      </c>
      <c r="F176" s="8">
        <v>2572.0831712272502</v>
      </c>
    </row>
    <row r="177" spans="1:6" ht="13">
      <c r="A177" s="12" t="s">
        <v>13</v>
      </c>
      <c r="B177" s="8" t="s">
        <v>271</v>
      </c>
      <c r="C177" s="12" t="s">
        <v>297</v>
      </c>
      <c r="D177" s="12" t="s">
        <v>4</v>
      </c>
      <c r="E177" s="12" t="s">
        <v>6</v>
      </c>
      <c r="F177" s="8">
        <v>928.58017885581296</v>
      </c>
    </row>
    <row r="178" spans="1:6" ht="13">
      <c r="A178" s="12" t="s">
        <v>14</v>
      </c>
      <c r="B178" s="8" t="s">
        <v>272</v>
      </c>
      <c r="C178" s="12" t="s">
        <v>297</v>
      </c>
      <c r="D178" s="12" t="s">
        <v>4</v>
      </c>
      <c r="E178" s="12" t="s">
        <v>6</v>
      </c>
      <c r="F178" s="8">
        <v>1386.1587739151501</v>
      </c>
    </row>
    <row r="179" spans="1:6" ht="13">
      <c r="A179" s="12" t="s">
        <v>15</v>
      </c>
      <c r="B179" s="8" t="s">
        <v>273</v>
      </c>
      <c r="C179" s="12" t="s">
        <v>297</v>
      </c>
      <c r="D179" s="12" t="s">
        <v>4</v>
      </c>
      <c r="E179" s="12" t="s">
        <v>6</v>
      </c>
      <c r="F179" s="8">
        <v>643.02791917322202</v>
      </c>
    </row>
    <row r="180" spans="1:6" ht="13">
      <c r="A180" s="12" t="s">
        <v>16</v>
      </c>
      <c r="B180" s="8" t="s">
        <v>274</v>
      </c>
      <c r="C180" s="12" t="s">
        <v>297</v>
      </c>
      <c r="D180" s="12" t="s">
        <v>4</v>
      </c>
      <c r="E180" s="12" t="s">
        <v>6</v>
      </c>
      <c r="F180" s="8">
        <v>1038.1021321400401</v>
      </c>
    </row>
    <row r="181" spans="1:6" ht="13">
      <c r="A181" s="12" t="s">
        <v>17</v>
      </c>
      <c r="B181" s="8" t="s">
        <v>275</v>
      </c>
      <c r="C181" s="12" t="s">
        <v>297</v>
      </c>
      <c r="D181" s="12" t="s">
        <v>4</v>
      </c>
      <c r="E181" s="12" t="s">
        <v>6</v>
      </c>
      <c r="F181" s="8">
        <v>1231.0606060606101</v>
      </c>
    </row>
    <row r="182" spans="1:6" ht="13">
      <c r="A182" s="12" t="s">
        <v>18</v>
      </c>
      <c r="B182" s="8" t="s">
        <v>276</v>
      </c>
      <c r="C182" s="12" t="s">
        <v>297</v>
      </c>
      <c r="D182" s="12" t="s">
        <v>4</v>
      </c>
      <c r="E182" s="12" t="s">
        <v>6</v>
      </c>
      <c r="F182" s="8">
        <v>1427.3117538116101</v>
      </c>
    </row>
    <row r="183" spans="1:6" ht="13">
      <c r="A183" s="12" t="s">
        <v>19</v>
      </c>
      <c r="B183" s="8" t="s">
        <v>277</v>
      </c>
      <c r="C183" s="12" t="s">
        <v>297</v>
      </c>
      <c r="D183" s="12" t="s">
        <v>4</v>
      </c>
      <c r="E183" s="12" t="s">
        <v>6</v>
      </c>
      <c r="F183" s="8">
        <v>942.24073913336997</v>
      </c>
    </row>
    <row r="184" spans="1:6" ht="13">
      <c r="A184" s="12" t="s">
        <v>20</v>
      </c>
      <c r="B184" s="8" t="s">
        <v>278</v>
      </c>
      <c r="C184" s="12" t="s">
        <v>297</v>
      </c>
      <c r="D184" s="12" t="s">
        <v>4</v>
      </c>
      <c r="E184" s="12" t="s">
        <v>6</v>
      </c>
      <c r="F184" s="8">
        <v>1210.64682312536</v>
      </c>
    </row>
    <row r="185" spans="1:6" ht="13">
      <c r="A185" s="12" t="s">
        <v>21</v>
      </c>
      <c r="B185" s="8" t="s">
        <v>279</v>
      </c>
      <c r="C185" s="12" t="s">
        <v>297</v>
      </c>
      <c r="D185" s="12" t="s">
        <v>4</v>
      </c>
      <c r="E185" s="12" t="s">
        <v>6</v>
      </c>
      <c r="F185" s="8">
        <v>610.44032496970203</v>
      </c>
    </row>
    <row r="186" spans="1:6" ht="13">
      <c r="A186" s="12" t="s">
        <v>22</v>
      </c>
      <c r="B186" s="8" t="s">
        <v>280</v>
      </c>
      <c r="C186" s="12" t="s">
        <v>297</v>
      </c>
      <c r="D186" s="12" t="s">
        <v>4</v>
      </c>
      <c r="E186" s="12" t="s">
        <v>6</v>
      </c>
      <c r="F186" s="8">
        <v>1131.18814706587</v>
      </c>
    </row>
    <row r="187" spans="1:6" ht="13">
      <c r="A187" s="12" t="s">
        <v>23</v>
      </c>
      <c r="B187" s="8" t="s">
        <v>281</v>
      </c>
      <c r="C187" s="12" t="s">
        <v>297</v>
      </c>
      <c r="D187" s="12" t="s">
        <v>4</v>
      </c>
      <c r="E187" s="12" t="s">
        <v>6</v>
      </c>
      <c r="F187" s="8">
        <v>914.48211996010798</v>
      </c>
    </row>
    <row r="188" spans="1:6" ht="13">
      <c r="A188" s="12" t="s">
        <v>24</v>
      </c>
      <c r="B188" s="8" t="s">
        <v>282</v>
      </c>
      <c r="C188" s="12" t="s">
        <v>297</v>
      </c>
      <c r="D188" s="12" t="s">
        <v>4</v>
      </c>
      <c r="E188" s="12" t="s">
        <v>6</v>
      </c>
      <c r="F188" s="8">
        <v>1775.37630258587</v>
      </c>
    </row>
    <row r="189" spans="1:6" ht="13">
      <c r="A189" s="12" t="s">
        <v>25</v>
      </c>
      <c r="B189" s="8" t="s">
        <v>283</v>
      </c>
      <c r="C189" s="12" t="s">
        <v>297</v>
      </c>
      <c r="D189" s="12" t="s">
        <v>4</v>
      </c>
      <c r="E189" s="12" t="s">
        <v>6</v>
      </c>
      <c r="F189" s="8">
        <v>1387.2491145218401</v>
      </c>
    </row>
    <row r="190" spans="1:6" ht="13">
      <c r="A190" s="12" t="s">
        <v>26</v>
      </c>
      <c r="B190" s="8" t="s">
        <v>284</v>
      </c>
      <c r="C190" s="12" t="s">
        <v>297</v>
      </c>
      <c r="D190" s="12" t="s">
        <v>4</v>
      </c>
      <c r="E190" s="12" t="s">
        <v>6</v>
      </c>
      <c r="F190" s="8">
        <v>1197.6552945641599</v>
      </c>
    </row>
    <row r="191" spans="1:6" ht="13">
      <c r="A191" s="12" t="s">
        <v>27</v>
      </c>
      <c r="B191" s="8" t="s">
        <v>285</v>
      </c>
      <c r="C191" s="12" t="s">
        <v>297</v>
      </c>
      <c r="D191" s="12" t="s">
        <v>4</v>
      </c>
      <c r="E191" s="12" t="s">
        <v>6</v>
      </c>
      <c r="F191" s="8">
        <v>1159.05361050328</v>
      </c>
    </row>
    <row r="192" spans="1:6" ht="13">
      <c r="A192" s="12" t="s">
        <v>28</v>
      </c>
      <c r="B192" s="8" t="s">
        <v>286</v>
      </c>
      <c r="C192" s="12" t="s">
        <v>297</v>
      </c>
      <c r="D192" s="12" t="s">
        <v>4</v>
      </c>
      <c r="E192" s="12" t="s">
        <v>6</v>
      </c>
      <c r="F192" s="8">
        <v>629.03251887906094</v>
      </c>
    </row>
    <row r="193" spans="1:6" ht="13">
      <c r="A193" s="12" t="s">
        <v>29</v>
      </c>
      <c r="B193" s="8" t="s">
        <v>287</v>
      </c>
      <c r="C193" s="12" t="s">
        <v>297</v>
      </c>
      <c r="D193" s="12" t="s">
        <v>4</v>
      </c>
      <c r="E193" s="12" t="s">
        <v>6</v>
      </c>
      <c r="F193" s="8">
        <v>1370.16903715839</v>
      </c>
    </row>
    <row r="194" spans="1:6" ht="13">
      <c r="A194" s="12" t="s">
        <v>30</v>
      </c>
      <c r="B194" s="8" t="s">
        <v>288</v>
      </c>
      <c r="C194" s="12" t="s">
        <v>297</v>
      </c>
      <c r="D194" s="12" t="s">
        <v>4</v>
      </c>
      <c r="E194" s="12" t="s">
        <v>6</v>
      </c>
      <c r="F194" s="8">
        <v>1542.3228723608099</v>
      </c>
    </row>
    <row r="195" spans="1:6" ht="13">
      <c r="A195" s="12" t="s">
        <v>31</v>
      </c>
      <c r="B195" s="8" t="s">
        <v>289</v>
      </c>
      <c r="C195" s="12" t="s">
        <v>297</v>
      </c>
      <c r="D195" s="12" t="s">
        <v>4</v>
      </c>
      <c r="E195" s="12" t="s">
        <v>6</v>
      </c>
      <c r="F195" s="8">
        <v>987.61752513073395</v>
      </c>
    </row>
    <row r="196" spans="1:6" ht="13">
      <c r="A196" s="12" t="s">
        <v>32</v>
      </c>
      <c r="B196" s="8" t="s">
        <v>290</v>
      </c>
      <c r="C196" s="12" t="s">
        <v>297</v>
      </c>
      <c r="D196" s="12" t="s">
        <v>4</v>
      </c>
      <c r="E196" s="12" t="s">
        <v>6</v>
      </c>
      <c r="F196" s="8">
        <v>1972.4236390276899</v>
      </c>
    </row>
    <row r="197" spans="1:6" ht="13">
      <c r="A197" s="12" t="s">
        <v>33</v>
      </c>
      <c r="B197" s="8" t="s">
        <v>291</v>
      </c>
      <c r="C197" s="12" t="s">
        <v>297</v>
      </c>
      <c r="D197" s="12" t="s">
        <v>4</v>
      </c>
      <c r="E197" s="12" t="s">
        <v>6</v>
      </c>
      <c r="F197" s="8">
        <v>1026.86554378902</v>
      </c>
    </row>
    <row r="198" spans="1:6" ht="13">
      <c r="A198" s="12" t="s">
        <v>34</v>
      </c>
      <c r="B198" s="8" t="s">
        <v>292</v>
      </c>
      <c r="C198" s="12" t="s">
        <v>297</v>
      </c>
      <c r="D198" s="12" t="s">
        <v>4</v>
      </c>
      <c r="E198" s="12" t="s">
        <v>6</v>
      </c>
      <c r="F198" s="8">
        <v>1362.2533009519</v>
      </c>
    </row>
    <row r="199" spans="1:6" ht="13">
      <c r="A199" s="12" t="s">
        <v>35</v>
      </c>
      <c r="B199" s="8" t="s">
        <v>293</v>
      </c>
      <c r="C199" s="12" t="s">
        <v>297</v>
      </c>
      <c r="D199" s="12" t="s">
        <v>4</v>
      </c>
      <c r="E199" s="12" t="s">
        <v>6</v>
      </c>
      <c r="F199" s="8">
        <v>1133.3661845270899</v>
      </c>
    </row>
    <row r="200" spans="1:6" ht="13">
      <c r="A200" s="12" t="s">
        <v>3</v>
      </c>
      <c r="B200" s="8" t="s">
        <v>261</v>
      </c>
      <c r="C200" s="12" t="s">
        <v>298</v>
      </c>
      <c r="D200" s="12" t="s">
        <v>4</v>
      </c>
      <c r="E200" s="12" t="s">
        <v>6</v>
      </c>
      <c r="F200" s="8">
        <v>1242.34116114008</v>
      </c>
    </row>
    <row r="201" spans="1:6" ht="13">
      <c r="A201" s="12" t="s">
        <v>4</v>
      </c>
      <c r="B201" s="8" t="s">
        <v>262</v>
      </c>
      <c r="C201" s="12" t="s">
        <v>298</v>
      </c>
      <c r="D201" s="12" t="s">
        <v>4</v>
      </c>
      <c r="E201" s="12" t="s">
        <v>6</v>
      </c>
      <c r="F201" s="8">
        <v>1383.5511145272901</v>
      </c>
    </row>
    <row r="202" spans="1:6" ht="13">
      <c r="A202" s="12" t="s">
        <v>5</v>
      </c>
      <c r="B202" s="8" t="s">
        <v>263</v>
      </c>
      <c r="C202" s="12" t="s">
        <v>298</v>
      </c>
      <c r="D202" s="12" t="s">
        <v>4</v>
      </c>
      <c r="E202" s="12" t="s">
        <v>6</v>
      </c>
      <c r="F202" s="8">
        <v>1372.7347547246</v>
      </c>
    </row>
    <row r="203" spans="1:6" ht="13">
      <c r="A203" s="12" t="s">
        <v>6</v>
      </c>
      <c r="B203" s="8" t="s">
        <v>264</v>
      </c>
      <c r="C203" s="12" t="s">
        <v>298</v>
      </c>
      <c r="D203" s="12" t="s">
        <v>4</v>
      </c>
      <c r="E203" s="12" t="s">
        <v>6</v>
      </c>
      <c r="F203" s="8">
        <v>1122.3988202523301</v>
      </c>
    </row>
    <row r="204" spans="1:6" ht="13">
      <c r="A204" s="12" t="s">
        <v>7</v>
      </c>
      <c r="B204" s="8" t="s">
        <v>265</v>
      </c>
      <c r="C204" s="12" t="s">
        <v>298</v>
      </c>
      <c r="D204" s="12" t="s">
        <v>4</v>
      </c>
      <c r="E204" s="12" t="s">
        <v>6</v>
      </c>
      <c r="F204" s="8">
        <v>618.93203883495096</v>
      </c>
    </row>
    <row r="205" spans="1:6" ht="13">
      <c r="A205" s="12" t="s">
        <v>8</v>
      </c>
      <c r="B205" s="8" t="s">
        <v>266</v>
      </c>
      <c r="C205" s="12" t="s">
        <v>298</v>
      </c>
      <c r="D205" s="12" t="s">
        <v>4</v>
      </c>
      <c r="E205" s="12" t="s">
        <v>6</v>
      </c>
      <c r="F205" s="8">
        <v>695.552408439847</v>
      </c>
    </row>
    <row r="206" spans="1:6" ht="13">
      <c r="A206" s="12" t="s">
        <v>9</v>
      </c>
      <c r="B206" s="8" t="s">
        <v>267</v>
      </c>
      <c r="C206" s="12" t="s">
        <v>298</v>
      </c>
      <c r="D206" s="12" t="s">
        <v>4</v>
      </c>
      <c r="E206" s="12" t="s">
        <v>6</v>
      </c>
      <c r="F206" s="8">
        <v>1158.3679114799399</v>
      </c>
    </row>
    <row r="207" spans="1:6" ht="13">
      <c r="A207" s="12" t="s">
        <v>10</v>
      </c>
      <c r="B207" s="8" t="s">
        <v>268</v>
      </c>
      <c r="C207" s="12" t="s">
        <v>298</v>
      </c>
      <c r="D207" s="12" t="s">
        <v>4</v>
      </c>
      <c r="E207" s="12" t="s">
        <v>6</v>
      </c>
      <c r="F207" s="8">
        <v>802.564551622262</v>
      </c>
    </row>
    <row r="208" spans="1:6" ht="13">
      <c r="A208" s="12" t="s">
        <v>11</v>
      </c>
      <c r="B208" s="8" t="s">
        <v>269</v>
      </c>
      <c r="C208" s="12" t="s">
        <v>298</v>
      </c>
      <c r="D208" s="12" t="s">
        <v>4</v>
      </c>
      <c r="E208" s="12" t="s">
        <v>6</v>
      </c>
      <c r="F208" s="8">
        <v>1513.49101754873</v>
      </c>
    </row>
    <row r="209" spans="1:6" ht="13">
      <c r="A209" s="12" t="s">
        <v>12</v>
      </c>
      <c r="B209" s="8" t="s">
        <v>270</v>
      </c>
      <c r="C209" s="12" t="s">
        <v>298</v>
      </c>
      <c r="D209" s="12" t="s">
        <v>4</v>
      </c>
      <c r="E209" s="12" t="s">
        <v>6</v>
      </c>
      <c r="F209" s="8">
        <v>2362.6134748781701</v>
      </c>
    </row>
    <row r="210" spans="1:6" ht="13">
      <c r="A210" s="12" t="s">
        <v>13</v>
      </c>
      <c r="B210" s="8" t="s">
        <v>271</v>
      </c>
      <c r="C210" s="12" t="s">
        <v>298</v>
      </c>
      <c r="D210" s="12" t="s">
        <v>4</v>
      </c>
      <c r="E210" s="12" t="s">
        <v>6</v>
      </c>
      <c r="F210" s="8">
        <v>799.69438431172796</v>
      </c>
    </row>
    <row r="211" spans="1:6" ht="13">
      <c r="A211" s="12" t="s">
        <v>14</v>
      </c>
      <c r="B211" s="8" t="s">
        <v>272</v>
      </c>
      <c r="C211" s="12" t="s">
        <v>298</v>
      </c>
      <c r="D211" s="12" t="s">
        <v>4</v>
      </c>
      <c r="E211" s="12" t="s">
        <v>6</v>
      </c>
      <c r="F211" s="8">
        <v>1410.85969830463</v>
      </c>
    </row>
    <row r="212" spans="1:6" ht="13">
      <c r="A212" s="12" t="s">
        <v>15</v>
      </c>
      <c r="B212" s="8" t="s">
        <v>273</v>
      </c>
      <c r="C212" s="12" t="s">
        <v>298</v>
      </c>
      <c r="D212" s="12" t="s">
        <v>4</v>
      </c>
      <c r="E212" s="12" t="s">
        <v>6</v>
      </c>
      <c r="F212" s="8">
        <v>704.27278062672599</v>
      </c>
    </row>
    <row r="213" spans="1:6" ht="13">
      <c r="A213" s="12" t="s">
        <v>16</v>
      </c>
      <c r="B213" s="8" t="s">
        <v>274</v>
      </c>
      <c r="C213" s="12" t="s">
        <v>298</v>
      </c>
      <c r="D213" s="12" t="s">
        <v>4</v>
      </c>
      <c r="E213" s="12" t="s">
        <v>6</v>
      </c>
      <c r="F213" s="8">
        <v>968.29860667263199</v>
      </c>
    </row>
    <row r="214" spans="1:6" ht="13">
      <c r="A214" s="12" t="s">
        <v>17</v>
      </c>
      <c r="B214" s="8" t="s">
        <v>275</v>
      </c>
      <c r="C214" s="12" t="s">
        <v>298</v>
      </c>
      <c r="D214" s="12" t="s">
        <v>4</v>
      </c>
      <c r="E214" s="12" t="s">
        <v>6</v>
      </c>
      <c r="F214" s="8">
        <v>1169.91170107776</v>
      </c>
    </row>
    <row r="215" spans="1:6" ht="13">
      <c r="A215" s="12" t="s">
        <v>18</v>
      </c>
      <c r="B215" s="8" t="s">
        <v>276</v>
      </c>
      <c r="C215" s="12" t="s">
        <v>298</v>
      </c>
      <c r="D215" s="12" t="s">
        <v>4</v>
      </c>
      <c r="E215" s="12" t="s">
        <v>6</v>
      </c>
      <c r="F215" s="8">
        <v>1429.6579827723699</v>
      </c>
    </row>
    <row r="216" spans="1:6" ht="13">
      <c r="A216" s="12" t="s">
        <v>19</v>
      </c>
      <c r="B216" s="8" t="s">
        <v>277</v>
      </c>
      <c r="C216" s="12" t="s">
        <v>298</v>
      </c>
      <c r="D216" s="12" t="s">
        <v>4</v>
      </c>
      <c r="E216" s="12" t="s">
        <v>6</v>
      </c>
      <c r="F216" s="8">
        <v>945.48319646049902</v>
      </c>
    </row>
    <row r="217" spans="1:6" ht="13">
      <c r="A217" s="12" t="s">
        <v>20</v>
      </c>
      <c r="B217" s="8" t="s">
        <v>278</v>
      </c>
      <c r="C217" s="12" t="s">
        <v>298</v>
      </c>
      <c r="D217" s="12" t="s">
        <v>4</v>
      </c>
      <c r="E217" s="12" t="s">
        <v>6</v>
      </c>
      <c r="F217" s="8">
        <v>1192.34959448009</v>
      </c>
    </row>
    <row r="218" spans="1:6" ht="13">
      <c r="A218" s="12" t="s">
        <v>21</v>
      </c>
      <c r="B218" s="8" t="s">
        <v>279</v>
      </c>
      <c r="C218" s="12" t="s">
        <v>298</v>
      </c>
      <c r="D218" s="12" t="s">
        <v>4</v>
      </c>
      <c r="E218" s="12" t="s">
        <v>6</v>
      </c>
      <c r="F218" s="8">
        <v>479.18663277636603</v>
      </c>
    </row>
    <row r="219" spans="1:6" ht="13">
      <c r="A219" s="12" t="s">
        <v>22</v>
      </c>
      <c r="B219" s="8" t="s">
        <v>280</v>
      </c>
      <c r="C219" s="12" t="s">
        <v>298</v>
      </c>
      <c r="D219" s="12" t="s">
        <v>4</v>
      </c>
      <c r="E219" s="12" t="s">
        <v>6</v>
      </c>
      <c r="F219" s="8">
        <v>1191.13002883427</v>
      </c>
    </row>
    <row r="220" spans="1:6" ht="13">
      <c r="A220" s="12" t="s">
        <v>23</v>
      </c>
      <c r="B220" s="8" t="s">
        <v>281</v>
      </c>
      <c r="C220" s="12" t="s">
        <v>298</v>
      </c>
      <c r="D220" s="12" t="s">
        <v>4</v>
      </c>
      <c r="E220" s="12" t="s">
        <v>6</v>
      </c>
      <c r="F220" s="8">
        <v>874.23139311177295</v>
      </c>
    </row>
    <row r="221" spans="1:6" ht="13">
      <c r="A221" s="12" t="s">
        <v>24</v>
      </c>
      <c r="B221" s="8" t="s">
        <v>282</v>
      </c>
      <c r="C221" s="12" t="s">
        <v>298</v>
      </c>
      <c r="D221" s="12" t="s">
        <v>4</v>
      </c>
      <c r="E221" s="12" t="s">
        <v>6</v>
      </c>
      <c r="F221" s="8">
        <v>1705.5717880299401</v>
      </c>
    </row>
    <row r="222" spans="1:6" ht="13">
      <c r="A222" s="12" t="s">
        <v>25</v>
      </c>
      <c r="B222" s="8" t="s">
        <v>283</v>
      </c>
      <c r="C222" s="12" t="s">
        <v>298</v>
      </c>
      <c r="D222" s="12" t="s">
        <v>4</v>
      </c>
      <c r="E222" s="12" t="s">
        <v>6</v>
      </c>
      <c r="F222" s="8">
        <v>1279.9457782643799</v>
      </c>
    </row>
    <row r="223" spans="1:6" ht="13">
      <c r="A223" s="12" t="s">
        <v>26</v>
      </c>
      <c r="B223" s="8" t="s">
        <v>284</v>
      </c>
      <c r="C223" s="12" t="s">
        <v>298</v>
      </c>
      <c r="D223" s="12" t="s">
        <v>4</v>
      </c>
      <c r="E223" s="12" t="s">
        <v>6</v>
      </c>
      <c r="F223" s="8">
        <v>1037.1424292346901</v>
      </c>
    </row>
    <row r="224" spans="1:6" ht="13">
      <c r="A224" s="12" t="s">
        <v>27</v>
      </c>
      <c r="B224" s="8" t="s">
        <v>285</v>
      </c>
      <c r="C224" s="12" t="s">
        <v>298</v>
      </c>
      <c r="D224" s="12" t="s">
        <v>4</v>
      </c>
      <c r="E224" s="12" t="s">
        <v>6</v>
      </c>
      <c r="F224" s="8">
        <v>987.44828065783497</v>
      </c>
    </row>
    <row r="225" spans="1:6" ht="13">
      <c r="A225" s="12" t="s">
        <v>28</v>
      </c>
      <c r="B225" s="8" t="s">
        <v>286</v>
      </c>
      <c r="C225" s="12" t="s">
        <v>298</v>
      </c>
      <c r="D225" s="12" t="s">
        <v>4</v>
      </c>
      <c r="E225" s="12" t="s">
        <v>6</v>
      </c>
      <c r="F225" s="8">
        <v>720.95418452440299</v>
      </c>
    </row>
    <row r="226" spans="1:6" ht="13">
      <c r="A226" s="12" t="s">
        <v>29</v>
      </c>
      <c r="B226" s="8" t="s">
        <v>287</v>
      </c>
      <c r="C226" s="12" t="s">
        <v>298</v>
      </c>
      <c r="D226" s="12" t="s">
        <v>4</v>
      </c>
      <c r="E226" s="12" t="s">
        <v>6</v>
      </c>
      <c r="F226" s="8">
        <v>1237.6792114695299</v>
      </c>
    </row>
    <row r="227" spans="1:6" ht="13">
      <c r="A227" s="12" t="s">
        <v>30</v>
      </c>
      <c r="B227" s="8" t="s">
        <v>288</v>
      </c>
      <c r="C227" s="12" t="s">
        <v>298</v>
      </c>
      <c r="D227" s="12" t="s">
        <v>4</v>
      </c>
      <c r="E227" s="12" t="s">
        <v>6</v>
      </c>
      <c r="F227" s="8">
        <v>1437.9511595761001</v>
      </c>
    </row>
    <row r="228" spans="1:6" ht="13">
      <c r="A228" s="12" t="s">
        <v>31</v>
      </c>
      <c r="B228" s="8" t="s">
        <v>289</v>
      </c>
      <c r="C228" s="12" t="s">
        <v>298</v>
      </c>
      <c r="D228" s="12" t="s">
        <v>4</v>
      </c>
      <c r="E228" s="12" t="s">
        <v>6</v>
      </c>
      <c r="F228" s="8">
        <v>1186.3886330011401</v>
      </c>
    </row>
    <row r="229" spans="1:6" ht="13">
      <c r="A229" s="12" t="s">
        <v>32</v>
      </c>
      <c r="B229" s="8" t="s">
        <v>290</v>
      </c>
      <c r="C229" s="12" t="s">
        <v>298</v>
      </c>
      <c r="D229" s="12" t="s">
        <v>4</v>
      </c>
      <c r="E229" s="12" t="s">
        <v>6</v>
      </c>
      <c r="F229" s="8">
        <v>1670.2229416525599</v>
      </c>
    </row>
    <row r="230" spans="1:6" ht="13">
      <c r="A230" s="12" t="s">
        <v>33</v>
      </c>
      <c r="B230" s="8" t="s">
        <v>291</v>
      </c>
      <c r="C230" s="12" t="s">
        <v>298</v>
      </c>
      <c r="D230" s="12" t="s">
        <v>4</v>
      </c>
      <c r="E230" s="12" t="s">
        <v>6</v>
      </c>
      <c r="F230" s="8">
        <v>1042.6069687669301</v>
      </c>
    </row>
    <row r="231" spans="1:6" ht="13">
      <c r="A231" s="12" t="s">
        <v>34</v>
      </c>
      <c r="B231" s="8" t="s">
        <v>292</v>
      </c>
      <c r="C231" s="12" t="s">
        <v>298</v>
      </c>
      <c r="D231" s="12" t="s">
        <v>4</v>
      </c>
      <c r="E231" s="12" t="s">
        <v>6</v>
      </c>
      <c r="F231" s="8">
        <v>1467.1919576144501</v>
      </c>
    </row>
    <row r="232" spans="1:6" ht="13">
      <c r="A232" s="12" t="s">
        <v>35</v>
      </c>
      <c r="B232" s="8" t="s">
        <v>293</v>
      </c>
      <c r="C232" s="12" t="s">
        <v>298</v>
      </c>
      <c r="D232" s="12" t="s">
        <v>4</v>
      </c>
      <c r="E232" s="12" t="s">
        <v>6</v>
      </c>
      <c r="F232" s="8">
        <v>1155.8130598007599</v>
      </c>
    </row>
    <row r="233" spans="1:6" ht="13">
      <c r="A233" s="12" t="s">
        <v>3</v>
      </c>
      <c r="B233" s="8" t="s">
        <v>261</v>
      </c>
      <c r="C233" s="12" t="s">
        <v>299</v>
      </c>
      <c r="D233" s="12" t="s">
        <v>4</v>
      </c>
      <c r="E233" s="12" t="s">
        <v>6</v>
      </c>
      <c r="F233" s="8">
        <v>1153.3266793554701</v>
      </c>
    </row>
    <row r="234" spans="1:6" ht="13">
      <c r="A234" s="12" t="s">
        <v>4</v>
      </c>
      <c r="B234" s="8" t="s">
        <v>262</v>
      </c>
      <c r="C234" s="12" t="s">
        <v>299</v>
      </c>
      <c r="D234" s="12" t="s">
        <v>4</v>
      </c>
      <c r="E234" s="12" t="s">
        <v>6</v>
      </c>
      <c r="F234" s="8">
        <v>1029.9069122598501</v>
      </c>
    </row>
    <row r="235" spans="1:6" ht="13">
      <c r="A235" s="12" t="s">
        <v>5</v>
      </c>
      <c r="B235" s="8" t="s">
        <v>263</v>
      </c>
      <c r="C235" s="12" t="s">
        <v>299</v>
      </c>
      <c r="D235" s="12" t="s">
        <v>4</v>
      </c>
      <c r="E235" s="12" t="s">
        <v>6</v>
      </c>
      <c r="F235" s="8">
        <v>1368.21599245122</v>
      </c>
    </row>
    <row r="236" spans="1:6" ht="13">
      <c r="A236" s="12" t="s">
        <v>6</v>
      </c>
      <c r="B236" s="8" t="s">
        <v>264</v>
      </c>
      <c r="C236" s="12" t="s">
        <v>299</v>
      </c>
      <c r="D236" s="12" t="s">
        <v>4</v>
      </c>
      <c r="E236" s="12" t="s">
        <v>6</v>
      </c>
      <c r="F236" s="8">
        <v>1035.51430543837</v>
      </c>
    </row>
    <row r="237" spans="1:6" ht="13">
      <c r="A237" s="12" t="s">
        <v>7</v>
      </c>
      <c r="B237" s="8" t="s">
        <v>265</v>
      </c>
      <c r="C237" s="12" t="s">
        <v>299</v>
      </c>
      <c r="D237" s="12" t="s">
        <v>4</v>
      </c>
      <c r="E237" s="12" t="s">
        <v>6</v>
      </c>
      <c r="F237" s="8">
        <v>588.97019453864004</v>
      </c>
    </row>
    <row r="238" spans="1:6" ht="13">
      <c r="A238" s="12" t="s">
        <v>8</v>
      </c>
      <c r="B238" s="8" t="s">
        <v>266</v>
      </c>
      <c r="C238" s="12" t="s">
        <v>299</v>
      </c>
      <c r="D238" s="12" t="s">
        <v>4</v>
      </c>
      <c r="E238" s="12" t="s">
        <v>6</v>
      </c>
      <c r="F238" s="8">
        <v>904.26711709406095</v>
      </c>
    </row>
    <row r="239" spans="1:6" ht="13">
      <c r="A239" s="12" t="s">
        <v>9</v>
      </c>
      <c r="B239" s="8" t="s">
        <v>267</v>
      </c>
      <c r="C239" s="12" t="s">
        <v>299</v>
      </c>
      <c r="D239" s="12" t="s">
        <v>4</v>
      </c>
      <c r="E239" s="12" t="s">
        <v>6</v>
      </c>
      <c r="F239" s="8">
        <v>1024.4599745870401</v>
      </c>
    </row>
    <row r="240" spans="1:6" ht="13">
      <c r="A240" s="12" t="s">
        <v>10</v>
      </c>
      <c r="B240" s="8" t="s">
        <v>268</v>
      </c>
      <c r="C240" s="12" t="s">
        <v>299</v>
      </c>
      <c r="D240" s="12" t="s">
        <v>4</v>
      </c>
      <c r="E240" s="12" t="s">
        <v>6</v>
      </c>
      <c r="F240" s="8">
        <v>755.03622520052704</v>
      </c>
    </row>
    <row r="241" spans="1:6" ht="13">
      <c r="A241" s="12" t="s">
        <v>11</v>
      </c>
      <c r="B241" s="8" t="s">
        <v>269</v>
      </c>
      <c r="C241" s="12" t="s">
        <v>299</v>
      </c>
      <c r="D241" s="12" t="s">
        <v>4</v>
      </c>
      <c r="E241" s="12" t="s">
        <v>6</v>
      </c>
      <c r="F241" s="8">
        <v>1379.6946099046199</v>
      </c>
    </row>
    <row r="242" spans="1:6" ht="13">
      <c r="A242" s="12" t="s">
        <v>12</v>
      </c>
      <c r="B242" s="8" t="s">
        <v>270</v>
      </c>
      <c r="C242" s="12" t="s">
        <v>299</v>
      </c>
      <c r="D242" s="12" t="s">
        <v>4</v>
      </c>
      <c r="E242" s="12" t="s">
        <v>6</v>
      </c>
      <c r="F242" s="8">
        <v>2177.1450170089502</v>
      </c>
    </row>
    <row r="243" spans="1:6" ht="13">
      <c r="A243" s="12" t="s">
        <v>13</v>
      </c>
      <c r="B243" s="8" t="s">
        <v>271</v>
      </c>
      <c r="C243" s="12" t="s">
        <v>299</v>
      </c>
      <c r="D243" s="12" t="s">
        <v>4</v>
      </c>
      <c r="E243" s="12" t="s">
        <v>6</v>
      </c>
      <c r="F243" s="8">
        <v>828.05051845299499</v>
      </c>
    </row>
    <row r="244" spans="1:6" ht="13">
      <c r="A244" s="12" t="s">
        <v>14</v>
      </c>
      <c r="B244" s="8" t="s">
        <v>272</v>
      </c>
      <c r="C244" s="12" t="s">
        <v>299</v>
      </c>
      <c r="D244" s="12" t="s">
        <v>4</v>
      </c>
      <c r="E244" s="12" t="s">
        <v>6</v>
      </c>
      <c r="F244" s="8">
        <v>1263.5880040089401</v>
      </c>
    </row>
    <row r="245" spans="1:6" ht="13">
      <c r="A245" s="12" t="s">
        <v>15</v>
      </c>
      <c r="B245" s="8" t="s">
        <v>273</v>
      </c>
      <c r="C245" s="12" t="s">
        <v>299</v>
      </c>
      <c r="D245" s="12" t="s">
        <v>4</v>
      </c>
      <c r="E245" s="12" t="s">
        <v>6</v>
      </c>
      <c r="F245" s="8">
        <v>640.80915875856897</v>
      </c>
    </row>
    <row r="246" spans="1:6" ht="13">
      <c r="A246" s="12" t="s">
        <v>16</v>
      </c>
      <c r="B246" s="8" t="s">
        <v>274</v>
      </c>
      <c r="C246" s="12" t="s">
        <v>299</v>
      </c>
      <c r="D246" s="12" t="s">
        <v>4</v>
      </c>
      <c r="E246" s="12" t="s">
        <v>6</v>
      </c>
      <c r="F246" s="8">
        <v>951.07684522303396</v>
      </c>
    </row>
    <row r="247" spans="1:6" ht="13">
      <c r="A247" s="12" t="s">
        <v>17</v>
      </c>
      <c r="B247" s="8" t="s">
        <v>275</v>
      </c>
      <c r="C247" s="12" t="s">
        <v>299</v>
      </c>
      <c r="D247" s="12" t="s">
        <v>4</v>
      </c>
      <c r="E247" s="12" t="s">
        <v>6</v>
      </c>
      <c r="F247" s="8">
        <v>1248.32927242612</v>
      </c>
    </row>
    <row r="248" spans="1:6" ht="13">
      <c r="A248" s="12" t="s">
        <v>18</v>
      </c>
      <c r="B248" s="8" t="s">
        <v>276</v>
      </c>
      <c r="C248" s="12" t="s">
        <v>299</v>
      </c>
      <c r="D248" s="12" t="s">
        <v>4</v>
      </c>
      <c r="E248" s="12" t="s">
        <v>6</v>
      </c>
      <c r="F248" s="8">
        <v>1320.33480233197</v>
      </c>
    </row>
    <row r="249" spans="1:6" ht="13">
      <c r="A249" s="12" t="s">
        <v>19</v>
      </c>
      <c r="B249" s="8" t="s">
        <v>277</v>
      </c>
      <c r="C249" s="12" t="s">
        <v>299</v>
      </c>
      <c r="D249" s="12" t="s">
        <v>4</v>
      </c>
      <c r="E249" s="12" t="s">
        <v>6</v>
      </c>
      <c r="F249" s="8">
        <v>874.17116866417803</v>
      </c>
    </row>
    <row r="250" spans="1:6" ht="13">
      <c r="A250" s="12" t="s">
        <v>20</v>
      </c>
      <c r="B250" s="8" t="s">
        <v>278</v>
      </c>
      <c r="C250" s="12" t="s">
        <v>299</v>
      </c>
      <c r="D250" s="12" t="s">
        <v>4</v>
      </c>
      <c r="E250" s="12" t="s">
        <v>6</v>
      </c>
      <c r="F250" s="8">
        <v>984.48916805537704</v>
      </c>
    </row>
    <row r="251" spans="1:6" ht="13">
      <c r="A251" s="12" t="s">
        <v>21</v>
      </c>
      <c r="B251" s="8" t="s">
        <v>279</v>
      </c>
      <c r="C251" s="12" t="s">
        <v>299</v>
      </c>
      <c r="D251" s="12" t="s">
        <v>4</v>
      </c>
      <c r="E251" s="12" t="s">
        <v>6</v>
      </c>
      <c r="F251" s="8">
        <v>468.63438296472901</v>
      </c>
    </row>
    <row r="252" spans="1:6" ht="13">
      <c r="A252" s="12" t="s">
        <v>22</v>
      </c>
      <c r="B252" s="8" t="s">
        <v>280</v>
      </c>
      <c r="C252" s="12" t="s">
        <v>299</v>
      </c>
      <c r="D252" s="12" t="s">
        <v>4</v>
      </c>
      <c r="E252" s="12" t="s">
        <v>6</v>
      </c>
      <c r="F252" s="8">
        <v>1061.33234333883</v>
      </c>
    </row>
    <row r="253" spans="1:6" ht="13">
      <c r="A253" s="12" t="s">
        <v>23</v>
      </c>
      <c r="B253" s="8" t="s">
        <v>281</v>
      </c>
      <c r="C253" s="12" t="s">
        <v>299</v>
      </c>
      <c r="D253" s="12" t="s">
        <v>4</v>
      </c>
      <c r="E253" s="12" t="s">
        <v>6</v>
      </c>
      <c r="F253" s="8">
        <v>807.06800904047702</v>
      </c>
    </row>
    <row r="254" spans="1:6" ht="13">
      <c r="A254" s="12" t="s">
        <v>24</v>
      </c>
      <c r="B254" s="8" t="s">
        <v>282</v>
      </c>
      <c r="C254" s="12" t="s">
        <v>299</v>
      </c>
      <c r="D254" s="12" t="s">
        <v>4</v>
      </c>
      <c r="E254" s="12" t="s">
        <v>6</v>
      </c>
      <c r="F254" s="8">
        <v>1674.29428747936</v>
      </c>
    </row>
    <row r="255" spans="1:6" ht="13">
      <c r="A255" s="12" t="s">
        <v>25</v>
      </c>
      <c r="B255" s="8" t="s">
        <v>283</v>
      </c>
      <c r="C255" s="12" t="s">
        <v>299</v>
      </c>
      <c r="D255" s="12" t="s">
        <v>4</v>
      </c>
      <c r="E255" s="12" t="s">
        <v>6</v>
      </c>
      <c r="F255" s="8">
        <v>1331.59578249023</v>
      </c>
    </row>
    <row r="256" spans="1:6" ht="13">
      <c r="A256" s="12" t="s">
        <v>26</v>
      </c>
      <c r="B256" s="8" t="s">
        <v>284</v>
      </c>
      <c r="C256" s="12" t="s">
        <v>299</v>
      </c>
      <c r="D256" s="12" t="s">
        <v>4</v>
      </c>
      <c r="E256" s="12" t="s">
        <v>6</v>
      </c>
      <c r="F256" s="8">
        <v>903.83604834471896</v>
      </c>
    </row>
    <row r="257" spans="1:6" ht="13">
      <c r="A257" s="12" t="s">
        <v>27</v>
      </c>
      <c r="B257" s="8" t="s">
        <v>285</v>
      </c>
      <c r="C257" s="12" t="s">
        <v>299</v>
      </c>
      <c r="D257" s="12" t="s">
        <v>4</v>
      </c>
      <c r="E257" s="12" t="s">
        <v>6</v>
      </c>
      <c r="F257" s="8">
        <v>894.24767646320004</v>
      </c>
    </row>
    <row r="258" spans="1:6" ht="13">
      <c r="A258" s="12" t="s">
        <v>28</v>
      </c>
      <c r="B258" s="8" t="s">
        <v>286</v>
      </c>
      <c r="C258" s="12" t="s">
        <v>299</v>
      </c>
      <c r="D258" s="12" t="s">
        <v>4</v>
      </c>
      <c r="E258" s="12" t="s">
        <v>6</v>
      </c>
      <c r="F258" s="8">
        <v>714.238802049127</v>
      </c>
    </row>
    <row r="259" spans="1:6" ht="13">
      <c r="A259" s="12" t="s">
        <v>29</v>
      </c>
      <c r="B259" s="8" t="s">
        <v>287</v>
      </c>
      <c r="C259" s="12" t="s">
        <v>299</v>
      </c>
      <c r="D259" s="12" t="s">
        <v>4</v>
      </c>
      <c r="E259" s="12" t="s">
        <v>6</v>
      </c>
      <c r="F259" s="8">
        <v>1046.5033216658301</v>
      </c>
    </row>
    <row r="260" spans="1:6" ht="13">
      <c r="A260" s="12" t="s">
        <v>30</v>
      </c>
      <c r="B260" s="8" t="s">
        <v>288</v>
      </c>
      <c r="C260" s="12" t="s">
        <v>299</v>
      </c>
      <c r="D260" s="12" t="s">
        <v>4</v>
      </c>
      <c r="E260" s="12" t="s">
        <v>6</v>
      </c>
      <c r="F260" s="8">
        <v>1212.03190333217</v>
      </c>
    </row>
    <row r="261" spans="1:6" ht="13">
      <c r="A261" s="12" t="s">
        <v>31</v>
      </c>
      <c r="B261" s="8" t="s">
        <v>289</v>
      </c>
      <c r="C261" s="12" t="s">
        <v>299</v>
      </c>
      <c r="D261" s="12" t="s">
        <v>4</v>
      </c>
      <c r="E261" s="12" t="s">
        <v>6</v>
      </c>
      <c r="F261" s="8">
        <v>981.83475486685302</v>
      </c>
    </row>
    <row r="262" spans="1:6" ht="13">
      <c r="A262" s="12" t="s">
        <v>32</v>
      </c>
      <c r="B262" s="8" t="s">
        <v>290</v>
      </c>
      <c r="C262" s="12" t="s">
        <v>299</v>
      </c>
      <c r="D262" s="12" t="s">
        <v>4</v>
      </c>
      <c r="E262" s="12" t="s">
        <v>6</v>
      </c>
      <c r="F262" s="8">
        <v>1474.7727114997599</v>
      </c>
    </row>
    <row r="263" spans="1:6" ht="13">
      <c r="A263" s="12" t="s">
        <v>33</v>
      </c>
      <c r="B263" s="8" t="s">
        <v>291</v>
      </c>
      <c r="C263" s="12" t="s">
        <v>299</v>
      </c>
      <c r="D263" s="12" t="s">
        <v>4</v>
      </c>
      <c r="E263" s="12" t="s">
        <v>6</v>
      </c>
      <c r="F263" s="8">
        <v>983.50358689543498</v>
      </c>
    </row>
    <row r="264" spans="1:6" ht="13">
      <c r="A264" s="12" t="s">
        <v>34</v>
      </c>
      <c r="B264" s="8" t="s">
        <v>292</v>
      </c>
      <c r="C264" s="12" t="s">
        <v>299</v>
      </c>
      <c r="D264" s="12" t="s">
        <v>4</v>
      </c>
      <c r="E264" s="12" t="s">
        <v>6</v>
      </c>
      <c r="F264" s="8">
        <v>1234.69763043136</v>
      </c>
    </row>
    <row r="265" spans="1:6" ht="13">
      <c r="A265" s="12" t="s">
        <v>35</v>
      </c>
      <c r="B265" s="8" t="s">
        <v>293</v>
      </c>
      <c r="C265" s="12" t="s">
        <v>299</v>
      </c>
      <c r="D265" s="12" t="s">
        <v>4</v>
      </c>
      <c r="E265" s="12" t="s">
        <v>6</v>
      </c>
      <c r="F265" s="8">
        <v>1078.6253797485999</v>
      </c>
    </row>
    <row r="266" spans="1:6" ht="13">
      <c r="A266" s="12" t="s">
        <v>3</v>
      </c>
      <c r="B266" s="8" t="s">
        <v>261</v>
      </c>
      <c r="C266" s="12" t="s">
        <v>300</v>
      </c>
      <c r="D266" s="12" t="s">
        <v>4</v>
      </c>
      <c r="E266" s="12" t="s">
        <v>6</v>
      </c>
      <c r="F266" s="8">
        <v>1127.92650090751</v>
      </c>
    </row>
    <row r="267" spans="1:6" ht="13">
      <c r="A267" s="12" t="s">
        <v>4</v>
      </c>
      <c r="B267" s="8" t="s">
        <v>262</v>
      </c>
      <c r="C267" s="12" t="s">
        <v>300</v>
      </c>
      <c r="D267" s="12" t="s">
        <v>4</v>
      </c>
      <c r="E267" s="12" t="s">
        <v>6</v>
      </c>
      <c r="F267" s="8">
        <v>1161.5384615384601</v>
      </c>
    </row>
    <row r="268" spans="1:6" ht="13">
      <c r="A268" s="12" t="s">
        <v>5</v>
      </c>
      <c r="B268" s="8" t="s">
        <v>263</v>
      </c>
      <c r="C268" s="12" t="s">
        <v>300</v>
      </c>
      <c r="D268" s="12" t="s">
        <v>4</v>
      </c>
      <c r="E268" s="12" t="s">
        <v>6</v>
      </c>
      <c r="F268" s="8">
        <v>1311.34327432805</v>
      </c>
    </row>
    <row r="269" spans="1:6" ht="13">
      <c r="A269" s="12" t="s">
        <v>6</v>
      </c>
      <c r="B269" s="8" t="s">
        <v>264</v>
      </c>
      <c r="C269" s="12" t="s">
        <v>300</v>
      </c>
      <c r="D269" s="12" t="s">
        <v>4</v>
      </c>
      <c r="E269" s="12" t="s">
        <v>6</v>
      </c>
      <c r="F269" s="8">
        <v>901.09573241061105</v>
      </c>
    </row>
    <row r="270" spans="1:6" ht="13">
      <c r="A270" s="12" t="s">
        <v>7</v>
      </c>
      <c r="B270" s="8" t="s">
        <v>265</v>
      </c>
      <c r="C270" s="12" t="s">
        <v>300</v>
      </c>
      <c r="D270" s="12" t="s">
        <v>4</v>
      </c>
      <c r="E270" s="12" t="s">
        <v>6</v>
      </c>
      <c r="F270" s="8">
        <v>753.853026580299</v>
      </c>
    </row>
    <row r="271" spans="1:6" ht="13">
      <c r="A271" s="12" t="s">
        <v>8</v>
      </c>
      <c r="B271" s="8" t="s">
        <v>266</v>
      </c>
      <c r="C271" s="12" t="s">
        <v>300</v>
      </c>
      <c r="D271" s="12" t="s">
        <v>4</v>
      </c>
      <c r="E271" s="12" t="s">
        <v>6</v>
      </c>
      <c r="F271" s="8">
        <v>679.92258815872901</v>
      </c>
    </row>
    <row r="272" spans="1:6" ht="13">
      <c r="A272" s="12" t="s">
        <v>9</v>
      </c>
      <c r="B272" s="8" t="s">
        <v>267</v>
      </c>
      <c r="C272" s="12" t="s">
        <v>300</v>
      </c>
      <c r="D272" s="12" t="s">
        <v>4</v>
      </c>
      <c r="E272" s="12" t="s">
        <v>6</v>
      </c>
      <c r="F272" s="8">
        <v>939.41565162009397</v>
      </c>
    </row>
    <row r="273" spans="1:6" ht="13">
      <c r="A273" s="12" t="s">
        <v>10</v>
      </c>
      <c r="B273" s="8" t="s">
        <v>268</v>
      </c>
      <c r="C273" s="12" t="s">
        <v>300</v>
      </c>
      <c r="D273" s="12" t="s">
        <v>4</v>
      </c>
      <c r="E273" s="12" t="s">
        <v>6</v>
      </c>
      <c r="F273" s="8">
        <v>731.34900357690299</v>
      </c>
    </row>
    <row r="274" spans="1:6" ht="13">
      <c r="A274" s="12" t="s">
        <v>11</v>
      </c>
      <c r="B274" s="8" t="s">
        <v>269</v>
      </c>
      <c r="C274" s="12" t="s">
        <v>300</v>
      </c>
      <c r="D274" s="12" t="s">
        <v>4</v>
      </c>
      <c r="E274" s="12" t="s">
        <v>6</v>
      </c>
      <c r="F274" s="8">
        <v>1283.3096137802399</v>
      </c>
    </row>
    <row r="275" spans="1:6" ht="13">
      <c r="A275" s="12" t="s">
        <v>12</v>
      </c>
      <c r="B275" s="8" t="s">
        <v>270</v>
      </c>
      <c r="C275" s="12" t="s">
        <v>300</v>
      </c>
      <c r="D275" s="12" t="s">
        <v>4</v>
      </c>
      <c r="E275" s="12" t="s">
        <v>6</v>
      </c>
      <c r="F275" s="8">
        <v>2152.4686361796798</v>
      </c>
    </row>
    <row r="276" spans="1:6" ht="13">
      <c r="A276" s="12" t="s">
        <v>13</v>
      </c>
      <c r="B276" s="8" t="s">
        <v>271</v>
      </c>
      <c r="C276" s="12" t="s">
        <v>300</v>
      </c>
      <c r="D276" s="12" t="s">
        <v>4</v>
      </c>
      <c r="E276" s="12" t="s">
        <v>6</v>
      </c>
      <c r="F276" s="8">
        <v>874.49596774193503</v>
      </c>
    </row>
    <row r="277" spans="1:6" ht="13">
      <c r="A277" s="12" t="s">
        <v>14</v>
      </c>
      <c r="B277" s="8" t="s">
        <v>272</v>
      </c>
      <c r="C277" s="12" t="s">
        <v>300</v>
      </c>
      <c r="D277" s="12" t="s">
        <v>4</v>
      </c>
      <c r="E277" s="12" t="s">
        <v>6</v>
      </c>
      <c r="F277" s="8">
        <v>1239.49202681924</v>
      </c>
    </row>
    <row r="278" spans="1:6" ht="13">
      <c r="A278" s="12" t="s">
        <v>15</v>
      </c>
      <c r="B278" s="8" t="s">
        <v>273</v>
      </c>
      <c r="C278" s="12" t="s">
        <v>300</v>
      </c>
      <c r="D278" s="12" t="s">
        <v>4</v>
      </c>
      <c r="E278" s="12" t="s">
        <v>6</v>
      </c>
      <c r="F278" s="8">
        <v>653.73950550720201</v>
      </c>
    </row>
    <row r="279" spans="1:6" ht="13">
      <c r="A279" s="12" t="s">
        <v>16</v>
      </c>
      <c r="B279" s="8" t="s">
        <v>274</v>
      </c>
      <c r="C279" s="12" t="s">
        <v>300</v>
      </c>
      <c r="D279" s="12" t="s">
        <v>4</v>
      </c>
      <c r="E279" s="12" t="s">
        <v>6</v>
      </c>
      <c r="F279" s="8">
        <v>961.61375702808095</v>
      </c>
    </row>
    <row r="280" spans="1:6" ht="13">
      <c r="A280" s="12" t="s">
        <v>17</v>
      </c>
      <c r="B280" s="8" t="s">
        <v>275</v>
      </c>
      <c r="C280" s="12" t="s">
        <v>300</v>
      </c>
      <c r="D280" s="12" t="s">
        <v>4</v>
      </c>
      <c r="E280" s="12" t="s">
        <v>6</v>
      </c>
      <c r="F280" s="8">
        <v>1200.61668915013</v>
      </c>
    </row>
    <row r="281" spans="1:6" ht="13">
      <c r="A281" s="12" t="s">
        <v>18</v>
      </c>
      <c r="B281" s="8" t="s">
        <v>276</v>
      </c>
      <c r="C281" s="12" t="s">
        <v>300</v>
      </c>
      <c r="D281" s="12" t="s">
        <v>4</v>
      </c>
      <c r="E281" s="12" t="s">
        <v>6</v>
      </c>
      <c r="F281" s="8">
        <v>1278.21311266256</v>
      </c>
    </row>
    <row r="282" spans="1:6" ht="13">
      <c r="A282" s="12" t="s">
        <v>19</v>
      </c>
      <c r="B282" s="8" t="s">
        <v>277</v>
      </c>
      <c r="C282" s="12" t="s">
        <v>300</v>
      </c>
      <c r="D282" s="12" t="s">
        <v>4</v>
      </c>
      <c r="E282" s="12" t="s">
        <v>6</v>
      </c>
      <c r="F282" s="8">
        <v>843.91350824222195</v>
      </c>
    </row>
    <row r="283" spans="1:6" ht="13">
      <c r="A283" s="12" t="s">
        <v>20</v>
      </c>
      <c r="B283" s="8" t="s">
        <v>278</v>
      </c>
      <c r="C283" s="12" t="s">
        <v>300</v>
      </c>
      <c r="D283" s="12" t="s">
        <v>4</v>
      </c>
      <c r="E283" s="12" t="s">
        <v>6</v>
      </c>
      <c r="F283" s="8">
        <v>1020.10684276932</v>
      </c>
    </row>
    <row r="284" spans="1:6" ht="13">
      <c r="A284" s="12" t="s">
        <v>21</v>
      </c>
      <c r="B284" s="8" t="s">
        <v>279</v>
      </c>
      <c r="C284" s="12" t="s">
        <v>300</v>
      </c>
      <c r="D284" s="12" t="s">
        <v>4</v>
      </c>
      <c r="E284" s="12" t="s">
        <v>6</v>
      </c>
      <c r="F284" s="8">
        <v>595.96205302845999</v>
      </c>
    </row>
    <row r="285" spans="1:6" ht="13">
      <c r="A285" s="12" t="s">
        <v>22</v>
      </c>
      <c r="B285" s="8" t="s">
        <v>280</v>
      </c>
      <c r="C285" s="12" t="s">
        <v>300</v>
      </c>
      <c r="D285" s="12" t="s">
        <v>4</v>
      </c>
      <c r="E285" s="12" t="s">
        <v>6</v>
      </c>
      <c r="F285" s="8">
        <v>1059.2078489171399</v>
      </c>
    </row>
    <row r="286" spans="1:6" ht="13">
      <c r="A286" s="12" t="s">
        <v>23</v>
      </c>
      <c r="B286" s="8" t="s">
        <v>281</v>
      </c>
      <c r="C286" s="12" t="s">
        <v>300</v>
      </c>
      <c r="D286" s="12" t="s">
        <v>4</v>
      </c>
      <c r="E286" s="12" t="s">
        <v>6</v>
      </c>
      <c r="F286" s="8">
        <v>802.47123698005305</v>
      </c>
    </row>
    <row r="287" spans="1:6" ht="13">
      <c r="A287" s="12" t="s">
        <v>24</v>
      </c>
      <c r="B287" s="8" t="s">
        <v>282</v>
      </c>
      <c r="C287" s="12" t="s">
        <v>300</v>
      </c>
      <c r="D287" s="12" t="s">
        <v>4</v>
      </c>
      <c r="E287" s="12" t="s">
        <v>6</v>
      </c>
      <c r="F287" s="8">
        <v>1430.67498045774</v>
      </c>
    </row>
    <row r="288" spans="1:6" ht="13">
      <c r="A288" s="12" t="s">
        <v>25</v>
      </c>
      <c r="B288" s="8" t="s">
        <v>283</v>
      </c>
      <c r="C288" s="12" t="s">
        <v>300</v>
      </c>
      <c r="D288" s="12" t="s">
        <v>4</v>
      </c>
      <c r="E288" s="12" t="s">
        <v>6</v>
      </c>
      <c r="F288" s="8">
        <v>1228.2398452611201</v>
      </c>
    </row>
    <row r="289" spans="1:6" ht="13">
      <c r="A289" s="12" t="s">
        <v>26</v>
      </c>
      <c r="B289" s="8" t="s">
        <v>284</v>
      </c>
      <c r="C289" s="12" t="s">
        <v>300</v>
      </c>
      <c r="D289" s="12" t="s">
        <v>4</v>
      </c>
      <c r="E289" s="12" t="s">
        <v>6</v>
      </c>
      <c r="F289" s="8">
        <v>1112.5449028702999</v>
      </c>
    </row>
    <row r="290" spans="1:6" ht="13">
      <c r="A290" s="12" t="s">
        <v>27</v>
      </c>
      <c r="B290" s="8" t="s">
        <v>285</v>
      </c>
      <c r="C290" s="12" t="s">
        <v>300</v>
      </c>
      <c r="D290" s="12" t="s">
        <v>4</v>
      </c>
      <c r="E290" s="12" t="s">
        <v>6</v>
      </c>
      <c r="F290" s="8">
        <v>888.595511323246</v>
      </c>
    </row>
    <row r="291" spans="1:6" ht="13">
      <c r="A291" s="12" t="s">
        <v>28</v>
      </c>
      <c r="B291" s="8" t="s">
        <v>286</v>
      </c>
      <c r="C291" s="12" t="s">
        <v>300</v>
      </c>
      <c r="D291" s="12" t="s">
        <v>4</v>
      </c>
      <c r="E291" s="12" t="s">
        <v>6</v>
      </c>
      <c r="F291" s="8">
        <v>629.82691902919203</v>
      </c>
    </row>
    <row r="292" spans="1:6" ht="13">
      <c r="A292" s="12" t="s">
        <v>29</v>
      </c>
      <c r="B292" s="8" t="s">
        <v>287</v>
      </c>
      <c r="C292" s="12" t="s">
        <v>300</v>
      </c>
      <c r="D292" s="12" t="s">
        <v>4</v>
      </c>
      <c r="E292" s="12" t="s">
        <v>6</v>
      </c>
      <c r="F292" s="8">
        <v>1132.84535676575</v>
      </c>
    </row>
    <row r="293" spans="1:6" ht="13">
      <c r="A293" s="12" t="s">
        <v>30</v>
      </c>
      <c r="B293" s="8" t="s">
        <v>288</v>
      </c>
      <c r="C293" s="12" t="s">
        <v>300</v>
      </c>
      <c r="D293" s="12" t="s">
        <v>4</v>
      </c>
      <c r="E293" s="12" t="s">
        <v>6</v>
      </c>
      <c r="F293" s="8">
        <v>1189.8724300706101</v>
      </c>
    </row>
    <row r="294" spans="1:6" ht="13">
      <c r="A294" s="12" t="s">
        <v>31</v>
      </c>
      <c r="B294" s="8" t="s">
        <v>289</v>
      </c>
      <c r="C294" s="12" t="s">
        <v>300</v>
      </c>
      <c r="D294" s="12" t="s">
        <v>4</v>
      </c>
      <c r="E294" s="12" t="s">
        <v>6</v>
      </c>
      <c r="F294" s="8">
        <v>1043.5735378612801</v>
      </c>
    </row>
    <row r="295" spans="1:6" ht="13">
      <c r="A295" s="12" t="s">
        <v>32</v>
      </c>
      <c r="B295" s="8" t="s">
        <v>290</v>
      </c>
      <c r="C295" s="12" t="s">
        <v>300</v>
      </c>
      <c r="D295" s="12" t="s">
        <v>4</v>
      </c>
      <c r="E295" s="12" t="s">
        <v>6</v>
      </c>
      <c r="F295" s="8">
        <v>1307.2375426871799</v>
      </c>
    </row>
    <row r="296" spans="1:6" ht="13">
      <c r="A296" s="12" t="s">
        <v>33</v>
      </c>
      <c r="B296" s="8" t="s">
        <v>291</v>
      </c>
      <c r="C296" s="12" t="s">
        <v>300</v>
      </c>
      <c r="D296" s="12" t="s">
        <v>4</v>
      </c>
      <c r="E296" s="12" t="s">
        <v>6</v>
      </c>
      <c r="F296" s="8">
        <v>1036.4685379028199</v>
      </c>
    </row>
    <row r="297" spans="1:6" ht="13">
      <c r="A297" s="12" t="s">
        <v>34</v>
      </c>
      <c r="B297" s="8" t="s">
        <v>292</v>
      </c>
      <c r="C297" s="12" t="s">
        <v>300</v>
      </c>
      <c r="D297" s="12" t="s">
        <v>4</v>
      </c>
      <c r="E297" s="12" t="s">
        <v>6</v>
      </c>
      <c r="F297" s="8">
        <v>1372.1639361207301</v>
      </c>
    </row>
    <row r="298" spans="1:6" ht="13">
      <c r="A298" s="12" t="s">
        <v>35</v>
      </c>
      <c r="B298" s="8" t="s">
        <v>293</v>
      </c>
      <c r="C298" s="12" t="s">
        <v>300</v>
      </c>
      <c r="D298" s="12" t="s">
        <v>4</v>
      </c>
      <c r="E298" s="12" t="s">
        <v>6</v>
      </c>
      <c r="F298" s="8">
        <v>995.60018050541498</v>
      </c>
    </row>
    <row r="299" spans="1:6" ht="13">
      <c r="A299" s="12" t="s">
        <v>3</v>
      </c>
      <c r="B299" s="8" t="s">
        <v>261</v>
      </c>
      <c r="C299" s="12" t="s">
        <v>301</v>
      </c>
      <c r="D299" s="12" t="s">
        <v>4</v>
      </c>
      <c r="E299" s="12" t="s">
        <v>6</v>
      </c>
      <c r="F299" s="8">
        <v>1132.38267565448</v>
      </c>
    </row>
    <row r="300" spans="1:6" ht="13">
      <c r="A300" s="12" t="s">
        <v>4</v>
      </c>
      <c r="B300" s="8" t="s">
        <v>262</v>
      </c>
      <c r="C300" s="12" t="s">
        <v>301</v>
      </c>
      <c r="D300" s="12" t="s">
        <v>4</v>
      </c>
      <c r="E300" s="12" t="s">
        <v>6</v>
      </c>
      <c r="F300" s="8">
        <v>949.97831999684604</v>
      </c>
    </row>
    <row r="301" spans="1:6" ht="13">
      <c r="A301" s="12" t="s">
        <v>5</v>
      </c>
      <c r="B301" s="8" t="s">
        <v>263</v>
      </c>
      <c r="C301" s="12" t="s">
        <v>301</v>
      </c>
      <c r="D301" s="12" t="s">
        <v>4</v>
      </c>
      <c r="E301" s="12" t="s">
        <v>6</v>
      </c>
      <c r="F301" s="8">
        <v>1332.5535076349199</v>
      </c>
    </row>
    <row r="302" spans="1:6" ht="13">
      <c r="A302" s="12" t="s">
        <v>6</v>
      </c>
      <c r="B302" s="8" t="s">
        <v>264</v>
      </c>
      <c r="C302" s="12" t="s">
        <v>301</v>
      </c>
      <c r="D302" s="12" t="s">
        <v>4</v>
      </c>
      <c r="E302" s="12" t="s">
        <v>6</v>
      </c>
      <c r="F302" s="8">
        <v>1012.87191390589</v>
      </c>
    </row>
    <row r="303" spans="1:6" ht="13">
      <c r="A303" s="12" t="s">
        <v>7</v>
      </c>
      <c r="B303" s="8" t="s">
        <v>265</v>
      </c>
      <c r="C303" s="12" t="s">
        <v>301</v>
      </c>
      <c r="D303" s="12" t="s">
        <v>4</v>
      </c>
      <c r="E303" s="12" t="s">
        <v>6</v>
      </c>
      <c r="F303" s="8">
        <v>823.79060528160801</v>
      </c>
    </row>
    <row r="304" spans="1:6" ht="13">
      <c r="A304" s="12" t="s">
        <v>8</v>
      </c>
      <c r="B304" s="8" t="s">
        <v>266</v>
      </c>
      <c r="C304" s="12" t="s">
        <v>301</v>
      </c>
      <c r="D304" s="12" t="s">
        <v>4</v>
      </c>
      <c r="E304" s="12" t="s">
        <v>6</v>
      </c>
      <c r="F304" s="8">
        <v>725.40997696565501</v>
      </c>
    </row>
    <row r="305" spans="1:6" ht="13">
      <c r="A305" s="12" t="s">
        <v>9</v>
      </c>
      <c r="B305" s="8" t="s">
        <v>267</v>
      </c>
      <c r="C305" s="12" t="s">
        <v>301</v>
      </c>
      <c r="D305" s="12" t="s">
        <v>4</v>
      </c>
      <c r="E305" s="12" t="s">
        <v>6</v>
      </c>
      <c r="F305" s="8">
        <v>952.95265250994203</v>
      </c>
    </row>
    <row r="306" spans="1:6" ht="13">
      <c r="A306" s="12" t="s">
        <v>10</v>
      </c>
      <c r="B306" s="8" t="s">
        <v>268</v>
      </c>
      <c r="C306" s="12" t="s">
        <v>301</v>
      </c>
      <c r="D306" s="12" t="s">
        <v>4</v>
      </c>
      <c r="E306" s="12" t="s">
        <v>6</v>
      </c>
      <c r="F306" s="8">
        <v>755.47546437482697</v>
      </c>
    </row>
    <row r="307" spans="1:6" ht="13">
      <c r="A307" s="12" t="s">
        <v>11</v>
      </c>
      <c r="B307" s="8" t="s">
        <v>269</v>
      </c>
      <c r="C307" s="12" t="s">
        <v>301</v>
      </c>
      <c r="D307" s="12" t="s">
        <v>4</v>
      </c>
      <c r="E307" s="12" t="s">
        <v>6</v>
      </c>
      <c r="F307" s="8">
        <v>1413.4976463743601</v>
      </c>
    </row>
    <row r="308" spans="1:6" ht="13">
      <c r="A308" s="12" t="s">
        <v>12</v>
      </c>
      <c r="B308" s="8" t="s">
        <v>270</v>
      </c>
      <c r="C308" s="12" t="s">
        <v>301</v>
      </c>
      <c r="D308" s="12" t="s">
        <v>4</v>
      </c>
      <c r="E308" s="12" t="s">
        <v>6</v>
      </c>
      <c r="F308" s="8">
        <v>2114.1097249047298</v>
      </c>
    </row>
    <row r="309" spans="1:6" ht="13">
      <c r="A309" s="12" t="s">
        <v>13</v>
      </c>
      <c r="B309" s="8" t="s">
        <v>271</v>
      </c>
      <c r="C309" s="12" t="s">
        <v>301</v>
      </c>
      <c r="D309" s="12" t="s">
        <v>4</v>
      </c>
      <c r="E309" s="12" t="s">
        <v>6</v>
      </c>
      <c r="F309" s="8">
        <v>857.62864429664501</v>
      </c>
    </row>
    <row r="310" spans="1:6" ht="13">
      <c r="A310" s="12" t="s">
        <v>14</v>
      </c>
      <c r="B310" s="8" t="s">
        <v>272</v>
      </c>
      <c r="C310" s="12" t="s">
        <v>301</v>
      </c>
      <c r="D310" s="12" t="s">
        <v>4</v>
      </c>
      <c r="E310" s="12" t="s">
        <v>6</v>
      </c>
      <c r="F310" s="8">
        <v>1130.81843185649</v>
      </c>
    </row>
    <row r="311" spans="1:6" ht="13">
      <c r="A311" s="12" t="s">
        <v>15</v>
      </c>
      <c r="B311" s="8" t="s">
        <v>273</v>
      </c>
      <c r="C311" s="12" t="s">
        <v>301</v>
      </c>
      <c r="D311" s="12" t="s">
        <v>4</v>
      </c>
      <c r="E311" s="12" t="s">
        <v>6</v>
      </c>
      <c r="F311" s="8">
        <v>731.26142595978104</v>
      </c>
    </row>
    <row r="312" spans="1:6" ht="13">
      <c r="A312" s="12" t="s">
        <v>16</v>
      </c>
      <c r="B312" s="8" t="s">
        <v>274</v>
      </c>
      <c r="C312" s="12" t="s">
        <v>301</v>
      </c>
      <c r="D312" s="12" t="s">
        <v>4</v>
      </c>
      <c r="E312" s="12" t="s">
        <v>6</v>
      </c>
      <c r="F312" s="8">
        <v>899.19854043135501</v>
      </c>
    </row>
    <row r="313" spans="1:6" ht="13">
      <c r="A313" s="12" t="s">
        <v>17</v>
      </c>
      <c r="B313" s="8" t="s">
        <v>275</v>
      </c>
      <c r="C313" s="12" t="s">
        <v>301</v>
      </c>
      <c r="D313" s="12" t="s">
        <v>4</v>
      </c>
      <c r="E313" s="12" t="s">
        <v>6</v>
      </c>
      <c r="F313" s="8">
        <v>1225.55716014207</v>
      </c>
    </row>
    <row r="314" spans="1:6" ht="13">
      <c r="A314" s="12" t="s">
        <v>18</v>
      </c>
      <c r="B314" s="8" t="s">
        <v>276</v>
      </c>
      <c r="C314" s="12" t="s">
        <v>301</v>
      </c>
      <c r="D314" s="12" t="s">
        <v>4</v>
      </c>
      <c r="E314" s="12" t="s">
        <v>6</v>
      </c>
      <c r="F314" s="8">
        <v>1179.8690755540799</v>
      </c>
    </row>
    <row r="315" spans="1:6" ht="13">
      <c r="A315" s="12" t="s">
        <v>19</v>
      </c>
      <c r="B315" s="8" t="s">
        <v>277</v>
      </c>
      <c r="C315" s="12" t="s">
        <v>301</v>
      </c>
      <c r="D315" s="12" t="s">
        <v>4</v>
      </c>
      <c r="E315" s="12" t="s">
        <v>6</v>
      </c>
      <c r="F315" s="8">
        <v>862.65333221903404</v>
      </c>
    </row>
    <row r="316" spans="1:6" ht="13">
      <c r="A316" s="12" t="s">
        <v>20</v>
      </c>
      <c r="B316" s="8" t="s">
        <v>278</v>
      </c>
      <c r="C316" s="12" t="s">
        <v>301</v>
      </c>
      <c r="D316" s="12" t="s">
        <v>4</v>
      </c>
      <c r="E316" s="12" t="s">
        <v>6</v>
      </c>
      <c r="F316" s="8">
        <v>888.77813771907995</v>
      </c>
    </row>
    <row r="317" spans="1:6" ht="13">
      <c r="A317" s="12" t="s">
        <v>21</v>
      </c>
      <c r="B317" s="8" t="s">
        <v>279</v>
      </c>
      <c r="C317" s="12" t="s">
        <v>301</v>
      </c>
      <c r="D317" s="12" t="s">
        <v>4</v>
      </c>
      <c r="E317" s="12" t="s">
        <v>6</v>
      </c>
      <c r="F317" s="8">
        <v>605.10805500982303</v>
      </c>
    </row>
    <row r="318" spans="1:6" ht="13">
      <c r="A318" s="12" t="s">
        <v>22</v>
      </c>
      <c r="B318" s="8" t="s">
        <v>280</v>
      </c>
      <c r="C318" s="12" t="s">
        <v>301</v>
      </c>
      <c r="D318" s="12" t="s">
        <v>4</v>
      </c>
      <c r="E318" s="12" t="s">
        <v>6</v>
      </c>
      <c r="F318" s="8">
        <v>1175.7595736497999</v>
      </c>
    </row>
    <row r="319" spans="1:6" ht="13">
      <c r="A319" s="12" t="s">
        <v>23</v>
      </c>
      <c r="B319" s="8" t="s">
        <v>281</v>
      </c>
      <c r="C319" s="12" t="s">
        <v>301</v>
      </c>
      <c r="D319" s="12" t="s">
        <v>4</v>
      </c>
      <c r="E319" s="12" t="s">
        <v>6</v>
      </c>
      <c r="F319" s="8">
        <v>810.34894617886505</v>
      </c>
    </row>
    <row r="320" spans="1:6" ht="13">
      <c r="A320" s="12" t="s">
        <v>24</v>
      </c>
      <c r="B320" s="8" t="s">
        <v>282</v>
      </c>
      <c r="C320" s="12" t="s">
        <v>301</v>
      </c>
      <c r="D320" s="12" t="s">
        <v>4</v>
      </c>
      <c r="E320" s="12" t="s">
        <v>6</v>
      </c>
      <c r="F320" s="8">
        <v>1501.41497957563</v>
      </c>
    </row>
    <row r="321" spans="1:6" ht="13">
      <c r="A321" s="12" t="s">
        <v>25</v>
      </c>
      <c r="B321" s="8" t="s">
        <v>283</v>
      </c>
      <c r="C321" s="12" t="s">
        <v>301</v>
      </c>
      <c r="D321" s="12" t="s">
        <v>4</v>
      </c>
      <c r="E321" s="12" t="s">
        <v>6</v>
      </c>
      <c r="F321" s="8">
        <v>1141.26856390372</v>
      </c>
    </row>
    <row r="322" spans="1:6" ht="13">
      <c r="A322" s="12" t="s">
        <v>26</v>
      </c>
      <c r="B322" s="8" t="s">
        <v>284</v>
      </c>
      <c r="C322" s="12" t="s">
        <v>301</v>
      </c>
      <c r="D322" s="12" t="s">
        <v>4</v>
      </c>
      <c r="E322" s="12" t="s">
        <v>6</v>
      </c>
      <c r="F322" s="8">
        <v>948.53268499811702</v>
      </c>
    </row>
    <row r="323" spans="1:6" ht="13">
      <c r="A323" s="12" t="s">
        <v>27</v>
      </c>
      <c r="B323" s="8" t="s">
        <v>285</v>
      </c>
      <c r="C323" s="12" t="s">
        <v>301</v>
      </c>
      <c r="D323" s="12" t="s">
        <v>4</v>
      </c>
      <c r="E323" s="12" t="s">
        <v>6</v>
      </c>
      <c r="F323" s="8">
        <v>920.02952333544999</v>
      </c>
    </row>
    <row r="324" spans="1:6" ht="13">
      <c r="A324" s="12" t="s">
        <v>28</v>
      </c>
      <c r="B324" s="8" t="s">
        <v>286</v>
      </c>
      <c r="C324" s="12" t="s">
        <v>301</v>
      </c>
      <c r="D324" s="12" t="s">
        <v>4</v>
      </c>
      <c r="E324" s="12" t="s">
        <v>6</v>
      </c>
      <c r="F324" s="8">
        <v>821.98175967454199</v>
      </c>
    </row>
    <row r="325" spans="1:6" ht="13">
      <c r="A325" s="12" t="s">
        <v>29</v>
      </c>
      <c r="B325" s="8" t="s">
        <v>287</v>
      </c>
      <c r="C325" s="12" t="s">
        <v>301</v>
      </c>
      <c r="D325" s="12" t="s">
        <v>4</v>
      </c>
      <c r="E325" s="12" t="s">
        <v>6</v>
      </c>
      <c r="F325" s="8">
        <v>1048.060538322</v>
      </c>
    </row>
    <row r="326" spans="1:6" ht="13">
      <c r="A326" s="12" t="s">
        <v>30</v>
      </c>
      <c r="B326" s="8" t="s">
        <v>288</v>
      </c>
      <c r="C326" s="12" t="s">
        <v>301</v>
      </c>
      <c r="D326" s="12" t="s">
        <v>4</v>
      </c>
      <c r="E326" s="12" t="s">
        <v>6</v>
      </c>
      <c r="F326" s="8">
        <v>1352.43511227763</v>
      </c>
    </row>
    <row r="327" spans="1:6" ht="13">
      <c r="A327" s="12" t="s">
        <v>31</v>
      </c>
      <c r="B327" s="8" t="s">
        <v>289</v>
      </c>
      <c r="C327" s="12" t="s">
        <v>301</v>
      </c>
      <c r="D327" s="12" t="s">
        <v>4</v>
      </c>
      <c r="E327" s="12" t="s">
        <v>6</v>
      </c>
      <c r="F327" s="8">
        <v>1145.56944405779</v>
      </c>
    </row>
    <row r="328" spans="1:6" ht="13">
      <c r="A328" s="12" t="s">
        <v>32</v>
      </c>
      <c r="B328" s="8" t="s">
        <v>290</v>
      </c>
      <c r="C328" s="12" t="s">
        <v>301</v>
      </c>
      <c r="D328" s="12" t="s">
        <v>4</v>
      </c>
      <c r="E328" s="12" t="s">
        <v>6</v>
      </c>
      <c r="F328" s="8">
        <v>1314.8175505983199</v>
      </c>
    </row>
    <row r="329" spans="1:6" ht="13">
      <c r="A329" s="12" t="s">
        <v>33</v>
      </c>
      <c r="B329" s="8" t="s">
        <v>291</v>
      </c>
      <c r="C329" s="12" t="s">
        <v>301</v>
      </c>
      <c r="D329" s="12" t="s">
        <v>4</v>
      </c>
      <c r="E329" s="12" t="s">
        <v>6</v>
      </c>
      <c r="F329" s="8">
        <v>1104.42411754061</v>
      </c>
    </row>
    <row r="330" spans="1:6" ht="13">
      <c r="A330" s="12" t="s">
        <v>34</v>
      </c>
      <c r="B330" s="8" t="s">
        <v>292</v>
      </c>
      <c r="C330" s="12" t="s">
        <v>301</v>
      </c>
      <c r="D330" s="12" t="s">
        <v>4</v>
      </c>
      <c r="E330" s="12" t="s">
        <v>6</v>
      </c>
      <c r="F330" s="8">
        <v>1205.6087013497599</v>
      </c>
    </row>
    <row r="331" spans="1:6" ht="13">
      <c r="A331" s="12" t="s">
        <v>35</v>
      </c>
      <c r="B331" s="8" t="s">
        <v>293</v>
      </c>
      <c r="C331" s="12" t="s">
        <v>301</v>
      </c>
      <c r="D331" s="12" t="s">
        <v>4</v>
      </c>
      <c r="E331" s="12" t="s">
        <v>6</v>
      </c>
      <c r="F331" s="8">
        <v>907.13841632284004</v>
      </c>
    </row>
    <row r="332" spans="1:6" ht="13">
      <c r="A332" s="12" t="s">
        <v>3</v>
      </c>
      <c r="B332" s="8" t="s">
        <v>261</v>
      </c>
      <c r="C332" s="12" t="s">
        <v>302</v>
      </c>
      <c r="D332" s="12" t="s">
        <v>4</v>
      </c>
      <c r="E332" s="12" t="s">
        <v>6</v>
      </c>
      <c r="F332" s="8">
        <v>1098.3478929908899</v>
      </c>
    </row>
    <row r="333" spans="1:6" ht="13">
      <c r="A333" s="12" t="s">
        <v>4</v>
      </c>
      <c r="B333" s="8" t="s">
        <v>262</v>
      </c>
      <c r="C333" s="12" t="s">
        <v>302</v>
      </c>
      <c r="D333" s="12" t="s">
        <v>4</v>
      </c>
      <c r="E333" s="12" t="s">
        <v>6</v>
      </c>
      <c r="F333" s="8">
        <v>1034.2823939570001</v>
      </c>
    </row>
    <row r="334" spans="1:6" ht="13">
      <c r="A334" s="12" t="s">
        <v>5</v>
      </c>
      <c r="B334" s="8" t="s">
        <v>263</v>
      </c>
      <c r="C334" s="12" t="s">
        <v>302</v>
      </c>
      <c r="D334" s="12" t="s">
        <v>4</v>
      </c>
      <c r="E334" s="12" t="s">
        <v>6</v>
      </c>
      <c r="F334" s="8">
        <v>1289.7202177490799</v>
      </c>
    </row>
    <row r="335" spans="1:6" ht="13">
      <c r="A335" s="12" t="s">
        <v>6</v>
      </c>
      <c r="B335" s="8" t="s">
        <v>264</v>
      </c>
      <c r="C335" s="12" t="s">
        <v>302</v>
      </c>
      <c r="D335" s="12" t="s">
        <v>4</v>
      </c>
      <c r="E335" s="12" t="s">
        <v>6</v>
      </c>
      <c r="F335" s="8">
        <v>901.81083615900695</v>
      </c>
    </row>
    <row r="336" spans="1:6" ht="13">
      <c r="A336" s="12" t="s">
        <v>7</v>
      </c>
      <c r="B336" s="8" t="s">
        <v>265</v>
      </c>
      <c r="C336" s="12" t="s">
        <v>302</v>
      </c>
      <c r="D336" s="12" t="s">
        <v>4</v>
      </c>
      <c r="E336" s="12" t="s">
        <v>6</v>
      </c>
      <c r="F336" s="8">
        <v>779.47705969412903</v>
      </c>
    </row>
    <row r="337" spans="1:6" ht="13">
      <c r="A337" s="12" t="s">
        <v>8</v>
      </c>
      <c r="B337" s="8" t="s">
        <v>266</v>
      </c>
      <c r="C337" s="12" t="s">
        <v>302</v>
      </c>
      <c r="D337" s="12" t="s">
        <v>4</v>
      </c>
      <c r="E337" s="12" t="s">
        <v>6</v>
      </c>
      <c r="F337" s="8">
        <v>897.65660682289297</v>
      </c>
    </row>
    <row r="338" spans="1:6" ht="13">
      <c r="A338" s="12" t="s">
        <v>9</v>
      </c>
      <c r="B338" s="8" t="s">
        <v>267</v>
      </c>
      <c r="C338" s="12" t="s">
        <v>302</v>
      </c>
      <c r="D338" s="12" t="s">
        <v>4</v>
      </c>
      <c r="E338" s="12" t="s">
        <v>6</v>
      </c>
      <c r="F338" s="8">
        <v>827.41451270410801</v>
      </c>
    </row>
    <row r="339" spans="1:6" ht="13">
      <c r="A339" s="12" t="s">
        <v>10</v>
      </c>
      <c r="B339" s="8" t="s">
        <v>268</v>
      </c>
      <c r="C339" s="12" t="s">
        <v>302</v>
      </c>
      <c r="D339" s="12" t="s">
        <v>4</v>
      </c>
      <c r="E339" s="12" t="s">
        <v>6</v>
      </c>
      <c r="F339" s="8">
        <v>697.35804191007503</v>
      </c>
    </row>
    <row r="340" spans="1:6" ht="13">
      <c r="A340" s="12" t="s">
        <v>11</v>
      </c>
      <c r="B340" s="8" t="s">
        <v>269</v>
      </c>
      <c r="C340" s="12" t="s">
        <v>302</v>
      </c>
      <c r="D340" s="12" t="s">
        <v>4</v>
      </c>
      <c r="E340" s="12" t="s">
        <v>6</v>
      </c>
      <c r="F340" s="8">
        <v>1251.2594286959099</v>
      </c>
    </row>
    <row r="341" spans="1:6" ht="13">
      <c r="A341" s="12" t="s">
        <v>12</v>
      </c>
      <c r="B341" s="8" t="s">
        <v>270</v>
      </c>
      <c r="C341" s="12" t="s">
        <v>302</v>
      </c>
      <c r="D341" s="12" t="s">
        <v>4</v>
      </c>
      <c r="E341" s="12" t="s">
        <v>6</v>
      </c>
      <c r="F341" s="8">
        <v>1907.85799009671</v>
      </c>
    </row>
    <row r="342" spans="1:6" ht="13">
      <c r="A342" s="12" t="s">
        <v>13</v>
      </c>
      <c r="B342" s="8" t="s">
        <v>271</v>
      </c>
      <c r="C342" s="12" t="s">
        <v>302</v>
      </c>
      <c r="D342" s="12" t="s">
        <v>4</v>
      </c>
      <c r="E342" s="12" t="s">
        <v>6</v>
      </c>
      <c r="F342" s="8">
        <v>951.84507900783001</v>
      </c>
    </row>
    <row r="343" spans="1:6" ht="13">
      <c r="A343" s="12" t="s">
        <v>14</v>
      </c>
      <c r="B343" s="8" t="s">
        <v>272</v>
      </c>
      <c r="C343" s="12" t="s">
        <v>302</v>
      </c>
      <c r="D343" s="12" t="s">
        <v>4</v>
      </c>
      <c r="E343" s="12" t="s">
        <v>6</v>
      </c>
      <c r="F343" s="8">
        <v>1209.8413179141</v>
      </c>
    </row>
    <row r="344" spans="1:6" ht="13">
      <c r="A344" s="12" t="s">
        <v>15</v>
      </c>
      <c r="B344" s="8" t="s">
        <v>273</v>
      </c>
      <c r="C344" s="12" t="s">
        <v>302</v>
      </c>
      <c r="D344" s="12" t="s">
        <v>4</v>
      </c>
      <c r="E344" s="12" t="s">
        <v>6</v>
      </c>
      <c r="F344" s="8">
        <v>531.94113294417502</v>
      </c>
    </row>
    <row r="345" spans="1:6" ht="13">
      <c r="A345" s="12" t="s">
        <v>16</v>
      </c>
      <c r="B345" s="8" t="s">
        <v>274</v>
      </c>
      <c r="C345" s="12" t="s">
        <v>302</v>
      </c>
      <c r="D345" s="12" t="s">
        <v>4</v>
      </c>
      <c r="E345" s="12" t="s">
        <v>6</v>
      </c>
      <c r="F345" s="8">
        <v>929.35313816917403</v>
      </c>
    </row>
    <row r="346" spans="1:6" ht="13">
      <c r="A346" s="12" t="s">
        <v>17</v>
      </c>
      <c r="B346" s="8" t="s">
        <v>275</v>
      </c>
      <c r="C346" s="12" t="s">
        <v>302</v>
      </c>
      <c r="D346" s="12" t="s">
        <v>4</v>
      </c>
      <c r="E346" s="12" t="s">
        <v>6</v>
      </c>
      <c r="F346" s="8">
        <v>1177.71684945164</v>
      </c>
    </row>
    <row r="347" spans="1:6" ht="13">
      <c r="A347" s="12" t="s">
        <v>18</v>
      </c>
      <c r="B347" s="8" t="s">
        <v>276</v>
      </c>
      <c r="C347" s="12" t="s">
        <v>302</v>
      </c>
      <c r="D347" s="12" t="s">
        <v>4</v>
      </c>
      <c r="E347" s="12" t="s">
        <v>6</v>
      </c>
      <c r="F347" s="8">
        <v>1231.4489394429299</v>
      </c>
    </row>
    <row r="348" spans="1:6" ht="13">
      <c r="A348" s="12" t="s">
        <v>19</v>
      </c>
      <c r="B348" s="8" t="s">
        <v>277</v>
      </c>
      <c r="C348" s="12" t="s">
        <v>302</v>
      </c>
      <c r="D348" s="12" t="s">
        <v>4</v>
      </c>
      <c r="E348" s="12" t="s">
        <v>6</v>
      </c>
      <c r="F348" s="8">
        <v>781.45752110020999</v>
      </c>
    </row>
    <row r="349" spans="1:6" ht="13">
      <c r="A349" s="12" t="s">
        <v>20</v>
      </c>
      <c r="B349" s="8" t="s">
        <v>278</v>
      </c>
      <c r="C349" s="12" t="s">
        <v>302</v>
      </c>
      <c r="D349" s="12" t="s">
        <v>4</v>
      </c>
      <c r="E349" s="12" t="s">
        <v>6</v>
      </c>
      <c r="F349" s="8">
        <v>958.04759983864506</v>
      </c>
    </row>
    <row r="350" spans="1:6" ht="13">
      <c r="A350" s="12" t="s">
        <v>21</v>
      </c>
      <c r="B350" s="8" t="s">
        <v>279</v>
      </c>
      <c r="C350" s="12" t="s">
        <v>302</v>
      </c>
      <c r="D350" s="12" t="s">
        <v>4</v>
      </c>
      <c r="E350" s="12" t="s">
        <v>6</v>
      </c>
      <c r="F350" s="8">
        <v>537.132181223727</v>
      </c>
    </row>
    <row r="351" spans="1:6" ht="13">
      <c r="A351" s="12" t="s">
        <v>22</v>
      </c>
      <c r="B351" s="8" t="s">
        <v>280</v>
      </c>
      <c r="C351" s="12" t="s">
        <v>302</v>
      </c>
      <c r="D351" s="12" t="s">
        <v>4</v>
      </c>
      <c r="E351" s="12" t="s">
        <v>6</v>
      </c>
      <c r="F351" s="8">
        <v>1047.37729047121</v>
      </c>
    </row>
    <row r="352" spans="1:6" ht="13">
      <c r="A352" s="12" t="s">
        <v>23</v>
      </c>
      <c r="B352" s="8" t="s">
        <v>281</v>
      </c>
      <c r="C352" s="12" t="s">
        <v>302</v>
      </c>
      <c r="D352" s="12" t="s">
        <v>4</v>
      </c>
      <c r="E352" s="12" t="s">
        <v>6</v>
      </c>
      <c r="F352" s="8">
        <v>804.63528044173199</v>
      </c>
    </row>
    <row r="353" spans="1:6" ht="13">
      <c r="A353" s="12" t="s">
        <v>24</v>
      </c>
      <c r="B353" s="8" t="s">
        <v>282</v>
      </c>
      <c r="C353" s="12" t="s">
        <v>302</v>
      </c>
      <c r="D353" s="12" t="s">
        <v>4</v>
      </c>
      <c r="E353" s="12" t="s">
        <v>6</v>
      </c>
      <c r="F353" s="8">
        <v>1428.6690394995901</v>
      </c>
    </row>
    <row r="354" spans="1:6" ht="13">
      <c r="A354" s="12" t="s">
        <v>25</v>
      </c>
      <c r="B354" s="8" t="s">
        <v>283</v>
      </c>
      <c r="C354" s="12" t="s">
        <v>302</v>
      </c>
      <c r="D354" s="12" t="s">
        <v>4</v>
      </c>
      <c r="E354" s="12" t="s">
        <v>6</v>
      </c>
      <c r="F354" s="8">
        <v>1234.6591749223701</v>
      </c>
    </row>
    <row r="355" spans="1:6" ht="13">
      <c r="A355" s="12" t="s">
        <v>26</v>
      </c>
      <c r="B355" s="8" t="s">
        <v>284</v>
      </c>
      <c r="C355" s="12" t="s">
        <v>302</v>
      </c>
      <c r="D355" s="12" t="s">
        <v>4</v>
      </c>
      <c r="E355" s="12" t="s">
        <v>6</v>
      </c>
      <c r="F355" s="8">
        <v>992.83342073064102</v>
      </c>
    </row>
    <row r="356" spans="1:6" ht="13">
      <c r="A356" s="12" t="s">
        <v>27</v>
      </c>
      <c r="B356" s="8" t="s">
        <v>285</v>
      </c>
      <c r="C356" s="12" t="s">
        <v>302</v>
      </c>
      <c r="D356" s="12" t="s">
        <v>4</v>
      </c>
      <c r="E356" s="12" t="s">
        <v>6</v>
      </c>
      <c r="F356" s="8">
        <v>877.22292384885804</v>
      </c>
    </row>
    <row r="357" spans="1:6" ht="13">
      <c r="A357" s="12" t="s">
        <v>28</v>
      </c>
      <c r="B357" s="8" t="s">
        <v>286</v>
      </c>
      <c r="C357" s="12" t="s">
        <v>302</v>
      </c>
      <c r="D357" s="12" t="s">
        <v>4</v>
      </c>
      <c r="E357" s="12" t="s">
        <v>6</v>
      </c>
      <c r="F357" s="8">
        <v>565.743269605931</v>
      </c>
    </row>
    <row r="358" spans="1:6" ht="13">
      <c r="A358" s="12" t="s">
        <v>29</v>
      </c>
      <c r="B358" s="8" t="s">
        <v>287</v>
      </c>
      <c r="C358" s="12" t="s">
        <v>302</v>
      </c>
      <c r="D358" s="12" t="s">
        <v>4</v>
      </c>
      <c r="E358" s="12" t="s">
        <v>6</v>
      </c>
      <c r="F358" s="8">
        <v>1129.13457181695</v>
      </c>
    </row>
    <row r="359" spans="1:6" ht="13">
      <c r="A359" s="12" t="s">
        <v>30</v>
      </c>
      <c r="B359" s="8" t="s">
        <v>288</v>
      </c>
      <c r="C359" s="12" t="s">
        <v>302</v>
      </c>
      <c r="D359" s="12" t="s">
        <v>4</v>
      </c>
      <c r="E359" s="12" t="s">
        <v>6</v>
      </c>
      <c r="F359" s="8">
        <v>1610.7817147945</v>
      </c>
    </row>
    <row r="360" spans="1:6" ht="13">
      <c r="A360" s="12" t="s">
        <v>31</v>
      </c>
      <c r="B360" s="8" t="s">
        <v>289</v>
      </c>
      <c r="C360" s="12" t="s">
        <v>302</v>
      </c>
      <c r="D360" s="12" t="s">
        <v>4</v>
      </c>
      <c r="E360" s="12" t="s">
        <v>6</v>
      </c>
      <c r="F360" s="8">
        <v>1125.40655671646</v>
      </c>
    </row>
    <row r="361" spans="1:6" ht="13">
      <c r="A361" s="12" t="s">
        <v>32</v>
      </c>
      <c r="B361" s="8" t="s">
        <v>290</v>
      </c>
      <c r="C361" s="12" t="s">
        <v>302</v>
      </c>
      <c r="D361" s="12" t="s">
        <v>4</v>
      </c>
      <c r="E361" s="12" t="s">
        <v>6</v>
      </c>
      <c r="F361" s="8">
        <v>1543.8726397630501</v>
      </c>
    </row>
    <row r="362" spans="1:6" ht="13">
      <c r="A362" s="12" t="s">
        <v>33</v>
      </c>
      <c r="B362" s="8" t="s">
        <v>291</v>
      </c>
      <c r="C362" s="12" t="s">
        <v>302</v>
      </c>
      <c r="D362" s="12" t="s">
        <v>4</v>
      </c>
      <c r="E362" s="12" t="s">
        <v>6</v>
      </c>
      <c r="F362" s="8">
        <v>1088.0437311002599</v>
      </c>
    </row>
    <row r="363" spans="1:6" ht="13">
      <c r="A363" s="12" t="s">
        <v>34</v>
      </c>
      <c r="B363" s="8" t="s">
        <v>292</v>
      </c>
      <c r="C363" s="12" t="s">
        <v>302</v>
      </c>
      <c r="D363" s="12" t="s">
        <v>4</v>
      </c>
      <c r="E363" s="12" t="s">
        <v>6</v>
      </c>
      <c r="F363" s="8">
        <v>1213.0703686990701</v>
      </c>
    </row>
    <row r="364" spans="1:6" ht="13">
      <c r="A364" s="12" t="s">
        <v>35</v>
      </c>
      <c r="B364" s="8" t="s">
        <v>293</v>
      </c>
      <c r="C364" s="12" t="s">
        <v>302</v>
      </c>
      <c r="D364" s="12" t="s">
        <v>4</v>
      </c>
      <c r="E364" s="12" t="s">
        <v>6</v>
      </c>
      <c r="F364" s="8">
        <v>1080.36233690684</v>
      </c>
    </row>
    <row r="365" spans="1:6" ht="13">
      <c r="A365" s="12" t="s">
        <v>3</v>
      </c>
      <c r="B365" s="8" t="s">
        <v>261</v>
      </c>
      <c r="C365" s="12" t="s">
        <v>303</v>
      </c>
      <c r="D365" s="12" t="s">
        <v>4</v>
      </c>
      <c r="E365" s="12" t="s">
        <v>6</v>
      </c>
      <c r="F365" s="8">
        <v>1130.39637806214</v>
      </c>
    </row>
    <row r="366" spans="1:6" ht="13">
      <c r="A366" s="12" t="s">
        <v>4</v>
      </c>
      <c r="B366" s="8" t="s">
        <v>262</v>
      </c>
      <c r="C366" s="12" t="s">
        <v>303</v>
      </c>
      <c r="D366" s="12" t="s">
        <v>4</v>
      </c>
      <c r="E366" s="12" t="s">
        <v>6</v>
      </c>
      <c r="F366" s="8">
        <v>1035.4286597380501</v>
      </c>
    </row>
    <row r="367" spans="1:6" ht="13">
      <c r="A367" s="12" t="s">
        <v>5</v>
      </c>
      <c r="B367" s="8" t="s">
        <v>263</v>
      </c>
      <c r="C367" s="12" t="s">
        <v>303</v>
      </c>
      <c r="D367" s="12" t="s">
        <v>4</v>
      </c>
      <c r="E367" s="12" t="s">
        <v>6</v>
      </c>
      <c r="F367" s="8">
        <v>1288.40739380585</v>
      </c>
    </row>
    <row r="368" spans="1:6" ht="13">
      <c r="A368" s="12" t="s">
        <v>6</v>
      </c>
      <c r="B368" s="8" t="s">
        <v>264</v>
      </c>
      <c r="C368" s="12" t="s">
        <v>303</v>
      </c>
      <c r="D368" s="12" t="s">
        <v>4</v>
      </c>
      <c r="E368" s="12" t="s">
        <v>6</v>
      </c>
      <c r="F368" s="8">
        <v>827.25426787997299</v>
      </c>
    </row>
    <row r="369" spans="1:6" ht="13">
      <c r="A369" s="12" t="s">
        <v>7</v>
      </c>
      <c r="B369" s="8" t="s">
        <v>265</v>
      </c>
      <c r="C369" s="12" t="s">
        <v>303</v>
      </c>
      <c r="D369" s="12" t="s">
        <v>4</v>
      </c>
      <c r="E369" s="12" t="s">
        <v>6</v>
      </c>
      <c r="F369" s="8">
        <v>978.20646981209302</v>
      </c>
    </row>
    <row r="370" spans="1:6" ht="13">
      <c r="A370" s="12" t="s">
        <v>8</v>
      </c>
      <c r="B370" s="8" t="s">
        <v>266</v>
      </c>
      <c r="C370" s="12" t="s">
        <v>303</v>
      </c>
      <c r="D370" s="12" t="s">
        <v>4</v>
      </c>
      <c r="E370" s="12" t="s">
        <v>6</v>
      </c>
      <c r="F370" s="8">
        <v>842.82073067119802</v>
      </c>
    </row>
    <row r="371" spans="1:6" ht="13">
      <c r="A371" s="12" t="s">
        <v>9</v>
      </c>
      <c r="B371" s="8" t="s">
        <v>267</v>
      </c>
      <c r="C371" s="12" t="s">
        <v>303</v>
      </c>
      <c r="D371" s="12" t="s">
        <v>4</v>
      </c>
      <c r="E371" s="12" t="s">
        <v>6</v>
      </c>
      <c r="F371" s="8">
        <v>969.04830778131304</v>
      </c>
    </row>
    <row r="372" spans="1:6" ht="13">
      <c r="A372" s="12" t="s">
        <v>10</v>
      </c>
      <c r="B372" s="8" t="s">
        <v>268</v>
      </c>
      <c r="C372" s="12" t="s">
        <v>303</v>
      </c>
      <c r="D372" s="12" t="s">
        <v>4</v>
      </c>
      <c r="E372" s="12" t="s">
        <v>6</v>
      </c>
      <c r="F372" s="8">
        <v>788.725341155009</v>
      </c>
    </row>
    <row r="373" spans="1:6" ht="13">
      <c r="A373" s="12" t="s">
        <v>11</v>
      </c>
      <c r="B373" s="8" t="s">
        <v>269</v>
      </c>
      <c r="C373" s="12" t="s">
        <v>303</v>
      </c>
      <c r="D373" s="12" t="s">
        <v>4</v>
      </c>
      <c r="E373" s="12" t="s">
        <v>6</v>
      </c>
      <c r="F373" s="8">
        <v>1437.95981273081</v>
      </c>
    </row>
    <row r="374" spans="1:6" ht="13">
      <c r="A374" s="12" t="s">
        <v>12</v>
      </c>
      <c r="B374" s="8" t="s">
        <v>270</v>
      </c>
      <c r="C374" s="12" t="s">
        <v>303</v>
      </c>
      <c r="D374" s="12" t="s">
        <v>4</v>
      </c>
      <c r="E374" s="12" t="s">
        <v>6</v>
      </c>
      <c r="F374" s="8">
        <v>1918.88940683648</v>
      </c>
    </row>
    <row r="375" spans="1:6" ht="13">
      <c r="A375" s="12" t="s">
        <v>13</v>
      </c>
      <c r="B375" s="8" t="s">
        <v>271</v>
      </c>
      <c r="C375" s="12" t="s">
        <v>303</v>
      </c>
      <c r="D375" s="12" t="s">
        <v>4</v>
      </c>
      <c r="E375" s="12" t="s">
        <v>6</v>
      </c>
      <c r="F375" s="8">
        <v>1162.8182918436601</v>
      </c>
    </row>
    <row r="376" spans="1:6" ht="13">
      <c r="A376" s="12" t="s">
        <v>14</v>
      </c>
      <c r="B376" s="8" t="s">
        <v>272</v>
      </c>
      <c r="C376" s="12" t="s">
        <v>303</v>
      </c>
      <c r="D376" s="12" t="s">
        <v>4</v>
      </c>
      <c r="E376" s="12" t="s">
        <v>6</v>
      </c>
      <c r="F376" s="8">
        <v>1119.5489211915799</v>
      </c>
    </row>
    <row r="377" spans="1:6" ht="13">
      <c r="A377" s="12" t="s">
        <v>15</v>
      </c>
      <c r="B377" s="8" t="s">
        <v>273</v>
      </c>
      <c r="C377" s="12" t="s">
        <v>303</v>
      </c>
      <c r="D377" s="12" t="s">
        <v>4</v>
      </c>
      <c r="E377" s="12" t="s">
        <v>6</v>
      </c>
      <c r="F377" s="8">
        <v>636.25158411888299</v>
      </c>
    </row>
    <row r="378" spans="1:6" ht="13">
      <c r="A378" s="12" t="s">
        <v>16</v>
      </c>
      <c r="B378" s="8" t="s">
        <v>274</v>
      </c>
      <c r="C378" s="12" t="s">
        <v>303</v>
      </c>
      <c r="D378" s="12" t="s">
        <v>4</v>
      </c>
      <c r="E378" s="12" t="s">
        <v>6</v>
      </c>
      <c r="F378" s="8">
        <v>947.27520005060603</v>
      </c>
    </row>
    <row r="379" spans="1:6" ht="13">
      <c r="A379" s="12" t="s">
        <v>17</v>
      </c>
      <c r="B379" s="8" t="s">
        <v>275</v>
      </c>
      <c r="C379" s="12" t="s">
        <v>303</v>
      </c>
      <c r="D379" s="12" t="s">
        <v>4</v>
      </c>
      <c r="E379" s="12" t="s">
        <v>6</v>
      </c>
      <c r="F379" s="8">
        <v>1244.8567275235901</v>
      </c>
    </row>
    <row r="380" spans="1:6" ht="13">
      <c r="A380" s="12" t="s">
        <v>18</v>
      </c>
      <c r="B380" s="8" t="s">
        <v>276</v>
      </c>
      <c r="C380" s="12" t="s">
        <v>303</v>
      </c>
      <c r="D380" s="12" t="s">
        <v>4</v>
      </c>
      <c r="E380" s="12" t="s">
        <v>6</v>
      </c>
      <c r="F380" s="8">
        <v>1248.13181655365</v>
      </c>
    </row>
    <row r="381" spans="1:6" ht="13">
      <c r="A381" s="12" t="s">
        <v>19</v>
      </c>
      <c r="B381" s="8" t="s">
        <v>277</v>
      </c>
      <c r="C381" s="12" t="s">
        <v>303</v>
      </c>
      <c r="D381" s="12" t="s">
        <v>4</v>
      </c>
      <c r="E381" s="12" t="s">
        <v>6</v>
      </c>
      <c r="F381" s="8">
        <v>885.36770959222997</v>
      </c>
    </row>
    <row r="382" spans="1:6" ht="13">
      <c r="A382" s="12" t="s">
        <v>20</v>
      </c>
      <c r="B382" s="8" t="s">
        <v>278</v>
      </c>
      <c r="C382" s="12" t="s">
        <v>303</v>
      </c>
      <c r="D382" s="12" t="s">
        <v>4</v>
      </c>
      <c r="E382" s="12" t="s">
        <v>6</v>
      </c>
      <c r="F382" s="8">
        <v>1071.6257591728199</v>
      </c>
    </row>
    <row r="383" spans="1:6" ht="13">
      <c r="A383" s="12" t="s">
        <v>21</v>
      </c>
      <c r="B383" s="8" t="s">
        <v>279</v>
      </c>
      <c r="C383" s="12" t="s">
        <v>303</v>
      </c>
      <c r="D383" s="12" t="s">
        <v>4</v>
      </c>
      <c r="E383" s="12" t="s">
        <v>6</v>
      </c>
      <c r="F383" s="8">
        <v>532.61289077576203</v>
      </c>
    </row>
    <row r="384" spans="1:6" ht="13">
      <c r="A384" s="12" t="s">
        <v>22</v>
      </c>
      <c r="B384" s="8" t="s">
        <v>280</v>
      </c>
      <c r="C384" s="12" t="s">
        <v>303</v>
      </c>
      <c r="D384" s="12" t="s">
        <v>4</v>
      </c>
      <c r="E384" s="12" t="s">
        <v>6</v>
      </c>
      <c r="F384" s="8">
        <v>858.92596722999099</v>
      </c>
    </row>
    <row r="385" spans="1:6" ht="13">
      <c r="A385" s="12" t="s">
        <v>23</v>
      </c>
      <c r="B385" s="8" t="s">
        <v>281</v>
      </c>
      <c r="C385" s="12" t="s">
        <v>303</v>
      </c>
      <c r="D385" s="12" t="s">
        <v>4</v>
      </c>
      <c r="E385" s="12" t="s">
        <v>6</v>
      </c>
      <c r="F385" s="8">
        <v>877.27258976918699</v>
      </c>
    </row>
    <row r="386" spans="1:6" ht="13">
      <c r="A386" s="12" t="s">
        <v>24</v>
      </c>
      <c r="B386" s="8" t="s">
        <v>282</v>
      </c>
      <c r="C386" s="12" t="s">
        <v>303</v>
      </c>
      <c r="D386" s="12" t="s">
        <v>4</v>
      </c>
      <c r="E386" s="12" t="s">
        <v>6</v>
      </c>
      <c r="F386" s="8">
        <v>1497.52458367998</v>
      </c>
    </row>
    <row r="387" spans="1:6" ht="13">
      <c r="A387" s="12" t="s">
        <v>25</v>
      </c>
      <c r="B387" s="8" t="s">
        <v>283</v>
      </c>
      <c r="C387" s="12" t="s">
        <v>303</v>
      </c>
      <c r="D387" s="12" t="s">
        <v>4</v>
      </c>
      <c r="E387" s="12" t="s">
        <v>6</v>
      </c>
      <c r="F387" s="8">
        <v>1157.45215542239</v>
      </c>
    </row>
    <row r="388" spans="1:6" ht="13">
      <c r="A388" s="12" t="s">
        <v>26</v>
      </c>
      <c r="B388" s="8" t="s">
        <v>284</v>
      </c>
      <c r="C388" s="12" t="s">
        <v>303</v>
      </c>
      <c r="D388" s="12" t="s">
        <v>4</v>
      </c>
      <c r="E388" s="12" t="s">
        <v>6</v>
      </c>
      <c r="F388" s="8">
        <v>1093.1259196972901</v>
      </c>
    </row>
    <row r="389" spans="1:6" ht="13">
      <c r="A389" s="12" t="s">
        <v>27</v>
      </c>
      <c r="B389" s="8" t="s">
        <v>285</v>
      </c>
      <c r="C389" s="12" t="s">
        <v>303</v>
      </c>
      <c r="D389" s="12" t="s">
        <v>4</v>
      </c>
      <c r="E389" s="12" t="s">
        <v>6</v>
      </c>
      <c r="F389" s="8">
        <v>938.06018204284806</v>
      </c>
    </row>
    <row r="390" spans="1:6" ht="13">
      <c r="A390" s="12" t="s">
        <v>28</v>
      </c>
      <c r="B390" s="8" t="s">
        <v>286</v>
      </c>
      <c r="C390" s="12" t="s">
        <v>303</v>
      </c>
      <c r="D390" s="12" t="s">
        <v>4</v>
      </c>
      <c r="E390" s="12" t="s">
        <v>6</v>
      </c>
      <c r="F390" s="8">
        <v>728.62453531598499</v>
      </c>
    </row>
    <row r="391" spans="1:6" ht="13">
      <c r="A391" s="12" t="s">
        <v>29</v>
      </c>
      <c r="B391" s="8" t="s">
        <v>287</v>
      </c>
      <c r="C391" s="12" t="s">
        <v>303</v>
      </c>
      <c r="D391" s="12" t="s">
        <v>4</v>
      </c>
      <c r="E391" s="12" t="s">
        <v>6</v>
      </c>
      <c r="F391" s="8">
        <v>1052.14761896341</v>
      </c>
    </row>
    <row r="392" spans="1:6" ht="13">
      <c r="A392" s="12" t="s">
        <v>30</v>
      </c>
      <c r="B392" s="8" t="s">
        <v>288</v>
      </c>
      <c r="C392" s="12" t="s">
        <v>303</v>
      </c>
      <c r="D392" s="12" t="s">
        <v>4</v>
      </c>
      <c r="E392" s="12" t="s">
        <v>6</v>
      </c>
      <c r="F392" s="8">
        <v>1694.22580185897</v>
      </c>
    </row>
    <row r="393" spans="1:6" ht="13">
      <c r="A393" s="12" t="s">
        <v>31</v>
      </c>
      <c r="B393" s="8" t="s">
        <v>289</v>
      </c>
      <c r="C393" s="12" t="s">
        <v>303</v>
      </c>
      <c r="D393" s="12" t="s">
        <v>4</v>
      </c>
      <c r="E393" s="12" t="s">
        <v>6</v>
      </c>
      <c r="F393" s="8">
        <v>1136.66996136221</v>
      </c>
    </row>
    <row r="394" spans="1:6" ht="13">
      <c r="A394" s="12" t="s">
        <v>32</v>
      </c>
      <c r="B394" s="8" t="s">
        <v>290</v>
      </c>
      <c r="C394" s="12" t="s">
        <v>303</v>
      </c>
      <c r="D394" s="12" t="s">
        <v>4</v>
      </c>
      <c r="E394" s="12" t="s">
        <v>6</v>
      </c>
      <c r="F394" s="8">
        <v>1210.1092310987401</v>
      </c>
    </row>
    <row r="395" spans="1:6" ht="13">
      <c r="A395" s="12" t="s">
        <v>33</v>
      </c>
      <c r="B395" s="8" t="s">
        <v>291</v>
      </c>
      <c r="C395" s="12" t="s">
        <v>303</v>
      </c>
      <c r="D395" s="12" t="s">
        <v>4</v>
      </c>
      <c r="E395" s="12" t="s">
        <v>6</v>
      </c>
      <c r="F395" s="8">
        <v>1155.4937511416499</v>
      </c>
    </row>
    <row r="396" spans="1:6" ht="13">
      <c r="A396" s="12" t="s">
        <v>34</v>
      </c>
      <c r="B396" s="8" t="s">
        <v>292</v>
      </c>
      <c r="C396" s="12" t="s">
        <v>303</v>
      </c>
      <c r="D396" s="12" t="s">
        <v>4</v>
      </c>
      <c r="E396" s="12" t="s">
        <v>6</v>
      </c>
      <c r="F396" s="8">
        <v>1172.3425089761699</v>
      </c>
    </row>
    <row r="397" spans="1:6" ht="13">
      <c r="A397" s="12" t="s">
        <v>35</v>
      </c>
      <c r="B397" s="8" t="s">
        <v>293</v>
      </c>
      <c r="C397" s="12" t="s">
        <v>303</v>
      </c>
      <c r="D397" s="12" t="s">
        <v>4</v>
      </c>
      <c r="E397" s="12" t="s">
        <v>6</v>
      </c>
      <c r="F397" s="8">
        <v>815.42489364023095</v>
      </c>
    </row>
    <row r="398" spans="1:6" ht="13">
      <c r="A398" s="12" t="s">
        <v>3</v>
      </c>
      <c r="B398" s="8" t="s">
        <v>261</v>
      </c>
      <c r="C398" s="12" t="s">
        <v>304</v>
      </c>
      <c r="D398" s="12" t="s">
        <v>4</v>
      </c>
      <c r="E398" s="12" t="s">
        <v>6</v>
      </c>
      <c r="F398" s="8">
        <v>1165.69766739694</v>
      </c>
    </row>
    <row r="399" spans="1:6" ht="13">
      <c r="A399" s="12" t="s">
        <v>4</v>
      </c>
      <c r="B399" s="8" t="s">
        <v>262</v>
      </c>
      <c r="C399" s="12" t="s">
        <v>304</v>
      </c>
      <c r="D399" s="12" t="s">
        <v>4</v>
      </c>
      <c r="E399" s="12" t="s">
        <v>6</v>
      </c>
      <c r="F399" s="8">
        <v>979.72718366116499</v>
      </c>
    </row>
    <row r="400" spans="1:6" ht="13">
      <c r="A400" s="12" t="s">
        <v>5</v>
      </c>
      <c r="B400" s="8" t="s">
        <v>263</v>
      </c>
      <c r="C400" s="12" t="s">
        <v>304</v>
      </c>
      <c r="D400" s="12" t="s">
        <v>4</v>
      </c>
      <c r="E400" s="12" t="s">
        <v>6</v>
      </c>
      <c r="F400" s="8">
        <v>1237.12325059309</v>
      </c>
    </row>
    <row r="401" spans="1:6" ht="13">
      <c r="A401" s="12" t="s">
        <v>6</v>
      </c>
      <c r="B401" s="8" t="s">
        <v>264</v>
      </c>
      <c r="C401" s="12" t="s">
        <v>304</v>
      </c>
      <c r="D401" s="12" t="s">
        <v>4</v>
      </c>
      <c r="E401" s="12" t="s">
        <v>6</v>
      </c>
      <c r="F401" s="8">
        <v>957.38837008553696</v>
      </c>
    </row>
    <row r="402" spans="1:6" ht="13">
      <c r="A402" s="12" t="s">
        <v>7</v>
      </c>
      <c r="B402" s="8" t="s">
        <v>265</v>
      </c>
      <c r="C402" s="12" t="s">
        <v>304</v>
      </c>
      <c r="D402" s="12" t="s">
        <v>4</v>
      </c>
      <c r="E402" s="12" t="s">
        <v>6</v>
      </c>
      <c r="F402" s="8">
        <v>1317.3784169502701</v>
      </c>
    </row>
    <row r="403" spans="1:6" ht="13">
      <c r="A403" s="12" t="s">
        <v>8</v>
      </c>
      <c r="B403" s="8" t="s">
        <v>266</v>
      </c>
      <c r="C403" s="12" t="s">
        <v>304</v>
      </c>
      <c r="D403" s="12" t="s">
        <v>4</v>
      </c>
      <c r="E403" s="12" t="s">
        <v>6</v>
      </c>
      <c r="F403" s="8">
        <v>1209.0529085549699</v>
      </c>
    </row>
    <row r="404" spans="1:6" ht="13">
      <c r="A404" s="12" t="s">
        <v>9</v>
      </c>
      <c r="B404" s="8" t="s">
        <v>267</v>
      </c>
      <c r="C404" s="12" t="s">
        <v>304</v>
      </c>
      <c r="D404" s="12" t="s">
        <v>4</v>
      </c>
      <c r="E404" s="12" t="s">
        <v>6</v>
      </c>
      <c r="F404" s="8">
        <v>860.50724637681196</v>
      </c>
    </row>
    <row r="405" spans="1:6" ht="13">
      <c r="A405" s="12" t="s">
        <v>10</v>
      </c>
      <c r="B405" s="8" t="s">
        <v>268</v>
      </c>
      <c r="C405" s="12" t="s">
        <v>304</v>
      </c>
      <c r="D405" s="12" t="s">
        <v>4</v>
      </c>
      <c r="E405" s="12" t="s">
        <v>6</v>
      </c>
      <c r="F405" s="8">
        <v>995.27383931053703</v>
      </c>
    </row>
    <row r="406" spans="1:6" ht="13">
      <c r="A406" s="12" t="s">
        <v>11</v>
      </c>
      <c r="B406" s="8" t="s">
        <v>269</v>
      </c>
      <c r="C406" s="12" t="s">
        <v>304</v>
      </c>
      <c r="D406" s="12" t="s">
        <v>4</v>
      </c>
      <c r="E406" s="12" t="s">
        <v>6</v>
      </c>
      <c r="F406" s="8">
        <v>1331.73139556765</v>
      </c>
    </row>
    <row r="407" spans="1:6" ht="13">
      <c r="A407" s="12" t="s">
        <v>12</v>
      </c>
      <c r="B407" s="8" t="s">
        <v>270</v>
      </c>
      <c r="C407" s="12" t="s">
        <v>304</v>
      </c>
      <c r="D407" s="12" t="s">
        <v>4</v>
      </c>
      <c r="E407" s="12" t="s">
        <v>6</v>
      </c>
      <c r="F407" s="8">
        <v>1795.48652733622</v>
      </c>
    </row>
    <row r="408" spans="1:6" ht="13">
      <c r="A408" s="12" t="s">
        <v>13</v>
      </c>
      <c r="B408" s="8" t="s">
        <v>271</v>
      </c>
      <c r="C408" s="12" t="s">
        <v>304</v>
      </c>
      <c r="D408" s="12" t="s">
        <v>4</v>
      </c>
      <c r="E408" s="12" t="s">
        <v>6</v>
      </c>
      <c r="F408" s="8">
        <v>1069.1654637535801</v>
      </c>
    </row>
    <row r="409" spans="1:6" ht="13">
      <c r="A409" s="12" t="s">
        <v>14</v>
      </c>
      <c r="B409" s="8" t="s">
        <v>272</v>
      </c>
      <c r="C409" s="12" t="s">
        <v>304</v>
      </c>
      <c r="D409" s="12" t="s">
        <v>4</v>
      </c>
      <c r="E409" s="12" t="s">
        <v>6</v>
      </c>
      <c r="F409" s="8">
        <v>1134.3185007842801</v>
      </c>
    </row>
    <row r="410" spans="1:6" ht="13">
      <c r="A410" s="12" t="s">
        <v>15</v>
      </c>
      <c r="B410" s="8" t="s">
        <v>273</v>
      </c>
      <c r="C410" s="12" t="s">
        <v>304</v>
      </c>
      <c r="D410" s="12" t="s">
        <v>4</v>
      </c>
      <c r="E410" s="12" t="s">
        <v>6</v>
      </c>
      <c r="F410" s="8">
        <v>757.12871188101997</v>
      </c>
    </row>
    <row r="411" spans="1:6" ht="13">
      <c r="A411" s="12" t="s">
        <v>16</v>
      </c>
      <c r="B411" s="8" t="s">
        <v>274</v>
      </c>
      <c r="C411" s="12" t="s">
        <v>304</v>
      </c>
      <c r="D411" s="12" t="s">
        <v>4</v>
      </c>
      <c r="E411" s="12" t="s">
        <v>6</v>
      </c>
      <c r="F411" s="8">
        <v>1041.35275405994</v>
      </c>
    </row>
    <row r="412" spans="1:6" ht="13">
      <c r="A412" s="12" t="s">
        <v>17</v>
      </c>
      <c r="B412" s="8" t="s">
        <v>275</v>
      </c>
      <c r="C412" s="12" t="s">
        <v>304</v>
      </c>
      <c r="D412" s="12" t="s">
        <v>4</v>
      </c>
      <c r="E412" s="12" t="s">
        <v>6</v>
      </c>
      <c r="F412" s="8">
        <v>1140.2629268201499</v>
      </c>
    </row>
    <row r="413" spans="1:6" ht="13">
      <c r="A413" s="12" t="s">
        <v>18</v>
      </c>
      <c r="B413" s="8" t="s">
        <v>276</v>
      </c>
      <c r="C413" s="12" t="s">
        <v>304</v>
      </c>
      <c r="D413" s="12" t="s">
        <v>4</v>
      </c>
      <c r="E413" s="12" t="s">
        <v>6</v>
      </c>
      <c r="F413" s="8">
        <v>1234.21951121186</v>
      </c>
    </row>
    <row r="414" spans="1:6" ht="13">
      <c r="A414" s="12" t="s">
        <v>19</v>
      </c>
      <c r="B414" s="8" t="s">
        <v>277</v>
      </c>
      <c r="C414" s="12" t="s">
        <v>304</v>
      </c>
      <c r="D414" s="12" t="s">
        <v>4</v>
      </c>
      <c r="E414" s="12" t="s">
        <v>6</v>
      </c>
      <c r="F414" s="8">
        <v>940.948361894443</v>
      </c>
    </row>
    <row r="415" spans="1:6" ht="13">
      <c r="A415" s="12" t="s">
        <v>20</v>
      </c>
      <c r="B415" s="8" t="s">
        <v>278</v>
      </c>
      <c r="C415" s="12" t="s">
        <v>304</v>
      </c>
      <c r="D415" s="12" t="s">
        <v>4</v>
      </c>
      <c r="E415" s="12" t="s">
        <v>6</v>
      </c>
      <c r="F415" s="8">
        <v>997.96115463032504</v>
      </c>
    </row>
    <row r="416" spans="1:6" ht="13">
      <c r="A416" s="12" t="s">
        <v>21</v>
      </c>
      <c r="B416" s="8" t="s">
        <v>279</v>
      </c>
      <c r="C416" s="12" t="s">
        <v>304</v>
      </c>
      <c r="D416" s="12" t="s">
        <v>4</v>
      </c>
      <c r="E416" s="12" t="s">
        <v>6</v>
      </c>
      <c r="F416" s="8">
        <v>795.11625277913902</v>
      </c>
    </row>
    <row r="417" spans="1:6" ht="13">
      <c r="A417" s="12" t="s">
        <v>22</v>
      </c>
      <c r="B417" s="8" t="s">
        <v>280</v>
      </c>
      <c r="C417" s="12" t="s">
        <v>304</v>
      </c>
      <c r="D417" s="12" t="s">
        <v>4</v>
      </c>
      <c r="E417" s="12" t="s">
        <v>6</v>
      </c>
      <c r="F417" s="8">
        <v>1026.3820563766401</v>
      </c>
    </row>
    <row r="418" spans="1:6" ht="13">
      <c r="A418" s="12" t="s">
        <v>23</v>
      </c>
      <c r="B418" s="8" t="s">
        <v>281</v>
      </c>
      <c r="C418" s="12" t="s">
        <v>304</v>
      </c>
      <c r="D418" s="12" t="s">
        <v>4</v>
      </c>
      <c r="E418" s="12" t="s">
        <v>6</v>
      </c>
      <c r="F418" s="8">
        <v>938.53977023039704</v>
      </c>
    </row>
    <row r="419" spans="1:6" ht="13">
      <c r="A419" s="12" t="s">
        <v>24</v>
      </c>
      <c r="B419" s="8" t="s">
        <v>282</v>
      </c>
      <c r="C419" s="12" t="s">
        <v>304</v>
      </c>
      <c r="D419" s="12" t="s">
        <v>4</v>
      </c>
      <c r="E419" s="12" t="s">
        <v>6</v>
      </c>
      <c r="F419" s="8">
        <v>1412.97192379996</v>
      </c>
    </row>
    <row r="420" spans="1:6" ht="13">
      <c r="A420" s="12" t="s">
        <v>25</v>
      </c>
      <c r="B420" s="8" t="s">
        <v>283</v>
      </c>
      <c r="C420" s="12" t="s">
        <v>304</v>
      </c>
      <c r="D420" s="12" t="s">
        <v>4</v>
      </c>
      <c r="E420" s="12" t="s">
        <v>6</v>
      </c>
      <c r="F420" s="8">
        <v>1221.8478023709699</v>
      </c>
    </row>
    <row r="421" spans="1:6" ht="13">
      <c r="A421" s="12" t="s">
        <v>26</v>
      </c>
      <c r="B421" s="8" t="s">
        <v>284</v>
      </c>
      <c r="C421" s="12" t="s">
        <v>304</v>
      </c>
      <c r="D421" s="12" t="s">
        <v>4</v>
      </c>
      <c r="E421" s="12" t="s">
        <v>6</v>
      </c>
      <c r="F421" s="8">
        <v>1027.6624199338401</v>
      </c>
    </row>
    <row r="422" spans="1:6" ht="13">
      <c r="A422" s="12" t="s">
        <v>27</v>
      </c>
      <c r="B422" s="8" t="s">
        <v>285</v>
      </c>
      <c r="C422" s="12" t="s">
        <v>304</v>
      </c>
      <c r="D422" s="12" t="s">
        <v>4</v>
      </c>
      <c r="E422" s="12" t="s">
        <v>6</v>
      </c>
      <c r="F422" s="8">
        <v>878.84157582917203</v>
      </c>
    </row>
    <row r="423" spans="1:6" ht="13">
      <c r="A423" s="12" t="s">
        <v>28</v>
      </c>
      <c r="B423" s="8" t="s">
        <v>286</v>
      </c>
      <c r="C423" s="12" t="s">
        <v>304</v>
      </c>
      <c r="D423" s="12" t="s">
        <v>4</v>
      </c>
      <c r="E423" s="12" t="s">
        <v>6</v>
      </c>
      <c r="F423" s="8">
        <v>747.98718725651497</v>
      </c>
    </row>
    <row r="424" spans="1:6" ht="13">
      <c r="A424" s="12" t="s">
        <v>29</v>
      </c>
      <c r="B424" s="8" t="s">
        <v>287</v>
      </c>
      <c r="C424" s="12" t="s">
        <v>304</v>
      </c>
      <c r="D424" s="12" t="s">
        <v>4</v>
      </c>
      <c r="E424" s="12" t="s">
        <v>6</v>
      </c>
      <c r="F424" s="8">
        <v>1216.88426923564</v>
      </c>
    </row>
    <row r="425" spans="1:6" ht="13">
      <c r="A425" s="12" t="s">
        <v>30</v>
      </c>
      <c r="B425" s="8" t="s">
        <v>288</v>
      </c>
      <c r="C425" s="12" t="s">
        <v>304</v>
      </c>
      <c r="D425" s="12" t="s">
        <v>4</v>
      </c>
      <c r="E425" s="12" t="s">
        <v>6</v>
      </c>
      <c r="F425" s="8">
        <v>1618.77196609469</v>
      </c>
    </row>
    <row r="426" spans="1:6" ht="13">
      <c r="A426" s="12" t="s">
        <v>31</v>
      </c>
      <c r="B426" s="8" t="s">
        <v>289</v>
      </c>
      <c r="C426" s="12" t="s">
        <v>304</v>
      </c>
      <c r="D426" s="12" t="s">
        <v>4</v>
      </c>
      <c r="E426" s="12" t="s">
        <v>6</v>
      </c>
      <c r="F426" s="8">
        <v>1179.4200659087701</v>
      </c>
    </row>
    <row r="427" spans="1:6" ht="13">
      <c r="A427" s="12" t="s">
        <v>32</v>
      </c>
      <c r="B427" s="8" t="s">
        <v>290</v>
      </c>
      <c r="C427" s="12" t="s">
        <v>304</v>
      </c>
      <c r="D427" s="12" t="s">
        <v>4</v>
      </c>
      <c r="E427" s="12" t="s">
        <v>6</v>
      </c>
      <c r="F427" s="8">
        <v>1422.99503193754</v>
      </c>
    </row>
    <row r="428" spans="1:6" ht="13">
      <c r="A428" s="12" t="s">
        <v>33</v>
      </c>
      <c r="B428" s="8" t="s">
        <v>291</v>
      </c>
      <c r="C428" s="12" t="s">
        <v>304</v>
      </c>
      <c r="D428" s="12" t="s">
        <v>4</v>
      </c>
      <c r="E428" s="12" t="s">
        <v>6</v>
      </c>
      <c r="F428" s="8">
        <v>1176.4488945437099</v>
      </c>
    </row>
    <row r="429" spans="1:6" ht="13">
      <c r="A429" s="12" t="s">
        <v>34</v>
      </c>
      <c r="B429" s="8" t="s">
        <v>292</v>
      </c>
      <c r="C429" s="12" t="s">
        <v>304</v>
      </c>
      <c r="D429" s="12" t="s">
        <v>4</v>
      </c>
      <c r="E429" s="12" t="s">
        <v>6</v>
      </c>
      <c r="F429" s="8">
        <v>1399.29484354341</v>
      </c>
    </row>
    <row r="430" spans="1:6" ht="13">
      <c r="A430" s="12" t="s">
        <v>35</v>
      </c>
      <c r="B430" s="8" t="s">
        <v>293</v>
      </c>
      <c r="C430" s="12" t="s">
        <v>304</v>
      </c>
      <c r="D430" s="12" t="s">
        <v>4</v>
      </c>
      <c r="E430" s="12" t="s">
        <v>6</v>
      </c>
      <c r="F430" s="8">
        <v>968.06779280543196</v>
      </c>
    </row>
    <row r="431" spans="1:6" ht="13">
      <c r="A431" s="12" t="s">
        <v>3</v>
      </c>
      <c r="B431" s="8" t="s">
        <v>261</v>
      </c>
      <c r="C431" s="12" t="s">
        <v>216</v>
      </c>
      <c r="D431" s="12" t="s">
        <v>4</v>
      </c>
      <c r="E431" s="12" t="s">
        <v>6</v>
      </c>
      <c r="F431" s="8">
        <v>1128.83544130173</v>
      </c>
    </row>
    <row r="432" spans="1:6" ht="13">
      <c r="A432" s="12" t="s">
        <v>4</v>
      </c>
      <c r="B432" s="8" t="s">
        <v>262</v>
      </c>
      <c r="C432" s="12" t="s">
        <v>216</v>
      </c>
      <c r="D432" s="12" t="s">
        <v>4</v>
      </c>
      <c r="E432" s="12" t="s">
        <v>6</v>
      </c>
      <c r="F432" s="8">
        <v>974.46365982359498</v>
      </c>
    </row>
    <row r="433" spans="1:6" ht="13">
      <c r="A433" s="12" t="s">
        <v>5</v>
      </c>
      <c r="B433" s="8" t="s">
        <v>263</v>
      </c>
      <c r="C433" s="12" t="s">
        <v>216</v>
      </c>
      <c r="D433" s="12" t="s">
        <v>4</v>
      </c>
      <c r="E433" s="12" t="s">
        <v>6</v>
      </c>
      <c r="F433" s="8">
        <v>1126.9758667794199</v>
      </c>
    </row>
    <row r="434" spans="1:6" ht="13">
      <c r="A434" s="12" t="s">
        <v>6</v>
      </c>
      <c r="B434" s="8" t="s">
        <v>264</v>
      </c>
      <c r="C434" s="12" t="s">
        <v>216</v>
      </c>
      <c r="D434" s="12" t="s">
        <v>4</v>
      </c>
      <c r="E434" s="12" t="s">
        <v>6</v>
      </c>
      <c r="F434" s="8">
        <v>1065.89147286822</v>
      </c>
    </row>
    <row r="435" spans="1:6" ht="13">
      <c r="A435" s="12" t="s">
        <v>7</v>
      </c>
      <c r="B435" s="8" t="s">
        <v>265</v>
      </c>
      <c r="C435" s="12" t="s">
        <v>216</v>
      </c>
      <c r="D435" s="12" t="s">
        <v>4</v>
      </c>
      <c r="E435" s="12" t="s">
        <v>6</v>
      </c>
      <c r="F435" s="8">
        <v>1065.7943333509199</v>
      </c>
    </row>
    <row r="436" spans="1:6" ht="13">
      <c r="A436" s="12" t="s">
        <v>8</v>
      </c>
      <c r="B436" s="8" t="s">
        <v>266</v>
      </c>
      <c r="C436" s="12" t="s">
        <v>216</v>
      </c>
      <c r="D436" s="12" t="s">
        <v>4</v>
      </c>
      <c r="E436" s="12" t="s">
        <v>6</v>
      </c>
      <c r="F436" s="8">
        <v>1106.75729708117</v>
      </c>
    </row>
    <row r="437" spans="1:6" ht="13">
      <c r="A437" s="12" t="s">
        <v>9</v>
      </c>
      <c r="B437" s="8" t="s">
        <v>267</v>
      </c>
      <c r="C437" s="12" t="s">
        <v>216</v>
      </c>
      <c r="D437" s="12" t="s">
        <v>4</v>
      </c>
      <c r="E437" s="12" t="s">
        <v>6</v>
      </c>
      <c r="F437" s="8">
        <v>850.54678007290397</v>
      </c>
    </row>
    <row r="438" spans="1:6" ht="13">
      <c r="A438" s="12" t="s">
        <v>10</v>
      </c>
      <c r="B438" s="8" t="s">
        <v>268</v>
      </c>
      <c r="C438" s="12" t="s">
        <v>216</v>
      </c>
      <c r="D438" s="12" t="s">
        <v>4</v>
      </c>
      <c r="E438" s="12" t="s">
        <v>6</v>
      </c>
      <c r="F438" s="8">
        <v>790.69511456823602</v>
      </c>
    </row>
    <row r="439" spans="1:6" ht="13">
      <c r="A439" s="12" t="s">
        <v>11</v>
      </c>
      <c r="B439" s="8" t="s">
        <v>269</v>
      </c>
      <c r="C439" s="12" t="s">
        <v>216</v>
      </c>
      <c r="D439" s="12" t="s">
        <v>4</v>
      </c>
      <c r="E439" s="12" t="s">
        <v>6</v>
      </c>
      <c r="F439" s="8">
        <v>1554.3255743422501</v>
      </c>
    </row>
    <row r="440" spans="1:6" ht="13">
      <c r="A440" s="12" t="s">
        <v>12</v>
      </c>
      <c r="B440" s="8" t="s">
        <v>270</v>
      </c>
      <c r="C440" s="12" t="s">
        <v>216</v>
      </c>
      <c r="D440" s="12" t="s">
        <v>4</v>
      </c>
      <c r="E440" s="12" t="s">
        <v>6</v>
      </c>
      <c r="F440" s="8">
        <v>1820.4732260946</v>
      </c>
    </row>
    <row r="441" spans="1:6" ht="13">
      <c r="A441" s="12" t="s">
        <v>13</v>
      </c>
      <c r="B441" s="8" t="s">
        <v>271</v>
      </c>
      <c r="C441" s="12" t="s">
        <v>216</v>
      </c>
      <c r="D441" s="12" t="s">
        <v>4</v>
      </c>
      <c r="E441" s="12" t="s">
        <v>6</v>
      </c>
      <c r="F441" s="8">
        <v>1100.74300152603</v>
      </c>
    </row>
    <row r="442" spans="1:6" ht="13">
      <c r="A442" s="12" t="s">
        <v>14</v>
      </c>
      <c r="B442" s="8" t="s">
        <v>272</v>
      </c>
      <c r="C442" s="12" t="s">
        <v>216</v>
      </c>
      <c r="D442" s="12" t="s">
        <v>4</v>
      </c>
      <c r="E442" s="12" t="s">
        <v>6</v>
      </c>
      <c r="F442" s="8">
        <v>1102.22355120314</v>
      </c>
    </row>
    <row r="443" spans="1:6" ht="13">
      <c r="A443" s="12" t="s">
        <v>15</v>
      </c>
      <c r="B443" s="8" t="s">
        <v>273</v>
      </c>
      <c r="C443" s="12" t="s">
        <v>216</v>
      </c>
      <c r="D443" s="12" t="s">
        <v>4</v>
      </c>
      <c r="E443" s="12" t="s">
        <v>6</v>
      </c>
      <c r="F443" s="8">
        <v>788.15747789607099</v>
      </c>
    </row>
    <row r="444" spans="1:6" ht="13">
      <c r="A444" s="12" t="s">
        <v>16</v>
      </c>
      <c r="B444" s="8" t="s">
        <v>274</v>
      </c>
      <c r="C444" s="12" t="s">
        <v>216</v>
      </c>
      <c r="D444" s="12" t="s">
        <v>4</v>
      </c>
      <c r="E444" s="12" t="s">
        <v>6</v>
      </c>
      <c r="F444" s="8">
        <v>975.62633851174496</v>
      </c>
    </row>
    <row r="445" spans="1:6" ht="13">
      <c r="A445" s="12" t="s">
        <v>17</v>
      </c>
      <c r="B445" s="8" t="s">
        <v>275</v>
      </c>
      <c r="C445" s="12" t="s">
        <v>216</v>
      </c>
      <c r="D445" s="12" t="s">
        <v>4</v>
      </c>
      <c r="E445" s="12" t="s">
        <v>6</v>
      </c>
      <c r="F445" s="8">
        <v>1063.9568132828099</v>
      </c>
    </row>
    <row r="446" spans="1:6" ht="13">
      <c r="A446" s="12" t="s">
        <v>18</v>
      </c>
      <c r="B446" s="8" t="s">
        <v>276</v>
      </c>
      <c r="C446" s="12" t="s">
        <v>216</v>
      </c>
      <c r="D446" s="12" t="s">
        <v>4</v>
      </c>
      <c r="E446" s="12" t="s">
        <v>6</v>
      </c>
      <c r="F446" s="8">
        <v>1230.5551319200899</v>
      </c>
    </row>
    <row r="447" spans="1:6" ht="13">
      <c r="A447" s="12" t="s">
        <v>19</v>
      </c>
      <c r="B447" s="8" t="s">
        <v>277</v>
      </c>
      <c r="C447" s="12" t="s">
        <v>216</v>
      </c>
      <c r="D447" s="12" t="s">
        <v>4</v>
      </c>
      <c r="E447" s="12" t="s">
        <v>6</v>
      </c>
      <c r="F447" s="8">
        <v>789.98530039357001</v>
      </c>
    </row>
    <row r="448" spans="1:6" ht="13">
      <c r="A448" s="12" t="s">
        <v>20</v>
      </c>
      <c r="B448" s="8" t="s">
        <v>278</v>
      </c>
      <c r="C448" s="12" t="s">
        <v>216</v>
      </c>
      <c r="D448" s="12" t="s">
        <v>4</v>
      </c>
      <c r="E448" s="12" t="s">
        <v>6</v>
      </c>
      <c r="F448" s="8">
        <v>934.88072211476504</v>
      </c>
    </row>
    <row r="449" spans="1:6" ht="13">
      <c r="A449" s="12" t="s">
        <v>21</v>
      </c>
      <c r="B449" s="8" t="s">
        <v>279</v>
      </c>
      <c r="C449" s="12" t="s">
        <v>216</v>
      </c>
      <c r="D449" s="12" t="s">
        <v>4</v>
      </c>
      <c r="E449" s="12" t="s">
        <v>6</v>
      </c>
      <c r="F449" s="8">
        <v>791.47149087384901</v>
      </c>
    </row>
    <row r="450" spans="1:6" ht="13">
      <c r="A450" s="12" t="s">
        <v>22</v>
      </c>
      <c r="B450" s="8" t="s">
        <v>280</v>
      </c>
      <c r="C450" s="12" t="s">
        <v>216</v>
      </c>
      <c r="D450" s="12" t="s">
        <v>4</v>
      </c>
      <c r="E450" s="12" t="s">
        <v>6</v>
      </c>
      <c r="F450" s="8">
        <v>1030.0226990449301</v>
      </c>
    </row>
    <row r="451" spans="1:6" ht="13">
      <c r="A451" s="12" t="s">
        <v>23</v>
      </c>
      <c r="B451" s="8" t="s">
        <v>281</v>
      </c>
      <c r="C451" s="12" t="s">
        <v>216</v>
      </c>
      <c r="D451" s="12" t="s">
        <v>4</v>
      </c>
      <c r="E451" s="12" t="s">
        <v>6</v>
      </c>
      <c r="F451" s="8">
        <v>879.16625914213398</v>
      </c>
    </row>
    <row r="452" spans="1:6" ht="13">
      <c r="A452" s="12" t="s">
        <v>24</v>
      </c>
      <c r="B452" s="8" t="s">
        <v>282</v>
      </c>
      <c r="C452" s="12" t="s">
        <v>216</v>
      </c>
      <c r="D452" s="12" t="s">
        <v>4</v>
      </c>
      <c r="E452" s="12" t="s">
        <v>6</v>
      </c>
      <c r="F452" s="8">
        <v>1386.2217101239</v>
      </c>
    </row>
    <row r="453" spans="1:6" ht="13">
      <c r="A453" s="12" t="s">
        <v>25</v>
      </c>
      <c r="B453" s="8" t="s">
        <v>283</v>
      </c>
      <c r="C453" s="12" t="s">
        <v>216</v>
      </c>
      <c r="D453" s="12" t="s">
        <v>4</v>
      </c>
      <c r="E453" s="12" t="s">
        <v>6</v>
      </c>
      <c r="F453" s="8">
        <v>1199.4887425032</v>
      </c>
    </row>
    <row r="454" spans="1:6" ht="13">
      <c r="A454" s="12" t="s">
        <v>26</v>
      </c>
      <c r="B454" s="8" t="s">
        <v>284</v>
      </c>
      <c r="C454" s="12" t="s">
        <v>216</v>
      </c>
      <c r="D454" s="12" t="s">
        <v>4</v>
      </c>
      <c r="E454" s="12" t="s">
        <v>6</v>
      </c>
      <c r="F454" s="8">
        <v>1015.88673943586</v>
      </c>
    </row>
    <row r="455" spans="1:6" ht="13">
      <c r="A455" s="12" t="s">
        <v>27</v>
      </c>
      <c r="B455" s="8" t="s">
        <v>285</v>
      </c>
      <c r="C455" s="12" t="s">
        <v>216</v>
      </c>
      <c r="D455" s="12" t="s">
        <v>4</v>
      </c>
      <c r="E455" s="12" t="s">
        <v>6</v>
      </c>
      <c r="F455" s="8">
        <v>891.31155390225001</v>
      </c>
    </row>
    <row r="456" spans="1:6" ht="13">
      <c r="A456" s="12" t="s">
        <v>28</v>
      </c>
      <c r="B456" s="8" t="s">
        <v>286</v>
      </c>
      <c r="C456" s="12" t="s">
        <v>216</v>
      </c>
      <c r="D456" s="12" t="s">
        <v>4</v>
      </c>
      <c r="E456" s="12" t="s">
        <v>6</v>
      </c>
      <c r="F456" s="8">
        <v>892.74665440981505</v>
      </c>
    </row>
    <row r="457" spans="1:6" ht="13">
      <c r="A457" s="12" t="s">
        <v>29</v>
      </c>
      <c r="B457" s="8" t="s">
        <v>287</v>
      </c>
      <c r="C457" s="12" t="s">
        <v>216</v>
      </c>
      <c r="D457" s="12" t="s">
        <v>4</v>
      </c>
      <c r="E457" s="12" t="s">
        <v>6</v>
      </c>
      <c r="F457" s="8">
        <v>1023.45651692852</v>
      </c>
    </row>
    <row r="458" spans="1:6" ht="13">
      <c r="A458" s="12" t="s">
        <v>30</v>
      </c>
      <c r="B458" s="8" t="s">
        <v>288</v>
      </c>
      <c r="C458" s="12" t="s">
        <v>216</v>
      </c>
      <c r="D458" s="12" t="s">
        <v>4</v>
      </c>
      <c r="E458" s="12" t="s">
        <v>6</v>
      </c>
      <c r="F458" s="8">
        <v>1520.24754473295</v>
      </c>
    </row>
    <row r="459" spans="1:6" ht="13">
      <c r="A459" s="12" t="s">
        <v>31</v>
      </c>
      <c r="B459" s="8" t="s">
        <v>289</v>
      </c>
      <c r="C459" s="12" t="s">
        <v>216</v>
      </c>
      <c r="D459" s="12" t="s">
        <v>4</v>
      </c>
      <c r="E459" s="12" t="s">
        <v>6</v>
      </c>
      <c r="F459" s="8">
        <v>1324.1613644691699</v>
      </c>
    </row>
    <row r="460" spans="1:6" ht="13">
      <c r="A460" s="12" t="s">
        <v>32</v>
      </c>
      <c r="B460" s="8" t="s">
        <v>290</v>
      </c>
      <c r="C460" s="12" t="s">
        <v>216</v>
      </c>
      <c r="D460" s="12" t="s">
        <v>4</v>
      </c>
      <c r="E460" s="12" t="s">
        <v>6</v>
      </c>
      <c r="F460" s="8">
        <v>1305.48302872063</v>
      </c>
    </row>
    <row r="461" spans="1:6" ht="13">
      <c r="A461" s="12" t="s">
        <v>33</v>
      </c>
      <c r="B461" s="8" t="s">
        <v>291</v>
      </c>
      <c r="C461" s="12" t="s">
        <v>216</v>
      </c>
      <c r="D461" s="12" t="s">
        <v>4</v>
      </c>
      <c r="E461" s="12" t="s">
        <v>6</v>
      </c>
      <c r="F461" s="8">
        <v>1209.8624213589401</v>
      </c>
    </row>
    <row r="462" spans="1:6" ht="13">
      <c r="A462" s="12" t="s">
        <v>34</v>
      </c>
      <c r="B462" s="8" t="s">
        <v>292</v>
      </c>
      <c r="C462" s="12" t="s">
        <v>216</v>
      </c>
      <c r="D462" s="12" t="s">
        <v>4</v>
      </c>
      <c r="E462" s="12" t="s">
        <v>6</v>
      </c>
      <c r="F462" s="8">
        <v>1176.0124610591899</v>
      </c>
    </row>
    <row r="463" spans="1:6" ht="13">
      <c r="A463" s="12" t="s">
        <v>35</v>
      </c>
      <c r="B463" s="8" t="s">
        <v>293</v>
      </c>
      <c r="C463" s="12" t="s">
        <v>216</v>
      </c>
      <c r="D463" s="12" t="s">
        <v>4</v>
      </c>
      <c r="E463" s="12" t="s">
        <v>6</v>
      </c>
      <c r="F463" s="8">
        <v>947.88078904671102</v>
      </c>
    </row>
    <row r="464" spans="1:6" ht="13">
      <c r="A464" s="12" t="s">
        <v>3</v>
      </c>
      <c r="B464" s="8" t="s">
        <v>261</v>
      </c>
      <c r="C464" s="12" t="s">
        <v>305</v>
      </c>
      <c r="D464" s="12" t="s">
        <v>4</v>
      </c>
      <c r="E464" s="12" t="s">
        <v>6</v>
      </c>
      <c r="F464" s="8">
        <v>1077.88988529429</v>
      </c>
    </row>
    <row r="465" spans="1:6" ht="13">
      <c r="A465" s="12" t="s">
        <v>4</v>
      </c>
      <c r="B465" s="8" t="s">
        <v>262</v>
      </c>
      <c r="C465" s="12" t="s">
        <v>305</v>
      </c>
      <c r="D465" s="12" t="s">
        <v>4</v>
      </c>
      <c r="E465" s="12" t="s">
        <v>6</v>
      </c>
      <c r="F465" s="8">
        <v>1104.9308478652999</v>
      </c>
    </row>
    <row r="466" spans="1:6" ht="13">
      <c r="A466" s="12" t="s">
        <v>5</v>
      </c>
      <c r="B466" s="8" t="s">
        <v>263</v>
      </c>
      <c r="C466" s="12" t="s">
        <v>305</v>
      </c>
      <c r="D466" s="12" t="s">
        <v>4</v>
      </c>
      <c r="E466" s="12" t="s">
        <v>6</v>
      </c>
      <c r="F466" s="8">
        <v>945.43490005402498</v>
      </c>
    </row>
    <row r="467" spans="1:6" ht="13">
      <c r="A467" s="12" t="s">
        <v>6</v>
      </c>
      <c r="B467" s="8" t="s">
        <v>264</v>
      </c>
      <c r="C467" s="12" t="s">
        <v>305</v>
      </c>
      <c r="D467" s="12" t="s">
        <v>4</v>
      </c>
      <c r="E467" s="12" t="s">
        <v>6</v>
      </c>
      <c r="F467" s="8">
        <v>980.70483176526898</v>
      </c>
    </row>
    <row r="468" spans="1:6" ht="13">
      <c r="A468" s="12" t="s">
        <v>7</v>
      </c>
      <c r="B468" s="8" t="s">
        <v>265</v>
      </c>
      <c r="C468" s="12" t="s">
        <v>305</v>
      </c>
      <c r="D468" s="12" t="s">
        <v>4</v>
      </c>
      <c r="E468" s="12" t="s">
        <v>6</v>
      </c>
      <c r="F468" s="8">
        <v>893.13532038633298</v>
      </c>
    </row>
    <row r="469" spans="1:6" ht="13">
      <c r="A469" s="12" t="s">
        <v>8</v>
      </c>
      <c r="B469" s="8" t="s">
        <v>266</v>
      </c>
      <c r="C469" s="12" t="s">
        <v>305</v>
      </c>
      <c r="D469" s="12" t="s">
        <v>4</v>
      </c>
      <c r="E469" s="12" t="s">
        <v>6</v>
      </c>
      <c r="F469" s="8">
        <v>1305.5701148329899</v>
      </c>
    </row>
    <row r="470" spans="1:6" ht="13">
      <c r="A470" s="12" t="s">
        <v>9</v>
      </c>
      <c r="B470" s="8" t="s">
        <v>267</v>
      </c>
      <c r="C470" s="12" t="s">
        <v>305</v>
      </c>
      <c r="D470" s="12" t="s">
        <v>4</v>
      </c>
      <c r="E470" s="12" t="s">
        <v>6</v>
      </c>
      <c r="F470" s="8">
        <v>801.69414612010303</v>
      </c>
    </row>
    <row r="471" spans="1:6" ht="13">
      <c r="A471" s="12" t="s">
        <v>10</v>
      </c>
      <c r="B471" s="8" t="s">
        <v>268</v>
      </c>
      <c r="C471" s="12" t="s">
        <v>305</v>
      </c>
      <c r="D471" s="12" t="s">
        <v>4</v>
      </c>
      <c r="E471" s="12" t="s">
        <v>6</v>
      </c>
      <c r="F471" s="8">
        <v>823.29586281649995</v>
      </c>
    </row>
    <row r="472" spans="1:6" ht="13">
      <c r="A472" s="12" t="s">
        <v>11</v>
      </c>
      <c r="B472" s="8" t="s">
        <v>269</v>
      </c>
      <c r="C472" s="12" t="s">
        <v>305</v>
      </c>
      <c r="D472" s="12" t="s">
        <v>4</v>
      </c>
      <c r="E472" s="12" t="s">
        <v>6</v>
      </c>
      <c r="F472" s="8">
        <v>1436.3697355981799</v>
      </c>
    </row>
    <row r="473" spans="1:6" ht="13">
      <c r="A473" s="12" t="s">
        <v>12</v>
      </c>
      <c r="B473" s="8" t="s">
        <v>270</v>
      </c>
      <c r="C473" s="12" t="s">
        <v>305</v>
      </c>
      <c r="D473" s="12" t="s">
        <v>4</v>
      </c>
      <c r="E473" s="12" t="s">
        <v>6</v>
      </c>
      <c r="F473" s="8">
        <v>1591.4808560499</v>
      </c>
    </row>
    <row r="474" spans="1:6" ht="13">
      <c r="A474" s="12" t="s">
        <v>13</v>
      </c>
      <c r="B474" s="8" t="s">
        <v>271</v>
      </c>
      <c r="C474" s="12" t="s">
        <v>305</v>
      </c>
      <c r="D474" s="12" t="s">
        <v>4</v>
      </c>
      <c r="E474" s="12" t="s">
        <v>6</v>
      </c>
      <c r="F474" s="8">
        <v>1101.19706019713</v>
      </c>
    </row>
    <row r="475" spans="1:6" ht="13">
      <c r="A475" s="12" t="s">
        <v>14</v>
      </c>
      <c r="B475" s="8" t="s">
        <v>272</v>
      </c>
      <c r="C475" s="12" t="s">
        <v>305</v>
      </c>
      <c r="D475" s="12" t="s">
        <v>4</v>
      </c>
      <c r="E475" s="12" t="s">
        <v>6</v>
      </c>
      <c r="F475" s="8">
        <v>1149.1815791705501</v>
      </c>
    </row>
    <row r="476" spans="1:6" ht="13">
      <c r="A476" s="12" t="s">
        <v>15</v>
      </c>
      <c r="B476" s="8" t="s">
        <v>273</v>
      </c>
      <c r="C476" s="12" t="s">
        <v>305</v>
      </c>
      <c r="D476" s="12" t="s">
        <v>4</v>
      </c>
      <c r="E476" s="12" t="s">
        <v>6</v>
      </c>
      <c r="F476" s="8">
        <v>816.830610564631</v>
      </c>
    </row>
    <row r="477" spans="1:6" ht="13">
      <c r="A477" s="12" t="s">
        <v>16</v>
      </c>
      <c r="B477" s="8" t="s">
        <v>274</v>
      </c>
      <c r="C477" s="12" t="s">
        <v>305</v>
      </c>
      <c r="D477" s="12" t="s">
        <v>4</v>
      </c>
      <c r="E477" s="12" t="s">
        <v>6</v>
      </c>
      <c r="F477" s="8">
        <v>1045.2186805040801</v>
      </c>
    </row>
    <row r="478" spans="1:6" ht="13">
      <c r="A478" s="12" t="s">
        <v>17</v>
      </c>
      <c r="B478" s="8" t="s">
        <v>275</v>
      </c>
      <c r="C478" s="12" t="s">
        <v>305</v>
      </c>
      <c r="D478" s="12" t="s">
        <v>4</v>
      </c>
      <c r="E478" s="12" t="s">
        <v>6</v>
      </c>
      <c r="F478" s="8">
        <v>1123.6026301939701</v>
      </c>
    </row>
    <row r="479" spans="1:6" ht="13">
      <c r="A479" s="12" t="s">
        <v>18</v>
      </c>
      <c r="B479" s="8" t="s">
        <v>276</v>
      </c>
      <c r="C479" s="12" t="s">
        <v>305</v>
      </c>
      <c r="D479" s="12" t="s">
        <v>4</v>
      </c>
      <c r="E479" s="12" t="s">
        <v>6</v>
      </c>
      <c r="F479" s="8">
        <v>1139.2989225533099</v>
      </c>
    </row>
    <row r="480" spans="1:6" ht="13">
      <c r="A480" s="12" t="s">
        <v>19</v>
      </c>
      <c r="B480" s="8" t="s">
        <v>277</v>
      </c>
      <c r="C480" s="12" t="s">
        <v>305</v>
      </c>
      <c r="D480" s="12" t="s">
        <v>4</v>
      </c>
      <c r="E480" s="12" t="s">
        <v>6</v>
      </c>
      <c r="F480" s="8">
        <v>584.21379738968301</v>
      </c>
    </row>
    <row r="481" spans="1:6" ht="13">
      <c r="A481" s="12" t="s">
        <v>20</v>
      </c>
      <c r="B481" s="8" t="s">
        <v>278</v>
      </c>
      <c r="C481" s="12" t="s">
        <v>305</v>
      </c>
      <c r="D481" s="12" t="s">
        <v>4</v>
      </c>
      <c r="E481" s="12" t="s">
        <v>6</v>
      </c>
      <c r="F481" s="8">
        <v>930.57526470909295</v>
      </c>
    </row>
    <row r="482" spans="1:6" ht="13">
      <c r="A482" s="12" t="s">
        <v>21</v>
      </c>
      <c r="B482" s="8" t="s">
        <v>279</v>
      </c>
      <c r="C482" s="12" t="s">
        <v>305</v>
      </c>
      <c r="D482" s="12" t="s">
        <v>4</v>
      </c>
      <c r="E482" s="12" t="s">
        <v>6</v>
      </c>
      <c r="F482" s="8">
        <v>841.59261790840696</v>
      </c>
    </row>
    <row r="483" spans="1:6" ht="13">
      <c r="A483" s="12" t="s">
        <v>22</v>
      </c>
      <c r="B483" s="8" t="s">
        <v>280</v>
      </c>
      <c r="C483" s="12" t="s">
        <v>305</v>
      </c>
      <c r="D483" s="12" t="s">
        <v>4</v>
      </c>
      <c r="E483" s="12" t="s">
        <v>6</v>
      </c>
      <c r="F483" s="8">
        <v>1104.6035915765899</v>
      </c>
    </row>
    <row r="484" spans="1:6" ht="13">
      <c r="A484" s="12" t="s">
        <v>23</v>
      </c>
      <c r="B484" s="8" t="s">
        <v>281</v>
      </c>
      <c r="C484" s="12" t="s">
        <v>305</v>
      </c>
      <c r="D484" s="12" t="s">
        <v>4</v>
      </c>
      <c r="E484" s="12" t="s">
        <v>6</v>
      </c>
      <c r="F484" s="8">
        <v>918.56039021721801</v>
      </c>
    </row>
    <row r="485" spans="1:6" ht="13">
      <c r="A485" s="12" t="s">
        <v>24</v>
      </c>
      <c r="B485" s="8" t="s">
        <v>282</v>
      </c>
      <c r="C485" s="12" t="s">
        <v>305</v>
      </c>
      <c r="D485" s="12" t="s">
        <v>4</v>
      </c>
      <c r="E485" s="12" t="s">
        <v>6</v>
      </c>
      <c r="F485" s="8">
        <v>1184.6893510771099</v>
      </c>
    </row>
    <row r="486" spans="1:6" ht="13">
      <c r="A486" s="12" t="s">
        <v>25</v>
      </c>
      <c r="B486" s="8" t="s">
        <v>283</v>
      </c>
      <c r="C486" s="12" t="s">
        <v>305</v>
      </c>
      <c r="D486" s="12" t="s">
        <v>4</v>
      </c>
      <c r="E486" s="12" t="s">
        <v>6</v>
      </c>
      <c r="F486" s="8">
        <v>1083.3517576829499</v>
      </c>
    </row>
    <row r="487" spans="1:6" ht="13">
      <c r="A487" s="12" t="s">
        <v>26</v>
      </c>
      <c r="B487" s="8" t="s">
        <v>284</v>
      </c>
      <c r="C487" s="12" t="s">
        <v>305</v>
      </c>
      <c r="D487" s="12" t="s">
        <v>4</v>
      </c>
      <c r="E487" s="12" t="s">
        <v>6</v>
      </c>
      <c r="F487" s="8">
        <v>849.55052849945696</v>
      </c>
    </row>
    <row r="488" spans="1:6" ht="13">
      <c r="A488" s="12" t="s">
        <v>27</v>
      </c>
      <c r="B488" s="8" t="s">
        <v>285</v>
      </c>
      <c r="C488" s="12" t="s">
        <v>305</v>
      </c>
      <c r="D488" s="12" t="s">
        <v>4</v>
      </c>
      <c r="E488" s="12" t="s">
        <v>6</v>
      </c>
      <c r="F488" s="8">
        <v>908.55150930801801</v>
      </c>
    </row>
    <row r="489" spans="1:6" ht="13">
      <c r="A489" s="12" t="s">
        <v>28</v>
      </c>
      <c r="B489" s="8" t="s">
        <v>286</v>
      </c>
      <c r="C489" s="12" t="s">
        <v>305</v>
      </c>
      <c r="D489" s="12" t="s">
        <v>4</v>
      </c>
      <c r="E489" s="12" t="s">
        <v>6</v>
      </c>
      <c r="F489" s="8">
        <v>790.44978213115303</v>
      </c>
    </row>
    <row r="490" spans="1:6" ht="13">
      <c r="A490" s="12" t="s">
        <v>29</v>
      </c>
      <c r="B490" s="8" t="s">
        <v>287</v>
      </c>
      <c r="C490" s="12" t="s">
        <v>305</v>
      </c>
      <c r="D490" s="12" t="s">
        <v>4</v>
      </c>
      <c r="E490" s="12" t="s">
        <v>6</v>
      </c>
      <c r="F490" s="8">
        <v>988.50488635938098</v>
      </c>
    </row>
    <row r="491" spans="1:6" ht="13">
      <c r="A491" s="12" t="s">
        <v>30</v>
      </c>
      <c r="B491" s="8" t="s">
        <v>288</v>
      </c>
      <c r="C491" s="12" t="s">
        <v>305</v>
      </c>
      <c r="D491" s="12" t="s">
        <v>4</v>
      </c>
      <c r="E491" s="12" t="s">
        <v>6</v>
      </c>
      <c r="F491" s="8">
        <v>1602.1515704543301</v>
      </c>
    </row>
    <row r="492" spans="1:6" ht="13">
      <c r="A492" s="12" t="s">
        <v>31</v>
      </c>
      <c r="B492" s="8" t="s">
        <v>289</v>
      </c>
      <c r="C492" s="12" t="s">
        <v>305</v>
      </c>
      <c r="D492" s="12" t="s">
        <v>4</v>
      </c>
      <c r="E492" s="12" t="s">
        <v>6</v>
      </c>
      <c r="F492" s="8">
        <v>1228.6504018277999</v>
      </c>
    </row>
    <row r="493" spans="1:6" ht="13">
      <c r="A493" s="12" t="s">
        <v>32</v>
      </c>
      <c r="B493" s="8" t="s">
        <v>290</v>
      </c>
      <c r="C493" s="12" t="s">
        <v>305</v>
      </c>
      <c r="D493" s="12" t="s">
        <v>4</v>
      </c>
      <c r="E493" s="12" t="s">
        <v>6</v>
      </c>
      <c r="F493" s="8">
        <v>1197.85686949866</v>
      </c>
    </row>
    <row r="494" spans="1:6" ht="13">
      <c r="A494" s="12" t="s">
        <v>33</v>
      </c>
      <c r="B494" s="8" t="s">
        <v>291</v>
      </c>
      <c r="C494" s="12" t="s">
        <v>305</v>
      </c>
      <c r="D494" s="12" t="s">
        <v>4</v>
      </c>
      <c r="E494" s="12" t="s">
        <v>6</v>
      </c>
      <c r="F494" s="8">
        <v>1039.97501561524</v>
      </c>
    </row>
    <row r="495" spans="1:6" ht="13">
      <c r="A495" s="12" t="s">
        <v>34</v>
      </c>
      <c r="B495" s="8" t="s">
        <v>292</v>
      </c>
      <c r="C495" s="12" t="s">
        <v>305</v>
      </c>
      <c r="D495" s="12" t="s">
        <v>4</v>
      </c>
      <c r="E495" s="12" t="s">
        <v>6</v>
      </c>
      <c r="F495" s="8">
        <v>1091.7848541610899</v>
      </c>
    </row>
    <row r="496" spans="1:6" ht="13">
      <c r="A496" s="12" t="s">
        <v>35</v>
      </c>
      <c r="B496" s="8" t="s">
        <v>293</v>
      </c>
      <c r="C496" s="12" t="s">
        <v>305</v>
      </c>
      <c r="D496" s="12" t="s">
        <v>4</v>
      </c>
      <c r="E496" s="12" t="s">
        <v>6</v>
      </c>
      <c r="F496" s="8">
        <v>956.96588974343899</v>
      </c>
    </row>
    <row r="497" spans="1:6" ht="13">
      <c r="A497" s="12" t="s">
        <v>3</v>
      </c>
      <c r="B497" s="8" t="s">
        <v>261</v>
      </c>
      <c r="C497" s="12" t="s">
        <v>306</v>
      </c>
      <c r="D497" s="12" t="s">
        <v>4</v>
      </c>
      <c r="E497" s="12" t="s">
        <v>6</v>
      </c>
      <c r="F497" s="8">
        <v>1113.8287977129301</v>
      </c>
    </row>
    <row r="498" spans="1:6" ht="13">
      <c r="A498" s="12" t="s">
        <v>4</v>
      </c>
      <c r="B498" s="8" t="s">
        <v>262</v>
      </c>
      <c r="C498" s="12" t="s">
        <v>306</v>
      </c>
      <c r="D498" s="12" t="s">
        <v>4</v>
      </c>
      <c r="E498" s="12" t="s">
        <v>6</v>
      </c>
      <c r="F498" s="8">
        <v>952.63703760611497</v>
      </c>
    </row>
    <row r="499" spans="1:6" ht="13">
      <c r="A499" s="12" t="s">
        <v>5</v>
      </c>
      <c r="B499" s="8" t="s">
        <v>263</v>
      </c>
      <c r="C499" s="12" t="s">
        <v>306</v>
      </c>
      <c r="D499" s="12" t="s">
        <v>4</v>
      </c>
      <c r="E499" s="12" t="s">
        <v>6</v>
      </c>
      <c r="F499" s="8">
        <v>971.37737539491695</v>
      </c>
    </row>
    <row r="500" spans="1:6" ht="13">
      <c r="A500" s="12" t="s">
        <v>6</v>
      </c>
      <c r="B500" s="8" t="s">
        <v>264</v>
      </c>
      <c r="C500" s="12" t="s">
        <v>306</v>
      </c>
      <c r="D500" s="12" t="s">
        <v>4</v>
      </c>
      <c r="E500" s="12" t="s">
        <v>6</v>
      </c>
      <c r="F500" s="8">
        <v>928.39266973439896</v>
      </c>
    </row>
    <row r="501" spans="1:6" ht="13">
      <c r="A501" s="12" t="s">
        <v>7</v>
      </c>
      <c r="B501" s="8" t="s">
        <v>265</v>
      </c>
      <c r="C501" s="12" t="s">
        <v>306</v>
      </c>
      <c r="D501" s="12" t="s">
        <v>4</v>
      </c>
      <c r="E501" s="12" t="s">
        <v>6</v>
      </c>
      <c r="F501" s="8">
        <v>1307.7445652173899</v>
      </c>
    </row>
    <row r="502" spans="1:6" ht="13">
      <c r="A502" s="12" t="s">
        <v>8</v>
      </c>
      <c r="B502" s="8" t="s">
        <v>266</v>
      </c>
      <c r="C502" s="12" t="s">
        <v>306</v>
      </c>
      <c r="D502" s="12" t="s">
        <v>4</v>
      </c>
      <c r="E502" s="12" t="s">
        <v>6</v>
      </c>
      <c r="F502" s="8">
        <v>1173.7051919381199</v>
      </c>
    </row>
    <row r="503" spans="1:6" ht="13">
      <c r="A503" s="12" t="s">
        <v>9</v>
      </c>
      <c r="B503" s="8" t="s">
        <v>267</v>
      </c>
      <c r="C503" s="12" t="s">
        <v>306</v>
      </c>
      <c r="D503" s="12" t="s">
        <v>4</v>
      </c>
      <c r="E503" s="12" t="s">
        <v>6</v>
      </c>
      <c r="F503" s="8">
        <v>875.47046309932898</v>
      </c>
    </row>
    <row r="504" spans="1:6" ht="13">
      <c r="A504" s="12" t="s">
        <v>10</v>
      </c>
      <c r="B504" s="8" t="s">
        <v>268</v>
      </c>
      <c r="C504" s="12" t="s">
        <v>306</v>
      </c>
      <c r="D504" s="12" t="s">
        <v>4</v>
      </c>
      <c r="E504" s="12" t="s">
        <v>6</v>
      </c>
      <c r="F504" s="8">
        <v>929.582599185856</v>
      </c>
    </row>
    <row r="505" spans="1:6" ht="13">
      <c r="A505" s="12" t="s">
        <v>11</v>
      </c>
      <c r="B505" s="8" t="s">
        <v>269</v>
      </c>
      <c r="C505" s="12" t="s">
        <v>306</v>
      </c>
      <c r="D505" s="12" t="s">
        <v>4</v>
      </c>
      <c r="E505" s="12" t="s">
        <v>6</v>
      </c>
      <c r="F505" s="8">
        <v>1501.76960112234</v>
      </c>
    </row>
    <row r="506" spans="1:6" ht="13">
      <c r="A506" s="12" t="s">
        <v>12</v>
      </c>
      <c r="B506" s="8" t="s">
        <v>270</v>
      </c>
      <c r="C506" s="12" t="s">
        <v>306</v>
      </c>
      <c r="D506" s="12" t="s">
        <v>4</v>
      </c>
      <c r="E506" s="12" t="s">
        <v>6</v>
      </c>
      <c r="F506" s="8">
        <v>1709.7225288879099</v>
      </c>
    </row>
    <row r="507" spans="1:6" ht="13">
      <c r="A507" s="12" t="s">
        <v>13</v>
      </c>
      <c r="B507" s="8" t="s">
        <v>271</v>
      </c>
      <c r="C507" s="12" t="s">
        <v>306</v>
      </c>
      <c r="D507" s="12" t="s">
        <v>4</v>
      </c>
      <c r="E507" s="12" t="s">
        <v>6</v>
      </c>
      <c r="F507" s="8">
        <v>1126.4708096038501</v>
      </c>
    </row>
    <row r="508" spans="1:6" ht="13">
      <c r="A508" s="12" t="s">
        <v>14</v>
      </c>
      <c r="B508" s="8" t="s">
        <v>272</v>
      </c>
      <c r="C508" s="12" t="s">
        <v>306</v>
      </c>
      <c r="D508" s="12" t="s">
        <v>4</v>
      </c>
      <c r="E508" s="12" t="s">
        <v>6</v>
      </c>
      <c r="F508" s="8">
        <v>1061.91058405082</v>
      </c>
    </row>
    <row r="509" spans="1:6" ht="13">
      <c r="A509" s="12" t="s">
        <v>15</v>
      </c>
      <c r="B509" s="8" t="s">
        <v>273</v>
      </c>
      <c r="C509" s="12" t="s">
        <v>306</v>
      </c>
      <c r="D509" s="12" t="s">
        <v>4</v>
      </c>
      <c r="E509" s="12" t="s">
        <v>6</v>
      </c>
      <c r="F509" s="8">
        <v>815.55910972200195</v>
      </c>
    </row>
    <row r="510" spans="1:6" ht="13">
      <c r="A510" s="12" t="s">
        <v>16</v>
      </c>
      <c r="B510" s="8" t="s">
        <v>274</v>
      </c>
      <c r="C510" s="12" t="s">
        <v>306</v>
      </c>
      <c r="D510" s="12" t="s">
        <v>4</v>
      </c>
      <c r="E510" s="12" t="s">
        <v>6</v>
      </c>
      <c r="F510" s="8">
        <v>999.00099900099895</v>
      </c>
    </row>
    <row r="511" spans="1:6" ht="13">
      <c r="A511" s="12" t="s">
        <v>17</v>
      </c>
      <c r="B511" s="8" t="s">
        <v>275</v>
      </c>
      <c r="C511" s="12" t="s">
        <v>306</v>
      </c>
      <c r="D511" s="12" t="s">
        <v>4</v>
      </c>
      <c r="E511" s="12" t="s">
        <v>6</v>
      </c>
      <c r="F511" s="8">
        <v>1094.3776431440699</v>
      </c>
    </row>
    <row r="512" spans="1:6" ht="13">
      <c r="A512" s="12" t="s">
        <v>18</v>
      </c>
      <c r="B512" s="8" t="s">
        <v>276</v>
      </c>
      <c r="C512" s="12" t="s">
        <v>306</v>
      </c>
      <c r="D512" s="12" t="s">
        <v>4</v>
      </c>
      <c r="E512" s="12" t="s">
        <v>6</v>
      </c>
      <c r="F512" s="8">
        <v>1119.5228724045101</v>
      </c>
    </row>
    <row r="513" spans="1:6" ht="13">
      <c r="A513" s="12" t="s">
        <v>19</v>
      </c>
      <c r="B513" s="8" t="s">
        <v>277</v>
      </c>
      <c r="C513" s="12" t="s">
        <v>306</v>
      </c>
      <c r="D513" s="12" t="s">
        <v>4</v>
      </c>
      <c r="E513" s="12" t="s">
        <v>6</v>
      </c>
      <c r="F513" s="8">
        <v>617.128081852798</v>
      </c>
    </row>
    <row r="514" spans="1:6" ht="13">
      <c r="A514" s="12" t="s">
        <v>20</v>
      </c>
      <c r="B514" s="8" t="s">
        <v>278</v>
      </c>
      <c r="C514" s="12" t="s">
        <v>306</v>
      </c>
      <c r="D514" s="12" t="s">
        <v>4</v>
      </c>
      <c r="E514" s="12" t="s">
        <v>6</v>
      </c>
      <c r="F514" s="8">
        <v>832.07669108143</v>
      </c>
    </row>
    <row r="515" spans="1:6" ht="13">
      <c r="A515" s="12" t="s">
        <v>21</v>
      </c>
      <c r="B515" s="8" t="s">
        <v>279</v>
      </c>
      <c r="C515" s="12" t="s">
        <v>306</v>
      </c>
      <c r="D515" s="12" t="s">
        <v>4</v>
      </c>
      <c r="E515" s="12" t="s">
        <v>6</v>
      </c>
      <c r="F515" s="8">
        <v>746.42872463643801</v>
      </c>
    </row>
    <row r="516" spans="1:6" ht="13">
      <c r="A516" s="12" t="s">
        <v>22</v>
      </c>
      <c r="B516" s="8" t="s">
        <v>280</v>
      </c>
      <c r="C516" s="12" t="s">
        <v>306</v>
      </c>
      <c r="D516" s="12" t="s">
        <v>4</v>
      </c>
      <c r="E516" s="12" t="s">
        <v>6</v>
      </c>
      <c r="F516" s="8">
        <v>1090.4654452014099</v>
      </c>
    </row>
    <row r="517" spans="1:6" ht="13">
      <c r="A517" s="12" t="s">
        <v>23</v>
      </c>
      <c r="B517" s="8" t="s">
        <v>281</v>
      </c>
      <c r="C517" s="12" t="s">
        <v>306</v>
      </c>
      <c r="D517" s="12" t="s">
        <v>4</v>
      </c>
      <c r="E517" s="12" t="s">
        <v>6</v>
      </c>
      <c r="F517" s="8">
        <v>878.62713040614403</v>
      </c>
    </row>
    <row r="518" spans="1:6" ht="13">
      <c r="A518" s="12" t="s">
        <v>24</v>
      </c>
      <c r="B518" s="8" t="s">
        <v>282</v>
      </c>
      <c r="C518" s="12" t="s">
        <v>306</v>
      </c>
      <c r="D518" s="12" t="s">
        <v>4</v>
      </c>
      <c r="E518" s="12" t="s">
        <v>6</v>
      </c>
      <c r="F518" s="8">
        <v>1231.5062105218501</v>
      </c>
    </row>
    <row r="519" spans="1:6" ht="13">
      <c r="A519" s="12" t="s">
        <v>25</v>
      </c>
      <c r="B519" s="8" t="s">
        <v>283</v>
      </c>
      <c r="C519" s="12" t="s">
        <v>306</v>
      </c>
      <c r="D519" s="12" t="s">
        <v>4</v>
      </c>
      <c r="E519" s="12" t="s">
        <v>6</v>
      </c>
      <c r="F519" s="8">
        <v>1185.4486182114499</v>
      </c>
    </row>
    <row r="520" spans="1:6" ht="13">
      <c r="A520" s="12" t="s">
        <v>26</v>
      </c>
      <c r="B520" s="8" t="s">
        <v>284</v>
      </c>
      <c r="C520" s="12" t="s">
        <v>306</v>
      </c>
      <c r="D520" s="12" t="s">
        <v>4</v>
      </c>
      <c r="E520" s="12" t="s">
        <v>6</v>
      </c>
      <c r="F520" s="8">
        <v>978.50549593920198</v>
      </c>
    </row>
    <row r="521" spans="1:6" ht="13">
      <c r="A521" s="12" t="s">
        <v>27</v>
      </c>
      <c r="B521" s="8" t="s">
        <v>285</v>
      </c>
      <c r="C521" s="12" t="s">
        <v>306</v>
      </c>
      <c r="D521" s="12" t="s">
        <v>4</v>
      </c>
      <c r="E521" s="12" t="s">
        <v>6</v>
      </c>
      <c r="F521" s="8">
        <v>986.72235740425003</v>
      </c>
    </row>
    <row r="522" spans="1:6" ht="13">
      <c r="A522" s="12" t="s">
        <v>28</v>
      </c>
      <c r="B522" s="8" t="s">
        <v>286</v>
      </c>
      <c r="C522" s="12" t="s">
        <v>306</v>
      </c>
      <c r="D522" s="12" t="s">
        <v>4</v>
      </c>
      <c r="E522" s="12" t="s">
        <v>6</v>
      </c>
      <c r="F522" s="8">
        <v>967.735943681854</v>
      </c>
    </row>
    <row r="523" spans="1:6" ht="13">
      <c r="A523" s="12" t="s">
        <v>29</v>
      </c>
      <c r="B523" s="8" t="s">
        <v>287</v>
      </c>
      <c r="C523" s="12" t="s">
        <v>306</v>
      </c>
      <c r="D523" s="12" t="s">
        <v>4</v>
      </c>
      <c r="E523" s="12" t="s">
        <v>6</v>
      </c>
      <c r="F523" s="8">
        <v>1051.64804580335</v>
      </c>
    </row>
    <row r="524" spans="1:6" ht="13">
      <c r="A524" s="12" t="s">
        <v>30</v>
      </c>
      <c r="B524" s="8" t="s">
        <v>288</v>
      </c>
      <c r="C524" s="12" t="s">
        <v>306</v>
      </c>
      <c r="D524" s="12" t="s">
        <v>4</v>
      </c>
      <c r="E524" s="12" t="s">
        <v>6</v>
      </c>
      <c r="F524" s="8">
        <v>1791.2867274569401</v>
      </c>
    </row>
    <row r="525" spans="1:6" ht="13">
      <c r="A525" s="12" t="s">
        <v>31</v>
      </c>
      <c r="B525" s="8" t="s">
        <v>289</v>
      </c>
      <c r="C525" s="12" t="s">
        <v>306</v>
      </c>
      <c r="D525" s="12" t="s">
        <v>4</v>
      </c>
      <c r="E525" s="12" t="s">
        <v>6</v>
      </c>
      <c r="F525" s="8">
        <v>1225.2264185307199</v>
      </c>
    </row>
    <row r="526" spans="1:6" ht="13">
      <c r="A526" s="12" t="s">
        <v>32</v>
      </c>
      <c r="B526" s="8" t="s">
        <v>290</v>
      </c>
      <c r="C526" s="12" t="s">
        <v>306</v>
      </c>
      <c r="D526" s="12" t="s">
        <v>4</v>
      </c>
      <c r="E526" s="12" t="s">
        <v>6</v>
      </c>
      <c r="F526" s="8">
        <v>1271.80511795896</v>
      </c>
    </row>
    <row r="527" spans="1:6" ht="13">
      <c r="A527" s="12" t="s">
        <v>33</v>
      </c>
      <c r="B527" s="8" t="s">
        <v>291</v>
      </c>
      <c r="C527" s="12" t="s">
        <v>306</v>
      </c>
      <c r="D527" s="12" t="s">
        <v>4</v>
      </c>
      <c r="E527" s="12" t="s">
        <v>6</v>
      </c>
      <c r="F527" s="8">
        <v>1200.0839219525801</v>
      </c>
    </row>
    <row r="528" spans="1:6" ht="13">
      <c r="A528" s="12" t="s">
        <v>34</v>
      </c>
      <c r="B528" s="8" t="s">
        <v>292</v>
      </c>
      <c r="C528" s="12" t="s">
        <v>306</v>
      </c>
      <c r="D528" s="12" t="s">
        <v>4</v>
      </c>
      <c r="E528" s="12" t="s">
        <v>6</v>
      </c>
      <c r="F528" s="8">
        <v>1393.30237105842</v>
      </c>
    </row>
    <row r="529" spans="1:6" ht="13">
      <c r="A529" s="12" t="s">
        <v>35</v>
      </c>
      <c r="B529" s="8" t="s">
        <v>293</v>
      </c>
      <c r="C529" s="12" t="s">
        <v>306</v>
      </c>
      <c r="D529" s="12" t="s">
        <v>4</v>
      </c>
      <c r="E529" s="12" t="s">
        <v>6</v>
      </c>
      <c r="F529" s="8">
        <v>1006.83100683101</v>
      </c>
    </row>
    <row r="530" spans="1:6" ht="13">
      <c r="A530" s="12" t="s">
        <v>3</v>
      </c>
      <c r="B530" s="8" t="s">
        <v>261</v>
      </c>
      <c r="C530" s="12" t="s">
        <v>307</v>
      </c>
      <c r="D530" s="12" t="s">
        <v>4</v>
      </c>
      <c r="E530" s="12" t="s">
        <v>6</v>
      </c>
      <c r="F530" s="8">
        <v>1084.33380994912</v>
      </c>
    </row>
    <row r="531" spans="1:6" ht="13">
      <c r="A531" s="12" t="s">
        <v>4</v>
      </c>
      <c r="B531" s="8" t="s">
        <v>262</v>
      </c>
      <c r="C531" s="12" t="s">
        <v>307</v>
      </c>
      <c r="D531" s="12" t="s">
        <v>4</v>
      </c>
      <c r="E531" s="12" t="s">
        <v>6</v>
      </c>
      <c r="F531" s="8">
        <v>1032.2729191450201</v>
      </c>
    </row>
    <row r="532" spans="1:6" ht="13">
      <c r="A532" s="12" t="s">
        <v>5</v>
      </c>
      <c r="B532" s="8" t="s">
        <v>263</v>
      </c>
      <c r="C532" s="12" t="s">
        <v>307</v>
      </c>
      <c r="D532" s="12" t="s">
        <v>4</v>
      </c>
      <c r="E532" s="12" t="s">
        <v>6</v>
      </c>
      <c r="F532" s="8">
        <v>929.03514663084798</v>
      </c>
    </row>
    <row r="533" spans="1:6" ht="13">
      <c r="A533" s="12" t="s">
        <v>6</v>
      </c>
      <c r="B533" s="8" t="s">
        <v>264</v>
      </c>
      <c r="C533" s="12" t="s">
        <v>307</v>
      </c>
      <c r="D533" s="12" t="s">
        <v>4</v>
      </c>
      <c r="E533" s="12" t="s">
        <v>6</v>
      </c>
      <c r="F533" s="8">
        <v>867.59101597340498</v>
      </c>
    </row>
    <row r="534" spans="1:6" ht="13">
      <c r="A534" s="12" t="s">
        <v>7</v>
      </c>
      <c r="B534" s="8" t="s">
        <v>265</v>
      </c>
      <c r="C534" s="12" t="s">
        <v>307</v>
      </c>
      <c r="D534" s="12" t="s">
        <v>4</v>
      </c>
      <c r="E534" s="12" t="s">
        <v>6</v>
      </c>
      <c r="F534" s="8">
        <v>1189.99008341597</v>
      </c>
    </row>
    <row r="535" spans="1:6" ht="13">
      <c r="A535" s="12" t="s">
        <v>8</v>
      </c>
      <c r="B535" s="8" t="s">
        <v>266</v>
      </c>
      <c r="C535" s="12" t="s">
        <v>307</v>
      </c>
      <c r="D535" s="12" t="s">
        <v>4</v>
      </c>
      <c r="E535" s="12" t="s">
        <v>6</v>
      </c>
      <c r="F535" s="8">
        <v>1196.5564871028901</v>
      </c>
    </row>
    <row r="536" spans="1:6" ht="13">
      <c r="A536" s="12" t="s">
        <v>9</v>
      </c>
      <c r="B536" s="8" t="s">
        <v>267</v>
      </c>
      <c r="C536" s="12" t="s">
        <v>307</v>
      </c>
      <c r="D536" s="12" t="s">
        <v>4</v>
      </c>
      <c r="E536" s="12" t="s">
        <v>6</v>
      </c>
      <c r="F536" s="8">
        <v>790.413054563998</v>
      </c>
    </row>
    <row r="537" spans="1:6" ht="13">
      <c r="A537" s="12" t="s">
        <v>10</v>
      </c>
      <c r="B537" s="8" t="s">
        <v>268</v>
      </c>
      <c r="C537" s="12" t="s">
        <v>307</v>
      </c>
      <c r="D537" s="12" t="s">
        <v>4</v>
      </c>
      <c r="E537" s="12" t="s">
        <v>6</v>
      </c>
      <c r="F537" s="8">
        <v>963.67156038490305</v>
      </c>
    </row>
    <row r="538" spans="1:6" ht="13">
      <c r="A538" s="12" t="s">
        <v>11</v>
      </c>
      <c r="B538" s="8" t="s">
        <v>269</v>
      </c>
      <c r="C538" s="12" t="s">
        <v>307</v>
      </c>
      <c r="D538" s="12" t="s">
        <v>4</v>
      </c>
      <c r="E538" s="12" t="s">
        <v>6</v>
      </c>
      <c r="F538" s="8">
        <v>1377.2988738556301</v>
      </c>
    </row>
    <row r="539" spans="1:6" ht="13">
      <c r="A539" s="12" t="s">
        <v>12</v>
      </c>
      <c r="B539" s="8" t="s">
        <v>270</v>
      </c>
      <c r="C539" s="12" t="s">
        <v>307</v>
      </c>
      <c r="D539" s="12" t="s">
        <v>4</v>
      </c>
      <c r="E539" s="12" t="s">
        <v>6</v>
      </c>
      <c r="F539" s="8">
        <v>1747.76068162667</v>
      </c>
    </row>
    <row r="540" spans="1:6" ht="13">
      <c r="A540" s="12" t="s">
        <v>13</v>
      </c>
      <c r="B540" s="8" t="s">
        <v>271</v>
      </c>
      <c r="C540" s="12" t="s">
        <v>307</v>
      </c>
      <c r="D540" s="12" t="s">
        <v>4</v>
      </c>
      <c r="E540" s="12" t="s">
        <v>6</v>
      </c>
      <c r="F540" s="8">
        <v>1140.93604404913</v>
      </c>
    </row>
    <row r="541" spans="1:6" ht="13">
      <c r="A541" s="12" t="s">
        <v>14</v>
      </c>
      <c r="B541" s="8" t="s">
        <v>272</v>
      </c>
      <c r="C541" s="12" t="s">
        <v>307</v>
      </c>
      <c r="D541" s="12" t="s">
        <v>4</v>
      </c>
      <c r="E541" s="12" t="s">
        <v>6</v>
      </c>
      <c r="F541" s="8">
        <v>1034.50358495613</v>
      </c>
    </row>
    <row r="542" spans="1:6" ht="13">
      <c r="A542" s="12" t="s">
        <v>15</v>
      </c>
      <c r="B542" s="8" t="s">
        <v>273</v>
      </c>
      <c r="C542" s="12" t="s">
        <v>307</v>
      </c>
      <c r="D542" s="12" t="s">
        <v>4</v>
      </c>
      <c r="E542" s="12" t="s">
        <v>6</v>
      </c>
      <c r="F542" s="8">
        <v>732.02995381373</v>
      </c>
    </row>
    <row r="543" spans="1:6" ht="13">
      <c r="A543" s="12" t="s">
        <v>16</v>
      </c>
      <c r="B543" s="8" t="s">
        <v>274</v>
      </c>
      <c r="C543" s="12" t="s">
        <v>307</v>
      </c>
      <c r="D543" s="12" t="s">
        <v>4</v>
      </c>
      <c r="E543" s="12" t="s">
        <v>6</v>
      </c>
      <c r="F543" s="8">
        <v>914.28571428571399</v>
      </c>
    </row>
    <row r="544" spans="1:6" ht="13">
      <c r="A544" s="12" t="s">
        <v>17</v>
      </c>
      <c r="B544" s="8" t="s">
        <v>275</v>
      </c>
      <c r="C544" s="12" t="s">
        <v>307</v>
      </c>
      <c r="D544" s="12" t="s">
        <v>4</v>
      </c>
      <c r="E544" s="12" t="s">
        <v>6</v>
      </c>
      <c r="F544" s="8">
        <v>1102.5857698157799</v>
      </c>
    </row>
    <row r="545" spans="1:6" ht="13">
      <c r="A545" s="12" t="s">
        <v>18</v>
      </c>
      <c r="B545" s="8" t="s">
        <v>276</v>
      </c>
      <c r="C545" s="12" t="s">
        <v>307</v>
      </c>
      <c r="D545" s="12" t="s">
        <v>4</v>
      </c>
      <c r="E545" s="12" t="s">
        <v>6</v>
      </c>
      <c r="F545" s="8">
        <v>1071.0094401635399</v>
      </c>
    </row>
    <row r="546" spans="1:6" ht="13">
      <c r="A546" s="12" t="s">
        <v>19</v>
      </c>
      <c r="B546" s="8" t="s">
        <v>277</v>
      </c>
      <c r="C546" s="12" t="s">
        <v>307</v>
      </c>
      <c r="D546" s="12" t="s">
        <v>4</v>
      </c>
      <c r="E546" s="12" t="s">
        <v>6</v>
      </c>
      <c r="F546" s="8">
        <v>598.72231423662902</v>
      </c>
    </row>
    <row r="547" spans="1:6" ht="13">
      <c r="A547" s="12" t="s">
        <v>20</v>
      </c>
      <c r="B547" s="8" t="s">
        <v>278</v>
      </c>
      <c r="C547" s="12" t="s">
        <v>307</v>
      </c>
      <c r="D547" s="12" t="s">
        <v>4</v>
      </c>
      <c r="E547" s="12" t="s">
        <v>6</v>
      </c>
      <c r="F547" s="8">
        <v>968.80775046200404</v>
      </c>
    </row>
    <row r="548" spans="1:6" ht="13">
      <c r="A548" s="12" t="s">
        <v>21</v>
      </c>
      <c r="B548" s="8" t="s">
        <v>279</v>
      </c>
      <c r="C548" s="12" t="s">
        <v>307</v>
      </c>
      <c r="D548" s="12" t="s">
        <v>4</v>
      </c>
      <c r="E548" s="12" t="s">
        <v>6</v>
      </c>
      <c r="F548" s="8">
        <v>886.86593777861196</v>
      </c>
    </row>
    <row r="549" spans="1:6" ht="13">
      <c r="A549" s="12" t="s">
        <v>22</v>
      </c>
      <c r="B549" s="8" t="s">
        <v>280</v>
      </c>
      <c r="C549" s="12" t="s">
        <v>307</v>
      </c>
      <c r="D549" s="12" t="s">
        <v>4</v>
      </c>
      <c r="E549" s="12" t="s">
        <v>6</v>
      </c>
      <c r="F549" s="8">
        <v>1109.4530591059499</v>
      </c>
    </row>
    <row r="550" spans="1:6" ht="13">
      <c r="A550" s="12" t="s">
        <v>23</v>
      </c>
      <c r="B550" s="8" t="s">
        <v>281</v>
      </c>
      <c r="C550" s="12" t="s">
        <v>307</v>
      </c>
      <c r="D550" s="12" t="s">
        <v>4</v>
      </c>
      <c r="E550" s="12" t="s">
        <v>6</v>
      </c>
      <c r="F550" s="8">
        <v>818.26167527044799</v>
      </c>
    </row>
    <row r="551" spans="1:6" ht="13">
      <c r="A551" s="12" t="s">
        <v>24</v>
      </c>
      <c r="B551" s="8" t="s">
        <v>282</v>
      </c>
      <c r="C551" s="12" t="s">
        <v>307</v>
      </c>
      <c r="D551" s="12" t="s">
        <v>4</v>
      </c>
      <c r="E551" s="12" t="s">
        <v>6</v>
      </c>
      <c r="F551" s="8">
        <v>1324.19647727867</v>
      </c>
    </row>
    <row r="552" spans="1:6" ht="13">
      <c r="A552" s="12" t="s">
        <v>25</v>
      </c>
      <c r="B552" s="8" t="s">
        <v>283</v>
      </c>
      <c r="C552" s="12" t="s">
        <v>307</v>
      </c>
      <c r="D552" s="12" t="s">
        <v>4</v>
      </c>
      <c r="E552" s="12" t="s">
        <v>6</v>
      </c>
      <c r="F552" s="8">
        <v>1177.0388448240799</v>
      </c>
    </row>
    <row r="553" spans="1:6" ht="13">
      <c r="A553" s="12" t="s">
        <v>26</v>
      </c>
      <c r="B553" s="8" t="s">
        <v>284</v>
      </c>
      <c r="C553" s="12" t="s">
        <v>307</v>
      </c>
      <c r="D553" s="12" t="s">
        <v>4</v>
      </c>
      <c r="E553" s="12" t="s">
        <v>6</v>
      </c>
      <c r="F553" s="8">
        <v>1013.01022941702</v>
      </c>
    </row>
    <row r="554" spans="1:6" ht="13">
      <c r="A554" s="12" t="s">
        <v>27</v>
      </c>
      <c r="B554" s="8" t="s">
        <v>285</v>
      </c>
      <c r="C554" s="12" t="s">
        <v>307</v>
      </c>
      <c r="D554" s="12" t="s">
        <v>4</v>
      </c>
      <c r="E554" s="12" t="s">
        <v>6</v>
      </c>
      <c r="F554" s="8">
        <v>987.65432098765405</v>
      </c>
    </row>
    <row r="555" spans="1:6" ht="13">
      <c r="A555" s="12" t="s">
        <v>28</v>
      </c>
      <c r="B555" s="8" t="s">
        <v>286</v>
      </c>
      <c r="C555" s="12" t="s">
        <v>307</v>
      </c>
      <c r="D555" s="12" t="s">
        <v>4</v>
      </c>
      <c r="E555" s="12" t="s">
        <v>6</v>
      </c>
      <c r="F555" s="8">
        <v>809.22478881662596</v>
      </c>
    </row>
    <row r="556" spans="1:6" ht="13">
      <c r="A556" s="12" t="s">
        <v>29</v>
      </c>
      <c r="B556" s="8" t="s">
        <v>287</v>
      </c>
      <c r="C556" s="12" t="s">
        <v>307</v>
      </c>
      <c r="D556" s="12" t="s">
        <v>4</v>
      </c>
      <c r="E556" s="12" t="s">
        <v>6</v>
      </c>
      <c r="F556" s="8">
        <v>1127.1874286426</v>
      </c>
    </row>
    <row r="557" spans="1:6" ht="13">
      <c r="A557" s="12" t="s">
        <v>30</v>
      </c>
      <c r="B557" s="8" t="s">
        <v>288</v>
      </c>
      <c r="C557" s="12" t="s">
        <v>307</v>
      </c>
      <c r="D557" s="12" t="s">
        <v>4</v>
      </c>
      <c r="E557" s="12" t="s">
        <v>6</v>
      </c>
      <c r="F557" s="8">
        <v>1593.83238795238</v>
      </c>
    </row>
    <row r="558" spans="1:6" ht="13">
      <c r="A558" s="12" t="s">
        <v>31</v>
      </c>
      <c r="B558" s="8" t="s">
        <v>289</v>
      </c>
      <c r="C558" s="12" t="s">
        <v>307</v>
      </c>
      <c r="D558" s="12" t="s">
        <v>4</v>
      </c>
      <c r="E558" s="12" t="s">
        <v>6</v>
      </c>
      <c r="F558" s="8">
        <v>1159.5375332861399</v>
      </c>
    </row>
    <row r="559" spans="1:6" ht="13">
      <c r="A559" s="12" t="s">
        <v>32</v>
      </c>
      <c r="B559" s="8" t="s">
        <v>290</v>
      </c>
      <c r="C559" s="12" t="s">
        <v>307</v>
      </c>
      <c r="D559" s="12" t="s">
        <v>4</v>
      </c>
      <c r="E559" s="12" t="s">
        <v>6</v>
      </c>
      <c r="F559" s="8">
        <v>1253.96889192557</v>
      </c>
    </row>
    <row r="560" spans="1:6" ht="13">
      <c r="A560" s="12" t="s">
        <v>33</v>
      </c>
      <c r="B560" s="8" t="s">
        <v>291</v>
      </c>
      <c r="C560" s="12" t="s">
        <v>307</v>
      </c>
      <c r="D560" s="12" t="s">
        <v>4</v>
      </c>
      <c r="E560" s="12" t="s">
        <v>6</v>
      </c>
      <c r="F560" s="8">
        <v>1088.47848836352</v>
      </c>
    </row>
    <row r="561" spans="1:6" ht="13">
      <c r="A561" s="12" t="s">
        <v>34</v>
      </c>
      <c r="B561" s="8" t="s">
        <v>292</v>
      </c>
      <c r="C561" s="12" t="s">
        <v>307</v>
      </c>
      <c r="D561" s="12" t="s">
        <v>4</v>
      </c>
      <c r="E561" s="12" t="s">
        <v>6</v>
      </c>
      <c r="F561" s="8">
        <v>1093.3318148169201</v>
      </c>
    </row>
    <row r="562" spans="1:6" ht="13">
      <c r="A562" s="12" t="s">
        <v>35</v>
      </c>
      <c r="B562" s="8" t="s">
        <v>293</v>
      </c>
      <c r="C562" s="12" t="s">
        <v>307</v>
      </c>
      <c r="D562" s="12" t="s">
        <v>4</v>
      </c>
      <c r="E562" s="12" t="s">
        <v>6</v>
      </c>
      <c r="F562" s="8">
        <v>835.82089552238801</v>
      </c>
    </row>
    <row r="563" spans="1:6" ht="13">
      <c r="A563" s="12" t="s">
        <v>3</v>
      </c>
      <c r="B563" s="8" t="s">
        <v>261</v>
      </c>
      <c r="C563" s="12" t="s">
        <v>308</v>
      </c>
      <c r="D563" s="12" t="s">
        <v>4</v>
      </c>
      <c r="E563" s="12" t="s">
        <v>6</v>
      </c>
      <c r="F563" s="8">
        <v>1146.30108956243</v>
      </c>
    </row>
    <row r="564" spans="1:6" ht="13">
      <c r="A564" s="12" t="s">
        <v>4</v>
      </c>
      <c r="B564" s="8" t="s">
        <v>262</v>
      </c>
      <c r="C564" s="12" t="s">
        <v>308</v>
      </c>
      <c r="D564" s="12" t="s">
        <v>4</v>
      </c>
      <c r="E564" s="12" t="s">
        <v>6</v>
      </c>
      <c r="F564" s="8">
        <v>1060.6687478843</v>
      </c>
    </row>
    <row r="565" spans="1:6" ht="13">
      <c r="A565" s="12" t="s">
        <v>5</v>
      </c>
      <c r="B565" s="8" t="s">
        <v>263</v>
      </c>
      <c r="C565" s="12" t="s">
        <v>308</v>
      </c>
      <c r="D565" s="12" t="s">
        <v>4</v>
      </c>
      <c r="E565" s="12" t="s">
        <v>6</v>
      </c>
      <c r="F565" s="8">
        <v>950.241600542995</v>
      </c>
    </row>
    <row r="566" spans="1:6" ht="13">
      <c r="A566" s="12" t="s">
        <v>6</v>
      </c>
      <c r="B566" s="8" t="s">
        <v>264</v>
      </c>
      <c r="C566" s="12" t="s">
        <v>308</v>
      </c>
      <c r="D566" s="12" t="s">
        <v>4</v>
      </c>
      <c r="E566" s="12" t="s">
        <v>6</v>
      </c>
      <c r="F566" s="8">
        <v>1128.3952607399001</v>
      </c>
    </row>
    <row r="567" spans="1:6" ht="13">
      <c r="A567" s="12" t="s">
        <v>7</v>
      </c>
      <c r="B567" s="8" t="s">
        <v>265</v>
      </c>
      <c r="C567" s="12" t="s">
        <v>308</v>
      </c>
      <c r="D567" s="12" t="s">
        <v>4</v>
      </c>
      <c r="E567" s="12" t="s">
        <v>6</v>
      </c>
      <c r="F567" s="8">
        <v>1085.8600842579999</v>
      </c>
    </row>
    <row r="568" spans="1:6" ht="13">
      <c r="A568" s="12" t="s">
        <v>8</v>
      </c>
      <c r="B568" s="8" t="s">
        <v>266</v>
      </c>
      <c r="C568" s="12" t="s">
        <v>308</v>
      </c>
      <c r="D568" s="12" t="s">
        <v>4</v>
      </c>
      <c r="E568" s="12" t="s">
        <v>6</v>
      </c>
      <c r="F568" s="8">
        <v>1185.35953063174</v>
      </c>
    </row>
    <row r="569" spans="1:6" ht="13">
      <c r="A569" s="12" t="s">
        <v>9</v>
      </c>
      <c r="B569" s="8" t="s">
        <v>267</v>
      </c>
      <c r="C569" s="12" t="s">
        <v>308</v>
      </c>
      <c r="D569" s="12" t="s">
        <v>4</v>
      </c>
      <c r="E569" s="12" t="s">
        <v>6</v>
      </c>
      <c r="F569" s="8">
        <v>885.94529502838498</v>
      </c>
    </row>
    <row r="570" spans="1:6" ht="13">
      <c r="A570" s="12" t="s">
        <v>10</v>
      </c>
      <c r="B570" s="8" t="s">
        <v>268</v>
      </c>
      <c r="C570" s="12" t="s">
        <v>308</v>
      </c>
      <c r="D570" s="12" t="s">
        <v>4</v>
      </c>
      <c r="E570" s="12" t="s">
        <v>6</v>
      </c>
      <c r="F570" s="8">
        <v>1169.5995492168399</v>
      </c>
    </row>
    <row r="571" spans="1:6" ht="13">
      <c r="A571" s="12" t="s">
        <v>11</v>
      </c>
      <c r="B571" s="8" t="s">
        <v>269</v>
      </c>
      <c r="C571" s="12" t="s">
        <v>308</v>
      </c>
      <c r="D571" s="12" t="s">
        <v>4</v>
      </c>
      <c r="E571" s="12" t="s">
        <v>6</v>
      </c>
      <c r="F571" s="8">
        <v>1435.6042559949201</v>
      </c>
    </row>
    <row r="572" spans="1:6" ht="13">
      <c r="A572" s="12" t="s">
        <v>12</v>
      </c>
      <c r="B572" s="8" t="s">
        <v>270</v>
      </c>
      <c r="C572" s="12" t="s">
        <v>308</v>
      </c>
      <c r="D572" s="12" t="s">
        <v>4</v>
      </c>
      <c r="E572" s="12" t="s">
        <v>6</v>
      </c>
      <c r="F572" s="8">
        <v>1922.25004426234</v>
      </c>
    </row>
    <row r="573" spans="1:6" ht="13">
      <c r="A573" s="12" t="s">
        <v>13</v>
      </c>
      <c r="B573" s="8" t="s">
        <v>271</v>
      </c>
      <c r="C573" s="12" t="s">
        <v>308</v>
      </c>
      <c r="D573" s="12" t="s">
        <v>4</v>
      </c>
      <c r="E573" s="12" t="s">
        <v>6</v>
      </c>
      <c r="F573" s="8">
        <v>1106.07816285684</v>
      </c>
    </row>
    <row r="574" spans="1:6" ht="13">
      <c r="A574" s="12" t="s">
        <v>14</v>
      </c>
      <c r="B574" s="8" t="s">
        <v>272</v>
      </c>
      <c r="C574" s="12" t="s">
        <v>308</v>
      </c>
      <c r="D574" s="12" t="s">
        <v>4</v>
      </c>
      <c r="E574" s="12" t="s">
        <v>6</v>
      </c>
      <c r="F574" s="8">
        <v>1089.4570076826301</v>
      </c>
    </row>
    <row r="575" spans="1:6" ht="13">
      <c r="A575" s="12" t="s">
        <v>15</v>
      </c>
      <c r="B575" s="8" t="s">
        <v>273</v>
      </c>
      <c r="C575" s="12" t="s">
        <v>308</v>
      </c>
      <c r="D575" s="12" t="s">
        <v>4</v>
      </c>
      <c r="E575" s="12" t="s">
        <v>6</v>
      </c>
      <c r="F575" s="8">
        <v>723.27623257813002</v>
      </c>
    </row>
    <row r="576" spans="1:6" ht="13">
      <c r="A576" s="12" t="s">
        <v>16</v>
      </c>
      <c r="B576" s="8" t="s">
        <v>274</v>
      </c>
      <c r="C576" s="12" t="s">
        <v>308</v>
      </c>
      <c r="D576" s="12" t="s">
        <v>4</v>
      </c>
      <c r="E576" s="12" t="s">
        <v>6</v>
      </c>
      <c r="F576" s="8">
        <v>940.69037447098697</v>
      </c>
    </row>
    <row r="577" spans="1:6" ht="13">
      <c r="A577" s="12" t="s">
        <v>17</v>
      </c>
      <c r="B577" s="8" t="s">
        <v>275</v>
      </c>
      <c r="C577" s="12" t="s">
        <v>308</v>
      </c>
      <c r="D577" s="12" t="s">
        <v>4</v>
      </c>
      <c r="E577" s="12" t="s">
        <v>6</v>
      </c>
      <c r="F577" s="8">
        <v>1146.5531826286101</v>
      </c>
    </row>
    <row r="578" spans="1:6" ht="13">
      <c r="A578" s="12" t="s">
        <v>18</v>
      </c>
      <c r="B578" s="8" t="s">
        <v>276</v>
      </c>
      <c r="C578" s="12" t="s">
        <v>308</v>
      </c>
      <c r="D578" s="12" t="s">
        <v>4</v>
      </c>
      <c r="E578" s="12" t="s">
        <v>6</v>
      </c>
      <c r="F578" s="8">
        <v>1141.76940582618</v>
      </c>
    </row>
    <row r="579" spans="1:6" ht="13">
      <c r="A579" s="12" t="s">
        <v>19</v>
      </c>
      <c r="B579" s="8" t="s">
        <v>277</v>
      </c>
      <c r="C579" s="12" t="s">
        <v>308</v>
      </c>
      <c r="D579" s="12" t="s">
        <v>4</v>
      </c>
      <c r="E579" s="12" t="s">
        <v>6</v>
      </c>
      <c r="F579" s="8">
        <v>743.15054255186499</v>
      </c>
    </row>
    <row r="580" spans="1:6" ht="13">
      <c r="A580" s="12" t="s">
        <v>20</v>
      </c>
      <c r="B580" s="8" t="s">
        <v>278</v>
      </c>
      <c r="C580" s="12" t="s">
        <v>308</v>
      </c>
      <c r="D580" s="12" t="s">
        <v>4</v>
      </c>
      <c r="E580" s="12" t="s">
        <v>6</v>
      </c>
      <c r="F580" s="8">
        <v>1025.91955583718</v>
      </c>
    </row>
    <row r="581" spans="1:6" ht="13">
      <c r="A581" s="12" t="s">
        <v>21</v>
      </c>
      <c r="B581" s="8" t="s">
        <v>279</v>
      </c>
      <c r="C581" s="12" t="s">
        <v>308</v>
      </c>
      <c r="D581" s="12" t="s">
        <v>4</v>
      </c>
      <c r="E581" s="12" t="s">
        <v>6</v>
      </c>
      <c r="F581" s="8">
        <v>823.80078143388403</v>
      </c>
    </row>
    <row r="582" spans="1:6" ht="13">
      <c r="A582" s="12" t="s">
        <v>22</v>
      </c>
      <c r="B582" s="8" t="s">
        <v>280</v>
      </c>
      <c r="C582" s="12" t="s">
        <v>308</v>
      </c>
      <c r="D582" s="12" t="s">
        <v>4</v>
      </c>
      <c r="E582" s="12" t="s">
        <v>6</v>
      </c>
      <c r="F582" s="8">
        <v>1219.37463339801</v>
      </c>
    </row>
    <row r="583" spans="1:6" ht="13">
      <c r="A583" s="12" t="s">
        <v>23</v>
      </c>
      <c r="B583" s="8" t="s">
        <v>281</v>
      </c>
      <c r="C583" s="12" t="s">
        <v>308</v>
      </c>
      <c r="D583" s="12" t="s">
        <v>4</v>
      </c>
      <c r="E583" s="12" t="s">
        <v>6</v>
      </c>
      <c r="F583" s="8">
        <v>957.47927368902901</v>
      </c>
    </row>
    <row r="584" spans="1:6" ht="13">
      <c r="A584" s="12" t="s">
        <v>24</v>
      </c>
      <c r="B584" s="8" t="s">
        <v>282</v>
      </c>
      <c r="C584" s="12" t="s">
        <v>308</v>
      </c>
      <c r="D584" s="12" t="s">
        <v>4</v>
      </c>
      <c r="E584" s="12" t="s">
        <v>6</v>
      </c>
      <c r="F584" s="8">
        <v>1359.59560746035</v>
      </c>
    </row>
    <row r="585" spans="1:6" ht="13">
      <c r="A585" s="12" t="s">
        <v>25</v>
      </c>
      <c r="B585" s="8" t="s">
        <v>283</v>
      </c>
      <c r="C585" s="12" t="s">
        <v>308</v>
      </c>
      <c r="D585" s="12" t="s">
        <v>4</v>
      </c>
      <c r="E585" s="12" t="s">
        <v>6</v>
      </c>
      <c r="F585" s="8">
        <v>1091.40169716798</v>
      </c>
    </row>
    <row r="586" spans="1:6" ht="13">
      <c r="A586" s="12" t="s">
        <v>26</v>
      </c>
      <c r="B586" s="8" t="s">
        <v>284</v>
      </c>
      <c r="C586" s="12" t="s">
        <v>308</v>
      </c>
      <c r="D586" s="12" t="s">
        <v>4</v>
      </c>
      <c r="E586" s="12" t="s">
        <v>6</v>
      </c>
      <c r="F586" s="8">
        <v>970.90686107515205</v>
      </c>
    </row>
    <row r="587" spans="1:6" ht="13">
      <c r="A587" s="12" t="s">
        <v>27</v>
      </c>
      <c r="B587" s="8" t="s">
        <v>285</v>
      </c>
      <c r="C587" s="12" t="s">
        <v>308</v>
      </c>
      <c r="D587" s="12" t="s">
        <v>4</v>
      </c>
      <c r="E587" s="12" t="s">
        <v>6</v>
      </c>
      <c r="F587" s="8">
        <v>983.92177719592496</v>
      </c>
    </row>
    <row r="588" spans="1:6" ht="13">
      <c r="A588" s="12" t="s">
        <v>28</v>
      </c>
      <c r="B588" s="8" t="s">
        <v>286</v>
      </c>
      <c r="C588" s="12" t="s">
        <v>308</v>
      </c>
      <c r="D588" s="12" t="s">
        <v>4</v>
      </c>
      <c r="E588" s="12" t="s">
        <v>6</v>
      </c>
      <c r="F588" s="8">
        <v>868.22896657702699</v>
      </c>
    </row>
    <row r="589" spans="1:6" ht="13">
      <c r="A589" s="12" t="s">
        <v>29</v>
      </c>
      <c r="B589" s="8" t="s">
        <v>287</v>
      </c>
      <c r="C589" s="12" t="s">
        <v>308</v>
      </c>
      <c r="D589" s="12" t="s">
        <v>4</v>
      </c>
      <c r="E589" s="12" t="s">
        <v>6</v>
      </c>
      <c r="F589" s="8">
        <v>954.36549281100201</v>
      </c>
    </row>
    <row r="590" spans="1:6" ht="13">
      <c r="A590" s="12" t="s">
        <v>30</v>
      </c>
      <c r="B590" s="8" t="s">
        <v>288</v>
      </c>
      <c r="C590" s="12" t="s">
        <v>308</v>
      </c>
      <c r="D590" s="12" t="s">
        <v>4</v>
      </c>
      <c r="E590" s="12" t="s">
        <v>6</v>
      </c>
      <c r="F590" s="8">
        <v>1586.6465842738401</v>
      </c>
    </row>
    <row r="591" spans="1:6" ht="13">
      <c r="A591" s="12" t="s">
        <v>31</v>
      </c>
      <c r="B591" s="8" t="s">
        <v>289</v>
      </c>
      <c r="C591" s="12" t="s">
        <v>308</v>
      </c>
      <c r="D591" s="12" t="s">
        <v>4</v>
      </c>
      <c r="E591" s="12" t="s">
        <v>6</v>
      </c>
      <c r="F591" s="8">
        <v>1161.3596574855701</v>
      </c>
    </row>
    <row r="592" spans="1:6" ht="13">
      <c r="A592" s="12" t="s">
        <v>32</v>
      </c>
      <c r="B592" s="8" t="s">
        <v>290</v>
      </c>
      <c r="C592" s="12" t="s">
        <v>308</v>
      </c>
      <c r="D592" s="12" t="s">
        <v>4</v>
      </c>
      <c r="E592" s="12" t="s">
        <v>6</v>
      </c>
      <c r="F592" s="8">
        <v>1134.4104503265701</v>
      </c>
    </row>
    <row r="593" spans="1:6" ht="13">
      <c r="A593" s="12" t="s">
        <v>33</v>
      </c>
      <c r="B593" s="8" t="s">
        <v>291</v>
      </c>
      <c r="C593" s="12" t="s">
        <v>308</v>
      </c>
      <c r="D593" s="12" t="s">
        <v>4</v>
      </c>
      <c r="E593" s="12" t="s">
        <v>6</v>
      </c>
      <c r="F593" s="8">
        <v>1215.32913831565</v>
      </c>
    </row>
    <row r="594" spans="1:6" ht="13">
      <c r="A594" s="12" t="s">
        <v>34</v>
      </c>
      <c r="B594" s="8" t="s">
        <v>292</v>
      </c>
      <c r="C594" s="12" t="s">
        <v>308</v>
      </c>
      <c r="D594" s="12" t="s">
        <v>4</v>
      </c>
      <c r="E594" s="12" t="s">
        <v>6</v>
      </c>
      <c r="F594" s="8">
        <v>1319.1244239631301</v>
      </c>
    </row>
    <row r="595" spans="1:6" ht="13">
      <c r="A595" s="12" t="s">
        <v>35</v>
      </c>
      <c r="B595" s="8" t="s">
        <v>293</v>
      </c>
      <c r="C595" s="12" t="s">
        <v>308</v>
      </c>
      <c r="D595" s="12" t="s">
        <v>4</v>
      </c>
      <c r="E595" s="12" t="s">
        <v>6</v>
      </c>
      <c r="F595" s="8">
        <v>801.13784795796903</v>
      </c>
    </row>
    <row r="596" spans="1:6" ht="13">
      <c r="A596" s="12" t="s">
        <v>3</v>
      </c>
      <c r="B596" s="8" t="s">
        <v>261</v>
      </c>
      <c r="C596" s="12" t="s">
        <v>241</v>
      </c>
      <c r="D596" s="12" t="s">
        <v>4</v>
      </c>
      <c r="E596" s="12" t="s">
        <v>6</v>
      </c>
      <c r="F596" s="8">
        <v>1090.5676662568101</v>
      </c>
    </row>
    <row r="597" spans="1:6" ht="13">
      <c r="A597" s="12" t="s">
        <v>4</v>
      </c>
      <c r="B597" s="8" t="s">
        <v>262</v>
      </c>
      <c r="C597" s="12" t="s">
        <v>241</v>
      </c>
      <c r="D597" s="12" t="s">
        <v>4</v>
      </c>
      <c r="E597" s="12" t="s">
        <v>6</v>
      </c>
      <c r="F597" s="8">
        <v>952.901663672577</v>
      </c>
    </row>
    <row r="598" spans="1:6" ht="13">
      <c r="A598" s="12" t="s">
        <v>5</v>
      </c>
      <c r="B598" s="8" t="s">
        <v>263</v>
      </c>
      <c r="C598" s="12" t="s">
        <v>241</v>
      </c>
      <c r="D598" s="12" t="s">
        <v>4</v>
      </c>
      <c r="E598" s="12" t="s">
        <v>6</v>
      </c>
      <c r="F598" s="8">
        <v>897.08447545477202</v>
      </c>
    </row>
    <row r="599" spans="1:6" ht="13">
      <c r="A599" s="12" t="s">
        <v>6</v>
      </c>
      <c r="B599" s="8" t="s">
        <v>264</v>
      </c>
      <c r="C599" s="12" t="s">
        <v>241</v>
      </c>
      <c r="D599" s="12" t="s">
        <v>4</v>
      </c>
      <c r="E599" s="12" t="s">
        <v>6</v>
      </c>
      <c r="F599" s="8">
        <v>1027.5135869565199</v>
      </c>
    </row>
    <row r="600" spans="1:6" ht="13">
      <c r="A600" s="12" t="s">
        <v>7</v>
      </c>
      <c r="B600" s="8" t="s">
        <v>265</v>
      </c>
      <c r="C600" s="12" t="s">
        <v>241</v>
      </c>
      <c r="D600" s="12" t="s">
        <v>4</v>
      </c>
      <c r="E600" s="12" t="s">
        <v>6</v>
      </c>
      <c r="F600" s="8">
        <v>1026.50242627846</v>
      </c>
    </row>
    <row r="601" spans="1:6" ht="13">
      <c r="A601" s="12" t="s">
        <v>8</v>
      </c>
      <c r="B601" s="8" t="s">
        <v>266</v>
      </c>
      <c r="C601" s="12" t="s">
        <v>241</v>
      </c>
      <c r="D601" s="12" t="s">
        <v>4</v>
      </c>
      <c r="E601" s="12" t="s">
        <v>6</v>
      </c>
      <c r="F601" s="8">
        <v>1116.4665673473</v>
      </c>
    </row>
    <row r="602" spans="1:6" ht="13">
      <c r="A602" s="12" t="s">
        <v>9</v>
      </c>
      <c r="B602" s="8" t="s">
        <v>267</v>
      </c>
      <c r="C602" s="12" t="s">
        <v>241</v>
      </c>
      <c r="D602" s="12" t="s">
        <v>4</v>
      </c>
      <c r="E602" s="12" t="s">
        <v>6</v>
      </c>
      <c r="F602" s="8">
        <v>822.13578500707195</v>
      </c>
    </row>
    <row r="603" spans="1:6" ht="13">
      <c r="A603" s="12" t="s">
        <v>10</v>
      </c>
      <c r="B603" s="8" t="s">
        <v>268</v>
      </c>
      <c r="C603" s="12" t="s">
        <v>241</v>
      </c>
      <c r="D603" s="12" t="s">
        <v>4</v>
      </c>
      <c r="E603" s="12" t="s">
        <v>6</v>
      </c>
      <c r="F603" s="8">
        <v>971.08672469993905</v>
      </c>
    </row>
    <row r="604" spans="1:6" ht="13">
      <c r="A604" s="12" t="s">
        <v>11</v>
      </c>
      <c r="B604" s="8" t="s">
        <v>269</v>
      </c>
      <c r="C604" s="12" t="s">
        <v>241</v>
      </c>
      <c r="D604" s="12" t="s">
        <v>4</v>
      </c>
      <c r="E604" s="12" t="s">
        <v>6</v>
      </c>
      <c r="F604" s="8">
        <v>1382.54408798635</v>
      </c>
    </row>
    <row r="605" spans="1:6" ht="13">
      <c r="A605" s="12" t="s">
        <v>12</v>
      </c>
      <c r="B605" s="8" t="s">
        <v>270</v>
      </c>
      <c r="C605" s="12" t="s">
        <v>241</v>
      </c>
      <c r="D605" s="12" t="s">
        <v>4</v>
      </c>
      <c r="E605" s="12" t="s">
        <v>6</v>
      </c>
      <c r="F605" s="8">
        <v>1864.42670235178</v>
      </c>
    </row>
    <row r="606" spans="1:6" ht="13">
      <c r="A606" s="12" t="s">
        <v>13</v>
      </c>
      <c r="B606" s="8" t="s">
        <v>271</v>
      </c>
      <c r="C606" s="12" t="s">
        <v>241</v>
      </c>
      <c r="D606" s="12" t="s">
        <v>4</v>
      </c>
      <c r="E606" s="12" t="s">
        <v>6</v>
      </c>
      <c r="F606" s="8">
        <v>908.96570720286502</v>
      </c>
    </row>
    <row r="607" spans="1:6" ht="13">
      <c r="A607" s="12" t="s">
        <v>14</v>
      </c>
      <c r="B607" s="8" t="s">
        <v>272</v>
      </c>
      <c r="C607" s="12" t="s">
        <v>241</v>
      </c>
      <c r="D607" s="12" t="s">
        <v>4</v>
      </c>
      <c r="E607" s="12" t="s">
        <v>6</v>
      </c>
      <c r="F607" s="8">
        <v>1063.5149953873699</v>
      </c>
    </row>
    <row r="608" spans="1:6" ht="13">
      <c r="A608" s="12" t="s">
        <v>15</v>
      </c>
      <c r="B608" s="8" t="s">
        <v>273</v>
      </c>
      <c r="C608" s="12" t="s">
        <v>241</v>
      </c>
      <c r="D608" s="12" t="s">
        <v>4</v>
      </c>
      <c r="E608" s="12" t="s">
        <v>6</v>
      </c>
      <c r="F608" s="8">
        <v>774.64975237691704</v>
      </c>
    </row>
    <row r="609" spans="1:6" ht="13">
      <c r="A609" s="12" t="s">
        <v>16</v>
      </c>
      <c r="B609" s="8" t="s">
        <v>274</v>
      </c>
      <c r="C609" s="12" t="s">
        <v>241</v>
      </c>
      <c r="D609" s="12" t="s">
        <v>4</v>
      </c>
      <c r="E609" s="12" t="s">
        <v>6</v>
      </c>
      <c r="F609" s="8">
        <v>929.09125228078301</v>
      </c>
    </row>
    <row r="610" spans="1:6" ht="13">
      <c r="A610" s="12" t="s">
        <v>17</v>
      </c>
      <c r="B610" s="8" t="s">
        <v>275</v>
      </c>
      <c r="C610" s="12" t="s">
        <v>241</v>
      </c>
      <c r="D610" s="12" t="s">
        <v>4</v>
      </c>
      <c r="E610" s="12" t="s">
        <v>6</v>
      </c>
      <c r="F610" s="8">
        <v>1040.19006927945</v>
      </c>
    </row>
    <row r="611" spans="1:6" ht="13">
      <c r="A611" s="12" t="s">
        <v>18</v>
      </c>
      <c r="B611" s="8" t="s">
        <v>276</v>
      </c>
      <c r="C611" s="12" t="s">
        <v>241</v>
      </c>
      <c r="D611" s="12" t="s">
        <v>4</v>
      </c>
      <c r="E611" s="12" t="s">
        <v>6</v>
      </c>
      <c r="F611" s="8">
        <v>1065.7643691867399</v>
      </c>
    </row>
    <row r="612" spans="1:6" ht="13">
      <c r="A612" s="12" t="s">
        <v>19</v>
      </c>
      <c r="B612" s="8" t="s">
        <v>277</v>
      </c>
      <c r="C612" s="12" t="s">
        <v>241</v>
      </c>
      <c r="D612" s="12" t="s">
        <v>4</v>
      </c>
      <c r="E612" s="12" t="s">
        <v>6</v>
      </c>
      <c r="F612" s="8">
        <v>785.12396694214897</v>
      </c>
    </row>
    <row r="613" spans="1:6" ht="13">
      <c r="A613" s="12" t="s">
        <v>20</v>
      </c>
      <c r="B613" s="8" t="s">
        <v>278</v>
      </c>
      <c r="C613" s="12" t="s">
        <v>241</v>
      </c>
      <c r="D613" s="12" t="s">
        <v>4</v>
      </c>
      <c r="E613" s="12" t="s">
        <v>6</v>
      </c>
      <c r="F613" s="8">
        <v>969.29998676723596</v>
      </c>
    </row>
    <row r="614" spans="1:6" ht="13">
      <c r="A614" s="12" t="s">
        <v>21</v>
      </c>
      <c r="B614" s="8" t="s">
        <v>279</v>
      </c>
      <c r="C614" s="12" t="s">
        <v>241</v>
      </c>
      <c r="D614" s="12" t="s">
        <v>4</v>
      </c>
      <c r="E614" s="12" t="s">
        <v>6</v>
      </c>
      <c r="F614" s="8">
        <v>744.08333733378095</v>
      </c>
    </row>
    <row r="615" spans="1:6" ht="13">
      <c r="A615" s="12" t="s">
        <v>22</v>
      </c>
      <c r="B615" s="8" t="s">
        <v>280</v>
      </c>
      <c r="C615" s="12" t="s">
        <v>241</v>
      </c>
      <c r="D615" s="12" t="s">
        <v>4</v>
      </c>
      <c r="E615" s="12" t="s">
        <v>6</v>
      </c>
      <c r="F615" s="8">
        <v>1188.5022304474801</v>
      </c>
    </row>
    <row r="616" spans="1:6" ht="13">
      <c r="A616" s="12" t="s">
        <v>23</v>
      </c>
      <c r="B616" s="8" t="s">
        <v>281</v>
      </c>
      <c r="C616" s="12" t="s">
        <v>241</v>
      </c>
      <c r="D616" s="12" t="s">
        <v>4</v>
      </c>
      <c r="E616" s="12" t="s">
        <v>6</v>
      </c>
      <c r="F616" s="8">
        <v>842.57317578512504</v>
      </c>
    </row>
    <row r="617" spans="1:6" ht="13">
      <c r="A617" s="12" t="s">
        <v>24</v>
      </c>
      <c r="B617" s="8" t="s">
        <v>282</v>
      </c>
      <c r="C617" s="12" t="s">
        <v>241</v>
      </c>
      <c r="D617" s="12" t="s">
        <v>4</v>
      </c>
      <c r="E617" s="12" t="s">
        <v>6</v>
      </c>
      <c r="F617" s="8">
        <v>1299.87978438748</v>
      </c>
    </row>
    <row r="618" spans="1:6" ht="13">
      <c r="A618" s="12" t="s">
        <v>25</v>
      </c>
      <c r="B618" s="8" t="s">
        <v>283</v>
      </c>
      <c r="C618" s="12" t="s">
        <v>241</v>
      </c>
      <c r="D618" s="12" t="s">
        <v>4</v>
      </c>
      <c r="E618" s="12" t="s">
        <v>6</v>
      </c>
      <c r="F618" s="8">
        <v>1107.07851379932</v>
      </c>
    </row>
    <row r="619" spans="1:6" ht="13">
      <c r="A619" s="12" t="s">
        <v>26</v>
      </c>
      <c r="B619" s="8" t="s">
        <v>284</v>
      </c>
      <c r="C619" s="12" t="s">
        <v>241</v>
      </c>
      <c r="D619" s="12" t="s">
        <v>4</v>
      </c>
      <c r="E619" s="12" t="s">
        <v>6</v>
      </c>
      <c r="F619" s="8">
        <v>973.40279681930303</v>
      </c>
    </row>
    <row r="620" spans="1:6" ht="13">
      <c r="A620" s="12" t="s">
        <v>27</v>
      </c>
      <c r="B620" s="8" t="s">
        <v>285</v>
      </c>
      <c r="C620" s="12" t="s">
        <v>241</v>
      </c>
      <c r="D620" s="12" t="s">
        <v>4</v>
      </c>
      <c r="E620" s="12" t="s">
        <v>6</v>
      </c>
      <c r="F620" s="8">
        <v>946.21409921671</v>
      </c>
    </row>
    <row r="621" spans="1:6" ht="13">
      <c r="A621" s="12" t="s">
        <v>28</v>
      </c>
      <c r="B621" s="8" t="s">
        <v>286</v>
      </c>
      <c r="C621" s="12" t="s">
        <v>241</v>
      </c>
      <c r="D621" s="12" t="s">
        <v>4</v>
      </c>
      <c r="E621" s="12" t="s">
        <v>6</v>
      </c>
      <c r="F621" s="8">
        <v>937.86182940949402</v>
      </c>
    </row>
    <row r="622" spans="1:6" ht="13">
      <c r="A622" s="12" t="s">
        <v>29</v>
      </c>
      <c r="B622" s="8" t="s">
        <v>287</v>
      </c>
      <c r="C622" s="12" t="s">
        <v>241</v>
      </c>
      <c r="D622" s="12" t="s">
        <v>4</v>
      </c>
      <c r="E622" s="12" t="s">
        <v>6</v>
      </c>
      <c r="F622" s="8">
        <v>1105.6511056511099</v>
      </c>
    </row>
    <row r="623" spans="1:6" ht="13">
      <c r="A623" s="12" t="s">
        <v>30</v>
      </c>
      <c r="B623" s="8" t="s">
        <v>288</v>
      </c>
      <c r="C623" s="12" t="s">
        <v>241</v>
      </c>
      <c r="D623" s="12" t="s">
        <v>4</v>
      </c>
      <c r="E623" s="12" t="s">
        <v>6</v>
      </c>
      <c r="F623" s="8">
        <v>1678.36015958179</v>
      </c>
    </row>
    <row r="624" spans="1:6" ht="13">
      <c r="A624" s="12" t="s">
        <v>31</v>
      </c>
      <c r="B624" s="8" t="s">
        <v>289</v>
      </c>
      <c r="C624" s="12" t="s">
        <v>241</v>
      </c>
      <c r="D624" s="12" t="s">
        <v>4</v>
      </c>
      <c r="E624" s="12" t="s">
        <v>6</v>
      </c>
      <c r="F624" s="8">
        <v>1161.8603680384001</v>
      </c>
    </row>
    <row r="625" spans="1:6" ht="13">
      <c r="A625" s="12" t="s">
        <v>32</v>
      </c>
      <c r="B625" s="8" t="s">
        <v>290</v>
      </c>
      <c r="C625" s="12" t="s">
        <v>241</v>
      </c>
      <c r="D625" s="12" t="s">
        <v>4</v>
      </c>
      <c r="E625" s="12" t="s">
        <v>6</v>
      </c>
      <c r="F625" s="8">
        <v>1184.3291533480899</v>
      </c>
    </row>
    <row r="626" spans="1:6" ht="13">
      <c r="A626" s="12" t="s">
        <v>33</v>
      </c>
      <c r="B626" s="8" t="s">
        <v>291</v>
      </c>
      <c r="C626" s="12" t="s">
        <v>241</v>
      </c>
      <c r="D626" s="12" t="s">
        <v>4</v>
      </c>
      <c r="E626" s="12" t="s">
        <v>6</v>
      </c>
      <c r="F626" s="8">
        <v>1088.62798701457</v>
      </c>
    </row>
    <row r="627" spans="1:6" ht="13">
      <c r="A627" s="12" t="s">
        <v>34</v>
      </c>
      <c r="B627" s="8" t="s">
        <v>292</v>
      </c>
      <c r="C627" s="12" t="s">
        <v>241</v>
      </c>
      <c r="D627" s="12" t="s">
        <v>4</v>
      </c>
      <c r="E627" s="12" t="s">
        <v>6</v>
      </c>
      <c r="F627" s="8">
        <v>1176.4035662403501</v>
      </c>
    </row>
    <row r="628" spans="1:6" ht="13">
      <c r="A628" s="12" t="s">
        <v>35</v>
      </c>
      <c r="B628" s="8" t="s">
        <v>293</v>
      </c>
      <c r="C628" s="12" t="s">
        <v>241</v>
      </c>
      <c r="D628" s="12" t="s">
        <v>4</v>
      </c>
      <c r="E628" s="12" t="s">
        <v>6</v>
      </c>
      <c r="F628" s="8">
        <v>848.071467374902</v>
      </c>
    </row>
    <row r="629" spans="1:6" ht="13">
      <c r="A629" s="12" t="s">
        <v>3</v>
      </c>
      <c r="B629" s="8" t="s">
        <v>261</v>
      </c>
      <c r="C629" s="12" t="s">
        <v>309</v>
      </c>
      <c r="D629" s="12" t="s">
        <v>4</v>
      </c>
      <c r="E629" s="12" t="s">
        <v>6</v>
      </c>
      <c r="F629" s="8">
        <v>1102.7105898953801</v>
      </c>
    </row>
    <row r="630" spans="1:6" ht="13">
      <c r="A630" s="12" t="s">
        <v>4</v>
      </c>
      <c r="B630" s="8" t="s">
        <v>262</v>
      </c>
      <c r="C630" s="12" t="s">
        <v>309</v>
      </c>
      <c r="D630" s="12" t="s">
        <v>4</v>
      </c>
      <c r="E630" s="12" t="s">
        <v>6</v>
      </c>
      <c r="F630" s="8">
        <v>1086.25162127108</v>
      </c>
    </row>
    <row r="631" spans="1:6" ht="13">
      <c r="A631" s="12" t="s">
        <v>5</v>
      </c>
      <c r="B631" s="8" t="s">
        <v>263</v>
      </c>
      <c r="C631" s="12" t="s">
        <v>309</v>
      </c>
      <c r="D631" s="12" t="s">
        <v>4</v>
      </c>
      <c r="E631" s="12" t="s">
        <v>6</v>
      </c>
      <c r="F631" s="8">
        <v>984.18588214506599</v>
      </c>
    </row>
    <row r="632" spans="1:6" ht="13">
      <c r="A632" s="12" t="s">
        <v>6</v>
      </c>
      <c r="B632" s="8" t="s">
        <v>264</v>
      </c>
      <c r="C632" s="12" t="s">
        <v>309</v>
      </c>
      <c r="D632" s="12" t="s">
        <v>4</v>
      </c>
      <c r="E632" s="12" t="s">
        <v>6</v>
      </c>
      <c r="F632" s="8">
        <v>955.57851239669401</v>
      </c>
    </row>
    <row r="633" spans="1:6" ht="13">
      <c r="A633" s="12" t="s">
        <v>7</v>
      </c>
      <c r="B633" s="8" t="s">
        <v>265</v>
      </c>
      <c r="C633" s="12" t="s">
        <v>309</v>
      </c>
      <c r="D633" s="12" t="s">
        <v>4</v>
      </c>
      <c r="E633" s="12" t="s">
        <v>6</v>
      </c>
      <c r="F633" s="8">
        <v>1312.0131201311999</v>
      </c>
    </row>
    <row r="634" spans="1:6" ht="13">
      <c r="A634" s="12" t="s">
        <v>8</v>
      </c>
      <c r="B634" s="8" t="s">
        <v>266</v>
      </c>
      <c r="C634" s="12" t="s">
        <v>309</v>
      </c>
      <c r="D634" s="12" t="s">
        <v>4</v>
      </c>
      <c r="E634" s="12" t="s">
        <v>6</v>
      </c>
      <c r="F634" s="8">
        <v>1233.2740713015801</v>
      </c>
    </row>
    <row r="635" spans="1:6" ht="13">
      <c r="A635" s="12" t="s">
        <v>9</v>
      </c>
      <c r="B635" s="8" t="s">
        <v>267</v>
      </c>
      <c r="C635" s="12" t="s">
        <v>309</v>
      </c>
      <c r="D635" s="12" t="s">
        <v>4</v>
      </c>
      <c r="E635" s="12" t="s">
        <v>6</v>
      </c>
      <c r="F635" s="8">
        <v>849.39263859713196</v>
      </c>
    </row>
    <row r="636" spans="1:6" ht="13">
      <c r="A636" s="12" t="s">
        <v>10</v>
      </c>
      <c r="B636" s="8" t="s">
        <v>268</v>
      </c>
      <c r="C636" s="12" t="s">
        <v>309</v>
      </c>
      <c r="D636" s="12" t="s">
        <v>4</v>
      </c>
      <c r="E636" s="12" t="s">
        <v>6</v>
      </c>
      <c r="F636" s="8">
        <v>967.02521601128501</v>
      </c>
    </row>
    <row r="637" spans="1:6" ht="13">
      <c r="A637" s="12" t="s">
        <v>11</v>
      </c>
      <c r="B637" s="8" t="s">
        <v>269</v>
      </c>
      <c r="C637" s="12" t="s">
        <v>309</v>
      </c>
      <c r="D637" s="12" t="s">
        <v>4</v>
      </c>
      <c r="E637" s="12" t="s">
        <v>6</v>
      </c>
      <c r="F637" s="8">
        <v>1434.2912168668599</v>
      </c>
    </row>
    <row r="638" spans="1:6" ht="13">
      <c r="A638" s="12" t="s">
        <v>12</v>
      </c>
      <c r="B638" s="8" t="s">
        <v>270</v>
      </c>
      <c r="C638" s="12" t="s">
        <v>309</v>
      </c>
      <c r="D638" s="12" t="s">
        <v>4</v>
      </c>
      <c r="E638" s="12" t="s">
        <v>6</v>
      </c>
      <c r="F638" s="8">
        <v>1880.51063170833</v>
      </c>
    </row>
    <row r="639" spans="1:6" ht="13">
      <c r="A639" s="12" t="s">
        <v>13</v>
      </c>
      <c r="B639" s="8" t="s">
        <v>271</v>
      </c>
      <c r="C639" s="12" t="s">
        <v>309</v>
      </c>
      <c r="D639" s="12" t="s">
        <v>4</v>
      </c>
      <c r="E639" s="12" t="s">
        <v>6</v>
      </c>
      <c r="F639" s="8">
        <v>1091.21857807228</v>
      </c>
    </row>
    <row r="640" spans="1:6" ht="13">
      <c r="A640" s="12" t="s">
        <v>14</v>
      </c>
      <c r="B640" s="8" t="s">
        <v>272</v>
      </c>
      <c r="C640" s="12" t="s">
        <v>309</v>
      </c>
      <c r="D640" s="12" t="s">
        <v>4</v>
      </c>
      <c r="E640" s="12" t="s">
        <v>6</v>
      </c>
      <c r="F640" s="8">
        <v>1048.1011732884999</v>
      </c>
    </row>
    <row r="641" spans="1:6" ht="13">
      <c r="A641" s="12" t="s">
        <v>15</v>
      </c>
      <c r="B641" s="8" t="s">
        <v>273</v>
      </c>
      <c r="C641" s="12" t="s">
        <v>309</v>
      </c>
      <c r="D641" s="12" t="s">
        <v>4</v>
      </c>
      <c r="E641" s="12" t="s">
        <v>6</v>
      </c>
      <c r="F641" s="8">
        <v>799.36663602002204</v>
      </c>
    </row>
    <row r="642" spans="1:6" ht="13">
      <c r="A642" s="12" t="s">
        <v>16</v>
      </c>
      <c r="B642" s="8" t="s">
        <v>274</v>
      </c>
      <c r="C642" s="12" t="s">
        <v>309</v>
      </c>
      <c r="D642" s="12" t="s">
        <v>4</v>
      </c>
      <c r="E642" s="12" t="s">
        <v>6</v>
      </c>
      <c r="F642" s="8">
        <v>981.51517193360701</v>
      </c>
    </row>
    <row r="643" spans="1:6" ht="13">
      <c r="A643" s="12" t="s">
        <v>17</v>
      </c>
      <c r="B643" s="8" t="s">
        <v>275</v>
      </c>
      <c r="C643" s="12" t="s">
        <v>309</v>
      </c>
      <c r="D643" s="12" t="s">
        <v>4</v>
      </c>
      <c r="E643" s="12" t="s">
        <v>6</v>
      </c>
      <c r="F643" s="8">
        <v>1059.4274825443299</v>
      </c>
    </row>
    <row r="644" spans="1:6" ht="13">
      <c r="A644" s="12" t="s">
        <v>18</v>
      </c>
      <c r="B644" s="8" t="s">
        <v>276</v>
      </c>
      <c r="C644" s="12" t="s">
        <v>309</v>
      </c>
      <c r="D644" s="12" t="s">
        <v>4</v>
      </c>
      <c r="E644" s="12" t="s">
        <v>6</v>
      </c>
      <c r="F644" s="8">
        <v>1068.8717153628299</v>
      </c>
    </row>
    <row r="645" spans="1:6" ht="13">
      <c r="A645" s="12" t="s">
        <v>19</v>
      </c>
      <c r="B645" s="8" t="s">
        <v>277</v>
      </c>
      <c r="C645" s="12" t="s">
        <v>309</v>
      </c>
      <c r="D645" s="12" t="s">
        <v>4</v>
      </c>
      <c r="E645" s="12" t="s">
        <v>6</v>
      </c>
      <c r="F645" s="8">
        <v>846.328063198275</v>
      </c>
    </row>
    <row r="646" spans="1:6" ht="13">
      <c r="A646" s="12" t="s">
        <v>20</v>
      </c>
      <c r="B646" s="8" t="s">
        <v>278</v>
      </c>
      <c r="C646" s="12" t="s">
        <v>309</v>
      </c>
      <c r="D646" s="12" t="s">
        <v>4</v>
      </c>
      <c r="E646" s="12" t="s">
        <v>6</v>
      </c>
      <c r="F646" s="8">
        <v>893.36500819754394</v>
      </c>
    </row>
    <row r="647" spans="1:6" ht="13">
      <c r="A647" s="12" t="s">
        <v>21</v>
      </c>
      <c r="B647" s="8" t="s">
        <v>279</v>
      </c>
      <c r="C647" s="12" t="s">
        <v>309</v>
      </c>
      <c r="D647" s="12" t="s">
        <v>4</v>
      </c>
      <c r="E647" s="12" t="s">
        <v>6</v>
      </c>
      <c r="F647" s="8">
        <v>892.29144667370599</v>
      </c>
    </row>
    <row r="648" spans="1:6" ht="13">
      <c r="A648" s="12" t="s">
        <v>22</v>
      </c>
      <c r="B648" s="8" t="s">
        <v>280</v>
      </c>
      <c r="C648" s="12" t="s">
        <v>309</v>
      </c>
      <c r="D648" s="12" t="s">
        <v>4</v>
      </c>
      <c r="E648" s="12" t="s">
        <v>6</v>
      </c>
      <c r="F648" s="8">
        <v>1156.0308866601599</v>
      </c>
    </row>
    <row r="649" spans="1:6" ht="13">
      <c r="A649" s="12" t="s">
        <v>23</v>
      </c>
      <c r="B649" s="8" t="s">
        <v>281</v>
      </c>
      <c r="C649" s="12" t="s">
        <v>309</v>
      </c>
      <c r="D649" s="12" t="s">
        <v>4</v>
      </c>
      <c r="E649" s="12" t="s">
        <v>6</v>
      </c>
      <c r="F649" s="8">
        <v>848.13319219560594</v>
      </c>
    </row>
    <row r="650" spans="1:6" ht="13">
      <c r="A650" s="12" t="s">
        <v>24</v>
      </c>
      <c r="B650" s="8" t="s">
        <v>282</v>
      </c>
      <c r="C650" s="12" t="s">
        <v>309</v>
      </c>
      <c r="D650" s="12" t="s">
        <v>4</v>
      </c>
      <c r="E650" s="12" t="s">
        <v>6</v>
      </c>
      <c r="F650" s="8">
        <v>1290.5014655787099</v>
      </c>
    </row>
    <row r="651" spans="1:6" ht="13">
      <c r="A651" s="12" t="s">
        <v>25</v>
      </c>
      <c r="B651" s="8" t="s">
        <v>283</v>
      </c>
      <c r="C651" s="12" t="s">
        <v>309</v>
      </c>
      <c r="D651" s="12" t="s">
        <v>4</v>
      </c>
      <c r="E651" s="12" t="s">
        <v>6</v>
      </c>
      <c r="F651" s="8">
        <v>1097.78843591793</v>
      </c>
    </row>
    <row r="652" spans="1:6" ht="13">
      <c r="A652" s="12" t="s">
        <v>26</v>
      </c>
      <c r="B652" s="8" t="s">
        <v>284</v>
      </c>
      <c r="C652" s="12" t="s">
        <v>309</v>
      </c>
      <c r="D652" s="12" t="s">
        <v>4</v>
      </c>
      <c r="E652" s="12" t="s">
        <v>6</v>
      </c>
      <c r="F652" s="8">
        <v>902.84592737978403</v>
      </c>
    </row>
    <row r="653" spans="1:6" ht="13">
      <c r="A653" s="12" t="s">
        <v>27</v>
      </c>
      <c r="B653" s="8" t="s">
        <v>285</v>
      </c>
      <c r="C653" s="12" t="s">
        <v>309</v>
      </c>
      <c r="D653" s="12" t="s">
        <v>4</v>
      </c>
      <c r="E653" s="12" t="s">
        <v>6</v>
      </c>
      <c r="F653" s="8">
        <v>957.93154604217398</v>
      </c>
    </row>
    <row r="654" spans="1:6" ht="13">
      <c r="A654" s="12" t="s">
        <v>28</v>
      </c>
      <c r="B654" s="8" t="s">
        <v>286</v>
      </c>
      <c r="C654" s="12" t="s">
        <v>309</v>
      </c>
      <c r="D654" s="12" t="s">
        <v>4</v>
      </c>
      <c r="E654" s="12" t="s">
        <v>6</v>
      </c>
      <c r="F654" s="8">
        <v>903.90008675826698</v>
      </c>
    </row>
    <row r="655" spans="1:6" ht="13">
      <c r="A655" s="12" t="s">
        <v>29</v>
      </c>
      <c r="B655" s="8" t="s">
        <v>287</v>
      </c>
      <c r="C655" s="12" t="s">
        <v>309</v>
      </c>
      <c r="D655" s="12" t="s">
        <v>4</v>
      </c>
      <c r="E655" s="12" t="s">
        <v>6</v>
      </c>
      <c r="F655" s="8">
        <v>1092.48405447337</v>
      </c>
    </row>
    <row r="656" spans="1:6" ht="13">
      <c r="A656" s="12" t="s">
        <v>30</v>
      </c>
      <c r="B656" s="8" t="s">
        <v>288</v>
      </c>
      <c r="C656" s="12" t="s">
        <v>309</v>
      </c>
      <c r="D656" s="12" t="s">
        <v>4</v>
      </c>
      <c r="E656" s="12" t="s">
        <v>6</v>
      </c>
      <c r="F656" s="8">
        <v>1525.5056257334199</v>
      </c>
    </row>
    <row r="657" spans="1:6" ht="13">
      <c r="A657" s="12" t="s">
        <v>31</v>
      </c>
      <c r="B657" s="8" t="s">
        <v>289</v>
      </c>
      <c r="C657" s="12" t="s">
        <v>309</v>
      </c>
      <c r="D657" s="12" t="s">
        <v>4</v>
      </c>
      <c r="E657" s="12" t="s">
        <v>6</v>
      </c>
      <c r="F657" s="8">
        <v>1186.1232497993401</v>
      </c>
    </row>
    <row r="658" spans="1:6" ht="13">
      <c r="A658" s="12" t="s">
        <v>32</v>
      </c>
      <c r="B658" s="8" t="s">
        <v>290</v>
      </c>
      <c r="C658" s="12" t="s">
        <v>309</v>
      </c>
      <c r="D658" s="12" t="s">
        <v>4</v>
      </c>
      <c r="E658" s="12" t="s">
        <v>6</v>
      </c>
      <c r="F658" s="8">
        <v>1083.1889081455799</v>
      </c>
    </row>
    <row r="659" spans="1:6" ht="13">
      <c r="A659" s="12" t="s">
        <v>33</v>
      </c>
      <c r="B659" s="8" t="s">
        <v>291</v>
      </c>
      <c r="C659" s="12" t="s">
        <v>309</v>
      </c>
      <c r="D659" s="12" t="s">
        <v>4</v>
      </c>
      <c r="E659" s="12" t="s">
        <v>6</v>
      </c>
      <c r="F659" s="8">
        <v>1141.35281608013</v>
      </c>
    </row>
    <row r="660" spans="1:6" ht="13">
      <c r="A660" s="12" t="s">
        <v>34</v>
      </c>
      <c r="B660" s="8" t="s">
        <v>292</v>
      </c>
      <c r="C660" s="12" t="s">
        <v>309</v>
      </c>
      <c r="D660" s="12" t="s">
        <v>4</v>
      </c>
      <c r="E660" s="12" t="s">
        <v>6</v>
      </c>
      <c r="F660" s="8">
        <v>1099.4969424947999</v>
      </c>
    </row>
    <row r="661" spans="1:6" ht="13">
      <c r="A661" s="12" t="s">
        <v>35</v>
      </c>
      <c r="B661" s="8" t="s">
        <v>293</v>
      </c>
      <c r="C661" s="12" t="s">
        <v>309</v>
      </c>
      <c r="D661" s="12" t="s">
        <v>4</v>
      </c>
      <c r="E661" s="12" t="s">
        <v>6</v>
      </c>
      <c r="F661" s="8">
        <v>853.28578706062103</v>
      </c>
    </row>
    <row r="662" spans="1:6" ht="13">
      <c r="A662" s="12" t="s">
        <v>3</v>
      </c>
      <c r="B662" s="8" t="s">
        <v>261</v>
      </c>
      <c r="C662" s="12" t="s">
        <v>258</v>
      </c>
      <c r="D662" s="12" t="s">
        <v>4</v>
      </c>
      <c r="E662" s="12" t="s">
        <v>6</v>
      </c>
      <c r="F662" s="8">
        <v>1196.0297153310801</v>
      </c>
    </row>
    <row r="663" spans="1:6" ht="13">
      <c r="A663" s="12" t="s">
        <v>4</v>
      </c>
      <c r="B663" s="8" t="s">
        <v>262</v>
      </c>
      <c r="C663" s="12" t="s">
        <v>258</v>
      </c>
      <c r="D663" s="12" t="s">
        <v>4</v>
      </c>
      <c r="E663" s="12" t="s">
        <v>6</v>
      </c>
      <c r="F663" s="8">
        <v>1071.8915146076399</v>
      </c>
    </row>
    <row r="664" spans="1:6" ht="13">
      <c r="A664" s="12" t="s">
        <v>5</v>
      </c>
      <c r="B664" s="8" t="s">
        <v>263</v>
      </c>
      <c r="C664" s="12" t="s">
        <v>258</v>
      </c>
      <c r="D664" s="12" t="s">
        <v>4</v>
      </c>
      <c r="E664" s="12" t="s">
        <v>6</v>
      </c>
      <c r="F664" s="8">
        <v>1123.0025541975399</v>
      </c>
    </row>
    <row r="665" spans="1:6" ht="13">
      <c r="A665" s="12" t="s">
        <v>6</v>
      </c>
      <c r="B665" s="8" t="s">
        <v>264</v>
      </c>
      <c r="C665" s="12" t="s">
        <v>258</v>
      </c>
      <c r="D665" s="12" t="s">
        <v>4</v>
      </c>
      <c r="E665" s="12" t="s">
        <v>6</v>
      </c>
      <c r="F665" s="8">
        <v>1195.9338249950199</v>
      </c>
    </row>
    <row r="666" spans="1:6" ht="13">
      <c r="A666" s="12" t="s">
        <v>7</v>
      </c>
      <c r="B666" s="8" t="s">
        <v>265</v>
      </c>
      <c r="C666" s="12" t="s">
        <v>258</v>
      </c>
      <c r="D666" s="12" t="s">
        <v>4</v>
      </c>
      <c r="E666" s="12" t="s">
        <v>6</v>
      </c>
      <c r="F666" s="8">
        <v>1291.79331306991</v>
      </c>
    </row>
    <row r="667" spans="1:6" ht="13">
      <c r="A667" s="12" t="s">
        <v>8</v>
      </c>
      <c r="B667" s="8" t="s">
        <v>266</v>
      </c>
      <c r="C667" s="12" t="s">
        <v>258</v>
      </c>
      <c r="D667" s="12" t="s">
        <v>4</v>
      </c>
      <c r="E667" s="12" t="s">
        <v>6</v>
      </c>
      <c r="F667" s="8">
        <v>1162.1944966672399</v>
      </c>
    </row>
    <row r="668" spans="1:6" ht="13">
      <c r="A668" s="12" t="s">
        <v>9</v>
      </c>
      <c r="B668" s="8" t="s">
        <v>267</v>
      </c>
      <c r="C668" s="12" t="s">
        <v>258</v>
      </c>
      <c r="D668" s="12" t="s">
        <v>4</v>
      </c>
      <c r="E668" s="12" t="s">
        <v>6</v>
      </c>
      <c r="F668" s="8">
        <v>973.635269664151</v>
      </c>
    </row>
    <row r="669" spans="1:6" ht="13">
      <c r="A669" s="12" t="s">
        <v>10</v>
      </c>
      <c r="B669" s="8" t="s">
        <v>268</v>
      </c>
      <c r="C669" s="12" t="s">
        <v>258</v>
      </c>
      <c r="D669" s="12" t="s">
        <v>4</v>
      </c>
      <c r="E669" s="12" t="s">
        <v>6</v>
      </c>
      <c r="F669" s="8">
        <v>990.08895568463402</v>
      </c>
    </row>
    <row r="670" spans="1:6" ht="13">
      <c r="A670" s="12" t="s">
        <v>11</v>
      </c>
      <c r="B670" s="8" t="s">
        <v>269</v>
      </c>
      <c r="C670" s="12" t="s">
        <v>258</v>
      </c>
      <c r="D670" s="12" t="s">
        <v>4</v>
      </c>
      <c r="E670" s="12" t="s">
        <v>6</v>
      </c>
      <c r="F670" s="8">
        <v>1533.8972351975799</v>
      </c>
    </row>
    <row r="671" spans="1:6" ht="13">
      <c r="A671" s="12" t="s">
        <v>12</v>
      </c>
      <c r="B671" s="8" t="s">
        <v>270</v>
      </c>
      <c r="C671" s="12" t="s">
        <v>258</v>
      </c>
      <c r="D671" s="12" t="s">
        <v>4</v>
      </c>
      <c r="E671" s="12" t="s">
        <v>6</v>
      </c>
      <c r="F671" s="8">
        <v>2833.7531486146099</v>
      </c>
    </row>
    <row r="672" spans="1:6" ht="13">
      <c r="A672" s="12" t="s">
        <v>13</v>
      </c>
      <c r="B672" s="8" t="s">
        <v>271</v>
      </c>
      <c r="C672" s="12" t="s">
        <v>258</v>
      </c>
      <c r="D672" s="12" t="s">
        <v>4</v>
      </c>
      <c r="E672" s="12" t="s">
        <v>6</v>
      </c>
      <c r="F672" s="8">
        <v>952.20984549047796</v>
      </c>
    </row>
    <row r="673" spans="1:6" ht="13">
      <c r="A673" s="12" t="s">
        <v>14</v>
      </c>
      <c r="B673" s="8" t="s">
        <v>272</v>
      </c>
      <c r="C673" s="12" t="s">
        <v>258</v>
      </c>
      <c r="D673" s="12" t="s">
        <v>4</v>
      </c>
      <c r="E673" s="12" t="s">
        <v>6</v>
      </c>
      <c r="F673" s="8">
        <v>1178.1119206324599</v>
      </c>
    </row>
    <row r="674" spans="1:6" ht="13">
      <c r="A674" s="12" t="s">
        <v>15</v>
      </c>
      <c r="B674" s="8" t="s">
        <v>273</v>
      </c>
      <c r="C674" s="12" t="s">
        <v>258</v>
      </c>
      <c r="D674" s="12" t="s">
        <v>4</v>
      </c>
      <c r="E674" s="12" t="s">
        <v>6</v>
      </c>
      <c r="F674" s="8">
        <v>626.990611816105</v>
      </c>
    </row>
    <row r="675" spans="1:6" ht="13">
      <c r="A675" s="12" t="s">
        <v>16</v>
      </c>
      <c r="B675" s="8" t="s">
        <v>274</v>
      </c>
      <c r="C675" s="12" t="s">
        <v>258</v>
      </c>
      <c r="D675" s="12" t="s">
        <v>4</v>
      </c>
      <c r="E675" s="12" t="s">
        <v>6</v>
      </c>
      <c r="F675" s="8">
        <v>825.49690104723197</v>
      </c>
    </row>
    <row r="676" spans="1:6" ht="13">
      <c r="A676" s="12" t="s">
        <v>17</v>
      </c>
      <c r="B676" s="8" t="s">
        <v>275</v>
      </c>
      <c r="C676" s="12" t="s">
        <v>258</v>
      </c>
      <c r="D676" s="12" t="s">
        <v>4</v>
      </c>
      <c r="E676" s="12" t="s">
        <v>6</v>
      </c>
      <c r="F676" s="8">
        <v>1176.4607161138199</v>
      </c>
    </row>
    <row r="677" spans="1:6" ht="13">
      <c r="A677" s="12" t="s">
        <v>18</v>
      </c>
      <c r="B677" s="8" t="s">
        <v>276</v>
      </c>
      <c r="C677" s="12" t="s">
        <v>258</v>
      </c>
      <c r="D677" s="12" t="s">
        <v>4</v>
      </c>
      <c r="E677" s="12" t="s">
        <v>6</v>
      </c>
      <c r="F677" s="8">
        <v>1279.67532431823</v>
      </c>
    </row>
    <row r="678" spans="1:6" ht="13">
      <c r="A678" s="12" t="s">
        <v>19</v>
      </c>
      <c r="B678" s="8" t="s">
        <v>277</v>
      </c>
      <c r="C678" s="12" t="s">
        <v>258</v>
      </c>
      <c r="D678" s="12" t="s">
        <v>4</v>
      </c>
      <c r="E678" s="12" t="s">
        <v>6</v>
      </c>
      <c r="F678" s="8">
        <v>720.68166732142095</v>
      </c>
    </row>
    <row r="679" spans="1:6" ht="13">
      <c r="A679" s="12" t="s">
        <v>20</v>
      </c>
      <c r="B679" s="8" t="s">
        <v>278</v>
      </c>
      <c r="C679" s="12" t="s">
        <v>258</v>
      </c>
      <c r="D679" s="12" t="s">
        <v>4</v>
      </c>
      <c r="E679" s="12" t="s">
        <v>6</v>
      </c>
      <c r="F679" s="8">
        <v>903.27284510693505</v>
      </c>
    </row>
    <row r="680" spans="1:6" ht="13">
      <c r="A680" s="12" t="s">
        <v>21</v>
      </c>
      <c r="B680" s="8" t="s">
        <v>279</v>
      </c>
      <c r="C680" s="12" t="s">
        <v>258</v>
      </c>
      <c r="D680" s="12" t="s">
        <v>4</v>
      </c>
      <c r="E680" s="12" t="s">
        <v>6</v>
      </c>
      <c r="F680" s="8">
        <v>701.37251345305003</v>
      </c>
    </row>
    <row r="681" spans="1:6" ht="13">
      <c r="A681" s="12" t="s">
        <v>22</v>
      </c>
      <c r="B681" s="8" t="s">
        <v>280</v>
      </c>
      <c r="C681" s="12" t="s">
        <v>258</v>
      </c>
      <c r="D681" s="12" t="s">
        <v>4</v>
      </c>
      <c r="E681" s="12" t="s">
        <v>6</v>
      </c>
      <c r="F681" s="8">
        <v>1119.8678366374199</v>
      </c>
    </row>
    <row r="682" spans="1:6" ht="13">
      <c r="A682" s="12" t="s">
        <v>23</v>
      </c>
      <c r="B682" s="8" t="s">
        <v>281</v>
      </c>
      <c r="C682" s="12" t="s">
        <v>258</v>
      </c>
      <c r="D682" s="12" t="s">
        <v>4</v>
      </c>
      <c r="E682" s="12" t="s">
        <v>6</v>
      </c>
      <c r="F682" s="8">
        <v>1101.27865273663</v>
      </c>
    </row>
    <row r="683" spans="1:6" ht="13">
      <c r="A683" s="12" t="s">
        <v>24</v>
      </c>
      <c r="B683" s="8" t="s">
        <v>282</v>
      </c>
      <c r="C683" s="12" t="s">
        <v>258</v>
      </c>
      <c r="D683" s="12" t="s">
        <v>4</v>
      </c>
      <c r="E683" s="12" t="s">
        <v>6</v>
      </c>
      <c r="F683" s="8">
        <v>1413.3673903788799</v>
      </c>
    </row>
    <row r="684" spans="1:6" ht="13">
      <c r="A684" s="12" t="s">
        <v>25</v>
      </c>
      <c r="B684" s="8" t="s">
        <v>283</v>
      </c>
      <c r="C684" s="12" t="s">
        <v>258</v>
      </c>
      <c r="D684" s="12" t="s">
        <v>4</v>
      </c>
      <c r="E684" s="12" t="s">
        <v>6</v>
      </c>
      <c r="F684" s="8">
        <v>1087.1540185331</v>
      </c>
    </row>
    <row r="685" spans="1:6" ht="13">
      <c r="A685" s="12" t="s">
        <v>26</v>
      </c>
      <c r="B685" s="8" t="s">
        <v>284</v>
      </c>
      <c r="C685" s="12" t="s">
        <v>258</v>
      </c>
      <c r="D685" s="12" t="s">
        <v>4</v>
      </c>
      <c r="E685" s="12" t="s">
        <v>6</v>
      </c>
      <c r="F685" s="8">
        <v>1032.44837758112</v>
      </c>
    </row>
    <row r="686" spans="1:6" ht="13">
      <c r="A686" s="12" t="s">
        <v>27</v>
      </c>
      <c r="B686" s="8" t="s">
        <v>285</v>
      </c>
      <c r="C686" s="12" t="s">
        <v>258</v>
      </c>
      <c r="D686" s="12" t="s">
        <v>4</v>
      </c>
      <c r="E686" s="12" t="s">
        <v>6</v>
      </c>
      <c r="F686" s="8">
        <v>912.73056574996394</v>
      </c>
    </row>
    <row r="687" spans="1:6" ht="13">
      <c r="A687" s="12" t="s">
        <v>28</v>
      </c>
      <c r="B687" s="8" t="s">
        <v>286</v>
      </c>
      <c r="C687" s="12" t="s">
        <v>258</v>
      </c>
      <c r="D687" s="12" t="s">
        <v>4</v>
      </c>
      <c r="E687" s="12" t="s">
        <v>6</v>
      </c>
      <c r="F687" s="8">
        <v>725.49220672682497</v>
      </c>
    </row>
    <row r="688" spans="1:6" ht="13">
      <c r="A688" s="12" t="s">
        <v>29</v>
      </c>
      <c r="B688" s="8" t="s">
        <v>287</v>
      </c>
      <c r="C688" s="12" t="s">
        <v>258</v>
      </c>
      <c r="D688" s="12" t="s">
        <v>4</v>
      </c>
      <c r="E688" s="12" t="s">
        <v>6</v>
      </c>
      <c r="F688" s="8">
        <v>1077.83288821061</v>
      </c>
    </row>
    <row r="689" spans="1:6" ht="13">
      <c r="A689" s="12" t="s">
        <v>30</v>
      </c>
      <c r="B689" s="8" t="s">
        <v>288</v>
      </c>
      <c r="C689" s="12" t="s">
        <v>258</v>
      </c>
      <c r="D689" s="12" t="s">
        <v>4</v>
      </c>
      <c r="E689" s="12" t="s">
        <v>6</v>
      </c>
      <c r="F689" s="8">
        <v>2087.4125874125898</v>
      </c>
    </row>
    <row r="690" spans="1:6" ht="13">
      <c r="A690" s="12" t="s">
        <v>31</v>
      </c>
      <c r="B690" s="8" t="s">
        <v>289</v>
      </c>
      <c r="C690" s="12" t="s">
        <v>258</v>
      </c>
      <c r="D690" s="12" t="s">
        <v>4</v>
      </c>
      <c r="E690" s="12" t="s">
        <v>6</v>
      </c>
      <c r="F690" s="8">
        <v>1197.6450045891099</v>
      </c>
    </row>
    <row r="691" spans="1:6" ht="13">
      <c r="A691" s="12" t="s">
        <v>32</v>
      </c>
      <c r="B691" s="8" t="s">
        <v>290</v>
      </c>
      <c r="C691" s="12" t="s">
        <v>258</v>
      </c>
      <c r="D691" s="12" t="s">
        <v>4</v>
      </c>
      <c r="E691" s="12" t="s">
        <v>6</v>
      </c>
      <c r="F691" s="8">
        <v>1183.93025214247</v>
      </c>
    </row>
    <row r="692" spans="1:6" ht="13">
      <c r="A692" s="12" t="s">
        <v>33</v>
      </c>
      <c r="B692" s="8" t="s">
        <v>291</v>
      </c>
      <c r="C692" s="12" t="s">
        <v>258</v>
      </c>
      <c r="D692" s="12" t="s">
        <v>4</v>
      </c>
      <c r="E692" s="12" t="s">
        <v>6</v>
      </c>
      <c r="F692" s="8">
        <v>1343.5933670427701</v>
      </c>
    </row>
    <row r="693" spans="1:6" ht="13">
      <c r="A693" s="12" t="s">
        <v>34</v>
      </c>
      <c r="B693" s="8" t="s">
        <v>292</v>
      </c>
      <c r="C693" s="12" t="s">
        <v>258</v>
      </c>
      <c r="D693" s="12" t="s">
        <v>4</v>
      </c>
      <c r="E693" s="12" t="s">
        <v>6</v>
      </c>
      <c r="F693" s="8">
        <v>1237.7088633706901</v>
      </c>
    </row>
    <row r="694" spans="1:6" ht="13">
      <c r="A694" s="12" t="s">
        <v>35</v>
      </c>
      <c r="B694" s="8" t="s">
        <v>293</v>
      </c>
      <c r="C694" s="12" t="s">
        <v>258</v>
      </c>
      <c r="D694" s="12" t="s">
        <v>4</v>
      </c>
      <c r="E694" s="12" t="s">
        <v>6</v>
      </c>
      <c r="F694" s="8">
        <v>880.03352508667001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694"/>
  <sheetViews>
    <sheetView workbookViewId="0"/>
  </sheetViews>
  <sheetFormatPr baseColWidth="10" defaultColWidth="14.5" defaultRowHeight="15.75" customHeight="1"/>
  <cols>
    <col min="6" max="6" width="16.33203125" customWidth="1"/>
  </cols>
  <sheetData>
    <row r="1" spans="1:6" ht="15.75" customHeight="1">
      <c r="A1" s="8" t="s">
        <v>1</v>
      </c>
      <c r="B1" s="8" t="s">
        <v>259</v>
      </c>
      <c r="C1" s="8" t="s">
        <v>0</v>
      </c>
      <c r="D1" s="8" t="s">
        <v>36</v>
      </c>
      <c r="E1" s="8" t="s">
        <v>38</v>
      </c>
      <c r="F1" s="8" t="s">
        <v>260</v>
      </c>
    </row>
    <row r="2" spans="1:6" ht="15.75" customHeight="1">
      <c r="A2" s="12" t="s">
        <v>3</v>
      </c>
      <c r="B2" s="8" t="s">
        <v>261</v>
      </c>
      <c r="C2" s="12" t="s">
        <v>310</v>
      </c>
      <c r="D2" s="12" t="s">
        <v>4</v>
      </c>
      <c r="E2" s="12" t="s">
        <v>7</v>
      </c>
      <c r="F2" s="8">
        <v>18.951379676129701</v>
      </c>
    </row>
    <row r="3" spans="1:6" ht="15.75" customHeight="1">
      <c r="A3" s="12" t="s">
        <v>4</v>
      </c>
      <c r="B3" s="8" t="s">
        <v>262</v>
      </c>
      <c r="C3" s="12" t="s">
        <v>310</v>
      </c>
      <c r="D3" s="12" t="s">
        <v>4</v>
      </c>
      <c r="E3" s="12" t="s">
        <v>7</v>
      </c>
      <c r="F3" s="8">
        <v>13.5421270377489</v>
      </c>
    </row>
    <row r="4" spans="1:6" ht="15.75" customHeight="1">
      <c r="A4" s="12" t="s">
        <v>5</v>
      </c>
      <c r="B4" s="8" t="s">
        <v>263</v>
      </c>
      <c r="C4" s="12" t="s">
        <v>310</v>
      </c>
      <c r="D4" s="12" t="s">
        <v>4</v>
      </c>
      <c r="E4" s="12" t="s">
        <v>7</v>
      </c>
      <c r="F4" s="8">
        <v>30.0989319353328</v>
      </c>
    </row>
    <row r="5" spans="1:6" ht="15.75" customHeight="1">
      <c r="A5" s="12" t="s">
        <v>6</v>
      </c>
      <c r="B5" s="8" t="s">
        <v>264</v>
      </c>
      <c r="C5" s="12" t="s">
        <v>310</v>
      </c>
      <c r="D5" s="12" t="s">
        <v>4</v>
      </c>
      <c r="E5" s="12" t="s">
        <v>7</v>
      </c>
      <c r="F5" s="8">
        <v>16.409852475426199</v>
      </c>
    </row>
    <row r="6" spans="1:6" ht="15.75" customHeight="1">
      <c r="A6" s="12" t="s">
        <v>7</v>
      </c>
      <c r="B6" s="8" t="s">
        <v>265</v>
      </c>
      <c r="C6" s="12" t="s">
        <v>310</v>
      </c>
      <c r="D6" s="12" t="s">
        <v>4</v>
      </c>
      <c r="E6" s="12" t="s">
        <v>7</v>
      </c>
      <c r="F6" s="8">
        <v>10.6023267809044</v>
      </c>
    </row>
    <row r="7" spans="1:6" ht="15.75" customHeight="1">
      <c r="A7" s="12" t="s">
        <v>8</v>
      </c>
      <c r="B7" s="8" t="s">
        <v>266</v>
      </c>
      <c r="C7" s="12" t="s">
        <v>310</v>
      </c>
      <c r="D7" s="12" t="s">
        <v>4</v>
      </c>
      <c r="E7" s="12" t="s">
        <v>7</v>
      </c>
      <c r="F7" s="8">
        <v>16.333267798616902</v>
      </c>
    </row>
    <row r="8" spans="1:6" ht="15.75" customHeight="1">
      <c r="A8" s="12" t="s">
        <v>9</v>
      </c>
      <c r="B8" s="8" t="s">
        <v>267</v>
      </c>
      <c r="C8" s="12" t="s">
        <v>310</v>
      </c>
      <c r="D8" s="12" t="s">
        <v>4</v>
      </c>
      <c r="E8" s="12" t="s">
        <v>7</v>
      </c>
      <c r="F8" s="8">
        <v>12.757696218914701</v>
      </c>
    </row>
    <row r="9" spans="1:6" ht="15.75" customHeight="1">
      <c r="A9" s="12" t="s">
        <v>10</v>
      </c>
      <c r="B9" s="8" t="s">
        <v>268</v>
      </c>
      <c r="C9" s="12" t="s">
        <v>310</v>
      </c>
      <c r="D9" s="12" t="s">
        <v>4</v>
      </c>
      <c r="E9" s="12" t="s">
        <v>7</v>
      </c>
      <c r="F9" s="8">
        <v>32.3235808641357</v>
      </c>
    </row>
    <row r="10" spans="1:6" ht="15.75" customHeight="1">
      <c r="A10" s="12" t="s">
        <v>11</v>
      </c>
      <c r="B10" s="8" t="s">
        <v>269</v>
      </c>
      <c r="C10" s="12" t="s">
        <v>310</v>
      </c>
      <c r="D10" s="12" t="s">
        <v>4</v>
      </c>
      <c r="E10" s="12" t="s">
        <v>7</v>
      </c>
      <c r="F10" s="8">
        <v>19.101665671788201</v>
      </c>
    </row>
    <row r="11" spans="1:6" ht="15.75" customHeight="1">
      <c r="A11" s="12" t="s">
        <v>12</v>
      </c>
      <c r="B11" s="8" t="s">
        <v>270</v>
      </c>
      <c r="C11" s="12" t="s">
        <v>310</v>
      </c>
      <c r="D11" s="12" t="s">
        <v>4</v>
      </c>
      <c r="E11" s="12" t="s">
        <v>7</v>
      </c>
      <c r="F11" s="8">
        <v>27.527706718048599</v>
      </c>
    </row>
    <row r="12" spans="1:6" ht="15.75" customHeight="1">
      <c r="A12" s="12" t="s">
        <v>13</v>
      </c>
      <c r="B12" s="8" t="s">
        <v>271</v>
      </c>
      <c r="C12" s="12" t="s">
        <v>310</v>
      </c>
      <c r="D12" s="12" t="s">
        <v>4</v>
      </c>
      <c r="E12" s="12" t="s">
        <v>7</v>
      </c>
      <c r="F12" s="8">
        <v>11.4833948743047</v>
      </c>
    </row>
    <row r="13" spans="1:6" ht="15.75" customHeight="1">
      <c r="A13" s="12" t="s">
        <v>14</v>
      </c>
      <c r="B13" s="8" t="s">
        <v>272</v>
      </c>
      <c r="C13" s="12" t="s">
        <v>310</v>
      </c>
      <c r="D13" s="12" t="s">
        <v>4</v>
      </c>
      <c r="E13" s="12" t="s">
        <v>7</v>
      </c>
      <c r="F13" s="8">
        <v>16.5070208018243</v>
      </c>
    </row>
    <row r="14" spans="1:6" ht="15.75" customHeight="1">
      <c r="A14" s="12" t="s">
        <v>15</v>
      </c>
      <c r="B14" s="8" t="s">
        <v>273</v>
      </c>
      <c r="C14" s="12" t="s">
        <v>310</v>
      </c>
      <c r="D14" s="12" t="s">
        <v>4</v>
      </c>
      <c r="E14" s="12" t="s">
        <v>7</v>
      </c>
      <c r="F14" s="8">
        <v>17.747009163618401</v>
      </c>
    </row>
    <row r="15" spans="1:6" ht="15.75" customHeight="1">
      <c r="A15" s="12" t="s">
        <v>16</v>
      </c>
      <c r="B15" s="8" t="s">
        <v>274</v>
      </c>
      <c r="C15" s="12" t="s">
        <v>310</v>
      </c>
      <c r="D15" s="12" t="s">
        <v>4</v>
      </c>
      <c r="E15" s="12" t="s">
        <v>7</v>
      </c>
      <c r="F15" s="8">
        <v>11.246222592294</v>
      </c>
    </row>
    <row r="16" spans="1:6" ht="15.75" customHeight="1">
      <c r="A16" s="12" t="s">
        <v>17</v>
      </c>
      <c r="B16" s="8" t="s">
        <v>275</v>
      </c>
      <c r="C16" s="12" t="s">
        <v>310</v>
      </c>
      <c r="D16" s="12" t="s">
        <v>4</v>
      </c>
      <c r="E16" s="12" t="s">
        <v>7</v>
      </c>
      <c r="F16" s="8">
        <v>19.044571199086398</v>
      </c>
    </row>
    <row r="17" spans="1:6" ht="15.75" customHeight="1">
      <c r="A17" s="12" t="s">
        <v>18</v>
      </c>
      <c r="B17" s="8" t="s">
        <v>276</v>
      </c>
      <c r="C17" s="12" t="s">
        <v>310</v>
      </c>
      <c r="D17" s="12" t="s">
        <v>4</v>
      </c>
      <c r="E17" s="12" t="s">
        <v>7</v>
      </c>
      <c r="F17" s="8">
        <v>12.5694364294091</v>
      </c>
    </row>
    <row r="18" spans="1:6" ht="15.75" customHeight="1">
      <c r="A18" s="12" t="s">
        <v>19</v>
      </c>
      <c r="B18" s="8" t="s">
        <v>277</v>
      </c>
      <c r="C18" s="12" t="s">
        <v>310</v>
      </c>
      <c r="D18" s="12" t="s">
        <v>4</v>
      </c>
      <c r="E18" s="12" t="s">
        <v>7</v>
      </c>
      <c r="F18" s="8">
        <v>13.630214269446499</v>
      </c>
    </row>
    <row r="19" spans="1:6" ht="15.75" customHeight="1">
      <c r="A19" s="12" t="s">
        <v>20</v>
      </c>
      <c r="B19" s="8" t="s">
        <v>278</v>
      </c>
      <c r="C19" s="12" t="s">
        <v>310</v>
      </c>
      <c r="D19" s="12" t="s">
        <v>4</v>
      </c>
      <c r="E19" s="12" t="s">
        <v>7</v>
      </c>
      <c r="F19" s="8">
        <v>18.620007870312602</v>
      </c>
    </row>
    <row r="20" spans="1:6" ht="15.75" customHeight="1">
      <c r="A20" s="12" t="s">
        <v>21</v>
      </c>
      <c r="B20" s="8" t="s">
        <v>279</v>
      </c>
      <c r="C20" s="12" t="s">
        <v>310</v>
      </c>
      <c r="D20" s="12" t="s">
        <v>4</v>
      </c>
      <c r="E20" s="12" t="s">
        <v>7</v>
      </c>
      <c r="F20" s="8">
        <v>18.6129380361306</v>
      </c>
    </row>
    <row r="21" spans="1:6" ht="15.75" customHeight="1">
      <c r="A21" s="12" t="s">
        <v>22</v>
      </c>
      <c r="B21" s="8" t="s">
        <v>280</v>
      </c>
      <c r="C21" s="12" t="s">
        <v>310</v>
      </c>
      <c r="D21" s="12" t="s">
        <v>4</v>
      </c>
      <c r="E21" s="12" t="s">
        <v>7</v>
      </c>
      <c r="F21" s="8">
        <v>16.331510948223599</v>
      </c>
    </row>
    <row r="22" spans="1:6" ht="15.75" customHeight="1">
      <c r="A22" s="12" t="s">
        <v>23</v>
      </c>
      <c r="B22" s="8" t="s">
        <v>281</v>
      </c>
      <c r="C22" s="12" t="s">
        <v>310</v>
      </c>
      <c r="D22" s="12" t="s">
        <v>4</v>
      </c>
      <c r="E22" s="12" t="s">
        <v>7</v>
      </c>
      <c r="F22" s="8">
        <v>28.397986751809</v>
      </c>
    </row>
    <row r="23" spans="1:6" ht="15.75" customHeight="1">
      <c r="A23" s="12" t="s">
        <v>24</v>
      </c>
      <c r="B23" s="8" t="s">
        <v>282</v>
      </c>
      <c r="C23" s="12" t="s">
        <v>310</v>
      </c>
      <c r="D23" s="12" t="s">
        <v>4</v>
      </c>
      <c r="E23" s="12" t="s">
        <v>7</v>
      </c>
      <c r="F23" s="8">
        <v>22.210797795894599</v>
      </c>
    </row>
    <row r="24" spans="1:6" ht="15.75" customHeight="1">
      <c r="A24" s="12" t="s">
        <v>25</v>
      </c>
      <c r="B24" s="8" t="s">
        <v>283</v>
      </c>
      <c r="C24" s="12" t="s">
        <v>310</v>
      </c>
      <c r="D24" s="12" t="s">
        <v>4</v>
      </c>
      <c r="E24" s="12" t="s">
        <v>7</v>
      </c>
      <c r="F24" s="8">
        <v>17.0705280859565</v>
      </c>
    </row>
    <row r="25" spans="1:6" ht="15.75" customHeight="1">
      <c r="A25" s="12" t="s">
        <v>26</v>
      </c>
      <c r="B25" s="8" t="s">
        <v>284</v>
      </c>
      <c r="C25" s="12" t="s">
        <v>310</v>
      </c>
      <c r="D25" s="12" t="s">
        <v>4</v>
      </c>
      <c r="E25" s="12" t="s">
        <v>7</v>
      </c>
      <c r="F25" s="8">
        <v>15.386704077476599</v>
      </c>
    </row>
    <row r="26" spans="1:6" ht="15.75" customHeight="1">
      <c r="A26" s="12" t="s">
        <v>27</v>
      </c>
      <c r="B26" s="8" t="s">
        <v>285</v>
      </c>
      <c r="C26" s="12" t="s">
        <v>310</v>
      </c>
      <c r="D26" s="12" t="s">
        <v>4</v>
      </c>
      <c r="E26" s="12" t="s">
        <v>7</v>
      </c>
      <c r="F26" s="8">
        <v>16.2981871599527</v>
      </c>
    </row>
    <row r="27" spans="1:6" ht="15.75" customHeight="1">
      <c r="A27" s="12" t="s">
        <v>28</v>
      </c>
      <c r="B27" s="8" t="s">
        <v>286</v>
      </c>
      <c r="C27" s="12" t="s">
        <v>310</v>
      </c>
      <c r="D27" s="12" t="s">
        <v>4</v>
      </c>
      <c r="E27" s="12" t="s">
        <v>7</v>
      </c>
      <c r="F27" s="8">
        <v>13.3478789985411</v>
      </c>
    </row>
    <row r="28" spans="1:6" ht="15.75" customHeight="1">
      <c r="A28" s="12" t="s">
        <v>29</v>
      </c>
      <c r="B28" s="8" t="s">
        <v>287</v>
      </c>
      <c r="C28" s="12" t="s">
        <v>310</v>
      </c>
      <c r="D28" s="12" t="s">
        <v>4</v>
      </c>
      <c r="E28" s="12" t="s">
        <v>7</v>
      </c>
      <c r="F28" s="8">
        <v>16.538793555517898</v>
      </c>
    </row>
    <row r="29" spans="1:6" ht="15.75" customHeight="1">
      <c r="A29" s="12" t="s">
        <v>30</v>
      </c>
      <c r="B29" s="8" t="s">
        <v>288</v>
      </c>
      <c r="C29" s="12" t="s">
        <v>310</v>
      </c>
      <c r="D29" s="12" t="s">
        <v>4</v>
      </c>
      <c r="E29" s="12" t="s">
        <v>7</v>
      </c>
      <c r="F29" s="8">
        <v>17.654454276269199</v>
      </c>
    </row>
    <row r="30" spans="1:6" ht="15.75" customHeight="1">
      <c r="A30" s="12" t="s">
        <v>31</v>
      </c>
      <c r="B30" s="8" t="s">
        <v>289</v>
      </c>
      <c r="C30" s="12" t="s">
        <v>310</v>
      </c>
      <c r="D30" s="12" t="s">
        <v>4</v>
      </c>
      <c r="E30" s="12" t="s">
        <v>7</v>
      </c>
      <c r="F30" s="8">
        <v>15.5834374032799</v>
      </c>
    </row>
    <row r="31" spans="1:6" ht="15.75" customHeight="1">
      <c r="A31" s="12" t="s">
        <v>32</v>
      </c>
      <c r="B31" s="8" t="s">
        <v>290</v>
      </c>
      <c r="C31" s="12" t="s">
        <v>310</v>
      </c>
      <c r="D31" s="12" t="s">
        <v>4</v>
      </c>
      <c r="E31" s="12" t="s">
        <v>7</v>
      </c>
      <c r="F31" s="8">
        <v>15.0648866187938</v>
      </c>
    </row>
    <row r="32" spans="1:6" ht="15.75" customHeight="1">
      <c r="A32" s="12" t="s">
        <v>33</v>
      </c>
      <c r="B32" s="8" t="s">
        <v>291</v>
      </c>
      <c r="C32" s="12" t="s">
        <v>310</v>
      </c>
      <c r="D32" s="12" t="s">
        <v>4</v>
      </c>
      <c r="E32" s="12" t="s">
        <v>7</v>
      </c>
      <c r="F32" s="8">
        <v>22.274188959369699</v>
      </c>
    </row>
    <row r="33" spans="1:6" ht="15.75" customHeight="1">
      <c r="A33" s="12" t="s">
        <v>34</v>
      </c>
      <c r="B33" s="8" t="s">
        <v>292</v>
      </c>
      <c r="C33" s="12" t="s">
        <v>310</v>
      </c>
      <c r="D33" s="12" t="s">
        <v>4</v>
      </c>
      <c r="E33" s="12" t="s">
        <v>7</v>
      </c>
      <c r="F33" s="8">
        <v>25.142809365547201</v>
      </c>
    </row>
    <row r="34" spans="1:6" ht="15.75" customHeight="1">
      <c r="A34" s="12" t="s">
        <v>35</v>
      </c>
      <c r="B34" s="8" t="s">
        <v>293</v>
      </c>
      <c r="C34" s="12" t="s">
        <v>310</v>
      </c>
      <c r="D34" s="12" t="s">
        <v>4</v>
      </c>
      <c r="E34" s="12" t="s">
        <v>7</v>
      </c>
      <c r="F34" s="8">
        <v>11.8495632119338</v>
      </c>
    </row>
    <row r="35" spans="1:6" ht="15.75" customHeight="1">
      <c r="A35" s="12" t="s">
        <v>3</v>
      </c>
      <c r="B35" s="8" t="s">
        <v>261</v>
      </c>
      <c r="C35" s="12" t="s">
        <v>311</v>
      </c>
      <c r="D35" s="12" t="s">
        <v>4</v>
      </c>
      <c r="E35" s="12" t="s">
        <v>7</v>
      </c>
      <c r="F35" s="8">
        <v>18.584523802434401</v>
      </c>
    </row>
    <row r="36" spans="1:6" ht="15.75" customHeight="1">
      <c r="A36" s="12" t="s">
        <v>4</v>
      </c>
      <c r="B36" s="8" t="s">
        <v>262</v>
      </c>
      <c r="C36" s="12" t="s">
        <v>311</v>
      </c>
      <c r="D36" s="12" t="s">
        <v>4</v>
      </c>
      <c r="E36" s="12" t="s">
        <v>7</v>
      </c>
      <c r="F36" s="8">
        <v>14.764369884376499</v>
      </c>
    </row>
    <row r="37" spans="1:6" ht="15.75" customHeight="1">
      <c r="A37" s="12" t="s">
        <v>5</v>
      </c>
      <c r="B37" s="8" t="s">
        <v>263</v>
      </c>
      <c r="C37" s="12" t="s">
        <v>311</v>
      </c>
      <c r="D37" s="12" t="s">
        <v>4</v>
      </c>
      <c r="E37" s="12" t="s">
        <v>7</v>
      </c>
      <c r="F37" s="8">
        <v>25.5469155658622</v>
      </c>
    </row>
    <row r="38" spans="1:6" ht="15.75" customHeight="1">
      <c r="A38" s="12" t="s">
        <v>6</v>
      </c>
      <c r="B38" s="8" t="s">
        <v>264</v>
      </c>
      <c r="C38" s="12" t="s">
        <v>311</v>
      </c>
      <c r="D38" s="12" t="s">
        <v>4</v>
      </c>
      <c r="E38" s="12" t="s">
        <v>7</v>
      </c>
      <c r="F38" s="8">
        <v>15.3863907373928</v>
      </c>
    </row>
    <row r="39" spans="1:6" ht="15.75" customHeight="1">
      <c r="A39" s="12" t="s">
        <v>7</v>
      </c>
      <c r="B39" s="8" t="s">
        <v>265</v>
      </c>
      <c r="C39" s="12" t="s">
        <v>311</v>
      </c>
      <c r="D39" s="12" t="s">
        <v>4</v>
      </c>
      <c r="E39" s="12" t="s">
        <v>7</v>
      </c>
      <c r="F39" s="8">
        <v>11.397999862098301</v>
      </c>
    </row>
    <row r="40" spans="1:6" ht="15.75" customHeight="1">
      <c r="A40" s="12" t="s">
        <v>8</v>
      </c>
      <c r="B40" s="8" t="s">
        <v>266</v>
      </c>
      <c r="C40" s="12" t="s">
        <v>311</v>
      </c>
      <c r="D40" s="12" t="s">
        <v>4</v>
      </c>
      <c r="E40" s="12" t="s">
        <v>7</v>
      </c>
      <c r="F40" s="8">
        <v>17.0659258413353</v>
      </c>
    </row>
    <row r="41" spans="1:6" ht="15.75" customHeight="1">
      <c r="A41" s="12" t="s">
        <v>9</v>
      </c>
      <c r="B41" s="8" t="s">
        <v>267</v>
      </c>
      <c r="C41" s="12" t="s">
        <v>311</v>
      </c>
      <c r="D41" s="12" t="s">
        <v>4</v>
      </c>
      <c r="E41" s="12" t="s">
        <v>7</v>
      </c>
      <c r="F41" s="8">
        <v>15.893313847278</v>
      </c>
    </row>
    <row r="42" spans="1:6" ht="15.75" customHeight="1">
      <c r="A42" s="12" t="s">
        <v>10</v>
      </c>
      <c r="B42" s="8" t="s">
        <v>268</v>
      </c>
      <c r="C42" s="12" t="s">
        <v>311</v>
      </c>
      <c r="D42" s="12" t="s">
        <v>4</v>
      </c>
      <c r="E42" s="12" t="s">
        <v>7</v>
      </c>
      <c r="F42" s="8">
        <v>32.966099943554298</v>
      </c>
    </row>
    <row r="43" spans="1:6" ht="15.75" customHeight="1">
      <c r="A43" s="12" t="s">
        <v>11</v>
      </c>
      <c r="B43" s="8" t="s">
        <v>269</v>
      </c>
      <c r="C43" s="12" t="s">
        <v>311</v>
      </c>
      <c r="D43" s="12" t="s">
        <v>4</v>
      </c>
      <c r="E43" s="12" t="s">
        <v>7</v>
      </c>
      <c r="F43" s="8">
        <v>18.456798668270999</v>
      </c>
    </row>
    <row r="44" spans="1:6" ht="15.75" customHeight="1">
      <c r="A44" s="12" t="s">
        <v>12</v>
      </c>
      <c r="B44" s="8" t="s">
        <v>270</v>
      </c>
      <c r="C44" s="12" t="s">
        <v>311</v>
      </c>
      <c r="D44" s="12" t="s">
        <v>4</v>
      </c>
      <c r="E44" s="12" t="s">
        <v>7</v>
      </c>
      <c r="F44" s="8">
        <v>26.0816077349278</v>
      </c>
    </row>
    <row r="45" spans="1:6" ht="15.75" customHeight="1">
      <c r="A45" s="12" t="s">
        <v>13</v>
      </c>
      <c r="B45" s="8" t="s">
        <v>271</v>
      </c>
      <c r="C45" s="12" t="s">
        <v>311</v>
      </c>
      <c r="D45" s="12" t="s">
        <v>4</v>
      </c>
      <c r="E45" s="12" t="s">
        <v>7</v>
      </c>
      <c r="F45" s="8">
        <v>10.827161287484801</v>
      </c>
    </row>
    <row r="46" spans="1:6" ht="15.75" customHeight="1">
      <c r="A46" s="12" t="s">
        <v>14</v>
      </c>
      <c r="B46" s="8" t="s">
        <v>272</v>
      </c>
      <c r="C46" s="12" t="s">
        <v>311</v>
      </c>
      <c r="D46" s="12" t="s">
        <v>4</v>
      </c>
      <c r="E46" s="12" t="s">
        <v>7</v>
      </c>
      <c r="F46" s="8">
        <v>13.6061975283406</v>
      </c>
    </row>
    <row r="47" spans="1:6" ht="15.75" customHeight="1">
      <c r="A47" s="12" t="s">
        <v>15</v>
      </c>
      <c r="B47" s="8" t="s">
        <v>273</v>
      </c>
      <c r="C47" s="12" t="s">
        <v>311</v>
      </c>
      <c r="D47" s="12" t="s">
        <v>4</v>
      </c>
      <c r="E47" s="12" t="s">
        <v>7</v>
      </c>
      <c r="F47" s="8">
        <v>20.441027953744499</v>
      </c>
    </row>
    <row r="48" spans="1:6" ht="15.75" customHeight="1">
      <c r="A48" s="12" t="s">
        <v>16</v>
      </c>
      <c r="B48" s="8" t="s">
        <v>274</v>
      </c>
      <c r="C48" s="12" t="s">
        <v>311</v>
      </c>
      <c r="D48" s="12" t="s">
        <v>4</v>
      </c>
      <c r="E48" s="12" t="s">
        <v>7</v>
      </c>
      <c r="F48" s="8">
        <v>10.9113033246305</v>
      </c>
    </row>
    <row r="49" spans="1:6" ht="15.75" customHeight="1">
      <c r="A49" s="12" t="s">
        <v>17</v>
      </c>
      <c r="B49" s="8" t="s">
        <v>275</v>
      </c>
      <c r="C49" s="12" t="s">
        <v>311</v>
      </c>
      <c r="D49" s="12" t="s">
        <v>4</v>
      </c>
      <c r="E49" s="12" t="s">
        <v>7</v>
      </c>
      <c r="F49" s="8">
        <v>18.887047105316402</v>
      </c>
    </row>
    <row r="50" spans="1:6" ht="15.75" customHeight="1">
      <c r="A50" s="12" t="s">
        <v>18</v>
      </c>
      <c r="B50" s="8" t="s">
        <v>276</v>
      </c>
      <c r="C50" s="12" t="s">
        <v>311</v>
      </c>
      <c r="D50" s="12" t="s">
        <v>4</v>
      </c>
      <c r="E50" s="12" t="s">
        <v>7</v>
      </c>
      <c r="F50" s="8">
        <v>12.083943628778201</v>
      </c>
    </row>
    <row r="51" spans="1:6" ht="15.75" customHeight="1">
      <c r="A51" s="12" t="s">
        <v>19</v>
      </c>
      <c r="B51" s="8" t="s">
        <v>277</v>
      </c>
      <c r="C51" s="12" t="s">
        <v>311</v>
      </c>
      <c r="D51" s="12" t="s">
        <v>4</v>
      </c>
      <c r="E51" s="12" t="s">
        <v>7</v>
      </c>
      <c r="F51" s="8">
        <v>12.391068043287101</v>
      </c>
    </row>
    <row r="52" spans="1:6" ht="15.75" customHeight="1">
      <c r="A52" s="12" t="s">
        <v>20</v>
      </c>
      <c r="B52" s="8" t="s">
        <v>278</v>
      </c>
      <c r="C52" s="12" t="s">
        <v>311</v>
      </c>
      <c r="D52" s="12" t="s">
        <v>4</v>
      </c>
      <c r="E52" s="12" t="s">
        <v>7</v>
      </c>
      <c r="F52" s="8">
        <v>18.263577669985999</v>
      </c>
    </row>
    <row r="53" spans="1:6" ht="15.75" customHeight="1">
      <c r="A53" s="12" t="s">
        <v>21</v>
      </c>
      <c r="B53" s="8" t="s">
        <v>279</v>
      </c>
      <c r="C53" s="12" t="s">
        <v>311</v>
      </c>
      <c r="D53" s="12" t="s">
        <v>4</v>
      </c>
      <c r="E53" s="12" t="s">
        <v>7</v>
      </c>
      <c r="F53" s="8">
        <v>18.563326548117399</v>
      </c>
    </row>
    <row r="54" spans="1:6" ht="15.75" customHeight="1">
      <c r="A54" s="12" t="s">
        <v>22</v>
      </c>
      <c r="B54" s="8" t="s">
        <v>280</v>
      </c>
      <c r="C54" s="12" t="s">
        <v>311</v>
      </c>
      <c r="D54" s="12" t="s">
        <v>4</v>
      </c>
      <c r="E54" s="12" t="s">
        <v>7</v>
      </c>
      <c r="F54" s="8">
        <v>17.674720864383101</v>
      </c>
    </row>
    <row r="55" spans="1:6" ht="15.75" customHeight="1">
      <c r="A55" s="12" t="s">
        <v>23</v>
      </c>
      <c r="B55" s="8" t="s">
        <v>281</v>
      </c>
      <c r="C55" s="12" t="s">
        <v>311</v>
      </c>
      <c r="D55" s="12" t="s">
        <v>4</v>
      </c>
      <c r="E55" s="12" t="s">
        <v>7</v>
      </c>
      <c r="F55" s="8">
        <v>29.063654532306</v>
      </c>
    </row>
    <row r="56" spans="1:6" ht="13">
      <c r="A56" s="12" t="s">
        <v>24</v>
      </c>
      <c r="B56" s="8" t="s">
        <v>282</v>
      </c>
      <c r="C56" s="12" t="s">
        <v>311</v>
      </c>
      <c r="D56" s="12" t="s">
        <v>4</v>
      </c>
      <c r="E56" s="12" t="s">
        <v>7</v>
      </c>
      <c r="F56" s="8">
        <v>20.239860608291401</v>
      </c>
    </row>
    <row r="57" spans="1:6" ht="13">
      <c r="A57" s="12" t="s">
        <v>25</v>
      </c>
      <c r="B57" s="8" t="s">
        <v>283</v>
      </c>
      <c r="C57" s="12" t="s">
        <v>311</v>
      </c>
      <c r="D57" s="12" t="s">
        <v>4</v>
      </c>
      <c r="E57" s="12" t="s">
        <v>7</v>
      </c>
      <c r="F57" s="8">
        <v>16.248463797252199</v>
      </c>
    </row>
    <row r="58" spans="1:6" ht="13">
      <c r="A58" s="12" t="s">
        <v>26</v>
      </c>
      <c r="B58" s="8" t="s">
        <v>284</v>
      </c>
      <c r="C58" s="12" t="s">
        <v>311</v>
      </c>
      <c r="D58" s="12" t="s">
        <v>4</v>
      </c>
      <c r="E58" s="12" t="s">
        <v>7</v>
      </c>
      <c r="F58" s="8">
        <v>15.586794088708301</v>
      </c>
    </row>
    <row r="59" spans="1:6" ht="13">
      <c r="A59" s="12" t="s">
        <v>27</v>
      </c>
      <c r="B59" s="8" t="s">
        <v>285</v>
      </c>
      <c r="C59" s="12" t="s">
        <v>311</v>
      </c>
      <c r="D59" s="12" t="s">
        <v>4</v>
      </c>
      <c r="E59" s="12" t="s">
        <v>7</v>
      </c>
      <c r="F59" s="8">
        <v>18.546917106765999</v>
      </c>
    </row>
    <row r="60" spans="1:6" ht="13">
      <c r="A60" s="12" t="s">
        <v>28</v>
      </c>
      <c r="B60" s="8" t="s">
        <v>286</v>
      </c>
      <c r="C60" s="12" t="s">
        <v>311</v>
      </c>
      <c r="D60" s="12" t="s">
        <v>4</v>
      </c>
      <c r="E60" s="12" t="s">
        <v>7</v>
      </c>
      <c r="F60" s="8">
        <v>13.794738181698101</v>
      </c>
    </row>
    <row r="61" spans="1:6" ht="13">
      <c r="A61" s="12" t="s">
        <v>29</v>
      </c>
      <c r="B61" s="8" t="s">
        <v>287</v>
      </c>
      <c r="C61" s="12" t="s">
        <v>311</v>
      </c>
      <c r="D61" s="12" t="s">
        <v>4</v>
      </c>
      <c r="E61" s="12" t="s">
        <v>7</v>
      </c>
      <c r="F61" s="8">
        <v>16.270479749866698</v>
      </c>
    </row>
    <row r="62" spans="1:6" ht="13">
      <c r="A62" s="12" t="s">
        <v>30</v>
      </c>
      <c r="B62" s="8" t="s">
        <v>288</v>
      </c>
      <c r="C62" s="12" t="s">
        <v>311</v>
      </c>
      <c r="D62" s="12" t="s">
        <v>4</v>
      </c>
      <c r="E62" s="12" t="s">
        <v>7</v>
      </c>
      <c r="F62" s="8">
        <v>17.359272357167001</v>
      </c>
    </row>
    <row r="63" spans="1:6" ht="13">
      <c r="A63" s="12" t="s">
        <v>31</v>
      </c>
      <c r="B63" s="8" t="s">
        <v>289</v>
      </c>
      <c r="C63" s="12" t="s">
        <v>311</v>
      </c>
      <c r="D63" s="12" t="s">
        <v>4</v>
      </c>
      <c r="E63" s="12" t="s">
        <v>7</v>
      </c>
      <c r="F63" s="8">
        <v>15.7875435573371</v>
      </c>
    </row>
    <row r="64" spans="1:6" ht="13">
      <c r="A64" s="12" t="s">
        <v>32</v>
      </c>
      <c r="B64" s="8" t="s">
        <v>290</v>
      </c>
      <c r="C64" s="12" t="s">
        <v>311</v>
      </c>
      <c r="D64" s="12" t="s">
        <v>4</v>
      </c>
      <c r="E64" s="12" t="s">
        <v>7</v>
      </c>
      <c r="F64" s="8">
        <v>13.359811877776799</v>
      </c>
    </row>
    <row r="65" spans="1:6" ht="13">
      <c r="A65" s="12" t="s">
        <v>33</v>
      </c>
      <c r="B65" s="8" t="s">
        <v>291</v>
      </c>
      <c r="C65" s="12" t="s">
        <v>311</v>
      </c>
      <c r="D65" s="12" t="s">
        <v>4</v>
      </c>
      <c r="E65" s="12" t="s">
        <v>7</v>
      </c>
      <c r="F65" s="8">
        <v>23.176855904510202</v>
      </c>
    </row>
    <row r="66" spans="1:6" ht="13">
      <c r="A66" s="12" t="s">
        <v>34</v>
      </c>
      <c r="B66" s="8" t="s">
        <v>292</v>
      </c>
      <c r="C66" s="12" t="s">
        <v>311</v>
      </c>
      <c r="D66" s="12" t="s">
        <v>4</v>
      </c>
      <c r="E66" s="12" t="s">
        <v>7</v>
      </c>
      <c r="F66" s="8">
        <v>23.689970991513199</v>
      </c>
    </row>
    <row r="67" spans="1:6" ht="13">
      <c r="A67" s="12" t="s">
        <v>35</v>
      </c>
      <c r="B67" s="8" t="s">
        <v>293</v>
      </c>
      <c r="C67" s="12" t="s">
        <v>311</v>
      </c>
      <c r="D67" s="12" t="s">
        <v>4</v>
      </c>
      <c r="E67" s="12" t="s">
        <v>7</v>
      </c>
      <c r="F67" s="8">
        <v>10.5529759392149</v>
      </c>
    </row>
    <row r="68" spans="1:6" ht="13">
      <c r="A68" s="12" t="s">
        <v>3</v>
      </c>
      <c r="B68" s="8" t="s">
        <v>261</v>
      </c>
      <c r="C68" s="12" t="s">
        <v>294</v>
      </c>
      <c r="D68" s="12" t="s">
        <v>4</v>
      </c>
      <c r="E68" s="12" t="s">
        <v>7</v>
      </c>
      <c r="F68" s="8">
        <v>18.429210051891999</v>
      </c>
    </row>
    <row r="69" spans="1:6" ht="13">
      <c r="A69" s="12" t="s">
        <v>4</v>
      </c>
      <c r="B69" s="8" t="s">
        <v>262</v>
      </c>
      <c r="C69" s="12" t="s">
        <v>294</v>
      </c>
      <c r="D69" s="12" t="s">
        <v>4</v>
      </c>
      <c r="E69" s="12" t="s">
        <v>7</v>
      </c>
      <c r="F69" s="8">
        <v>13.605319679994899</v>
      </c>
    </row>
    <row r="70" spans="1:6" ht="13">
      <c r="A70" s="12" t="s">
        <v>5</v>
      </c>
      <c r="B70" s="8" t="s">
        <v>263</v>
      </c>
      <c r="C70" s="12" t="s">
        <v>294</v>
      </c>
      <c r="D70" s="12" t="s">
        <v>4</v>
      </c>
      <c r="E70" s="12" t="s">
        <v>7</v>
      </c>
      <c r="F70" s="8">
        <v>28.121247138893601</v>
      </c>
    </row>
    <row r="71" spans="1:6" ht="13">
      <c r="A71" s="12" t="s">
        <v>6</v>
      </c>
      <c r="B71" s="8" t="s">
        <v>264</v>
      </c>
      <c r="C71" s="12" t="s">
        <v>294</v>
      </c>
      <c r="D71" s="12" t="s">
        <v>4</v>
      </c>
      <c r="E71" s="12" t="s">
        <v>7</v>
      </c>
      <c r="F71" s="8">
        <v>14.4065169844104</v>
      </c>
    </row>
    <row r="72" spans="1:6" ht="13">
      <c r="A72" s="12" t="s">
        <v>7</v>
      </c>
      <c r="B72" s="8" t="s">
        <v>265</v>
      </c>
      <c r="C72" s="12" t="s">
        <v>294</v>
      </c>
      <c r="D72" s="12" t="s">
        <v>4</v>
      </c>
      <c r="E72" s="12" t="s">
        <v>7</v>
      </c>
      <c r="F72" s="8">
        <v>16.427138737539899</v>
      </c>
    </row>
    <row r="73" spans="1:6" ht="13">
      <c r="A73" s="12" t="s">
        <v>8</v>
      </c>
      <c r="B73" s="8" t="s">
        <v>266</v>
      </c>
      <c r="C73" s="12" t="s">
        <v>294</v>
      </c>
      <c r="D73" s="12" t="s">
        <v>4</v>
      </c>
      <c r="E73" s="12" t="s">
        <v>7</v>
      </c>
      <c r="F73" s="8">
        <v>17.665930586225599</v>
      </c>
    </row>
    <row r="74" spans="1:6" ht="13">
      <c r="A74" s="12" t="s">
        <v>9</v>
      </c>
      <c r="B74" s="8" t="s">
        <v>267</v>
      </c>
      <c r="C74" s="12" t="s">
        <v>294</v>
      </c>
      <c r="D74" s="12" t="s">
        <v>4</v>
      </c>
      <c r="E74" s="12" t="s">
        <v>7</v>
      </c>
      <c r="F74" s="8">
        <v>17.6667297621301</v>
      </c>
    </row>
    <row r="75" spans="1:6" ht="13">
      <c r="A75" s="12" t="s">
        <v>10</v>
      </c>
      <c r="B75" s="8" t="s">
        <v>268</v>
      </c>
      <c r="C75" s="12" t="s">
        <v>294</v>
      </c>
      <c r="D75" s="12" t="s">
        <v>4</v>
      </c>
      <c r="E75" s="12" t="s">
        <v>7</v>
      </c>
      <c r="F75" s="8">
        <v>29.802534411431701</v>
      </c>
    </row>
    <row r="76" spans="1:6" ht="13">
      <c r="A76" s="12" t="s">
        <v>11</v>
      </c>
      <c r="B76" s="8" t="s">
        <v>269</v>
      </c>
      <c r="C76" s="12" t="s">
        <v>294</v>
      </c>
      <c r="D76" s="12" t="s">
        <v>4</v>
      </c>
      <c r="E76" s="12" t="s">
        <v>7</v>
      </c>
      <c r="F76" s="8">
        <v>18.8241578812647</v>
      </c>
    </row>
    <row r="77" spans="1:6" ht="13">
      <c r="A77" s="12" t="s">
        <v>12</v>
      </c>
      <c r="B77" s="8" t="s">
        <v>270</v>
      </c>
      <c r="C77" s="12" t="s">
        <v>294</v>
      </c>
      <c r="D77" s="12" t="s">
        <v>4</v>
      </c>
      <c r="E77" s="12" t="s">
        <v>7</v>
      </c>
      <c r="F77" s="8">
        <v>25.575802333324798</v>
      </c>
    </row>
    <row r="78" spans="1:6" ht="13">
      <c r="A78" s="12" t="s">
        <v>13</v>
      </c>
      <c r="B78" s="8" t="s">
        <v>271</v>
      </c>
      <c r="C78" s="12" t="s">
        <v>294</v>
      </c>
      <c r="D78" s="12" t="s">
        <v>4</v>
      </c>
      <c r="E78" s="12" t="s">
        <v>7</v>
      </c>
      <c r="F78" s="8">
        <v>12.2457337335837</v>
      </c>
    </row>
    <row r="79" spans="1:6" ht="13">
      <c r="A79" s="12" t="s">
        <v>14</v>
      </c>
      <c r="B79" s="8" t="s">
        <v>272</v>
      </c>
      <c r="C79" s="12" t="s">
        <v>294</v>
      </c>
      <c r="D79" s="12" t="s">
        <v>4</v>
      </c>
      <c r="E79" s="12" t="s">
        <v>7</v>
      </c>
      <c r="F79" s="8">
        <v>13.040971909580399</v>
      </c>
    </row>
    <row r="80" spans="1:6" ht="13">
      <c r="A80" s="12" t="s">
        <v>15</v>
      </c>
      <c r="B80" s="8" t="s">
        <v>273</v>
      </c>
      <c r="C80" s="12" t="s">
        <v>294</v>
      </c>
      <c r="D80" s="12" t="s">
        <v>4</v>
      </c>
      <c r="E80" s="12" t="s">
        <v>7</v>
      </c>
      <c r="F80" s="8">
        <v>19.209373920464898</v>
      </c>
    </row>
    <row r="81" spans="1:6" ht="13">
      <c r="A81" s="12" t="s">
        <v>16</v>
      </c>
      <c r="B81" s="8" t="s">
        <v>274</v>
      </c>
      <c r="C81" s="12" t="s">
        <v>294</v>
      </c>
      <c r="D81" s="12" t="s">
        <v>4</v>
      </c>
      <c r="E81" s="12" t="s">
        <v>7</v>
      </c>
      <c r="F81" s="8">
        <v>12.6405506275624</v>
      </c>
    </row>
    <row r="82" spans="1:6" ht="13">
      <c r="A82" s="12" t="s">
        <v>17</v>
      </c>
      <c r="B82" s="8" t="s">
        <v>275</v>
      </c>
      <c r="C82" s="12" t="s">
        <v>294</v>
      </c>
      <c r="D82" s="12" t="s">
        <v>4</v>
      </c>
      <c r="E82" s="12" t="s">
        <v>7</v>
      </c>
      <c r="F82" s="8">
        <v>18.252326066987901</v>
      </c>
    </row>
    <row r="83" spans="1:6" ht="13">
      <c r="A83" s="12" t="s">
        <v>18</v>
      </c>
      <c r="B83" s="8" t="s">
        <v>276</v>
      </c>
      <c r="C83" s="12" t="s">
        <v>294</v>
      </c>
      <c r="D83" s="12" t="s">
        <v>4</v>
      </c>
      <c r="E83" s="12" t="s">
        <v>7</v>
      </c>
      <c r="F83" s="8">
        <v>10.997566492780001</v>
      </c>
    </row>
    <row r="84" spans="1:6" ht="13">
      <c r="A84" s="12" t="s">
        <v>19</v>
      </c>
      <c r="B84" s="8" t="s">
        <v>277</v>
      </c>
      <c r="C84" s="12" t="s">
        <v>294</v>
      </c>
      <c r="D84" s="12" t="s">
        <v>4</v>
      </c>
      <c r="E84" s="12" t="s">
        <v>7</v>
      </c>
      <c r="F84" s="8">
        <v>13.0181205828075</v>
      </c>
    </row>
    <row r="85" spans="1:6" ht="13">
      <c r="A85" s="12" t="s">
        <v>20</v>
      </c>
      <c r="B85" s="8" t="s">
        <v>278</v>
      </c>
      <c r="C85" s="12" t="s">
        <v>294</v>
      </c>
      <c r="D85" s="12" t="s">
        <v>4</v>
      </c>
      <c r="E85" s="12" t="s">
        <v>7</v>
      </c>
      <c r="F85" s="8">
        <v>18.707323917313602</v>
      </c>
    </row>
    <row r="86" spans="1:6" ht="13">
      <c r="A86" s="12" t="s">
        <v>21</v>
      </c>
      <c r="B86" s="8" t="s">
        <v>279</v>
      </c>
      <c r="C86" s="12" t="s">
        <v>294</v>
      </c>
      <c r="D86" s="12" t="s">
        <v>4</v>
      </c>
      <c r="E86" s="12" t="s">
        <v>7</v>
      </c>
      <c r="F86" s="8">
        <v>19.971638160411398</v>
      </c>
    </row>
    <row r="87" spans="1:6" ht="13">
      <c r="A87" s="12" t="s">
        <v>22</v>
      </c>
      <c r="B87" s="8" t="s">
        <v>280</v>
      </c>
      <c r="C87" s="12" t="s">
        <v>294</v>
      </c>
      <c r="D87" s="12" t="s">
        <v>4</v>
      </c>
      <c r="E87" s="12" t="s">
        <v>7</v>
      </c>
      <c r="F87" s="8">
        <v>17.241538714875698</v>
      </c>
    </row>
    <row r="88" spans="1:6" ht="13">
      <c r="A88" s="12" t="s">
        <v>23</v>
      </c>
      <c r="B88" s="8" t="s">
        <v>281</v>
      </c>
      <c r="C88" s="12" t="s">
        <v>294</v>
      </c>
      <c r="D88" s="12" t="s">
        <v>4</v>
      </c>
      <c r="E88" s="12" t="s">
        <v>7</v>
      </c>
      <c r="F88" s="8">
        <v>29.856989266483101</v>
      </c>
    </row>
    <row r="89" spans="1:6" ht="13">
      <c r="A89" s="12" t="s">
        <v>24</v>
      </c>
      <c r="B89" s="8" t="s">
        <v>282</v>
      </c>
      <c r="C89" s="12" t="s">
        <v>294</v>
      </c>
      <c r="D89" s="12" t="s">
        <v>4</v>
      </c>
      <c r="E89" s="12" t="s">
        <v>7</v>
      </c>
      <c r="F89" s="8">
        <v>20.5505071368461</v>
      </c>
    </row>
    <row r="90" spans="1:6" ht="13">
      <c r="A90" s="12" t="s">
        <v>25</v>
      </c>
      <c r="B90" s="8" t="s">
        <v>283</v>
      </c>
      <c r="C90" s="12" t="s">
        <v>294</v>
      </c>
      <c r="D90" s="12" t="s">
        <v>4</v>
      </c>
      <c r="E90" s="12" t="s">
        <v>7</v>
      </c>
      <c r="F90" s="8">
        <v>14.566397937881399</v>
      </c>
    </row>
    <row r="91" spans="1:6" ht="13">
      <c r="A91" s="12" t="s">
        <v>26</v>
      </c>
      <c r="B91" s="8" t="s">
        <v>284</v>
      </c>
      <c r="C91" s="12" t="s">
        <v>294</v>
      </c>
      <c r="D91" s="12" t="s">
        <v>4</v>
      </c>
      <c r="E91" s="12" t="s">
        <v>7</v>
      </c>
      <c r="F91" s="8">
        <v>12.4241608514692</v>
      </c>
    </row>
    <row r="92" spans="1:6" ht="13">
      <c r="A92" s="12" t="s">
        <v>27</v>
      </c>
      <c r="B92" s="8" t="s">
        <v>285</v>
      </c>
      <c r="C92" s="12" t="s">
        <v>294</v>
      </c>
      <c r="D92" s="12" t="s">
        <v>4</v>
      </c>
      <c r="E92" s="12" t="s">
        <v>7</v>
      </c>
      <c r="F92" s="8">
        <v>18.2418857234127</v>
      </c>
    </row>
    <row r="93" spans="1:6" ht="13">
      <c r="A93" s="12" t="s">
        <v>28</v>
      </c>
      <c r="B93" s="8" t="s">
        <v>286</v>
      </c>
      <c r="C93" s="12" t="s">
        <v>294</v>
      </c>
      <c r="D93" s="12" t="s">
        <v>4</v>
      </c>
      <c r="E93" s="12" t="s">
        <v>7</v>
      </c>
      <c r="F93" s="8">
        <v>13.985900824937</v>
      </c>
    </row>
    <row r="94" spans="1:6" ht="13">
      <c r="A94" s="12" t="s">
        <v>29</v>
      </c>
      <c r="B94" s="8" t="s">
        <v>287</v>
      </c>
      <c r="C94" s="12" t="s">
        <v>294</v>
      </c>
      <c r="D94" s="12" t="s">
        <v>4</v>
      </c>
      <c r="E94" s="12" t="s">
        <v>7</v>
      </c>
      <c r="F94" s="8">
        <v>17.202560364954302</v>
      </c>
    </row>
    <row r="95" spans="1:6" ht="13">
      <c r="A95" s="12" t="s">
        <v>30</v>
      </c>
      <c r="B95" s="8" t="s">
        <v>288</v>
      </c>
      <c r="C95" s="12" t="s">
        <v>294</v>
      </c>
      <c r="D95" s="12" t="s">
        <v>4</v>
      </c>
      <c r="E95" s="12" t="s">
        <v>7</v>
      </c>
      <c r="F95" s="8">
        <v>20.517332807980701</v>
      </c>
    </row>
    <row r="96" spans="1:6" ht="13">
      <c r="A96" s="12" t="s">
        <v>31</v>
      </c>
      <c r="B96" s="8" t="s">
        <v>289</v>
      </c>
      <c r="C96" s="12" t="s">
        <v>294</v>
      </c>
      <c r="D96" s="12" t="s">
        <v>4</v>
      </c>
      <c r="E96" s="12" t="s">
        <v>7</v>
      </c>
      <c r="F96" s="8">
        <v>15.7184857372959</v>
      </c>
    </row>
    <row r="97" spans="1:6" ht="13">
      <c r="A97" s="12" t="s">
        <v>32</v>
      </c>
      <c r="B97" s="8" t="s">
        <v>290</v>
      </c>
      <c r="C97" s="12" t="s">
        <v>294</v>
      </c>
      <c r="D97" s="12" t="s">
        <v>4</v>
      </c>
      <c r="E97" s="12" t="s">
        <v>7</v>
      </c>
      <c r="F97" s="8">
        <v>14.556226868631001</v>
      </c>
    </row>
    <row r="98" spans="1:6" ht="13">
      <c r="A98" s="12" t="s">
        <v>33</v>
      </c>
      <c r="B98" s="8" t="s">
        <v>291</v>
      </c>
      <c r="C98" s="12" t="s">
        <v>294</v>
      </c>
      <c r="D98" s="12" t="s">
        <v>4</v>
      </c>
      <c r="E98" s="12" t="s">
        <v>7</v>
      </c>
      <c r="F98" s="8">
        <v>22.345613088386301</v>
      </c>
    </row>
    <row r="99" spans="1:6" ht="13">
      <c r="A99" s="12" t="s">
        <v>34</v>
      </c>
      <c r="B99" s="8" t="s">
        <v>292</v>
      </c>
      <c r="C99" s="12" t="s">
        <v>294</v>
      </c>
      <c r="D99" s="12" t="s">
        <v>4</v>
      </c>
      <c r="E99" s="12" t="s">
        <v>7</v>
      </c>
      <c r="F99" s="8">
        <v>23.809879834872199</v>
      </c>
    </row>
    <row r="100" spans="1:6" ht="13">
      <c r="A100" s="12" t="s">
        <v>35</v>
      </c>
      <c r="B100" s="8" t="s">
        <v>293</v>
      </c>
      <c r="C100" s="12" t="s">
        <v>294</v>
      </c>
      <c r="D100" s="12" t="s">
        <v>4</v>
      </c>
      <c r="E100" s="12" t="s">
        <v>7</v>
      </c>
      <c r="F100" s="8">
        <v>13.309376455713</v>
      </c>
    </row>
    <row r="101" spans="1:6" ht="13">
      <c r="A101" s="12" t="s">
        <v>3</v>
      </c>
      <c r="B101" s="8" t="s">
        <v>261</v>
      </c>
      <c r="C101" s="12" t="s">
        <v>295</v>
      </c>
      <c r="D101" s="12" t="s">
        <v>4</v>
      </c>
      <c r="E101" s="12" t="s">
        <v>7</v>
      </c>
      <c r="F101" s="8">
        <v>18.3269932909778</v>
      </c>
    </row>
    <row r="102" spans="1:6" ht="13">
      <c r="A102" s="12" t="s">
        <v>4</v>
      </c>
      <c r="B102" s="8" t="s">
        <v>262</v>
      </c>
      <c r="C102" s="12" t="s">
        <v>295</v>
      </c>
      <c r="D102" s="12" t="s">
        <v>4</v>
      </c>
      <c r="E102" s="12" t="s">
        <v>7</v>
      </c>
      <c r="F102" s="8">
        <v>15.1339550296967</v>
      </c>
    </row>
    <row r="103" spans="1:6" ht="13">
      <c r="A103" s="12" t="s">
        <v>5</v>
      </c>
      <c r="B103" s="8" t="s">
        <v>263</v>
      </c>
      <c r="C103" s="12" t="s">
        <v>295</v>
      </c>
      <c r="D103" s="12" t="s">
        <v>4</v>
      </c>
      <c r="E103" s="12" t="s">
        <v>7</v>
      </c>
      <c r="F103" s="8">
        <v>28.114397595827</v>
      </c>
    </row>
    <row r="104" spans="1:6" ht="13">
      <c r="A104" s="12" t="s">
        <v>6</v>
      </c>
      <c r="B104" s="8" t="s">
        <v>264</v>
      </c>
      <c r="C104" s="12" t="s">
        <v>295</v>
      </c>
      <c r="D104" s="12" t="s">
        <v>4</v>
      </c>
      <c r="E104" s="12" t="s">
        <v>7</v>
      </c>
      <c r="F104" s="8">
        <v>16.646929168370001</v>
      </c>
    </row>
    <row r="105" spans="1:6" ht="13">
      <c r="A105" s="12" t="s">
        <v>7</v>
      </c>
      <c r="B105" s="8" t="s">
        <v>265</v>
      </c>
      <c r="C105" s="12" t="s">
        <v>295</v>
      </c>
      <c r="D105" s="12" t="s">
        <v>4</v>
      </c>
      <c r="E105" s="12" t="s">
        <v>7</v>
      </c>
      <c r="F105" s="8">
        <v>13.5432170828723</v>
      </c>
    </row>
    <row r="106" spans="1:6" ht="13">
      <c r="A106" s="12" t="s">
        <v>8</v>
      </c>
      <c r="B106" s="8" t="s">
        <v>266</v>
      </c>
      <c r="C106" s="12" t="s">
        <v>295</v>
      </c>
      <c r="D106" s="12" t="s">
        <v>4</v>
      </c>
      <c r="E106" s="12" t="s">
        <v>7</v>
      </c>
      <c r="F106" s="8">
        <v>16.810345356479498</v>
      </c>
    </row>
    <row r="107" spans="1:6" ht="13">
      <c r="A107" s="12" t="s">
        <v>9</v>
      </c>
      <c r="B107" s="8" t="s">
        <v>267</v>
      </c>
      <c r="C107" s="12" t="s">
        <v>295</v>
      </c>
      <c r="D107" s="12" t="s">
        <v>4</v>
      </c>
      <c r="E107" s="12" t="s">
        <v>7</v>
      </c>
      <c r="F107" s="8">
        <v>15.3015109352426</v>
      </c>
    </row>
    <row r="108" spans="1:6" ht="13">
      <c r="A108" s="12" t="s">
        <v>10</v>
      </c>
      <c r="B108" s="8" t="s">
        <v>268</v>
      </c>
      <c r="C108" s="12" t="s">
        <v>295</v>
      </c>
      <c r="D108" s="12" t="s">
        <v>4</v>
      </c>
      <c r="E108" s="12" t="s">
        <v>7</v>
      </c>
      <c r="F108" s="8">
        <v>31.854359284624302</v>
      </c>
    </row>
    <row r="109" spans="1:6" ht="13">
      <c r="A109" s="12" t="s">
        <v>11</v>
      </c>
      <c r="B109" s="8" t="s">
        <v>269</v>
      </c>
      <c r="C109" s="12" t="s">
        <v>295</v>
      </c>
      <c r="D109" s="12" t="s">
        <v>4</v>
      </c>
      <c r="E109" s="12" t="s">
        <v>7</v>
      </c>
      <c r="F109" s="8">
        <v>19.9013083151427</v>
      </c>
    </row>
    <row r="110" spans="1:6" ht="13">
      <c r="A110" s="12" t="s">
        <v>12</v>
      </c>
      <c r="B110" s="8" t="s">
        <v>270</v>
      </c>
      <c r="C110" s="12" t="s">
        <v>295</v>
      </c>
      <c r="D110" s="12" t="s">
        <v>4</v>
      </c>
      <c r="E110" s="12" t="s">
        <v>7</v>
      </c>
      <c r="F110" s="8">
        <v>25.911445045412801</v>
      </c>
    </row>
    <row r="111" spans="1:6" ht="13">
      <c r="A111" s="12" t="s">
        <v>13</v>
      </c>
      <c r="B111" s="8" t="s">
        <v>271</v>
      </c>
      <c r="C111" s="12" t="s">
        <v>295</v>
      </c>
      <c r="D111" s="12" t="s">
        <v>4</v>
      </c>
      <c r="E111" s="12" t="s">
        <v>7</v>
      </c>
      <c r="F111" s="8">
        <v>11.912601215747101</v>
      </c>
    </row>
    <row r="112" spans="1:6" ht="13">
      <c r="A112" s="12" t="s">
        <v>14</v>
      </c>
      <c r="B112" s="8" t="s">
        <v>272</v>
      </c>
      <c r="C112" s="12" t="s">
        <v>295</v>
      </c>
      <c r="D112" s="12" t="s">
        <v>4</v>
      </c>
      <c r="E112" s="12" t="s">
        <v>7</v>
      </c>
      <c r="F112" s="8">
        <v>12.920005274643399</v>
      </c>
    </row>
    <row r="113" spans="1:6" ht="13">
      <c r="A113" s="12" t="s">
        <v>15</v>
      </c>
      <c r="B113" s="8" t="s">
        <v>273</v>
      </c>
      <c r="C113" s="12" t="s">
        <v>295</v>
      </c>
      <c r="D113" s="12" t="s">
        <v>4</v>
      </c>
      <c r="E113" s="12" t="s">
        <v>7</v>
      </c>
      <c r="F113" s="8">
        <v>19.761379761000899</v>
      </c>
    </row>
    <row r="114" spans="1:6" ht="13">
      <c r="A114" s="12" t="s">
        <v>16</v>
      </c>
      <c r="B114" s="8" t="s">
        <v>274</v>
      </c>
      <c r="C114" s="12" t="s">
        <v>295</v>
      </c>
      <c r="D114" s="12" t="s">
        <v>4</v>
      </c>
      <c r="E114" s="12" t="s">
        <v>7</v>
      </c>
      <c r="F114" s="8">
        <v>8.4017414208410894</v>
      </c>
    </row>
    <row r="115" spans="1:6" ht="13">
      <c r="A115" s="12" t="s">
        <v>17</v>
      </c>
      <c r="B115" s="8" t="s">
        <v>275</v>
      </c>
      <c r="C115" s="12" t="s">
        <v>295</v>
      </c>
      <c r="D115" s="12" t="s">
        <v>4</v>
      </c>
      <c r="E115" s="12" t="s">
        <v>7</v>
      </c>
      <c r="F115" s="8">
        <v>18.505994411279701</v>
      </c>
    </row>
    <row r="116" spans="1:6" ht="13">
      <c r="A116" s="12" t="s">
        <v>18</v>
      </c>
      <c r="B116" s="8" t="s">
        <v>276</v>
      </c>
      <c r="C116" s="12" t="s">
        <v>295</v>
      </c>
      <c r="D116" s="12" t="s">
        <v>4</v>
      </c>
      <c r="E116" s="12" t="s">
        <v>7</v>
      </c>
      <c r="F116" s="8">
        <v>10.438010663658</v>
      </c>
    </row>
    <row r="117" spans="1:6" ht="13">
      <c r="A117" s="12" t="s">
        <v>19</v>
      </c>
      <c r="B117" s="8" t="s">
        <v>277</v>
      </c>
      <c r="C117" s="12" t="s">
        <v>295</v>
      </c>
      <c r="D117" s="12" t="s">
        <v>4</v>
      </c>
      <c r="E117" s="12" t="s">
        <v>7</v>
      </c>
      <c r="F117" s="8">
        <v>12.389517583159099</v>
      </c>
    </row>
    <row r="118" spans="1:6" ht="13">
      <c r="A118" s="12" t="s">
        <v>20</v>
      </c>
      <c r="B118" s="8" t="s">
        <v>278</v>
      </c>
      <c r="C118" s="12" t="s">
        <v>295</v>
      </c>
      <c r="D118" s="12" t="s">
        <v>4</v>
      </c>
      <c r="E118" s="12" t="s">
        <v>7</v>
      </c>
      <c r="F118" s="8">
        <v>15.102782827576601</v>
      </c>
    </row>
    <row r="119" spans="1:6" ht="13">
      <c r="A119" s="12" t="s">
        <v>21</v>
      </c>
      <c r="B119" s="8" t="s">
        <v>279</v>
      </c>
      <c r="C119" s="12" t="s">
        <v>295</v>
      </c>
      <c r="D119" s="12" t="s">
        <v>4</v>
      </c>
      <c r="E119" s="12" t="s">
        <v>7</v>
      </c>
      <c r="F119" s="8">
        <v>22.9246876903848</v>
      </c>
    </row>
    <row r="120" spans="1:6" ht="13">
      <c r="A120" s="12" t="s">
        <v>22</v>
      </c>
      <c r="B120" s="8" t="s">
        <v>280</v>
      </c>
      <c r="C120" s="12" t="s">
        <v>295</v>
      </c>
      <c r="D120" s="12" t="s">
        <v>4</v>
      </c>
      <c r="E120" s="12" t="s">
        <v>7</v>
      </c>
      <c r="F120" s="8">
        <v>18.2433625382223</v>
      </c>
    </row>
    <row r="121" spans="1:6" ht="13">
      <c r="A121" s="12" t="s">
        <v>23</v>
      </c>
      <c r="B121" s="8" t="s">
        <v>281</v>
      </c>
      <c r="C121" s="12" t="s">
        <v>295</v>
      </c>
      <c r="D121" s="12" t="s">
        <v>4</v>
      </c>
      <c r="E121" s="12" t="s">
        <v>7</v>
      </c>
      <c r="F121" s="8">
        <v>28.167683739318999</v>
      </c>
    </row>
    <row r="122" spans="1:6" ht="13">
      <c r="A122" s="12" t="s">
        <v>24</v>
      </c>
      <c r="B122" s="8" t="s">
        <v>282</v>
      </c>
      <c r="C122" s="12" t="s">
        <v>295</v>
      </c>
      <c r="D122" s="12" t="s">
        <v>4</v>
      </c>
      <c r="E122" s="12" t="s">
        <v>7</v>
      </c>
      <c r="F122" s="8">
        <v>17.355169427971401</v>
      </c>
    </row>
    <row r="123" spans="1:6" ht="13">
      <c r="A123" s="12" t="s">
        <v>25</v>
      </c>
      <c r="B123" s="8" t="s">
        <v>283</v>
      </c>
      <c r="C123" s="12" t="s">
        <v>295</v>
      </c>
      <c r="D123" s="12" t="s">
        <v>4</v>
      </c>
      <c r="E123" s="12" t="s">
        <v>7</v>
      </c>
      <c r="F123" s="8">
        <v>14.794071112350499</v>
      </c>
    </row>
    <row r="124" spans="1:6" ht="13">
      <c r="A124" s="12" t="s">
        <v>26</v>
      </c>
      <c r="B124" s="8" t="s">
        <v>284</v>
      </c>
      <c r="C124" s="12" t="s">
        <v>295</v>
      </c>
      <c r="D124" s="12" t="s">
        <v>4</v>
      </c>
      <c r="E124" s="12" t="s">
        <v>7</v>
      </c>
      <c r="F124" s="8">
        <v>14.4734442038813</v>
      </c>
    </row>
    <row r="125" spans="1:6" ht="13">
      <c r="A125" s="12" t="s">
        <v>27</v>
      </c>
      <c r="B125" s="8" t="s">
        <v>285</v>
      </c>
      <c r="C125" s="12" t="s">
        <v>295</v>
      </c>
      <c r="D125" s="12" t="s">
        <v>4</v>
      </c>
      <c r="E125" s="12" t="s">
        <v>7</v>
      </c>
      <c r="F125" s="8">
        <v>17.486402349242098</v>
      </c>
    </row>
    <row r="126" spans="1:6" ht="13">
      <c r="A126" s="12" t="s">
        <v>28</v>
      </c>
      <c r="B126" s="8" t="s">
        <v>286</v>
      </c>
      <c r="C126" s="12" t="s">
        <v>295</v>
      </c>
      <c r="D126" s="12" t="s">
        <v>4</v>
      </c>
      <c r="E126" s="12" t="s">
        <v>7</v>
      </c>
      <c r="F126" s="8">
        <v>15.931262523901699</v>
      </c>
    </row>
    <row r="127" spans="1:6" ht="13">
      <c r="A127" s="12" t="s">
        <v>29</v>
      </c>
      <c r="B127" s="8" t="s">
        <v>287</v>
      </c>
      <c r="C127" s="12" t="s">
        <v>295</v>
      </c>
      <c r="D127" s="12" t="s">
        <v>4</v>
      </c>
      <c r="E127" s="12" t="s">
        <v>7</v>
      </c>
      <c r="F127" s="8">
        <v>19.719178455583702</v>
      </c>
    </row>
    <row r="128" spans="1:6" ht="13">
      <c r="A128" s="12" t="s">
        <v>30</v>
      </c>
      <c r="B128" s="8" t="s">
        <v>288</v>
      </c>
      <c r="C128" s="12" t="s">
        <v>295</v>
      </c>
      <c r="D128" s="12" t="s">
        <v>4</v>
      </c>
      <c r="E128" s="12" t="s">
        <v>7</v>
      </c>
      <c r="F128" s="8">
        <v>20.672720580449699</v>
      </c>
    </row>
    <row r="129" spans="1:6" ht="13">
      <c r="A129" s="12" t="s">
        <v>31</v>
      </c>
      <c r="B129" s="8" t="s">
        <v>289</v>
      </c>
      <c r="C129" s="12" t="s">
        <v>295</v>
      </c>
      <c r="D129" s="12" t="s">
        <v>4</v>
      </c>
      <c r="E129" s="12" t="s">
        <v>7</v>
      </c>
      <c r="F129" s="8">
        <v>15.8195550112268</v>
      </c>
    </row>
    <row r="130" spans="1:6" ht="13">
      <c r="A130" s="12" t="s">
        <v>32</v>
      </c>
      <c r="B130" s="8" t="s">
        <v>290</v>
      </c>
      <c r="C130" s="12" t="s">
        <v>295</v>
      </c>
      <c r="D130" s="12" t="s">
        <v>4</v>
      </c>
      <c r="E130" s="12" t="s">
        <v>7</v>
      </c>
      <c r="F130" s="8">
        <v>12.136179492168299</v>
      </c>
    </row>
    <row r="131" spans="1:6" ht="13">
      <c r="A131" s="12" t="s">
        <v>33</v>
      </c>
      <c r="B131" s="8" t="s">
        <v>291</v>
      </c>
      <c r="C131" s="12" t="s">
        <v>295</v>
      </c>
      <c r="D131" s="12" t="s">
        <v>4</v>
      </c>
      <c r="E131" s="12" t="s">
        <v>7</v>
      </c>
      <c r="F131" s="8">
        <v>24.266873051442001</v>
      </c>
    </row>
    <row r="132" spans="1:6" ht="13">
      <c r="A132" s="12" t="s">
        <v>34</v>
      </c>
      <c r="B132" s="8" t="s">
        <v>292</v>
      </c>
      <c r="C132" s="12" t="s">
        <v>295</v>
      </c>
      <c r="D132" s="12" t="s">
        <v>4</v>
      </c>
      <c r="E132" s="12" t="s">
        <v>7</v>
      </c>
      <c r="F132" s="8">
        <v>21.3261960159506</v>
      </c>
    </row>
    <row r="133" spans="1:6" ht="13">
      <c r="A133" s="12" t="s">
        <v>35</v>
      </c>
      <c r="B133" s="8" t="s">
        <v>293</v>
      </c>
      <c r="C133" s="12" t="s">
        <v>295</v>
      </c>
      <c r="D133" s="12" t="s">
        <v>4</v>
      </c>
      <c r="E133" s="12" t="s">
        <v>7</v>
      </c>
      <c r="F133" s="8">
        <v>12.3669030039351</v>
      </c>
    </row>
    <row r="134" spans="1:6" ht="13">
      <c r="A134" s="12" t="s">
        <v>3</v>
      </c>
      <c r="B134" s="8" t="s">
        <v>261</v>
      </c>
      <c r="C134" s="12" t="s">
        <v>296</v>
      </c>
      <c r="D134" s="12" t="s">
        <v>4</v>
      </c>
      <c r="E134" s="12" t="s">
        <v>7</v>
      </c>
      <c r="F134" s="8">
        <v>17.121429043897901</v>
      </c>
    </row>
    <row r="135" spans="1:6" ht="13">
      <c r="A135" s="12" t="s">
        <v>4</v>
      </c>
      <c r="B135" s="8" t="s">
        <v>262</v>
      </c>
      <c r="C135" s="12" t="s">
        <v>296</v>
      </c>
      <c r="D135" s="12" t="s">
        <v>4</v>
      </c>
      <c r="E135" s="12" t="s">
        <v>7</v>
      </c>
      <c r="F135" s="8">
        <v>13.4396303243812</v>
      </c>
    </row>
    <row r="136" spans="1:6" ht="13">
      <c r="A136" s="12" t="s">
        <v>5</v>
      </c>
      <c r="B136" s="8" t="s">
        <v>263</v>
      </c>
      <c r="C136" s="12" t="s">
        <v>296</v>
      </c>
      <c r="D136" s="12" t="s">
        <v>4</v>
      </c>
      <c r="E136" s="12" t="s">
        <v>7</v>
      </c>
      <c r="F136" s="8">
        <v>29.113022051480701</v>
      </c>
    </row>
    <row r="137" spans="1:6" ht="13">
      <c r="A137" s="12" t="s">
        <v>6</v>
      </c>
      <c r="B137" s="8" t="s">
        <v>264</v>
      </c>
      <c r="C137" s="12" t="s">
        <v>296</v>
      </c>
      <c r="D137" s="12" t="s">
        <v>4</v>
      </c>
      <c r="E137" s="12" t="s">
        <v>7</v>
      </c>
      <c r="F137" s="8">
        <v>15.4691319578018</v>
      </c>
    </row>
    <row r="138" spans="1:6" ht="13">
      <c r="A138" s="12" t="s">
        <v>7</v>
      </c>
      <c r="B138" s="8" t="s">
        <v>265</v>
      </c>
      <c r="C138" s="12" t="s">
        <v>296</v>
      </c>
      <c r="D138" s="12" t="s">
        <v>4</v>
      </c>
      <c r="E138" s="12" t="s">
        <v>7</v>
      </c>
      <c r="F138" s="8">
        <v>12.889012316315</v>
      </c>
    </row>
    <row r="139" spans="1:6" ht="13">
      <c r="A139" s="12" t="s">
        <v>8</v>
      </c>
      <c r="B139" s="8" t="s">
        <v>266</v>
      </c>
      <c r="C139" s="12" t="s">
        <v>296</v>
      </c>
      <c r="D139" s="12" t="s">
        <v>4</v>
      </c>
      <c r="E139" s="12" t="s">
        <v>7</v>
      </c>
      <c r="F139" s="8">
        <v>15.6215049894444</v>
      </c>
    </row>
    <row r="140" spans="1:6" ht="13">
      <c r="A140" s="12" t="s">
        <v>9</v>
      </c>
      <c r="B140" s="8" t="s">
        <v>267</v>
      </c>
      <c r="C140" s="12" t="s">
        <v>296</v>
      </c>
      <c r="D140" s="12" t="s">
        <v>4</v>
      </c>
      <c r="E140" s="12" t="s">
        <v>7</v>
      </c>
      <c r="F140" s="8">
        <v>19.3185809624166</v>
      </c>
    </row>
    <row r="141" spans="1:6" ht="13">
      <c r="A141" s="12" t="s">
        <v>10</v>
      </c>
      <c r="B141" s="8" t="s">
        <v>268</v>
      </c>
      <c r="C141" s="12" t="s">
        <v>296</v>
      </c>
      <c r="D141" s="12" t="s">
        <v>4</v>
      </c>
      <c r="E141" s="12" t="s">
        <v>7</v>
      </c>
      <c r="F141" s="8">
        <v>30.582109207937499</v>
      </c>
    </row>
    <row r="142" spans="1:6" ht="13">
      <c r="A142" s="12" t="s">
        <v>11</v>
      </c>
      <c r="B142" s="8" t="s">
        <v>269</v>
      </c>
      <c r="C142" s="12" t="s">
        <v>296</v>
      </c>
      <c r="D142" s="12" t="s">
        <v>4</v>
      </c>
      <c r="E142" s="12" t="s">
        <v>7</v>
      </c>
      <c r="F142" s="8">
        <v>16.219723183391</v>
      </c>
    </row>
    <row r="143" spans="1:6" ht="13">
      <c r="A143" s="12" t="s">
        <v>12</v>
      </c>
      <c r="B143" s="8" t="s">
        <v>270</v>
      </c>
      <c r="C143" s="12" t="s">
        <v>296</v>
      </c>
      <c r="D143" s="12" t="s">
        <v>4</v>
      </c>
      <c r="E143" s="12" t="s">
        <v>7</v>
      </c>
      <c r="F143" s="8">
        <v>24.276377217553701</v>
      </c>
    </row>
    <row r="144" spans="1:6" ht="13">
      <c r="A144" s="12" t="s">
        <v>13</v>
      </c>
      <c r="B144" s="8" t="s">
        <v>271</v>
      </c>
      <c r="C144" s="12" t="s">
        <v>296</v>
      </c>
      <c r="D144" s="12" t="s">
        <v>4</v>
      </c>
      <c r="E144" s="12" t="s">
        <v>7</v>
      </c>
      <c r="F144" s="8">
        <v>10.211950338499999</v>
      </c>
    </row>
    <row r="145" spans="1:6" ht="13">
      <c r="A145" s="12" t="s">
        <v>14</v>
      </c>
      <c r="B145" s="8" t="s">
        <v>272</v>
      </c>
      <c r="C145" s="12" t="s">
        <v>296</v>
      </c>
      <c r="D145" s="12" t="s">
        <v>4</v>
      </c>
      <c r="E145" s="12" t="s">
        <v>7</v>
      </c>
      <c r="F145" s="8">
        <v>11.7880890474677</v>
      </c>
    </row>
    <row r="146" spans="1:6" ht="13">
      <c r="A146" s="12" t="s">
        <v>15</v>
      </c>
      <c r="B146" s="8" t="s">
        <v>273</v>
      </c>
      <c r="C146" s="12" t="s">
        <v>296</v>
      </c>
      <c r="D146" s="12" t="s">
        <v>4</v>
      </c>
      <c r="E146" s="12" t="s">
        <v>7</v>
      </c>
      <c r="F146" s="8">
        <v>19.021324599845901</v>
      </c>
    </row>
    <row r="147" spans="1:6" ht="13">
      <c r="A147" s="12" t="s">
        <v>16</v>
      </c>
      <c r="B147" s="8" t="s">
        <v>274</v>
      </c>
      <c r="C147" s="12" t="s">
        <v>296</v>
      </c>
      <c r="D147" s="12" t="s">
        <v>4</v>
      </c>
      <c r="E147" s="12" t="s">
        <v>7</v>
      </c>
      <c r="F147" s="8">
        <v>8.8117428067298107</v>
      </c>
    </row>
    <row r="148" spans="1:6" ht="13">
      <c r="A148" s="12" t="s">
        <v>17</v>
      </c>
      <c r="B148" s="8" t="s">
        <v>275</v>
      </c>
      <c r="C148" s="12" t="s">
        <v>296</v>
      </c>
      <c r="D148" s="12" t="s">
        <v>4</v>
      </c>
      <c r="E148" s="12" t="s">
        <v>7</v>
      </c>
      <c r="F148" s="8">
        <v>17.109097781229501</v>
      </c>
    </row>
    <row r="149" spans="1:6" ht="13">
      <c r="A149" s="12" t="s">
        <v>18</v>
      </c>
      <c r="B149" s="8" t="s">
        <v>276</v>
      </c>
      <c r="C149" s="12" t="s">
        <v>296</v>
      </c>
      <c r="D149" s="12" t="s">
        <v>4</v>
      </c>
      <c r="E149" s="12" t="s">
        <v>7</v>
      </c>
      <c r="F149" s="8">
        <v>10.3240644981591</v>
      </c>
    </row>
    <row r="150" spans="1:6" ht="13">
      <c r="A150" s="12" t="s">
        <v>19</v>
      </c>
      <c r="B150" s="8" t="s">
        <v>277</v>
      </c>
      <c r="C150" s="12" t="s">
        <v>296</v>
      </c>
      <c r="D150" s="12" t="s">
        <v>4</v>
      </c>
      <c r="E150" s="12" t="s">
        <v>7</v>
      </c>
      <c r="F150" s="8">
        <v>12.574715996485001</v>
      </c>
    </row>
    <row r="151" spans="1:6" ht="13">
      <c r="A151" s="12" t="s">
        <v>20</v>
      </c>
      <c r="B151" s="8" t="s">
        <v>278</v>
      </c>
      <c r="C151" s="12" t="s">
        <v>296</v>
      </c>
      <c r="D151" s="12" t="s">
        <v>4</v>
      </c>
      <c r="E151" s="12" t="s">
        <v>7</v>
      </c>
      <c r="F151" s="8">
        <v>15.199326552915799</v>
      </c>
    </row>
    <row r="152" spans="1:6" ht="13">
      <c r="A152" s="12" t="s">
        <v>21</v>
      </c>
      <c r="B152" s="8" t="s">
        <v>279</v>
      </c>
      <c r="C152" s="12" t="s">
        <v>296</v>
      </c>
      <c r="D152" s="12" t="s">
        <v>4</v>
      </c>
      <c r="E152" s="12" t="s">
        <v>7</v>
      </c>
      <c r="F152" s="8">
        <v>17.837919683729499</v>
      </c>
    </row>
    <row r="153" spans="1:6" ht="13">
      <c r="A153" s="12" t="s">
        <v>22</v>
      </c>
      <c r="B153" s="8" t="s">
        <v>280</v>
      </c>
      <c r="C153" s="12" t="s">
        <v>296</v>
      </c>
      <c r="D153" s="12" t="s">
        <v>4</v>
      </c>
      <c r="E153" s="12" t="s">
        <v>7</v>
      </c>
      <c r="F153" s="8">
        <v>16.1301007843261</v>
      </c>
    </row>
    <row r="154" spans="1:6" ht="13">
      <c r="A154" s="12" t="s">
        <v>23</v>
      </c>
      <c r="B154" s="8" t="s">
        <v>281</v>
      </c>
      <c r="C154" s="12" t="s">
        <v>296</v>
      </c>
      <c r="D154" s="12" t="s">
        <v>4</v>
      </c>
      <c r="E154" s="12" t="s">
        <v>7</v>
      </c>
      <c r="F154" s="8">
        <v>24.211824138937299</v>
      </c>
    </row>
    <row r="155" spans="1:6" ht="13">
      <c r="A155" s="12" t="s">
        <v>24</v>
      </c>
      <c r="B155" s="8" t="s">
        <v>282</v>
      </c>
      <c r="C155" s="12" t="s">
        <v>296</v>
      </c>
      <c r="D155" s="12" t="s">
        <v>4</v>
      </c>
      <c r="E155" s="12" t="s">
        <v>7</v>
      </c>
      <c r="F155" s="8">
        <v>17.122390403785801</v>
      </c>
    </row>
    <row r="156" spans="1:6" ht="13">
      <c r="A156" s="12" t="s">
        <v>25</v>
      </c>
      <c r="B156" s="8" t="s">
        <v>283</v>
      </c>
      <c r="C156" s="12" t="s">
        <v>296</v>
      </c>
      <c r="D156" s="12" t="s">
        <v>4</v>
      </c>
      <c r="E156" s="12" t="s">
        <v>7</v>
      </c>
      <c r="F156" s="8">
        <v>12.641595445961</v>
      </c>
    </row>
    <row r="157" spans="1:6" ht="13">
      <c r="A157" s="12" t="s">
        <v>26</v>
      </c>
      <c r="B157" s="8" t="s">
        <v>284</v>
      </c>
      <c r="C157" s="12" t="s">
        <v>296</v>
      </c>
      <c r="D157" s="12" t="s">
        <v>4</v>
      </c>
      <c r="E157" s="12" t="s">
        <v>7</v>
      </c>
      <c r="F157" s="8">
        <v>17.291159372235899</v>
      </c>
    </row>
    <row r="158" spans="1:6" ht="13">
      <c r="A158" s="12" t="s">
        <v>27</v>
      </c>
      <c r="B158" s="8" t="s">
        <v>285</v>
      </c>
      <c r="C158" s="12" t="s">
        <v>296</v>
      </c>
      <c r="D158" s="12" t="s">
        <v>4</v>
      </c>
      <c r="E158" s="12" t="s">
        <v>7</v>
      </c>
      <c r="F158" s="8">
        <v>14.8181959236415</v>
      </c>
    </row>
    <row r="159" spans="1:6" ht="13">
      <c r="A159" s="12" t="s">
        <v>28</v>
      </c>
      <c r="B159" s="8" t="s">
        <v>286</v>
      </c>
      <c r="C159" s="12" t="s">
        <v>296</v>
      </c>
      <c r="D159" s="12" t="s">
        <v>4</v>
      </c>
      <c r="E159" s="12" t="s">
        <v>7</v>
      </c>
      <c r="F159" s="8">
        <v>14.1690603791398</v>
      </c>
    </row>
    <row r="160" spans="1:6" ht="13">
      <c r="A160" s="12" t="s">
        <v>29</v>
      </c>
      <c r="B160" s="8" t="s">
        <v>287</v>
      </c>
      <c r="C160" s="12" t="s">
        <v>296</v>
      </c>
      <c r="D160" s="12" t="s">
        <v>4</v>
      </c>
      <c r="E160" s="12" t="s">
        <v>7</v>
      </c>
      <c r="F160" s="8">
        <v>17.207661302984199</v>
      </c>
    </row>
    <row r="161" spans="1:6" ht="13">
      <c r="A161" s="12" t="s">
        <v>30</v>
      </c>
      <c r="B161" s="8" t="s">
        <v>288</v>
      </c>
      <c r="C161" s="12" t="s">
        <v>296</v>
      </c>
      <c r="D161" s="12" t="s">
        <v>4</v>
      </c>
      <c r="E161" s="12" t="s">
        <v>7</v>
      </c>
      <c r="F161" s="8">
        <v>19.6262543492826</v>
      </c>
    </row>
    <row r="162" spans="1:6" ht="13">
      <c r="A162" s="12" t="s">
        <v>31</v>
      </c>
      <c r="B162" s="8" t="s">
        <v>289</v>
      </c>
      <c r="C162" s="12" t="s">
        <v>296</v>
      </c>
      <c r="D162" s="12" t="s">
        <v>4</v>
      </c>
      <c r="E162" s="12" t="s">
        <v>7</v>
      </c>
      <c r="F162" s="8">
        <v>15.3130058462988</v>
      </c>
    </row>
    <row r="163" spans="1:6" ht="13">
      <c r="A163" s="12" t="s">
        <v>32</v>
      </c>
      <c r="B163" s="8" t="s">
        <v>290</v>
      </c>
      <c r="C163" s="12" t="s">
        <v>296</v>
      </c>
      <c r="D163" s="12" t="s">
        <v>4</v>
      </c>
      <c r="E163" s="12" t="s">
        <v>7</v>
      </c>
      <c r="F163" s="8">
        <v>11.038287763444799</v>
      </c>
    </row>
    <row r="164" spans="1:6" ht="13">
      <c r="A164" s="12" t="s">
        <v>33</v>
      </c>
      <c r="B164" s="8" t="s">
        <v>291</v>
      </c>
      <c r="C164" s="12" t="s">
        <v>296</v>
      </c>
      <c r="D164" s="12" t="s">
        <v>4</v>
      </c>
      <c r="E164" s="12" t="s">
        <v>7</v>
      </c>
      <c r="F164" s="8">
        <v>21.822187228000999</v>
      </c>
    </row>
    <row r="165" spans="1:6" ht="13">
      <c r="A165" s="12" t="s">
        <v>34</v>
      </c>
      <c r="B165" s="8" t="s">
        <v>292</v>
      </c>
      <c r="C165" s="12" t="s">
        <v>296</v>
      </c>
      <c r="D165" s="12" t="s">
        <v>4</v>
      </c>
      <c r="E165" s="12" t="s">
        <v>7</v>
      </c>
      <c r="F165" s="8">
        <v>21.255785143866799</v>
      </c>
    </row>
    <row r="166" spans="1:6" ht="13">
      <c r="A166" s="12" t="s">
        <v>35</v>
      </c>
      <c r="B166" s="8" t="s">
        <v>293</v>
      </c>
      <c r="C166" s="12" t="s">
        <v>296</v>
      </c>
      <c r="D166" s="12" t="s">
        <v>4</v>
      </c>
      <c r="E166" s="12" t="s">
        <v>7</v>
      </c>
      <c r="F166" s="8">
        <v>10.1498097625445</v>
      </c>
    </row>
    <row r="167" spans="1:6" ht="13">
      <c r="A167" s="12" t="s">
        <v>3</v>
      </c>
      <c r="B167" s="8" t="s">
        <v>261</v>
      </c>
      <c r="C167" s="12" t="s">
        <v>297</v>
      </c>
      <c r="D167" s="12" t="s">
        <v>4</v>
      </c>
      <c r="E167" s="12" t="s">
        <v>7</v>
      </c>
      <c r="F167" s="8">
        <v>17.3727090091345</v>
      </c>
    </row>
    <row r="168" spans="1:6" ht="13">
      <c r="A168" s="12" t="s">
        <v>4</v>
      </c>
      <c r="B168" s="8" t="s">
        <v>262</v>
      </c>
      <c r="C168" s="12" t="s">
        <v>297</v>
      </c>
      <c r="D168" s="12" t="s">
        <v>4</v>
      </c>
      <c r="E168" s="12" t="s">
        <v>7</v>
      </c>
      <c r="F168" s="8">
        <v>13.595522044766501</v>
      </c>
    </row>
    <row r="169" spans="1:6" ht="13">
      <c r="A169" s="12" t="s">
        <v>5</v>
      </c>
      <c r="B169" s="8" t="s">
        <v>263</v>
      </c>
      <c r="C169" s="12" t="s">
        <v>297</v>
      </c>
      <c r="D169" s="12" t="s">
        <v>4</v>
      </c>
      <c r="E169" s="12" t="s">
        <v>7</v>
      </c>
      <c r="F169" s="8">
        <v>30.202003717495799</v>
      </c>
    </row>
    <row r="170" spans="1:6" ht="13">
      <c r="A170" s="12" t="s">
        <v>6</v>
      </c>
      <c r="B170" s="8" t="s">
        <v>264</v>
      </c>
      <c r="C170" s="12" t="s">
        <v>297</v>
      </c>
      <c r="D170" s="12" t="s">
        <v>4</v>
      </c>
      <c r="E170" s="12" t="s">
        <v>7</v>
      </c>
      <c r="F170" s="8">
        <v>17.3216753209431</v>
      </c>
    </row>
    <row r="171" spans="1:6" ht="13">
      <c r="A171" s="12" t="s">
        <v>7</v>
      </c>
      <c r="B171" s="8" t="s">
        <v>265</v>
      </c>
      <c r="C171" s="12" t="s">
        <v>297</v>
      </c>
      <c r="D171" s="12" t="s">
        <v>4</v>
      </c>
      <c r="E171" s="12" t="s">
        <v>7</v>
      </c>
      <c r="F171" s="8">
        <v>12.653505281860101</v>
      </c>
    </row>
    <row r="172" spans="1:6" ht="13">
      <c r="A172" s="12" t="s">
        <v>8</v>
      </c>
      <c r="B172" s="8" t="s">
        <v>266</v>
      </c>
      <c r="C172" s="12" t="s">
        <v>297</v>
      </c>
      <c r="D172" s="12" t="s">
        <v>4</v>
      </c>
      <c r="E172" s="12" t="s">
        <v>7</v>
      </c>
      <c r="F172" s="8">
        <v>14.5188214031099</v>
      </c>
    </row>
    <row r="173" spans="1:6" ht="13">
      <c r="A173" s="12" t="s">
        <v>9</v>
      </c>
      <c r="B173" s="8" t="s">
        <v>267</v>
      </c>
      <c r="C173" s="12" t="s">
        <v>297</v>
      </c>
      <c r="D173" s="12" t="s">
        <v>4</v>
      </c>
      <c r="E173" s="12" t="s">
        <v>7</v>
      </c>
      <c r="F173" s="8">
        <v>16.477150528309501</v>
      </c>
    </row>
    <row r="174" spans="1:6" ht="13">
      <c r="A174" s="12" t="s">
        <v>10</v>
      </c>
      <c r="B174" s="8" t="s">
        <v>268</v>
      </c>
      <c r="C174" s="12" t="s">
        <v>297</v>
      </c>
      <c r="D174" s="12" t="s">
        <v>4</v>
      </c>
      <c r="E174" s="12" t="s">
        <v>7</v>
      </c>
      <c r="F174" s="8">
        <v>30.542305584750402</v>
      </c>
    </row>
    <row r="175" spans="1:6" ht="13">
      <c r="A175" s="12" t="s">
        <v>11</v>
      </c>
      <c r="B175" s="8" t="s">
        <v>269</v>
      </c>
      <c r="C175" s="12" t="s">
        <v>297</v>
      </c>
      <c r="D175" s="12" t="s">
        <v>4</v>
      </c>
      <c r="E175" s="12" t="s">
        <v>7</v>
      </c>
      <c r="F175" s="8">
        <v>16.394751485431499</v>
      </c>
    </row>
    <row r="176" spans="1:6" ht="13">
      <c r="A176" s="12" t="s">
        <v>12</v>
      </c>
      <c r="B176" s="8" t="s">
        <v>270</v>
      </c>
      <c r="C176" s="12" t="s">
        <v>297</v>
      </c>
      <c r="D176" s="12" t="s">
        <v>4</v>
      </c>
      <c r="E176" s="12" t="s">
        <v>7</v>
      </c>
      <c r="F176" s="8">
        <v>24.574301424285601</v>
      </c>
    </row>
    <row r="177" spans="1:6" ht="13">
      <c r="A177" s="12" t="s">
        <v>13</v>
      </c>
      <c r="B177" s="8" t="s">
        <v>271</v>
      </c>
      <c r="C177" s="12" t="s">
        <v>297</v>
      </c>
      <c r="D177" s="12" t="s">
        <v>4</v>
      </c>
      <c r="E177" s="12" t="s">
        <v>7</v>
      </c>
      <c r="F177" s="8">
        <v>12.503563191583099</v>
      </c>
    </row>
    <row r="178" spans="1:6" ht="13">
      <c r="A178" s="12" t="s">
        <v>14</v>
      </c>
      <c r="B178" s="8" t="s">
        <v>272</v>
      </c>
      <c r="C178" s="12" t="s">
        <v>297</v>
      </c>
      <c r="D178" s="12" t="s">
        <v>4</v>
      </c>
      <c r="E178" s="12" t="s">
        <v>7</v>
      </c>
      <c r="F178" s="8">
        <v>12.309419167547</v>
      </c>
    </row>
    <row r="179" spans="1:6" ht="13">
      <c r="A179" s="12" t="s">
        <v>15</v>
      </c>
      <c r="B179" s="8" t="s">
        <v>273</v>
      </c>
      <c r="C179" s="12" t="s">
        <v>297</v>
      </c>
      <c r="D179" s="12" t="s">
        <v>4</v>
      </c>
      <c r="E179" s="12" t="s">
        <v>7</v>
      </c>
      <c r="F179" s="8">
        <v>17.612088137883902</v>
      </c>
    </row>
    <row r="180" spans="1:6" ht="13">
      <c r="A180" s="12" t="s">
        <v>16</v>
      </c>
      <c r="B180" s="8" t="s">
        <v>274</v>
      </c>
      <c r="C180" s="12" t="s">
        <v>297</v>
      </c>
      <c r="D180" s="12" t="s">
        <v>4</v>
      </c>
      <c r="E180" s="12" t="s">
        <v>7</v>
      </c>
      <c r="F180" s="8">
        <v>9.9249001984562994</v>
      </c>
    </row>
    <row r="181" spans="1:6" ht="13">
      <c r="A181" s="12" t="s">
        <v>17</v>
      </c>
      <c r="B181" s="8" t="s">
        <v>275</v>
      </c>
      <c r="C181" s="12" t="s">
        <v>297</v>
      </c>
      <c r="D181" s="12" t="s">
        <v>4</v>
      </c>
      <c r="E181" s="12" t="s">
        <v>7</v>
      </c>
      <c r="F181" s="8">
        <v>17.857905592760702</v>
      </c>
    </row>
    <row r="182" spans="1:6" ht="13">
      <c r="A182" s="12" t="s">
        <v>18</v>
      </c>
      <c r="B182" s="8" t="s">
        <v>276</v>
      </c>
      <c r="C182" s="12" t="s">
        <v>297</v>
      </c>
      <c r="D182" s="12" t="s">
        <v>4</v>
      </c>
      <c r="E182" s="12" t="s">
        <v>7</v>
      </c>
      <c r="F182" s="8">
        <v>9.8357194609743104</v>
      </c>
    </row>
    <row r="183" spans="1:6" ht="13">
      <c r="A183" s="12" t="s">
        <v>19</v>
      </c>
      <c r="B183" s="8" t="s">
        <v>277</v>
      </c>
      <c r="C183" s="12" t="s">
        <v>297</v>
      </c>
      <c r="D183" s="12" t="s">
        <v>4</v>
      </c>
      <c r="E183" s="12" t="s">
        <v>7</v>
      </c>
      <c r="F183" s="8">
        <v>13.010646475056401</v>
      </c>
    </row>
    <row r="184" spans="1:6" ht="13">
      <c r="A184" s="12" t="s">
        <v>20</v>
      </c>
      <c r="B184" s="8" t="s">
        <v>278</v>
      </c>
      <c r="C184" s="12" t="s">
        <v>297</v>
      </c>
      <c r="D184" s="12" t="s">
        <v>4</v>
      </c>
      <c r="E184" s="12" t="s">
        <v>7</v>
      </c>
      <c r="F184" s="8">
        <v>16.214460006668698</v>
      </c>
    </row>
    <row r="185" spans="1:6" ht="13">
      <c r="A185" s="12" t="s">
        <v>21</v>
      </c>
      <c r="B185" s="8" t="s">
        <v>279</v>
      </c>
      <c r="C185" s="12" t="s">
        <v>297</v>
      </c>
      <c r="D185" s="12" t="s">
        <v>4</v>
      </c>
      <c r="E185" s="12" t="s">
        <v>7</v>
      </c>
      <c r="F185" s="8">
        <v>18.607271433828998</v>
      </c>
    </row>
    <row r="186" spans="1:6" ht="13">
      <c r="A186" s="12" t="s">
        <v>22</v>
      </c>
      <c r="B186" s="8" t="s">
        <v>280</v>
      </c>
      <c r="C186" s="12" t="s">
        <v>297</v>
      </c>
      <c r="D186" s="12" t="s">
        <v>4</v>
      </c>
      <c r="E186" s="12" t="s">
        <v>7</v>
      </c>
      <c r="F186" s="8">
        <v>16.103992236180598</v>
      </c>
    </row>
    <row r="187" spans="1:6" ht="13">
      <c r="A187" s="12" t="s">
        <v>23</v>
      </c>
      <c r="B187" s="8" t="s">
        <v>281</v>
      </c>
      <c r="C187" s="12" t="s">
        <v>297</v>
      </c>
      <c r="D187" s="12" t="s">
        <v>4</v>
      </c>
      <c r="E187" s="12" t="s">
        <v>7</v>
      </c>
      <c r="F187" s="8">
        <v>24.675300523788099</v>
      </c>
    </row>
    <row r="188" spans="1:6" ht="13">
      <c r="A188" s="12" t="s">
        <v>24</v>
      </c>
      <c r="B188" s="8" t="s">
        <v>282</v>
      </c>
      <c r="C188" s="12" t="s">
        <v>297</v>
      </c>
      <c r="D188" s="12" t="s">
        <v>4</v>
      </c>
      <c r="E188" s="12" t="s">
        <v>7</v>
      </c>
      <c r="F188" s="8">
        <v>16.647842219255701</v>
      </c>
    </row>
    <row r="189" spans="1:6" ht="13">
      <c r="A189" s="12" t="s">
        <v>25</v>
      </c>
      <c r="B189" s="8" t="s">
        <v>283</v>
      </c>
      <c r="C189" s="12" t="s">
        <v>297</v>
      </c>
      <c r="D189" s="12" t="s">
        <v>4</v>
      </c>
      <c r="E189" s="12" t="s">
        <v>7</v>
      </c>
      <c r="F189" s="8">
        <v>13.1485474282438</v>
      </c>
    </row>
    <row r="190" spans="1:6" ht="13">
      <c r="A190" s="12" t="s">
        <v>26</v>
      </c>
      <c r="B190" s="8" t="s">
        <v>284</v>
      </c>
      <c r="C190" s="12" t="s">
        <v>297</v>
      </c>
      <c r="D190" s="12" t="s">
        <v>4</v>
      </c>
      <c r="E190" s="12" t="s">
        <v>7</v>
      </c>
      <c r="F190" s="8">
        <v>16.231146110406399</v>
      </c>
    </row>
    <row r="191" spans="1:6" ht="13">
      <c r="A191" s="12" t="s">
        <v>27</v>
      </c>
      <c r="B191" s="8" t="s">
        <v>285</v>
      </c>
      <c r="C191" s="12" t="s">
        <v>297</v>
      </c>
      <c r="D191" s="12" t="s">
        <v>4</v>
      </c>
      <c r="E191" s="12" t="s">
        <v>7</v>
      </c>
      <c r="F191" s="8">
        <v>16.153574221817799</v>
      </c>
    </row>
    <row r="192" spans="1:6" ht="13">
      <c r="A192" s="12" t="s">
        <v>28</v>
      </c>
      <c r="B192" s="8" t="s">
        <v>286</v>
      </c>
      <c r="C192" s="12" t="s">
        <v>297</v>
      </c>
      <c r="D192" s="12" t="s">
        <v>4</v>
      </c>
      <c r="E192" s="12" t="s">
        <v>7</v>
      </c>
      <c r="F192" s="8">
        <v>14.395779443127701</v>
      </c>
    </row>
    <row r="193" spans="1:6" ht="13">
      <c r="A193" s="12" t="s">
        <v>29</v>
      </c>
      <c r="B193" s="8" t="s">
        <v>287</v>
      </c>
      <c r="C193" s="12" t="s">
        <v>297</v>
      </c>
      <c r="D193" s="12" t="s">
        <v>4</v>
      </c>
      <c r="E193" s="12" t="s">
        <v>7</v>
      </c>
      <c r="F193" s="8">
        <v>19.314066488159099</v>
      </c>
    </row>
    <row r="194" spans="1:6" ht="13">
      <c r="A194" s="12" t="s">
        <v>30</v>
      </c>
      <c r="B194" s="8" t="s">
        <v>288</v>
      </c>
      <c r="C194" s="12" t="s">
        <v>297</v>
      </c>
      <c r="D194" s="12" t="s">
        <v>4</v>
      </c>
      <c r="E194" s="12" t="s">
        <v>7</v>
      </c>
      <c r="F194" s="8">
        <v>21.270404447877901</v>
      </c>
    </row>
    <row r="195" spans="1:6" ht="13">
      <c r="A195" s="12" t="s">
        <v>31</v>
      </c>
      <c r="B195" s="8" t="s">
        <v>289</v>
      </c>
      <c r="C195" s="12" t="s">
        <v>297</v>
      </c>
      <c r="D195" s="12" t="s">
        <v>4</v>
      </c>
      <c r="E195" s="12" t="s">
        <v>7</v>
      </c>
      <c r="F195" s="8">
        <v>15.8112496877851</v>
      </c>
    </row>
    <row r="196" spans="1:6" ht="13">
      <c r="A196" s="12" t="s">
        <v>32</v>
      </c>
      <c r="B196" s="8" t="s">
        <v>290</v>
      </c>
      <c r="C196" s="12" t="s">
        <v>297</v>
      </c>
      <c r="D196" s="12" t="s">
        <v>4</v>
      </c>
      <c r="E196" s="12" t="s">
        <v>7</v>
      </c>
      <c r="F196" s="8">
        <v>11.6512180146324</v>
      </c>
    </row>
    <row r="197" spans="1:6" ht="13">
      <c r="A197" s="12" t="s">
        <v>33</v>
      </c>
      <c r="B197" s="8" t="s">
        <v>291</v>
      </c>
      <c r="C197" s="12" t="s">
        <v>297</v>
      </c>
      <c r="D197" s="12" t="s">
        <v>4</v>
      </c>
      <c r="E197" s="12" t="s">
        <v>7</v>
      </c>
      <c r="F197" s="8">
        <v>22.488695965728301</v>
      </c>
    </row>
    <row r="198" spans="1:6" ht="13">
      <c r="A198" s="12" t="s">
        <v>34</v>
      </c>
      <c r="B198" s="8" t="s">
        <v>292</v>
      </c>
      <c r="C198" s="12" t="s">
        <v>297</v>
      </c>
      <c r="D198" s="12" t="s">
        <v>4</v>
      </c>
      <c r="E198" s="12" t="s">
        <v>7</v>
      </c>
      <c r="F198" s="8">
        <v>19.726384718844699</v>
      </c>
    </row>
    <row r="199" spans="1:6" ht="13">
      <c r="A199" s="12" t="s">
        <v>35</v>
      </c>
      <c r="B199" s="8" t="s">
        <v>293</v>
      </c>
      <c r="C199" s="12" t="s">
        <v>297</v>
      </c>
      <c r="D199" s="12" t="s">
        <v>4</v>
      </c>
      <c r="E199" s="12" t="s">
        <v>7</v>
      </c>
      <c r="F199" s="8">
        <v>11.446634156329701</v>
      </c>
    </row>
    <row r="200" spans="1:6" ht="13">
      <c r="A200" s="12" t="s">
        <v>3</v>
      </c>
      <c r="B200" s="8" t="s">
        <v>261</v>
      </c>
      <c r="C200" s="12" t="s">
        <v>298</v>
      </c>
      <c r="D200" s="12" t="s">
        <v>4</v>
      </c>
      <c r="E200" s="12" t="s">
        <v>7</v>
      </c>
      <c r="F200" s="8">
        <v>16.9255737702298</v>
      </c>
    </row>
    <row r="201" spans="1:6" ht="13">
      <c r="A201" s="12" t="s">
        <v>4</v>
      </c>
      <c r="B201" s="8" t="s">
        <v>262</v>
      </c>
      <c r="C201" s="12" t="s">
        <v>298</v>
      </c>
      <c r="D201" s="12" t="s">
        <v>4</v>
      </c>
      <c r="E201" s="12" t="s">
        <v>7</v>
      </c>
      <c r="F201" s="8">
        <v>13.004516113777701</v>
      </c>
    </row>
    <row r="202" spans="1:6" ht="13">
      <c r="A202" s="12" t="s">
        <v>5</v>
      </c>
      <c r="B202" s="8" t="s">
        <v>263</v>
      </c>
      <c r="C202" s="12" t="s">
        <v>298</v>
      </c>
      <c r="D202" s="12" t="s">
        <v>4</v>
      </c>
      <c r="E202" s="12" t="s">
        <v>7</v>
      </c>
      <c r="F202" s="8">
        <v>31.307896841339101</v>
      </c>
    </row>
    <row r="203" spans="1:6" ht="13">
      <c r="A203" s="12" t="s">
        <v>6</v>
      </c>
      <c r="B203" s="8" t="s">
        <v>264</v>
      </c>
      <c r="C203" s="12" t="s">
        <v>298</v>
      </c>
      <c r="D203" s="12" t="s">
        <v>4</v>
      </c>
      <c r="E203" s="12" t="s">
        <v>7</v>
      </c>
      <c r="F203" s="8">
        <v>17.702888426118001</v>
      </c>
    </row>
    <row r="204" spans="1:6" ht="13">
      <c r="A204" s="12" t="s">
        <v>7</v>
      </c>
      <c r="B204" s="8" t="s">
        <v>265</v>
      </c>
      <c r="C204" s="12" t="s">
        <v>298</v>
      </c>
      <c r="D204" s="12" t="s">
        <v>4</v>
      </c>
      <c r="E204" s="12" t="s">
        <v>7</v>
      </c>
      <c r="F204" s="8">
        <v>11.3917083722657</v>
      </c>
    </row>
    <row r="205" spans="1:6" ht="13">
      <c r="A205" s="12" t="s">
        <v>8</v>
      </c>
      <c r="B205" s="8" t="s">
        <v>266</v>
      </c>
      <c r="C205" s="12" t="s">
        <v>298</v>
      </c>
      <c r="D205" s="12" t="s">
        <v>4</v>
      </c>
      <c r="E205" s="12" t="s">
        <v>7</v>
      </c>
      <c r="F205" s="8">
        <v>14.6459061592622</v>
      </c>
    </row>
    <row r="206" spans="1:6" ht="13">
      <c r="A206" s="12" t="s">
        <v>9</v>
      </c>
      <c r="B206" s="8" t="s">
        <v>267</v>
      </c>
      <c r="C206" s="12" t="s">
        <v>298</v>
      </c>
      <c r="D206" s="12" t="s">
        <v>4</v>
      </c>
      <c r="E206" s="12" t="s">
        <v>7</v>
      </c>
      <c r="F206" s="8">
        <v>17.8058410006883</v>
      </c>
    </row>
    <row r="207" spans="1:6" ht="13">
      <c r="A207" s="12" t="s">
        <v>10</v>
      </c>
      <c r="B207" s="8" t="s">
        <v>268</v>
      </c>
      <c r="C207" s="12" t="s">
        <v>298</v>
      </c>
      <c r="D207" s="12" t="s">
        <v>4</v>
      </c>
      <c r="E207" s="12" t="s">
        <v>7</v>
      </c>
      <c r="F207" s="8">
        <v>30.163649661523198</v>
      </c>
    </row>
    <row r="208" spans="1:6" ht="13">
      <c r="A208" s="12" t="s">
        <v>11</v>
      </c>
      <c r="B208" s="8" t="s">
        <v>269</v>
      </c>
      <c r="C208" s="12" t="s">
        <v>298</v>
      </c>
      <c r="D208" s="12" t="s">
        <v>4</v>
      </c>
      <c r="E208" s="12" t="s">
        <v>7</v>
      </c>
      <c r="F208" s="8">
        <v>19.409010648215901</v>
      </c>
    </row>
    <row r="209" spans="1:6" ht="13">
      <c r="A209" s="12" t="s">
        <v>12</v>
      </c>
      <c r="B209" s="8" t="s">
        <v>270</v>
      </c>
      <c r="C209" s="12" t="s">
        <v>298</v>
      </c>
      <c r="D209" s="12" t="s">
        <v>4</v>
      </c>
      <c r="E209" s="12" t="s">
        <v>7</v>
      </c>
      <c r="F209" s="8">
        <v>24.321869923508601</v>
      </c>
    </row>
    <row r="210" spans="1:6" ht="13">
      <c r="A210" s="12" t="s">
        <v>13</v>
      </c>
      <c r="B210" s="8" t="s">
        <v>271</v>
      </c>
      <c r="C210" s="12" t="s">
        <v>298</v>
      </c>
      <c r="D210" s="12" t="s">
        <v>4</v>
      </c>
      <c r="E210" s="12" t="s">
        <v>7</v>
      </c>
      <c r="F210" s="8">
        <v>9.7410857850001396</v>
      </c>
    </row>
    <row r="211" spans="1:6" ht="13">
      <c r="A211" s="12" t="s">
        <v>14</v>
      </c>
      <c r="B211" s="8" t="s">
        <v>272</v>
      </c>
      <c r="C211" s="12" t="s">
        <v>298</v>
      </c>
      <c r="D211" s="12" t="s">
        <v>4</v>
      </c>
      <c r="E211" s="12" t="s">
        <v>7</v>
      </c>
      <c r="F211" s="8">
        <v>9.9239159851552508</v>
      </c>
    </row>
    <row r="212" spans="1:6" ht="13">
      <c r="A212" s="12" t="s">
        <v>15</v>
      </c>
      <c r="B212" s="8" t="s">
        <v>273</v>
      </c>
      <c r="C212" s="12" t="s">
        <v>298</v>
      </c>
      <c r="D212" s="12" t="s">
        <v>4</v>
      </c>
      <c r="E212" s="12" t="s">
        <v>7</v>
      </c>
      <c r="F212" s="8">
        <v>15.4945846581876</v>
      </c>
    </row>
    <row r="213" spans="1:6" ht="13">
      <c r="A213" s="12" t="s">
        <v>16</v>
      </c>
      <c r="B213" s="8" t="s">
        <v>274</v>
      </c>
      <c r="C213" s="12" t="s">
        <v>298</v>
      </c>
      <c r="D213" s="12" t="s">
        <v>4</v>
      </c>
      <c r="E213" s="12" t="s">
        <v>7</v>
      </c>
      <c r="F213" s="8">
        <v>9.2342650596846791</v>
      </c>
    </row>
    <row r="214" spans="1:6" ht="13">
      <c r="A214" s="12" t="s">
        <v>17</v>
      </c>
      <c r="B214" s="8" t="s">
        <v>275</v>
      </c>
      <c r="C214" s="12" t="s">
        <v>298</v>
      </c>
      <c r="D214" s="12" t="s">
        <v>4</v>
      </c>
      <c r="E214" s="12" t="s">
        <v>7</v>
      </c>
      <c r="F214" s="8">
        <v>16.002567305950599</v>
      </c>
    </row>
    <row r="215" spans="1:6" ht="13">
      <c r="A215" s="12" t="s">
        <v>18</v>
      </c>
      <c r="B215" s="8" t="s">
        <v>276</v>
      </c>
      <c r="C215" s="12" t="s">
        <v>298</v>
      </c>
      <c r="D215" s="12" t="s">
        <v>4</v>
      </c>
      <c r="E215" s="12" t="s">
        <v>7</v>
      </c>
      <c r="F215" s="8">
        <v>9.8072741854237506</v>
      </c>
    </row>
    <row r="216" spans="1:6" ht="13">
      <c r="A216" s="12" t="s">
        <v>19</v>
      </c>
      <c r="B216" s="8" t="s">
        <v>277</v>
      </c>
      <c r="C216" s="12" t="s">
        <v>298</v>
      </c>
      <c r="D216" s="12" t="s">
        <v>4</v>
      </c>
      <c r="E216" s="12" t="s">
        <v>7</v>
      </c>
      <c r="F216" s="8">
        <v>11.2675781535805</v>
      </c>
    </row>
    <row r="217" spans="1:6" ht="13">
      <c r="A217" s="12" t="s">
        <v>20</v>
      </c>
      <c r="B217" s="8" t="s">
        <v>278</v>
      </c>
      <c r="C217" s="12" t="s">
        <v>298</v>
      </c>
      <c r="D217" s="12" t="s">
        <v>4</v>
      </c>
      <c r="E217" s="12" t="s">
        <v>7</v>
      </c>
      <c r="F217" s="8">
        <v>16.7782196981128</v>
      </c>
    </row>
    <row r="218" spans="1:6" ht="13">
      <c r="A218" s="12" t="s">
        <v>21</v>
      </c>
      <c r="B218" s="8" t="s">
        <v>279</v>
      </c>
      <c r="C218" s="12" t="s">
        <v>298</v>
      </c>
      <c r="D218" s="12" t="s">
        <v>4</v>
      </c>
      <c r="E218" s="12" t="s">
        <v>7</v>
      </c>
      <c r="F218" s="8">
        <v>17.927097826950501</v>
      </c>
    </row>
    <row r="219" spans="1:6" ht="13">
      <c r="A219" s="12" t="s">
        <v>22</v>
      </c>
      <c r="B219" s="8" t="s">
        <v>280</v>
      </c>
      <c r="C219" s="12" t="s">
        <v>298</v>
      </c>
      <c r="D219" s="12" t="s">
        <v>4</v>
      </c>
      <c r="E219" s="12" t="s">
        <v>7</v>
      </c>
      <c r="F219" s="8">
        <v>16.8985406540335</v>
      </c>
    </row>
    <row r="220" spans="1:6" ht="13">
      <c r="A220" s="12" t="s">
        <v>23</v>
      </c>
      <c r="B220" s="8" t="s">
        <v>281</v>
      </c>
      <c r="C220" s="12" t="s">
        <v>298</v>
      </c>
      <c r="D220" s="12" t="s">
        <v>4</v>
      </c>
      <c r="E220" s="12" t="s">
        <v>7</v>
      </c>
      <c r="F220" s="8">
        <v>22.4177038646136</v>
      </c>
    </row>
    <row r="221" spans="1:6" ht="13">
      <c r="A221" s="12" t="s">
        <v>24</v>
      </c>
      <c r="B221" s="8" t="s">
        <v>282</v>
      </c>
      <c r="C221" s="12" t="s">
        <v>298</v>
      </c>
      <c r="D221" s="12" t="s">
        <v>4</v>
      </c>
      <c r="E221" s="12" t="s">
        <v>7</v>
      </c>
      <c r="F221" s="8">
        <v>15.420424945934201</v>
      </c>
    </row>
    <row r="222" spans="1:6" ht="13">
      <c r="A222" s="12" t="s">
        <v>25</v>
      </c>
      <c r="B222" s="8" t="s">
        <v>283</v>
      </c>
      <c r="C222" s="12" t="s">
        <v>298</v>
      </c>
      <c r="D222" s="12" t="s">
        <v>4</v>
      </c>
      <c r="E222" s="12" t="s">
        <v>7</v>
      </c>
      <c r="F222" s="8">
        <v>12.7062717306124</v>
      </c>
    </row>
    <row r="223" spans="1:6" ht="13">
      <c r="A223" s="12" t="s">
        <v>26</v>
      </c>
      <c r="B223" s="8" t="s">
        <v>284</v>
      </c>
      <c r="C223" s="12" t="s">
        <v>298</v>
      </c>
      <c r="D223" s="12" t="s">
        <v>4</v>
      </c>
      <c r="E223" s="12" t="s">
        <v>7</v>
      </c>
      <c r="F223" s="8">
        <v>16.369921713256701</v>
      </c>
    </row>
    <row r="224" spans="1:6" ht="13">
      <c r="A224" s="12" t="s">
        <v>27</v>
      </c>
      <c r="B224" s="8" t="s">
        <v>285</v>
      </c>
      <c r="C224" s="12" t="s">
        <v>298</v>
      </c>
      <c r="D224" s="12" t="s">
        <v>4</v>
      </c>
      <c r="E224" s="12" t="s">
        <v>7</v>
      </c>
      <c r="F224" s="8">
        <v>18.330643902975101</v>
      </c>
    </row>
    <row r="225" spans="1:6" ht="13">
      <c r="A225" s="12" t="s">
        <v>28</v>
      </c>
      <c r="B225" s="8" t="s">
        <v>286</v>
      </c>
      <c r="C225" s="12" t="s">
        <v>298</v>
      </c>
      <c r="D225" s="12" t="s">
        <v>4</v>
      </c>
      <c r="E225" s="12" t="s">
        <v>7</v>
      </c>
      <c r="F225" s="8">
        <v>16.2874219359148</v>
      </c>
    </row>
    <row r="226" spans="1:6" ht="13">
      <c r="A226" s="12" t="s">
        <v>29</v>
      </c>
      <c r="B226" s="8" t="s">
        <v>287</v>
      </c>
      <c r="C226" s="12" t="s">
        <v>298</v>
      </c>
      <c r="D226" s="12" t="s">
        <v>4</v>
      </c>
      <c r="E226" s="12" t="s">
        <v>7</v>
      </c>
      <c r="F226" s="8">
        <v>18.9488567118227</v>
      </c>
    </row>
    <row r="227" spans="1:6" ht="13">
      <c r="A227" s="12" t="s">
        <v>30</v>
      </c>
      <c r="B227" s="8" t="s">
        <v>288</v>
      </c>
      <c r="C227" s="12" t="s">
        <v>298</v>
      </c>
      <c r="D227" s="12" t="s">
        <v>4</v>
      </c>
      <c r="E227" s="12" t="s">
        <v>7</v>
      </c>
      <c r="F227" s="8">
        <v>21.060567370712199</v>
      </c>
    </row>
    <row r="228" spans="1:6" ht="13">
      <c r="A228" s="12" t="s">
        <v>31</v>
      </c>
      <c r="B228" s="8" t="s">
        <v>289</v>
      </c>
      <c r="C228" s="12" t="s">
        <v>298</v>
      </c>
      <c r="D228" s="12" t="s">
        <v>4</v>
      </c>
      <c r="E228" s="12" t="s">
        <v>7</v>
      </c>
      <c r="F228" s="8">
        <v>16.4077179850423</v>
      </c>
    </row>
    <row r="229" spans="1:6" ht="13">
      <c r="A229" s="12" t="s">
        <v>32</v>
      </c>
      <c r="B229" s="8" t="s">
        <v>290</v>
      </c>
      <c r="C229" s="12" t="s">
        <v>298</v>
      </c>
      <c r="D229" s="12" t="s">
        <v>4</v>
      </c>
      <c r="E229" s="12" t="s">
        <v>7</v>
      </c>
      <c r="F229" s="8">
        <v>12.1396934455621</v>
      </c>
    </row>
    <row r="230" spans="1:6" ht="13">
      <c r="A230" s="12" t="s">
        <v>33</v>
      </c>
      <c r="B230" s="8" t="s">
        <v>291</v>
      </c>
      <c r="C230" s="12" t="s">
        <v>298</v>
      </c>
      <c r="D230" s="12" t="s">
        <v>4</v>
      </c>
      <c r="E230" s="12" t="s">
        <v>7</v>
      </c>
      <c r="F230" s="8">
        <v>21.0641230525545</v>
      </c>
    </row>
    <row r="231" spans="1:6" ht="13">
      <c r="A231" s="12" t="s">
        <v>34</v>
      </c>
      <c r="B231" s="8" t="s">
        <v>292</v>
      </c>
      <c r="C231" s="12" t="s">
        <v>298</v>
      </c>
      <c r="D231" s="12" t="s">
        <v>4</v>
      </c>
      <c r="E231" s="12" t="s">
        <v>7</v>
      </c>
      <c r="F231" s="8">
        <v>20.3185045580645</v>
      </c>
    </row>
    <row r="232" spans="1:6" ht="13">
      <c r="A232" s="12" t="s">
        <v>35</v>
      </c>
      <c r="B232" s="8" t="s">
        <v>293</v>
      </c>
      <c r="C232" s="12" t="s">
        <v>298</v>
      </c>
      <c r="D232" s="12" t="s">
        <v>4</v>
      </c>
      <c r="E232" s="12" t="s">
        <v>7</v>
      </c>
      <c r="F232" s="8">
        <v>10.390998426506</v>
      </c>
    </row>
    <row r="233" spans="1:6" ht="13">
      <c r="A233" s="12" t="s">
        <v>3</v>
      </c>
      <c r="B233" s="8" t="s">
        <v>261</v>
      </c>
      <c r="C233" s="12" t="s">
        <v>299</v>
      </c>
      <c r="D233" s="12" t="s">
        <v>4</v>
      </c>
      <c r="E233" s="12" t="s">
        <v>7</v>
      </c>
      <c r="F233" s="8">
        <v>16.788671231849701</v>
      </c>
    </row>
    <row r="234" spans="1:6" ht="13">
      <c r="A234" s="12" t="s">
        <v>4</v>
      </c>
      <c r="B234" s="8" t="s">
        <v>262</v>
      </c>
      <c r="C234" s="12" t="s">
        <v>299</v>
      </c>
      <c r="D234" s="12" t="s">
        <v>4</v>
      </c>
      <c r="E234" s="12" t="s">
        <v>7</v>
      </c>
      <c r="F234" s="8">
        <v>12.4968423157363</v>
      </c>
    </row>
    <row r="235" spans="1:6" ht="13">
      <c r="A235" s="12" t="s">
        <v>5</v>
      </c>
      <c r="B235" s="8" t="s">
        <v>263</v>
      </c>
      <c r="C235" s="12" t="s">
        <v>299</v>
      </c>
      <c r="D235" s="12" t="s">
        <v>4</v>
      </c>
      <c r="E235" s="12" t="s">
        <v>7</v>
      </c>
      <c r="F235" s="8">
        <v>28.524578790982201</v>
      </c>
    </row>
    <row r="236" spans="1:6" ht="13">
      <c r="A236" s="12" t="s">
        <v>6</v>
      </c>
      <c r="B236" s="8" t="s">
        <v>264</v>
      </c>
      <c r="C236" s="12" t="s">
        <v>299</v>
      </c>
      <c r="D236" s="12" t="s">
        <v>4</v>
      </c>
      <c r="E236" s="12" t="s">
        <v>7</v>
      </c>
      <c r="F236" s="8">
        <v>12.7235019439693</v>
      </c>
    </row>
    <row r="237" spans="1:6" ht="13">
      <c r="A237" s="12" t="s">
        <v>7</v>
      </c>
      <c r="B237" s="8" t="s">
        <v>265</v>
      </c>
      <c r="C237" s="12" t="s">
        <v>299</v>
      </c>
      <c r="D237" s="12" t="s">
        <v>4</v>
      </c>
      <c r="E237" s="12" t="s">
        <v>7</v>
      </c>
      <c r="F237" s="8">
        <v>16.417644674179201</v>
      </c>
    </row>
    <row r="238" spans="1:6" ht="13">
      <c r="A238" s="12" t="s">
        <v>8</v>
      </c>
      <c r="B238" s="8" t="s">
        <v>266</v>
      </c>
      <c r="C238" s="12" t="s">
        <v>299</v>
      </c>
      <c r="D238" s="12" t="s">
        <v>4</v>
      </c>
      <c r="E238" s="12" t="s">
        <v>7</v>
      </c>
      <c r="F238" s="8">
        <v>14.4801401067872</v>
      </c>
    </row>
    <row r="239" spans="1:6" ht="13">
      <c r="A239" s="12" t="s">
        <v>9</v>
      </c>
      <c r="B239" s="8" t="s">
        <v>267</v>
      </c>
      <c r="C239" s="12" t="s">
        <v>299</v>
      </c>
      <c r="D239" s="12" t="s">
        <v>4</v>
      </c>
      <c r="E239" s="12" t="s">
        <v>7</v>
      </c>
      <c r="F239" s="8">
        <v>19.348328287756299</v>
      </c>
    </row>
    <row r="240" spans="1:6" ht="13">
      <c r="A240" s="12" t="s">
        <v>10</v>
      </c>
      <c r="B240" s="8" t="s">
        <v>268</v>
      </c>
      <c r="C240" s="12" t="s">
        <v>299</v>
      </c>
      <c r="D240" s="12" t="s">
        <v>4</v>
      </c>
      <c r="E240" s="12" t="s">
        <v>7</v>
      </c>
      <c r="F240" s="8">
        <v>26.180049695621001</v>
      </c>
    </row>
    <row r="241" spans="1:6" ht="13">
      <c r="A241" s="12" t="s">
        <v>11</v>
      </c>
      <c r="B241" s="8" t="s">
        <v>269</v>
      </c>
      <c r="C241" s="12" t="s">
        <v>299</v>
      </c>
      <c r="D241" s="12" t="s">
        <v>4</v>
      </c>
      <c r="E241" s="12" t="s">
        <v>7</v>
      </c>
      <c r="F241" s="8">
        <v>20.448629822567899</v>
      </c>
    </row>
    <row r="242" spans="1:6" ht="13">
      <c r="A242" s="12" t="s">
        <v>12</v>
      </c>
      <c r="B242" s="8" t="s">
        <v>270</v>
      </c>
      <c r="C242" s="12" t="s">
        <v>299</v>
      </c>
      <c r="D242" s="12" t="s">
        <v>4</v>
      </c>
      <c r="E242" s="12" t="s">
        <v>7</v>
      </c>
      <c r="F242" s="8">
        <v>25.388908871936099</v>
      </c>
    </row>
    <row r="243" spans="1:6" ht="13">
      <c r="A243" s="12" t="s">
        <v>13</v>
      </c>
      <c r="B243" s="8" t="s">
        <v>271</v>
      </c>
      <c r="C243" s="12" t="s">
        <v>299</v>
      </c>
      <c r="D243" s="12" t="s">
        <v>4</v>
      </c>
      <c r="E243" s="12" t="s">
        <v>7</v>
      </c>
      <c r="F243" s="8">
        <v>13.417687550158099</v>
      </c>
    </row>
    <row r="244" spans="1:6" ht="13">
      <c r="A244" s="12" t="s">
        <v>14</v>
      </c>
      <c r="B244" s="8" t="s">
        <v>272</v>
      </c>
      <c r="C244" s="12" t="s">
        <v>299</v>
      </c>
      <c r="D244" s="12" t="s">
        <v>4</v>
      </c>
      <c r="E244" s="12" t="s">
        <v>7</v>
      </c>
      <c r="F244" s="8">
        <v>10.4775395251138</v>
      </c>
    </row>
    <row r="245" spans="1:6" ht="13">
      <c r="A245" s="12" t="s">
        <v>15</v>
      </c>
      <c r="B245" s="8" t="s">
        <v>273</v>
      </c>
      <c r="C245" s="12" t="s">
        <v>299</v>
      </c>
      <c r="D245" s="12" t="s">
        <v>4</v>
      </c>
      <c r="E245" s="12" t="s">
        <v>7</v>
      </c>
      <c r="F245" s="8">
        <v>17.0905040197907</v>
      </c>
    </row>
    <row r="246" spans="1:6" ht="13">
      <c r="A246" s="12" t="s">
        <v>16</v>
      </c>
      <c r="B246" s="8" t="s">
        <v>274</v>
      </c>
      <c r="C246" s="12" t="s">
        <v>299</v>
      </c>
      <c r="D246" s="12" t="s">
        <v>4</v>
      </c>
      <c r="E246" s="12" t="s">
        <v>7</v>
      </c>
      <c r="F246" s="8">
        <v>10.430128008679199</v>
      </c>
    </row>
    <row r="247" spans="1:6" ht="13">
      <c r="A247" s="12" t="s">
        <v>17</v>
      </c>
      <c r="B247" s="8" t="s">
        <v>275</v>
      </c>
      <c r="C247" s="12" t="s">
        <v>299</v>
      </c>
      <c r="D247" s="12" t="s">
        <v>4</v>
      </c>
      <c r="E247" s="12" t="s">
        <v>7</v>
      </c>
      <c r="F247" s="8">
        <v>16.485621990489602</v>
      </c>
    </row>
    <row r="248" spans="1:6" ht="13">
      <c r="A248" s="12" t="s">
        <v>18</v>
      </c>
      <c r="B248" s="8" t="s">
        <v>276</v>
      </c>
      <c r="C248" s="12" t="s">
        <v>299</v>
      </c>
      <c r="D248" s="12" t="s">
        <v>4</v>
      </c>
      <c r="E248" s="12" t="s">
        <v>7</v>
      </c>
      <c r="F248" s="8">
        <v>9.8778189254483308</v>
      </c>
    </row>
    <row r="249" spans="1:6" ht="13">
      <c r="A249" s="12" t="s">
        <v>19</v>
      </c>
      <c r="B249" s="8" t="s">
        <v>277</v>
      </c>
      <c r="C249" s="12" t="s">
        <v>299</v>
      </c>
      <c r="D249" s="12" t="s">
        <v>4</v>
      </c>
      <c r="E249" s="12" t="s">
        <v>7</v>
      </c>
      <c r="F249" s="8">
        <v>11.216610767754201</v>
      </c>
    </row>
    <row r="250" spans="1:6" ht="13">
      <c r="A250" s="12" t="s">
        <v>20</v>
      </c>
      <c r="B250" s="8" t="s">
        <v>278</v>
      </c>
      <c r="C250" s="12" t="s">
        <v>299</v>
      </c>
      <c r="D250" s="12" t="s">
        <v>4</v>
      </c>
      <c r="E250" s="12" t="s">
        <v>7</v>
      </c>
      <c r="F250" s="8">
        <v>14.821639356314</v>
      </c>
    </row>
    <row r="251" spans="1:6" ht="13">
      <c r="A251" s="12" t="s">
        <v>21</v>
      </c>
      <c r="B251" s="8" t="s">
        <v>279</v>
      </c>
      <c r="C251" s="12" t="s">
        <v>299</v>
      </c>
      <c r="D251" s="12" t="s">
        <v>4</v>
      </c>
      <c r="E251" s="12" t="s">
        <v>7</v>
      </c>
      <c r="F251" s="8">
        <v>18.780126452851398</v>
      </c>
    </row>
    <row r="252" spans="1:6" ht="13">
      <c r="A252" s="12" t="s">
        <v>22</v>
      </c>
      <c r="B252" s="8" t="s">
        <v>280</v>
      </c>
      <c r="C252" s="12" t="s">
        <v>299</v>
      </c>
      <c r="D252" s="12" t="s">
        <v>4</v>
      </c>
      <c r="E252" s="12" t="s">
        <v>7</v>
      </c>
      <c r="F252" s="8">
        <v>14.8930961318753</v>
      </c>
    </row>
    <row r="253" spans="1:6" ht="13">
      <c r="A253" s="12" t="s">
        <v>23</v>
      </c>
      <c r="B253" s="8" t="s">
        <v>281</v>
      </c>
      <c r="C253" s="12" t="s">
        <v>299</v>
      </c>
      <c r="D253" s="12" t="s">
        <v>4</v>
      </c>
      <c r="E253" s="12" t="s">
        <v>7</v>
      </c>
      <c r="F253" s="8">
        <v>21.591626914112702</v>
      </c>
    </row>
    <row r="254" spans="1:6" ht="13">
      <c r="A254" s="12" t="s">
        <v>24</v>
      </c>
      <c r="B254" s="8" t="s">
        <v>282</v>
      </c>
      <c r="C254" s="12" t="s">
        <v>299</v>
      </c>
      <c r="D254" s="12" t="s">
        <v>4</v>
      </c>
      <c r="E254" s="12" t="s">
        <v>7</v>
      </c>
      <c r="F254" s="8">
        <v>15.9633518416962</v>
      </c>
    </row>
    <row r="255" spans="1:6" ht="13">
      <c r="A255" s="12" t="s">
        <v>25</v>
      </c>
      <c r="B255" s="8" t="s">
        <v>283</v>
      </c>
      <c r="C255" s="12" t="s">
        <v>299</v>
      </c>
      <c r="D255" s="12" t="s">
        <v>4</v>
      </c>
      <c r="E255" s="12" t="s">
        <v>7</v>
      </c>
      <c r="F255" s="8">
        <v>12.0324603773451</v>
      </c>
    </row>
    <row r="256" spans="1:6" ht="13">
      <c r="A256" s="12" t="s">
        <v>26</v>
      </c>
      <c r="B256" s="8" t="s">
        <v>284</v>
      </c>
      <c r="C256" s="12" t="s">
        <v>299</v>
      </c>
      <c r="D256" s="12" t="s">
        <v>4</v>
      </c>
      <c r="E256" s="12" t="s">
        <v>7</v>
      </c>
      <c r="F256" s="8">
        <v>16.889709353436601</v>
      </c>
    </row>
    <row r="257" spans="1:6" ht="13">
      <c r="A257" s="12" t="s">
        <v>27</v>
      </c>
      <c r="B257" s="8" t="s">
        <v>285</v>
      </c>
      <c r="C257" s="12" t="s">
        <v>299</v>
      </c>
      <c r="D257" s="12" t="s">
        <v>4</v>
      </c>
      <c r="E257" s="12" t="s">
        <v>7</v>
      </c>
      <c r="F257" s="8">
        <v>15.641481367383101</v>
      </c>
    </row>
    <row r="258" spans="1:6" ht="13">
      <c r="A258" s="12" t="s">
        <v>28</v>
      </c>
      <c r="B258" s="8" t="s">
        <v>286</v>
      </c>
      <c r="C258" s="12" t="s">
        <v>299</v>
      </c>
      <c r="D258" s="12" t="s">
        <v>4</v>
      </c>
      <c r="E258" s="12" t="s">
        <v>7</v>
      </c>
      <c r="F258" s="8">
        <v>14.592780157365601</v>
      </c>
    </row>
    <row r="259" spans="1:6" ht="13">
      <c r="A259" s="12" t="s">
        <v>29</v>
      </c>
      <c r="B259" s="8" t="s">
        <v>287</v>
      </c>
      <c r="C259" s="12" t="s">
        <v>299</v>
      </c>
      <c r="D259" s="12" t="s">
        <v>4</v>
      </c>
      <c r="E259" s="12" t="s">
        <v>7</v>
      </c>
      <c r="F259" s="8">
        <v>17.643769901397601</v>
      </c>
    </row>
    <row r="260" spans="1:6" ht="13">
      <c r="A260" s="12" t="s">
        <v>30</v>
      </c>
      <c r="B260" s="8" t="s">
        <v>288</v>
      </c>
      <c r="C260" s="12" t="s">
        <v>299</v>
      </c>
      <c r="D260" s="12" t="s">
        <v>4</v>
      </c>
      <c r="E260" s="12" t="s">
        <v>7</v>
      </c>
      <c r="F260" s="8">
        <v>21.535130849742</v>
      </c>
    </row>
    <row r="261" spans="1:6" ht="13">
      <c r="A261" s="12" t="s">
        <v>31</v>
      </c>
      <c r="B261" s="8" t="s">
        <v>289</v>
      </c>
      <c r="C261" s="12" t="s">
        <v>299</v>
      </c>
      <c r="D261" s="12" t="s">
        <v>4</v>
      </c>
      <c r="E261" s="12" t="s">
        <v>7</v>
      </c>
      <c r="F261" s="8">
        <v>16.670163386616601</v>
      </c>
    </row>
    <row r="262" spans="1:6" ht="13">
      <c r="A262" s="12" t="s">
        <v>32</v>
      </c>
      <c r="B262" s="8" t="s">
        <v>290</v>
      </c>
      <c r="C262" s="12" t="s">
        <v>299</v>
      </c>
      <c r="D262" s="12" t="s">
        <v>4</v>
      </c>
      <c r="E262" s="12" t="s">
        <v>7</v>
      </c>
      <c r="F262" s="8">
        <v>10.528814152153901</v>
      </c>
    </row>
    <row r="263" spans="1:6" ht="13">
      <c r="A263" s="12" t="s">
        <v>33</v>
      </c>
      <c r="B263" s="8" t="s">
        <v>291</v>
      </c>
      <c r="C263" s="12" t="s">
        <v>299</v>
      </c>
      <c r="D263" s="12" t="s">
        <v>4</v>
      </c>
      <c r="E263" s="12" t="s">
        <v>7</v>
      </c>
      <c r="F263" s="8">
        <v>21.405033963506</v>
      </c>
    </row>
    <row r="264" spans="1:6" ht="13">
      <c r="A264" s="12" t="s">
        <v>34</v>
      </c>
      <c r="B264" s="8" t="s">
        <v>292</v>
      </c>
      <c r="C264" s="12" t="s">
        <v>299</v>
      </c>
      <c r="D264" s="12" t="s">
        <v>4</v>
      </c>
      <c r="E264" s="12" t="s">
        <v>7</v>
      </c>
      <c r="F264" s="8">
        <v>20.095434855188898</v>
      </c>
    </row>
    <row r="265" spans="1:6" ht="13">
      <c r="A265" s="12" t="s">
        <v>35</v>
      </c>
      <c r="B265" s="8" t="s">
        <v>293</v>
      </c>
      <c r="C265" s="12" t="s">
        <v>299</v>
      </c>
      <c r="D265" s="12" t="s">
        <v>4</v>
      </c>
      <c r="E265" s="12" t="s">
        <v>7</v>
      </c>
      <c r="F265" s="8">
        <v>11.4341171746018</v>
      </c>
    </row>
    <row r="266" spans="1:6" ht="13">
      <c r="A266" s="12" t="s">
        <v>3</v>
      </c>
      <c r="B266" s="8" t="s">
        <v>261</v>
      </c>
      <c r="C266" s="12" t="s">
        <v>300</v>
      </c>
      <c r="D266" s="12" t="s">
        <v>4</v>
      </c>
      <c r="E266" s="12" t="s">
        <v>7</v>
      </c>
      <c r="F266" s="8">
        <v>16.741155009906599</v>
      </c>
    </row>
    <row r="267" spans="1:6" ht="13">
      <c r="A267" s="12" t="s">
        <v>4</v>
      </c>
      <c r="B267" s="8" t="s">
        <v>262</v>
      </c>
      <c r="C267" s="12" t="s">
        <v>300</v>
      </c>
      <c r="D267" s="12" t="s">
        <v>4</v>
      </c>
      <c r="E267" s="12" t="s">
        <v>7</v>
      </c>
      <c r="F267" s="8">
        <v>9.9811496358193708</v>
      </c>
    </row>
    <row r="268" spans="1:6" ht="13">
      <c r="A268" s="12" t="s">
        <v>5</v>
      </c>
      <c r="B268" s="8" t="s">
        <v>263</v>
      </c>
      <c r="C268" s="12" t="s">
        <v>300</v>
      </c>
      <c r="D268" s="12" t="s">
        <v>4</v>
      </c>
      <c r="E268" s="12" t="s">
        <v>7</v>
      </c>
      <c r="F268" s="8">
        <v>27.700876699770301</v>
      </c>
    </row>
    <row r="269" spans="1:6" ht="13">
      <c r="A269" s="12" t="s">
        <v>6</v>
      </c>
      <c r="B269" s="8" t="s">
        <v>264</v>
      </c>
      <c r="C269" s="12" t="s">
        <v>300</v>
      </c>
      <c r="D269" s="12" t="s">
        <v>4</v>
      </c>
      <c r="E269" s="12" t="s">
        <v>7</v>
      </c>
      <c r="F269" s="8">
        <v>17.188454914161898</v>
      </c>
    </row>
    <row r="270" spans="1:6" ht="13">
      <c r="A270" s="12" t="s">
        <v>7</v>
      </c>
      <c r="B270" s="8" t="s">
        <v>265</v>
      </c>
      <c r="C270" s="12" t="s">
        <v>300</v>
      </c>
      <c r="D270" s="12" t="s">
        <v>4</v>
      </c>
      <c r="E270" s="12" t="s">
        <v>7</v>
      </c>
      <c r="F270" s="8">
        <v>13.3224761378266</v>
      </c>
    </row>
    <row r="271" spans="1:6" ht="13">
      <c r="A271" s="12" t="s">
        <v>8</v>
      </c>
      <c r="B271" s="8" t="s">
        <v>266</v>
      </c>
      <c r="C271" s="12" t="s">
        <v>300</v>
      </c>
      <c r="D271" s="12" t="s">
        <v>4</v>
      </c>
      <c r="E271" s="12" t="s">
        <v>7</v>
      </c>
      <c r="F271" s="8">
        <v>14.0065988307861</v>
      </c>
    </row>
    <row r="272" spans="1:6" ht="13">
      <c r="A272" s="12" t="s">
        <v>9</v>
      </c>
      <c r="B272" s="8" t="s">
        <v>267</v>
      </c>
      <c r="C272" s="12" t="s">
        <v>300</v>
      </c>
      <c r="D272" s="12" t="s">
        <v>4</v>
      </c>
      <c r="E272" s="12" t="s">
        <v>7</v>
      </c>
      <c r="F272" s="8">
        <v>17.5403834847545</v>
      </c>
    </row>
    <row r="273" spans="1:6" ht="13">
      <c r="A273" s="12" t="s">
        <v>10</v>
      </c>
      <c r="B273" s="8" t="s">
        <v>268</v>
      </c>
      <c r="C273" s="12" t="s">
        <v>300</v>
      </c>
      <c r="D273" s="12" t="s">
        <v>4</v>
      </c>
      <c r="E273" s="12" t="s">
        <v>7</v>
      </c>
      <c r="F273" s="8">
        <v>25.6472186089633</v>
      </c>
    </row>
    <row r="274" spans="1:6" ht="13">
      <c r="A274" s="12" t="s">
        <v>11</v>
      </c>
      <c r="B274" s="8" t="s">
        <v>269</v>
      </c>
      <c r="C274" s="12" t="s">
        <v>300</v>
      </c>
      <c r="D274" s="12" t="s">
        <v>4</v>
      </c>
      <c r="E274" s="12" t="s">
        <v>7</v>
      </c>
      <c r="F274" s="8">
        <v>20.009765474908299</v>
      </c>
    </row>
    <row r="275" spans="1:6" ht="13">
      <c r="A275" s="12" t="s">
        <v>12</v>
      </c>
      <c r="B275" s="8" t="s">
        <v>270</v>
      </c>
      <c r="C275" s="12" t="s">
        <v>300</v>
      </c>
      <c r="D275" s="12" t="s">
        <v>4</v>
      </c>
      <c r="E275" s="12" t="s">
        <v>7</v>
      </c>
      <c r="F275" s="8">
        <v>25.350895193002799</v>
      </c>
    </row>
    <row r="276" spans="1:6" ht="13">
      <c r="A276" s="12" t="s">
        <v>13</v>
      </c>
      <c r="B276" s="8" t="s">
        <v>271</v>
      </c>
      <c r="C276" s="12" t="s">
        <v>300</v>
      </c>
      <c r="D276" s="12" t="s">
        <v>4</v>
      </c>
      <c r="E276" s="12" t="s">
        <v>7</v>
      </c>
      <c r="F276" s="8">
        <v>12.1799180010443</v>
      </c>
    </row>
    <row r="277" spans="1:6" ht="13">
      <c r="A277" s="12" t="s">
        <v>14</v>
      </c>
      <c r="B277" s="8" t="s">
        <v>272</v>
      </c>
      <c r="C277" s="12" t="s">
        <v>300</v>
      </c>
      <c r="D277" s="12" t="s">
        <v>4</v>
      </c>
      <c r="E277" s="12" t="s">
        <v>7</v>
      </c>
      <c r="F277" s="8">
        <v>9.1579744911541194</v>
      </c>
    </row>
    <row r="278" spans="1:6" ht="13">
      <c r="A278" s="12" t="s">
        <v>15</v>
      </c>
      <c r="B278" s="8" t="s">
        <v>273</v>
      </c>
      <c r="C278" s="12" t="s">
        <v>300</v>
      </c>
      <c r="D278" s="12" t="s">
        <v>4</v>
      </c>
      <c r="E278" s="12" t="s">
        <v>7</v>
      </c>
      <c r="F278" s="8">
        <v>17.389093958769099</v>
      </c>
    </row>
    <row r="279" spans="1:6" ht="13">
      <c r="A279" s="12" t="s">
        <v>16</v>
      </c>
      <c r="B279" s="8" t="s">
        <v>274</v>
      </c>
      <c r="C279" s="12" t="s">
        <v>300</v>
      </c>
      <c r="D279" s="12" t="s">
        <v>4</v>
      </c>
      <c r="E279" s="12" t="s">
        <v>7</v>
      </c>
      <c r="F279" s="8">
        <v>9.3573137432596898</v>
      </c>
    </row>
    <row r="280" spans="1:6" ht="13">
      <c r="A280" s="12" t="s">
        <v>17</v>
      </c>
      <c r="B280" s="8" t="s">
        <v>275</v>
      </c>
      <c r="C280" s="12" t="s">
        <v>300</v>
      </c>
      <c r="D280" s="12" t="s">
        <v>4</v>
      </c>
      <c r="E280" s="12" t="s">
        <v>7</v>
      </c>
      <c r="F280" s="8">
        <v>16.688739544636999</v>
      </c>
    </row>
    <row r="281" spans="1:6" ht="13">
      <c r="A281" s="12" t="s">
        <v>18</v>
      </c>
      <c r="B281" s="8" t="s">
        <v>276</v>
      </c>
      <c r="C281" s="12" t="s">
        <v>300</v>
      </c>
      <c r="D281" s="12" t="s">
        <v>4</v>
      </c>
      <c r="E281" s="12" t="s">
        <v>7</v>
      </c>
      <c r="F281" s="8">
        <v>9.6871156228180304</v>
      </c>
    </row>
    <row r="282" spans="1:6" ht="13">
      <c r="A282" s="12" t="s">
        <v>19</v>
      </c>
      <c r="B282" s="8" t="s">
        <v>277</v>
      </c>
      <c r="C282" s="12" t="s">
        <v>300</v>
      </c>
      <c r="D282" s="12" t="s">
        <v>4</v>
      </c>
      <c r="E282" s="12" t="s">
        <v>7</v>
      </c>
      <c r="F282" s="8">
        <v>10.802462204974001</v>
      </c>
    </row>
    <row r="283" spans="1:6" ht="13">
      <c r="A283" s="12" t="s">
        <v>20</v>
      </c>
      <c r="B283" s="8" t="s">
        <v>278</v>
      </c>
      <c r="C283" s="12" t="s">
        <v>300</v>
      </c>
      <c r="D283" s="12" t="s">
        <v>4</v>
      </c>
      <c r="E283" s="12" t="s">
        <v>7</v>
      </c>
      <c r="F283" s="8">
        <v>17.052679977069101</v>
      </c>
    </row>
    <row r="284" spans="1:6" ht="13">
      <c r="A284" s="12" t="s">
        <v>21</v>
      </c>
      <c r="B284" s="8" t="s">
        <v>279</v>
      </c>
      <c r="C284" s="12" t="s">
        <v>300</v>
      </c>
      <c r="D284" s="12" t="s">
        <v>4</v>
      </c>
      <c r="E284" s="12" t="s">
        <v>7</v>
      </c>
      <c r="F284" s="8">
        <v>22.9628689440278</v>
      </c>
    </row>
    <row r="285" spans="1:6" ht="13">
      <c r="A285" s="12" t="s">
        <v>22</v>
      </c>
      <c r="B285" s="8" t="s">
        <v>280</v>
      </c>
      <c r="C285" s="12" t="s">
        <v>300</v>
      </c>
      <c r="D285" s="12" t="s">
        <v>4</v>
      </c>
      <c r="E285" s="12" t="s">
        <v>7</v>
      </c>
      <c r="F285" s="8">
        <v>16.393610362363301</v>
      </c>
    </row>
    <row r="286" spans="1:6" ht="13">
      <c r="A286" s="12" t="s">
        <v>23</v>
      </c>
      <c r="B286" s="8" t="s">
        <v>281</v>
      </c>
      <c r="C286" s="12" t="s">
        <v>300</v>
      </c>
      <c r="D286" s="12" t="s">
        <v>4</v>
      </c>
      <c r="E286" s="12" t="s">
        <v>7</v>
      </c>
      <c r="F286" s="8">
        <v>22.863848869690301</v>
      </c>
    </row>
    <row r="287" spans="1:6" ht="13">
      <c r="A287" s="12" t="s">
        <v>24</v>
      </c>
      <c r="B287" s="8" t="s">
        <v>282</v>
      </c>
      <c r="C287" s="12" t="s">
        <v>300</v>
      </c>
      <c r="D287" s="12" t="s">
        <v>4</v>
      </c>
      <c r="E287" s="12" t="s">
        <v>7</v>
      </c>
      <c r="F287" s="8">
        <v>15.584794371200999</v>
      </c>
    </row>
    <row r="288" spans="1:6" ht="13">
      <c r="A288" s="12" t="s">
        <v>25</v>
      </c>
      <c r="B288" s="8" t="s">
        <v>283</v>
      </c>
      <c r="C288" s="12" t="s">
        <v>300</v>
      </c>
      <c r="D288" s="12" t="s">
        <v>4</v>
      </c>
      <c r="E288" s="12" t="s">
        <v>7</v>
      </c>
      <c r="F288" s="8">
        <v>11.3766825362726</v>
      </c>
    </row>
    <row r="289" spans="1:6" ht="13">
      <c r="A289" s="12" t="s">
        <v>26</v>
      </c>
      <c r="B289" s="8" t="s">
        <v>284</v>
      </c>
      <c r="C289" s="12" t="s">
        <v>300</v>
      </c>
      <c r="D289" s="12" t="s">
        <v>4</v>
      </c>
      <c r="E289" s="12" t="s">
        <v>7</v>
      </c>
      <c r="F289" s="8">
        <v>15.1486029078802</v>
      </c>
    </row>
    <row r="290" spans="1:6" ht="13">
      <c r="A290" s="12" t="s">
        <v>27</v>
      </c>
      <c r="B290" s="8" t="s">
        <v>285</v>
      </c>
      <c r="C290" s="12" t="s">
        <v>300</v>
      </c>
      <c r="D290" s="12" t="s">
        <v>4</v>
      </c>
      <c r="E290" s="12" t="s">
        <v>7</v>
      </c>
      <c r="F290" s="8">
        <v>13.860182561770101</v>
      </c>
    </row>
    <row r="291" spans="1:6" ht="13">
      <c r="A291" s="12" t="s">
        <v>28</v>
      </c>
      <c r="B291" s="8" t="s">
        <v>286</v>
      </c>
      <c r="C291" s="12" t="s">
        <v>300</v>
      </c>
      <c r="D291" s="12" t="s">
        <v>4</v>
      </c>
      <c r="E291" s="12" t="s">
        <v>7</v>
      </c>
      <c r="F291" s="8">
        <v>17.272882635519899</v>
      </c>
    </row>
    <row r="292" spans="1:6" ht="13">
      <c r="A292" s="12" t="s">
        <v>29</v>
      </c>
      <c r="B292" s="8" t="s">
        <v>287</v>
      </c>
      <c r="C292" s="12" t="s">
        <v>300</v>
      </c>
      <c r="D292" s="12" t="s">
        <v>4</v>
      </c>
      <c r="E292" s="12" t="s">
        <v>7</v>
      </c>
      <c r="F292" s="8">
        <v>18.2017667796319</v>
      </c>
    </row>
    <row r="293" spans="1:6" ht="13">
      <c r="A293" s="12" t="s">
        <v>30</v>
      </c>
      <c r="B293" s="8" t="s">
        <v>288</v>
      </c>
      <c r="C293" s="12" t="s">
        <v>300</v>
      </c>
      <c r="D293" s="12" t="s">
        <v>4</v>
      </c>
      <c r="E293" s="12" t="s">
        <v>7</v>
      </c>
      <c r="F293" s="8">
        <v>21.312763640518501</v>
      </c>
    </row>
    <row r="294" spans="1:6" ht="13">
      <c r="A294" s="12" t="s">
        <v>31</v>
      </c>
      <c r="B294" s="8" t="s">
        <v>289</v>
      </c>
      <c r="C294" s="12" t="s">
        <v>300</v>
      </c>
      <c r="D294" s="12" t="s">
        <v>4</v>
      </c>
      <c r="E294" s="12" t="s">
        <v>7</v>
      </c>
      <c r="F294" s="8">
        <v>18.005953218282801</v>
      </c>
    </row>
    <row r="295" spans="1:6" ht="13">
      <c r="A295" s="12" t="s">
        <v>32</v>
      </c>
      <c r="B295" s="8" t="s">
        <v>290</v>
      </c>
      <c r="C295" s="12" t="s">
        <v>300</v>
      </c>
      <c r="D295" s="12" t="s">
        <v>4</v>
      </c>
      <c r="E295" s="12" t="s">
        <v>7</v>
      </c>
      <c r="F295" s="8">
        <v>8.7814661887207297</v>
      </c>
    </row>
    <row r="296" spans="1:6" ht="13">
      <c r="A296" s="12" t="s">
        <v>33</v>
      </c>
      <c r="B296" s="8" t="s">
        <v>291</v>
      </c>
      <c r="C296" s="12" t="s">
        <v>300</v>
      </c>
      <c r="D296" s="12" t="s">
        <v>4</v>
      </c>
      <c r="E296" s="12" t="s">
        <v>7</v>
      </c>
      <c r="F296" s="8">
        <v>21.641785485877399</v>
      </c>
    </row>
    <row r="297" spans="1:6" ht="13">
      <c r="A297" s="12" t="s">
        <v>34</v>
      </c>
      <c r="B297" s="8" t="s">
        <v>292</v>
      </c>
      <c r="C297" s="12" t="s">
        <v>300</v>
      </c>
      <c r="D297" s="12" t="s">
        <v>4</v>
      </c>
      <c r="E297" s="12" t="s">
        <v>7</v>
      </c>
      <c r="F297" s="8">
        <v>19.443833385635301</v>
      </c>
    </row>
    <row r="298" spans="1:6" ht="13">
      <c r="A298" s="12" t="s">
        <v>35</v>
      </c>
      <c r="B298" s="8" t="s">
        <v>293</v>
      </c>
      <c r="C298" s="12" t="s">
        <v>300</v>
      </c>
      <c r="D298" s="12" t="s">
        <v>4</v>
      </c>
      <c r="E298" s="12" t="s">
        <v>7</v>
      </c>
      <c r="F298" s="8">
        <v>12.232920300462499</v>
      </c>
    </row>
    <row r="299" spans="1:6" ht="13">
      <c r="A299" s="12" t="s">
        <v>3</v>
      </c>
      <c r="B299" s="8" t="s">
        <v>261</v>
      </c>
      <c r="C299" s="12" t="s">
        <v>301</v>
      </c>
      <c r="D299" s="12" t="s">
        <v>4</v>
      </c>
      <c r="E299" s="12" t="s">
        <v>7</v>
      </c>
      <c r="F299" s="8">
        <v>15.5080826127391</v>
      </c>
    </row>
    <row r="300" spans="1:6" ht="13">
      <c r="A300" s="12" t="s">
        <v>4</v>
      </c>
      <c r="B300" s="8" t="s">
        <v>262</v>
      </c>
      <c r="C300" s="12" t="s">
        <v>301</v>
      </c>
      <c r="D300" s="12" t="s">
        <v>4</v>
      </c>
      <c r="E300" s="12" t="s">
        <v>7</v>
      </c>
      <c r="F300" s="8">
        <v>10.3891019179484</v>
      </c>
    </row>
    <row r="301" spans="1:6" ht="13">
      <c r="A301" s="12" t="s">
        <v>5</v>
      </c>
      <c r="B301" s="8" t="s">
        <v>263</v>
      </c>
      <c r="C301" s="12" t="s">
        <v>301</v>
      </c>
      <c r="D301" s="12" t="s">
        <v>4</v>
      </c>
      <c r="E301" s="12" t="s">
        <v>7</v>
      </c>
      <c r="F301" s="8">
        <v>26.151311488271102</v>
      </c>
    </row>
    <row r="302" spans="1:6" ht="13">
      <c r="A302" s="12" t="s">
        <v>6</v>
      </c>
      <c r="B302" s="8" t="s">
        <v>264</v>
      </c>
      <c r="C302" s="12" t="s">
        <v>301</v>
      </c>
      <c r="D302" s="12" t="s">
        <v>4</v>
      </c>
      <c r="E302" s="12" t="s">
        <v>7</v>
      </c>
      <c r="F302" s="8">
        <v>13.609845561447599</v>
      </c>
    </row>
    <row r="303" spans="1:6" ht="13">
      <c r="A303" s="12" t="s">
        <v>7</v>
      </c>
      <c r="B303" s="8" t="s">
        <v>265</v>
      </c>
      <c r="C303" s="12" t="s">
        <v>301</v>
      </c>
      <c r="D303" s="12" t="s">
        <v>4</v>
      </c>
      <c r="E303" s="12" t="s">
        <v>7</v>
      </c>
      <c r="F303" s="8">
        <v>13.6223229374146</v>
      </c>
    </row>
    <row r="304" spans="1:6" ht="13">
      <c r="A304" s="12" t="s">
        <v>8</v>
      </c>
      <c r="B304" s="8" t="s">
        <v>266</v>
      </c>
      <c r="C304" s="12" t="s">
        <v>301</v>
      </c>
      <c r="D304" s="12" t="s">
        <v>4</v>
      </c>
      <c r="E304" s="12" t="s">
        <v>7</v>
      </c>
      <c r="F304" s="8">
        <v>12.4757982394772</v>
      </c>
    </row>
    <row r="305" spans="1:6" ht="13">
      <c r="A305" s="12" t="s">
        <v>9</v>
      </c>
      <c r="B305" s="8" t="s">
        <v>267</v>
      </c>
      <c r="C305" s="12" t="s">
        <v>301</v>
      </c>
      <c r="D305" s="12" t="s">
        <v>4</v>
      </c>
      <c r="E305" s="12" t="s">
        <v>7</v>
      </c>
      <c r="F305" s="8">
        <v>19.450299740188299</v>
      </c>
    </row>
    <row r="306" spans="1:6" ht="13">
      <c r="A306" s="12" t="s">
        <v>10</v>
      </c>
      <c r="B306" s="8" t="s">
        <v>268</v>
      </c>
      <c r="C306" s="12" t="s">
        <v>301</v>
      </c>
      <c r="D306" s="12" t="s">
        <v>4</v>
      </c>
      <c r="E306" s="12" t="s">
        <v>7</v>
      </c>
      <c r="F306" s="8">
        <v>25.100417570037902</v>
      </c>
    </row>
    <row r="307" spans="1:6" ht="13">
      <c r="A307" s="12" t="s">
        <v>11</v>
      </c>
      <c r="B307" s="8" t="s">
        <v>269</v>
      </c>
      <c r="C307" s="12" t="s">
        <v>301</v>
      </c>
      <c r="D307" s="12" t="s">
        <v>4</v>
      </c>
      <c r="E307" s="12" t="s">
        <v>7</v>
      </c>
      <c r="F307" s="8">
        <v>15.3259175037802</v>
      </c>
    </row>
    <row r="308" spans="1:6" ht="13">
      <c r="A308" s="12" t="s">
        <v>12</v>
      </c>
      <c r="B308" s="8" t="s">
        <v>270</v>
      </c>
      <c r="C308" s="12" t="s">
        <v>301</v>
      </c>
      <c r="D308" s="12" t="s">
        <v>4</v>
      </c>
      <c r="E308" s="12" t="s">
        <v>7</v>
      </c>
      <c r="F308" s="8">
        <v>22.2415203225322</v>
      </c>
    </row>
    <row r="309" spans="1:6" ht="13">
      <c r="A309" s="12" t="s">
        <v>13</v>
      </c>
      <c r="B309" s="8" t="s">
        <v>271</v>
      </c>
      <c r="C309" s="12" t="s">
        <v>301</v>
      </c>
      <c r="D309" s="12" t="s">
        <v>4</v>
      </c>
      <c r="E309" s="12" t="s">
        <v>7</v>
      </c>
      <c r="F309" s="8">
        <v>12.388136972117399</v>
      </c>
    </row>
    <row r="310" spans="1:6" ht="13">
      <c r="A310" s="12" t="s">
        <v>14</v>
      </c>
      <c r="B310" s="8" t="s">
        <v>272</v>
      </c>
      <c r="C310" s="12" t="s">
        <v>301</v>
      </c>
      <c r="D310" s="12" t="s">
        <v>4</v>
      </c>
      <c r="E310" s="12" t="s">
        <v>7</v>
      </c>
      <c r="F310" s="8">
        <v>9.1870789951451393</v>
      </c>
    </row>
    <row r="311" spans="1:6" ht="13">
      <c r="A311" s="12" t="s">
        <v>15</v>
      </c>
      <c r="B311" s="8" t="s">
        <v>273</v>
      </c>
      <c r="C311" s="12" t="s">
        <v>301</v>
      </c>
      <c r="D311" s="12" t="s">
        <v>4</v>
      </c>
      <c r="E311" s="12" t="s">
        <v>7</v>
      </c>
      <c r="F311" s="8">
        <v>15.7679669289207</v>
      </c>
    </row>
    <row r="312" spans="1:6" ht="13">
      <c r="A312" s="12" t="s">
        <v>16</v>
      </c>
      <c r="B312" s="8" t="s">
        <v>274</v>
      </c>
      <c r="C312" s="12" t="s">
        <v>301</v>
      </c>
      <c r="D312" s="12" t="s">
        <v>4</v>
      </c>
      <c r="E312" s="12" t="s">
        <v>7</v>
      </c>
      <c r="F312" s="8">
        <v>8.8277073330997204</v>
      </c>
    </row>
    <row r="313" spans="1:6" ht="13">
      <c r="A313" s="12" t="s">
        <v>17</v>
      </c>
      <c r="B313" s="8" t="s">
        <v>275</v>
      </c>
      <c r="C313" s="12" t="s">
        <v>301</v>
      </c>
      <c r="D313" s="12" t="s">
        <v>4</v>
      </c>
      <c r="E313" s="12" t="s">
        <v>7</v>
      </c>
      <c r="F313" s="8">
        <v>16.467446217197299</v>
      </c>
    </row>
    <row r="314" spans="1:6" ht="13">
      <c r="A314" s="12" t="s">
        <v>18</v>
      </c>
      <c r="B314" s="8" t="s">
        <v>276</v>
      </c>
      <c r="C314" s="12" t="s">
        <v>301</v>
      </c>
      <c r="D314" s="12" t="s">
        <v>4</v>
      </c>
      <c r="E314" s="12" t="s">
        <v>7</v>
      </c>
      <c r="F314" s="8">
        <v>8.6733580116087303</v>
      </c>
    </row>
    <row r="315" spans="1:6" ht="13">
      <c r="A315" s="12" t="s">
        <v>19</v>
      </c>
      <c r="B315" s="8" t="s">
        <v>277</v>
      </c>
      <c r="C315" s="12" t="s">
        <v>301</v>
      </c>
      <c r="D315" s="12" t="s">
        <v>4</v>
      </c>
      <c r="E315" s="12" t="s">
        <v>7</v>
      </c>
      <c r="F315" s="8">
        <v>10.6059732096838</v>
      </c>
    </row>
    <row r="316" spans="1:6" ht="13">
      <c r="A316" s="12" t="s">
        <v>20</v>
      </c>
      <c r="B316" s="8" t="s">
        <v>278</v>
      </c>
      <c r="C316" s="12" t="s">
        <v>301</v>
      </c>
      <c r="D316" s="12" t="s">
        <v>4</v>
      </c>
      <c r="E316" s="12" t="s">
        <v>7</v>
      </c>
      <c r="F316" s="8">
        <v>15.0803370683825</v>
      </c>
    </row>
    <row r="317" spans="1:6" ht="13">
      <c r="A317" s="12" t="s">
        <v>21</v>
      </c>
      <c r="B317" s="8" t="s">
        <v>279</v>
      </c>
      <c r="C317" s="12" t="s">
        <v>301</v>
      </c>
      <c r="D317" s="12" t="s">
        <v>4</v>
      </c>
      <c r="E317" s="12" t="s">
        <v>7</v>
      </c>
      <c r="F317" s="8">
        <v>18.517713704808699</v>
      </c>
    </row>
    <row r="318" spans="1:6" ht="13">
      <c r="A318" s="12" t="s">
        <v>22</v>
      </c>
      <c r="B318" s="8" t="s">
        <v>280</v>
      </c>
      <c r="C318" s="12" t="s">
        <v>301</v>
      </c>
      <c r="D318" s="12" t="s">
        <v>4</v>
      </c>
      <c r="E318" s="12" t="s">
        <v>7</v>
      </c>
      <c r="F318" s="8">
        <v>16.018751104835498</v>
      </c>
    </row>
    <row r="319" spans="1:6" ht="13">
      <c r="A319" s="12" t="s">
        <v>23</v>
      </c>
      <c r="B319" s="8" t="s">
        <v>281</v>
      </c>
      <c r="C319" s="12" t="s">
        <v>301</v>
      </c>
      <c r="D319" s="12" t="s">
        <v>4</v>
      </c>
      <c r="E319" s="12" t="s">
        <v>7</v>
      </c>
      <c r="F319" s="8">
        <v>17.9711523246004</v>
      </c>
    </row>
    <row r="320" spans="1:6" ht="13">
      <c r="A320" s="12" t="s">
        <v>24</v>
      </c>
      <c r="B320" s="8" t="s">
        <v>282</v>
      </c>
      <c r="C320" s="12" t="s">
        <v>301</v>
      </c>
      <c r="D320" s="12" t="s">
        <v>4</v>
      </c>
      <c r="E320" s="12" t="s">
        <v>7</v>
      </c>
      <c r="F320" s="8">
        <v>14.029149029670799</v>
      </c>
    </row>
    <row r="321" spans="1:6" ht="13">
      <c r="A321" s="12" t="s">
        <v>25</v>
      </c>
      <c r="B321" s="8" t="s">
        <v>283</v>
      </c>
      <c r="C321" s="12" t="s">
        <v>301</v>
      </c>
      <c r="D321" s="12" t="s">
        <v>4</v>
      </c>
      <c r="E321" s="12" t="s">
        <v>7</v>
      </c>
      <c r="F321" s="8">
        <v>12.939398047951199</v>
      </c>
    </row>
    <row r="322" spans="1:6" ht="13">
      <c r="A322" s="12" t="s">
        <v>26</v>
      </c>
      <c r="B322" s="8" t="s">
        <v>284</v>
      </c>
      <c r="C322" s="12" t="s">
        <v>301</v>
      </c>
      <c r="D322" s="12" t="s">
        <v>4</v>
      </c>
      <c r="E322" s="12" t="s">
        <v>7</v>
      </c>
      <c r="F322" s="8">
        <v>15.8699855363152</v>
      </c>
    </row>
    <row r="323" spans="1:6" ht="13">
      <c r="A323" s="12" t="s">
        <v>27</v>
      </c>
      <c r="B323" s="8" t="s">
        <v>285</v>
      </c>
      <c r="C323" s="12" t="s">
        <v>301</v>
      </c>
      <c r="D323" s="12" t="s">
        <v>4</v>
      </c>
      <c r="E323" s="12" t="s">
        <v>7</v>
      </c>
      <c r="F323" s="8">
        <v>12.540543226825401</v>
      </c>
    </row>
    <row r="324" spans="1:6" ht="13">
      <c r="A324" s="12" t="s">
        <v>28</v>
      </c>
      <c r="B324" s="8" t="s">
        <v>286</v>
      </c>
      <c r="C324" s="12" t="s">
        <v>301</v>
      </c>
      <c r="D324" s="12" t="s">
        <v>4</v>
      </c>
      <c r="E324" s="12" t="s">
        <v>7</v>
      </c>
      <c r="F324" s="8">
        <v>11.851866886500099</v>
      </c>
    </row>
    <row r="325" spans="1:6" ht="13">
      <c r="A325" s="12" t="s">
        <v>29</v>
      </c>
      <c r="B325" s="8" t="s">
        <v>287</v>
      </c>
      <c r="C325" s="12" t="s">
        <v>301</v>
      </c>
      <c r="D325" s="12" t="s">
        <v>4</v>
      </c>
      <c r="E325" s="12" t="s">
        <v>7</v>
      </c>
      <c r="F325" s="8">
        <v>19.876293010195798</v>
      </c>
    </row>
    <row r="326" spans="1:6" ht="13">
      <c r="A326" s="12" t="s">
        <v>30</v>
      </c>
      <c r="B326" s="8" t="s">
        <v>288</v>
      </c>
      <c r="C326" s="12" t="s">
        <v>301</v>
      </c>
      <c r="D326" s="12" t="s">
        <v>4</v>
      </c>
      <c r="E326" s="12" t="s">
        <v>7</v>
      </c>
      <c r="F326" s="8">
        <v>19.990789631626299</v>
      </c>
    </row>
    <row r="327" spans="1:6" ht="13">
      <c r="A327" s="12" t="s">
        <v>31</v>
      </c>
      <c r="B327" s="8" t="s">
        <v>289</v>
      </c>
      <c r="C327" s="12" t="s">
        <v>301</v>
      </c>
      <c r="D327" s="12" t="s">
        <v>4</v>
      </c>
      <c r="E327" s="12" t="s">
        <v>7</v>
      </c>
      <c r="F327" s="8">
        <v>16.524803081999099</v>
      </c>
    </row>
    <row r="328" spans="1:6" ht="13">
      <c r="A328" s="12" t="s">
        <v>32</v>
      </c>
      <c r="B328" s="8" t="s">
        <v>290</v>
      </c>
      <c r="C328" s="12" t="s">
        <v>301</v>
      </c>
      <c r="D328" s="12" t="s">
        <v>4</v>
      </c>
      <c r="E328" s="12" t="s">
        <v>7</v>
      </c>
      <c r="F328" s="8">
        <v>9.2452266117367703</v>
      </c>
    </row>
    <row r="329" spans="1:6" ht="13">
      <c r="A329" s="12" t="s">
        <v>33</v>
      </c>
      <c r="B329" s="8" t="s">
        <v>291</v>
      </c>
      <c r="C329" s="12" t="s">
        <v>301</v>
      </c>
      <c r="D329" s="12" t="s">
        <v>4</v>
      </c>
      <c r="E329" s="12" t="s">
        <v>7</v>
      </c>
      <c r="F329" s="8">
        <v>21.367116783061601</v>
      </c>
    </row>
    <row r="330" spans="1:6" ht="13">
      <c r="A330" s="12" t="s">
        <v>34</v>
      </c>
      <c r="B330" s="8" t="s">
        <v>292</v>
      </c>
      <c r="C330" s="12" t="s">
        <v>301</v>
      </c>
      <c r="D330" s="12" t="s">
        <v>4</v>
      </c>
      <c r="E330" s="12" t="s">
        <v>7</v>
      </c>
      <c r="F330" s="8">
        <v>20.655303674171599</v>
      </c>
    </row>
    <row r="331" spans="1:6" ht="13">
      <c r="A331" s="12" t="s">
        <v>35</v>
      </c>
      <c r="B331" s="8" t="s">
        <v>293</v>
      </c>
      <c r="C331" s="12" t="s">
        <v>301</v>
      </c>
      <c r="D331" s="12" t="s">
        <v>4</v>
      </c>
      <c r="E331" s="12" t="s">
        <v>7</v>
      </c>
      <c r="F331" s="8">
        <v>11.1081609762177</v>
      </c>
    </row>
    <row r="332" spans="1:6" ht="13">
      <c r="A332" s="12" t="s">
        <v>3</v>
      </c>
      <c r="B332" s="8" t="s">
        <v>261</v>
      </c>
      <c r="C332" s="12" t="s">
        <v>302</v>
      </c>
      <c r="D332" s="12" t="s">
        <v>4</v>
      </c>
      <c r="E332" s="12" t="s">
        <v>7</v>
      </c>
      <c r="F332" s="8">
        <v>15.1856522352296</v>
      </c>
    </row>
    <row r="333" spans="1:6" ht="13">
      <c r="A333" s="12" t="s">
        <v>4</v>
      </c>
      <c r="B333" s="8" t="s">
        <v>262</v>
      </c>
      <c r="C333" s="12" t="s">
        <v>302</v>
      </c>
      <c r="D333" s="12" t="s">
        <v>4</v>
      </c>
      <c r="E333" s="12" t="s">
        <v>7</v>
      </c>
      <c r="F333" s="8">
        <v>11.536366078368101</v>
      </c>
    </row>
    <row r="334" spans="1:6" ht="13">
      <c r="A334" s="12" t="s">
        <v>5</v>
      </c>
      <c r="B334" s="8" t="s">
        <v>263</v>
      </c>
      <c r="C334" s="12" t="s">
        <v>302</v>
      </c>
      <c r="D334" s="12" t="s">
        <v>4</v>
      </c>
      <c r="E334" s="12" t="s">
        <v>7</v>
      </c>
      <c r="F334" s="8">
        <v>26.6170489469195</v>
      </c>
    </row>
    <row r="335" spans="1:6" ht="13">
      <c r="A335" s="12" t="s">
        <v>6</v>
      </c>
      <c r="B335" s="8" t="s">
        <v>264</v>
      </c>
      <c r="C335" s="12" t="s">
        <v>302</v>
      </c>
      <c r="D335" s="12" t="s">
        <v>4</v>
      </c>
      <c r="E335" s="12" t="s">
        <v>7</v>
      </c>
      <c r="F335" s="8">
        <v>13.9764623667868</v>
      </c>
    </row>
    <row r="336" spans="1:6" ht="13">
      <c r="A336" s="12" t="s">
        <v>7</v>
      </c>
      <c r="B336" s="8" t="s">
        <v>265</v>
      </c>
      <c r="C336" s="12" t="s">
        <v>302</v>
      </c>
      <c r="D336" s="12" t="s">
        <v>4</v>
      </c>
      <c r="E336" s="12" t="s">
        <v>7</v>
      </c>
      <c r="F336" s="8">
        <v>12.5807618377106</v>
      </c>
    </row>
    <row r="337" spans="1:6" ht="13">
      <c r="A337" s="12" t="s">
        <v>8</v>
      </c>
      <c r="B337" s="8" t="s">
        <v>266</v>
      </c>
      <c r="C337" s="12" t="s">
        <v>302</v>
      </c>
      <c r="D337" s="12" t="s">
        <v>4</v>
      </c>
      <c r="E337" s="12" t="s">
        <v>7</v>
      </c>
      <c r="F337" s="8">
        <v>12.3695992864694</v>
      </c>
    </row>
    <row r="338" spans="1:6" ht="13">
      <c r="A338" s="12" t="s">
        <v>9</v>
      </c>
      <c r="B338" s="8" t="s">
        <v>267</v>
      </c>
      <c r="C338" s="12" t="s">
        <v>302</v>
      </c>
      <c r="D338" s="12" t="s">
        <v>4</v>
      </c>
      <c r="E338" s="12" t="s">
        <v>7</v>
      </c>
      <c r="F338" s="8">
        <v>14.477240699528</v>
      </c>
    </row>
    <row r="339" spans="1:6" ht="13">
      <c r="A339" s="12" t="s">
        <v>10</v>
      </c>
      <c r="B339" s="8" t="s">
        <v>268</v>
      </c>
      <c r="C339" s="12" t="s">
        <v>302</v>
      </c>
      <c r="D339" s="12" t="s">
        <v>4</v>
      </c>
      <c r="E339" s="12" t="s">
        <v>7</v>
      </c>
      <c r="F339" s="8">
        <v>24.797675866362301</v>
      </c>
    </row>
    <row r="340" spans="1:6" ht="13">
      <c r="A340" s="12" t="s">
        <v>11</v>
      </c>
      <c r="B340" s="8" t="s">
        <v>269</v>
      </c>
      <c r="C340" s="12" t="s">
        <v>302</v>
      </c>
      <c r="D340" s="12" t="s">
        <v>4</v>
      </c>
      <c r="E340" s="12" t="s">
        <v>7</v>
      </c>
      <c r="F340" s="8">
        <v>17.435732616066002</v>
      </c>
    </row>
    <row r="341" spans="1:6" ht="13">
      <c r="A341" s="12" t="s">
        <v>12</v>
      </c>
      <c r="B341" s="8" t="s">
        <v>270</v>
      </c>
      <c r="C341" s="12" t="s">
        <v>302</v>
      </c>
      <c r="D341" s="12" t="s">
        <v>4</v>
      </c>
      <c r="E341" s="12" t="s">
        <v>7</v>
      </c>
      <c r="F341" s="8">
        <v>20.706059861655302</v>
      </c>
    </row>
    <row r="342" spans="1:6" ht="13">
      <c r="A342" s="12" t="s">
        <v>13</v>
      </c>
      <c r="B342" s="8" t="s">
        <v>271</v>
      </c>
      <c r="C342" s="12" t="s">
        <v>302</v>
      </c>
      <c r="D342" s="12" t="s">
        <v>4</v>
      </c>
      <c r="E342" s="12" t="s">
        <v>7</v>
      </c>
      <c r="F342" s="8">
        <v>12.042557668950099</v>
      </c>
    </row>
    <row r="343" spans="1:6" ht="13">
      <c r="A343" s="12" t="s">
        <v>14</v>
      </c>
      <c r="B343" s="8" t="s">
        <v>272</v>
      </c>
      <c r="C343" s="12" t="s">
        <v>302</v>
      </c>
      <c r="D343" s="12" t="s">
        <v>4</v>
      </c>
      <c r="E343" s="12" t="s">
        <v>7</v>
      </c>
      <c r="F343" s="8">
        <v>8.7759367085985591</v>
      </c>
    </row>
    <row r="344" spans="1:6" ht="13">
      <c r="A344" s="12" t="s">
        <v>15</v>
      </c>
      <c r="B344" s="8" t="s">
        <v>273</v>
      </c>
      <c r="C344" s="12" t="s">
        <v>302</v>
      </c>
      <c r="D344" s="12" t="s">
        <v>4</v>
      </c>
      <c r="E344" s="12" t="s">
        <v>7</v>
      </c>
      <c r="F344" s="8">
        <v>16.449567561100899</v>
      </c>
    </row>
    <row r="345" spans="1:6" ht="13">
      <c r="A345" s="12" t="s">
        <v>16</v>
      </c>
      <c r="B345" s="8" t="s">
        <v>274</v>
      </c>
      <c r="C345" s="12" t="s">
        <v>302</v>
      </c>
      <c r="D345" s="12" t="s">
        <v>4</v>
      </c>
      <c r="E345" s="12" t="s">
        <v>7</v>
      </c>
      <c r="F345" s="8">
        <v>9.4065127546316791</v>
      </c>
    </row>
    <row r="346" spans="1:6" ht="13">
      <c r="A346" s="12" t="s">
        <v>17</v>
      </c>
      <c r="B346" s="8" t="s">
        <v>275</v>
      </c>
      <c r="C346" s="12" t="s">
        <v>302</v>
      </c>
      <c r="D346" s="12" t="s">
        <v>4</v>
      </c>
      <c r="E346" s="12" t="s">
        <v>7</v>
      </c>
      <c r="F346" s="8">
        <v>14.577220124122301</v>
      </c>
    </row>
    <row r="347" spans="1:6" ht="13">
      <c r="A347" s="12" t="s">
        <v>18</v>
      </c>
      <c r="B347" s="8" t="s">
        <v>276</v>
      </c>
      <c r="C347" s="12" t="s">
        <v>302</v>
      </c>
      <c r="D347" s="12" t="s">
        <v>4</v>
      </c>
      <c r="E347" s="12" t="s">
        <v>7</v>
      </c>
      <c r="F347" s="8">
        <v>8.2522900596123208</v>
      </c>
    </row>
    <row r="348" spans="1:6" ht="13">
      <c r="A348" s="12" t="s">
        <v>19</v>
      </c>
      <c r="B348" s="8" t="s">
        <v>277</v>
      </c>
      <c r="C348" s="12" t="s">
        <v>302</v>
      </c>
      <c r="D348" s="12" t="s">
        <v>4</v>
      </c>
      <c r="E348" s="12" t="s">
        <v>7</v>
      </c>
      <c r="F348" s="8">
        <v>11.192361911087801</v>
      </c>
    </row>
    <row r="349" spans="1:6" ht="13">
      <c r="A349" s="12" t="s">
        <v>20</v>
      </c>
      <c r="B349" s="8" t="s">
        <v>278</v>
      </c>
      <c r="C349" s="12" t="s">
        <v>302</v>
      </c>
      <c r="D349" s="12" t="s">
        <v>4</v>
      </c>
      <c r="E349" s="12" t="s">
        <v>7</v>
      </c>
      <c r="F349" s="8">
        <v>13.9617895537778</v>
      </c>
    </row>
    <row r="350" spans="1:6" ht="13">
      <c r="A350" s="12" t="s">
        <v>21</v>
      </c>
      <c r="B350" s="8" t="s">
        <v>279</v>
      </c>
      <c r="C350" s="12" t="s">
        <v>302</v>
      </c>
      <c r="D350" s="12" t="s">
        <v>4</v>
      </c>
      <c r="E350" s="12" t="s">
        <v>7</v>
      </c>
      <c r="F350" s="8">
        <v>16.9566655823002</v>
      </c>
    </row>
    <row r="351" spans="1:6" ht="13">
      <c r="A351" s="12" t="s">
        <v>22</v>
      </c>
      <c r="B351" s="8" t="s">
        <v>280</v>
      </c>
      <c r="C351" s="12" t="s">
        <v>302</v>
      </c>
      <c r="D351" s="12" t="s">
        <v>4</v>
      </c>
      <c r="E351" s="12" t="s">
        <v>7</v>
      </c>
      <c r="F351" s="8">
        <v>16.553646449232101</v>
      </c>
    </row>
    <row r="352" spans="1:6" ht="13">
      <c r="A352" s="12" t="s">
        <v>23</v>
      </c>
      <c r="B352" s="8" t="s">
        <v>281</v>
      </c>
      <c r="C352" s="12" t="s">
        <v>302</v>
      </c>
      <c r="D352" s="12" t="s">
        <v>4</v>
      </c>
      <c r="E352" s="12" t="s">
        <v>7</v>
      </c>
      <c r="F352" s="8">
        <v>17.548714027097699</v>
      </c>
    </row>
    <row r="353" spans="1:6" ht="13">
      <c r="A353" s="12" t="s">
        <v>24</v>
      </c>
      <c r="B353" s="8" t="s">
        <v>282</v>
      </c>
      <c r="C353" s="12" t="s">
        <v>302</v>
      </c>
      <c r="D353" s="12" t="s">
        <v>4</v>
      </c>
      <c r="E353" s="12" t="s">
        <v>7</v>
      </c>
      <c r="F353" s="8">
        <v>12.680917569917501</v>
      </c>
    </row>
    <row r="354" spans="1:6" ht="13">
      <c r="A354" s="12" t="s">
        <v>25</v>
      </c>
      <c r="B354" s="8" t="s">
        <v>283</v>
      </c>
      <c r="C354" s="12" t="s">
        <v>302</v>
      </c>
      <c r="D354" s="12" t="s">
        <v>4</v>
      </c>
      <c r="E354" s="12" t="s">
        <v>7</v>
      </c>
      <c r="F354" s="8">
        <v>9.9211351971181596</v>
      </c>
    </row>
    <row r="355" spans="1:6" ht="13">
      <c r="A355" s="12" t="s">
        <v>26</v>
      </c>
      <c r="B355" s="8" t="s">
        <v>284</v>
      </c>
      <c r="C355" s="12" t="s">
        <v>302</v>
      </c>
      <c r="D355" s="12" t="s">
        <v>4</v>
      </c>
      <c r="E355" s="12" t="s">
        <v>7</v>
      </c>
      <c r="F355" s="8">
        <v>19.2598602522738</v>
      </c>
    </row>
    <row r="356" spans="1:6" ht="13">
      <c r="A356" s="12" t="s">
        <v>27</v>
      </c>
      <c r="B356" s="8" t="s">
        <v>285</v>
      </c>
      <c r="C356" s="12" t="s">
        <v>302</v>
      </c>
      <c r="D356" s="12" t="s">
        <v>4</v>
      </c>
      <c r="E356" s="12" t="s">
        <v>7</v>
      </c>
      <c r="F356" s="8">
        <v>13.1308419288516</v>
      </c>
    </row>
    <row r="357" spans="1:6" ht="13">
      <c r="A357" s="12" t="s">
        <v>28</v>
      </c>
      <c r="B357" s="8" t="s">
        <v>286</v>
      </c>
      <c r="C357" s="12" t="s">
        <v>302</v>
      </c>
      <c r="D357" s="12" t="s">
        <v>4</v>
      </c>
      <c r="E357" s="12" t="s">
        <v>7</v>
      </c>
      <c r="F357" s="8">
        <v>12.350058088354601</v>
      </c>
    </row>
    <row r="358" spans="1:6" ht="13">
      <c r="A358" s="12" t="s">
        <v>29</v>
      </c>
      <c r="B358" s="8" t="s">
        <v>287</v>
      </c>
      <c r="C358" s="12" t="s">
        <v>302</v>
      </c>
      <c r="D358" s="12" t="s">
        <v>4</v>
      </c>
      <c r="E358" s="12" t="s">
        <v>7</v>
      </c>
      <c r="F358" s="8">
        <v>19.270416049782199</v>
      </c>
    </row>
    <row r="359" spans="1:6" ht="13">
      <c r="A359" s="12" t="s">
        <v>30</v>
      </c>
      <c r="B359" s="8" t="s">
        <v>288</v>
      </c>
      <c r="C359" s="12" t="s">
        <v>302</v>
      </c>
      <c r="D359" s="12" t="s">
        <v>4</v>
      </c>
      <c r="E359" s="12" t="s">
        <v>7</v>
      </c>
      <c r="F359" s="8">
        <v>20.504261893477</v>
      </c>
    </row>
    <row r="360" spans="1:6" ht="13">
      <c r="A360" s="12" t="s">
        <v>31</v>
      </c>
      <c r="B360" s="8" t="s">
        <v>289</v>
      </c>
      <c r="C360" s="12" t="s">
        <v>302</v>
      </c>
      <c r="D360" s="12" t="s">
        <v>4</v>
      </c>
      <c r="E360" s="12" t="s">
        <v>7</v>
      </c>
      <c r="F360" s="8">
        <v>15.9954555876749</v>
      </c>
    </row>
    <row r="361" spans="1:6" ht="13">
      <c r="A361" s="12" t="s">
        <v>32</v>
      </c>
      <c r="B361" s="8" t="s">
        <v>290</v>
      </c>
      <c r="C361" s="12" t="s">
        <v>302</v>
      </c>
      <c r="D361" s="12" t="s">
        <v>4</v>
      </c>
      <c r="E361" s="12" t="s">
        <v>7</v>
      </c>
      <c r="F361" s="8">
        <v>9.5226596788482993</v>
      </c>
    </row>
    <row r="362" spans="1:6" ht="13">
      <c r="A362" s="12" t="s">
        <v>33</v>
      </c>
      <c r="B362" s="8" t="s">
        <v>291</v>
      </c>
      <c r="C362" s="12" t="s">
        <v>302</v>
      </c>
      <c r="D362" s="12" t="s">
        <v>4</v>
      </c>
      <c r="E362" s="12" t="s">
        <v>7</v>
      </c>
      <c r="F362" s="8">
        <v>20.850817341640401</v>
      </c>
    </row>
    <row r="363" spans="1:6" ht="13">
      <c r="A363" s="12" t="s">
        <v>34</v>
      </c>
      <c r="B363" s="8" t="s">
        <v>292</v>
      </c>
      <c r="C363" s="12" t="s">
        <v>302</v>
      </c>
      <c r="D363" s="12" t="s">
        <v>4</v>
      </c>
      <c r="E363" s="12" t="s">
        <v>7</v>
      </c>
      <c r="F363" s="8">
        <v>21.481041453828698</v>
      </c>
    </row>
    <row r="364" spans="1:6" ht="13">
      <c r="A364" s="12" t="s">
        <v>35</v>
      </c>
      <c r="B364" s="8" t="s">
        <v>293</v>
      </c>
      <c r="C364" s="12" t="s">
        <v>302</v>
      </c>
      <c r="D364" s="12" t="s">
        <v>4</v>
      </c>
      <c r="E364" s="12" t="s">
        <v>7</v>
      </c>
      <c r="F364" s="8">
        <v>13.4867439328013</v>
      </c>
    </row>
    <row r="365" spans="1:6" ht="13">
      <c r="A365" s="12" t="s">
        <v>3</v>
      </c>
      <c r="B365" s="8" t="s">
        <v>261</v>
      </c>
      <c r="C365" s="12" t="s">
        <v>303</v>
      </c>
      <c r="D365" s="12" t="s">
        <v>4</v>
      </c>
      <c r="E365" s="12" t="s">
        <v>7</v>
      </c>
      <c r="F365" s="8">
        <v>15.4812110179501</v>
      </c>
    </row>
    <row r="366" spans="1:6" ht="13">
      <c r="A366" s="12" t="s">
        <v>4</v>
      </c>
      <c r="B366" s="8" t="s">
        <v>262</v>
      </c>
      <c r="C366" s="12" t="s">
        <v>303</v>
      </c>
      <c r="D366" s="12" t="s">
        <v>4</v>
      </c>
      <c r="E366" s="12" t="s">
        <v>7</v>
      </c>
      <c r="F366" s="8">
        <v>9.7572834399881607</v>
      </c>
    </row>
    <row r="367" spans="1:6" ht="13">
      <c r="A367" s="12" t="s">
        <v>5</v>
      </c>
      <c r="B367" s="8" t="s">
        <v>263</v>
      </c>
      <c r="C367" s="12" t="s">
        <v>303</v>
      </c>
      <c r="D367" s="12" t="s">
        <v>4</v>
      </c>
      <c r="E367" s="12" t="s">
        <v>7</v>
      </c>
      <c r="F367" s="8">
        <v>28.4035932106048</v>
      </c>
    </row>
    <row r="368" spans="1:6" ht="13">
      <c r="A368" s="12" t="s">
        <v>6</v>
      </c>
      <c r="B368" s="8" t="s">
        <v>264</v>
      </c>
      <c r="C368" s="12" t="s">
        <v>303</v>
      </c>
      <c r="D368" s="12" t="s">
        <v>4</v>
      </c>
      <c r="E368" s="12" t="s">
        <v>7</v>
      </c>
      <c r="F368" s="8">
        <v>14.4716674317459</v>
      </c>
    </row>
    <row r="369" spans="1:6" ht="13">
      <c r="A369" s="12" t="s">
        <v>7</v>
      </c>
      <c r="B369" s="8" t="s">
        <v>265</v>
      </c>
      <c r="C369" s="12" t="s">
        <v>303</v>
      </c>
      <c r="D369" s="12" t="s">
        <v>4</v>
      </c>
      <c r="E369" s="12" t="s">
        <v>7</v>
      </c>
      <c r="F369" s="8">
        <v>13.1967528854522</v>
      </c>
    </row>
    <row r="370" spans="1:6" ht="13">
      <c r="A370" s="12" t="s">
        <v>8</v>
      </c>
      <c r="B370" s="8" t="s">
        <v>266</v>
      </c>
      <c r="C370" s="12" t="s">
        <v>303</v>
      </c>
      <c r="D370" s="12" t="s">
        <v>4</v>
      </c>
      <c r="E370" s="12" t="s">
        <v>7</v>
      </c>
      <c r="F370" s="8">
        <v>12.431882899499801</v>
      </c>
    </row>
    <row r="371" spans="1:6" ht="13">
      <c r="A371" s="12" t="s">
        <v>9</v>
      </c>
      <c r="B371" s="8" t="s">
        <v>267</v>
      </c>
      <c r="C371" s="12" t="s">
        <v>303</v>
      </c>
      <c r="D371" s="12" t="s">
        <v>4</v>
      </c>
      <c r="E371" s="12" t="s">
        <v>7</v>
      </c>
      <c r="F371" s="8">
        <v>17.700025415421099</v>
      </c>
    </row>
    <row r="372" spans="1:6" ht="13">
      <c r="A372" s="12" t="s">
        <v>10</v>
      </c>
      <c r="B372" s="8" t="s">
        <v>268</v>
      </c>
      <c r="C372" s="12" t="s">
        <v>303</v>
      </c>
      <c r="D372" s="12" t="s">
        <v>4</v>
      </c>
      <c r="E372" s="12" t="s">
        <v>7</v>
      </c>
      <c r="F372" s="8">
        <v>22.484502847424402</v>
      </c>
    </row>
    <row r="373" spans="1:6" ht="13">
      <c r="A373" s="12" t="s">
        <v>11</v>
      </c>
      <c r="B373" s="8" t="s">
        <v>269</v>
      </c>
      <c r="C373" s="12" t="s">
        <v>303</v>
      </c>
      <c r="D373" s="12" t="s">
        <v>4</v>
      </c>
      <c r="E373" s="12" t="s">
        <v>7</v>
      </c>
      <c r="F373" s="8">
        <v>19.842295388891799</v>
      </c>
    </row>
    <row r="374" spans="1:6" ht="13">
      <c r="A374" s="12" t="s">
        <v>12</v>
      </c>
      <c r="B374" s="8" t="s">
        <v>270</v>
      </c>
      <c r="C374" s="12" t="s">
        <v>303</v>
      </c>
      <c r="D374" s="12" t="s">
        <v>4</v>
      </c>
      <c r="E374" s="12" t="s">
        <v>7</v>
      </c>
      <c r="F374" s="8">
        <v>21.198505666029199</v>
      </c>
    </row>
    <row r="375" spans="1:6" ht="13">
      <c r="A375" s="12" t="s">
        <v>13</v>
      </c>
      <c r="B375" s="8" t="s">
        <v>271</v>
      </c>
      <c r="C375" s="12" t="s">
        <v>303</v>
      </c>
      <c r="D375" s="12" t="s">
        <v>4</v>
      </c>
      <c r="E375" s="12" t="s">
        <v>7</v>
      </c>
      <c r="F375" s="8">
        <v>12.7626606492419</v>
      </c>
    </row>
    <row r="376" spans="1:6" ht="13">
      <c r="A376" s="12" t="s">
        <v>14</v>
      </c>
      <c r="B376" s="8" t="s">
        <v>272</v>
      </c>
      <c r="C376" s="12" t="s">
        <v>303</v>
      </c>
      <c r="D376" s="12" t="s">
        <v>4</v>
      </c>
      <c r="E376" s="12" t="s">
        <v>7</v>
      </c>
      <c r="F376" s="8">
        <v>9.8887905185129998</v>
      </c>
    </row>
    <row r="377" spans="1:6" ht="13">
      <c r="A377" s="12" t="s">
        <v>15</v>
      </c>
      <c r="B377" s="8" t="s">
        <v>273</v>
      </c>
      <c r="C377" s="12" t="s">
        <v>303</v>
      </c>
      <c r="D377" s="12" t="s">
        <v>4</v>
      </c>
      <c r="E377" s="12" t="s">
        <v>7</v>
      </c>
      <c r="F377" s="8">
        <v>15.800614223509999</v>
      </c>
    </row>
    <row r="378" spans="1:6" ht="13">
      <c r="A378" s="12" t="s">
        <v>16</v>
      </c>
      <c r="B378" s="8" t="s">
        <v>274</v>
      </c>
      <c r="C378" s="12" t="s">
        <v>303</v>
      </c>
      <c r="D378" s="12" t="s">
        <v>4</v>
      </c>
      <c r="E378" s="12" t="s">
        <v>7</v>
      </c>
      <c r="F378" s="8">
        <v>9.00585675963368</v>
      </c>
    </row>
    <row r="379" spans="1:6" ht="13">
      <c r="A379" s="12" t="s">
        <v>17</v>
      </c>
      <c r="B379" s="8" t="s">
        <v>275</v>
      </c>
      <c r="C379" s="12" t="s">
        <v>303</v>
      </c>
      <c r="D379" s="12" t="s">
        <v>4</v>
      </c>
      <c r="E379" s="12" t="s">
        <v>7</v>
      </c>
      <c r="F379" s="8">
        <v>15.156783552215099</v>
      </c>
    </row>
    <row r="380" spans="1:6" ht="13">
      <c r="A380" s="12" t="s">
        <v>18</v>
      </c>
      <c r="B380" s="8" t="s">
        <v>276</v>
      </c>
      <c r="C380" s="12" t="s">
        <v>303</v>
      </c>
      <c r="D380" s="12" t="s">
        <v>4</v>
      </c>
      <c r="E380" s="12" t="s">
        <v>7</v>
      </c>
      <c r="F380" s="8">
        <v>8.0065503913233798</v>
      </c>
    </row>
    <row r="381" spans="1:6" ht="13">
      <c r="A381" s="12" t="s">
        <v>19</v>
      </c>
      <c r="B381" s="8" t="s">
        <v>277</v>
      </c>
      <c r="C381" s="12" t="s">
        <v>303</v>
      </c>
      <c r="D381" s="12" t="s">
        <v>4</v>
      </c>
      <c r="E381" s="12" t="s">
        <v>7</v>
      </c>
      <c r="F381" s="8">
        <v>11.0464837844847</v>
      </c>
    </row>
    <row r="382" spans="1:6" ht="13">
      <c r="A382" s="12" t="s">
        <v>20</v>
      </c>
      <c r="B382" s="8" t="s">
        <v>278</v>
      </c>
      <c r="C382" s="12" t="s">
        <v>303</v>
      </c>
      <c r="D382" s="12" t="s">
        <v>4</v>
      </c>
      <c r="E382" s="12" t="s">
        <v>7</v>
      </c>
      <c r="F382" s="8">
        <v>14.028258656788701</v>
      </c>
    </row>
    <row r="383" spans="1:6" ht="13">
      <c r="A383" s="12" t="s">
        <v>21</v>
      </c>
      <c r="B383" s="8" t="s">
        <v>279</v>
      </c>
      <c r="C383" s="12" t="s">
        <v>303</v>
      </c>
      <c r="D383" s="12" t="s">
        <v>4</v>
      </c>
      <c r="E383" s="12" t="s">
        <v>7</v>
      </c>
      <c r="F383" s="8">
        <v>17.849991210917999</v>
      </c>
    </row>
    <row r="384" spans="1:6" ht="13">
      <c r="A384" s="12" t="s">
        <v>22</v>
      </c>
      <c r="B384" s="8" t="s">
        <v>280</v>
      </c>
      <c r="C384" s="12" t="s">
        <v>303</v>
      </c>
      <c r="D384" s="12" t="s">
        <v>4</v>
      </c>
      <c r="E384" s="12" t="s">
        <v>7</v>
      </c>
      <c r="F384" s="8">
        <v>14.9090275949488</v>
      </c>
    </row>
    <row r="385" spans="1:6" ht="13">
      <c r="A385" s="12" t="s">
        <v>23</v>
      </c>
      <c r="B385" s="8" t="s">
        <v>281</v>
      </c>
      <c r="C385" s="12" t="s">
        <v>303</v>
      </c>
      <c r="D385" s="12" t="s">
        <v>4</v>
      </c>
      <c r="E385" s="12" t="s">
        <v>7</v>
      </c>
      <c r="F385" s="8">
        <v>16.9277896674323</v>
      </c>
    </row>
    <row r="386" spans="1:6" ht="13">
      <c r="A386" s="12" t="s">
        <v>24</v>
      </c>
      <c r="B386" s="8" t="s">
        <v>282</v>
      </c>
      <c r="C386" s="12" t="s">
        <v>303</v>
      </c>
      <c r="D386" s="12" t="s">
        <v>4</v>
      </c>
      <c r="E386" s="12" t="s">
        <v>7</v>
      </c>
      <c r="F386" s="8">
        <v>14.6522154538913</v>
      </c>
    </row>
    <row r="387" spans="1:6" ht="13">
      <c r="A387" s="12" t="s">
        <v>25</v>
      </c>
      <c r="B387" s="8" t="s">
        <v>283</v>
      </c>
      <c r="C387" s="12" t="s">
        <v>303</v>
      </c>
      <c r="D387" s="12" t="s">
        <v>4</v>
      </c>
      <c r="E387" s="12" t="s">
        <v>7</v>
      </c>
      <c r="F387" s="8">
        <v>10.8051329219498</v>
      </c>
    </row>
    <row r="388" spans="1:6" ht="13">
      <c r="A388" s="12" t="s">
        <v>26</v>
      </c>
      <c r="B388" s="8" t="s">
        <v>284</v>
      </c>
      <c r="C388" s="12" t="s">
        <v>303</v>
      </c>
      <c r="D388" s="12" t="s">
        <v>4</v>
      </c>
      <c r="E388" s="12" t="s">
        <v>7</v>
      </c>
      <c r="F388" s="8">
        <v>20.1196637417675</v>
      </c>
    </row>
    <row r="389" spans="1:6" ht="13">
      <c r="A389" s="12" t="s">
        <v>27</v>
      </c>
      <c r="B389" s="8" t="s">
        <v>285</v>
      </c>
      <c r="C389" s="12" t="s">
        <v>303</v>
      </c>
      <c r="D389" s="12" t="s">
        <v>4</v>
      </c>
      <c r="E389" s="12" t="s">
        <v>7</v>
      </c>
      <c r="F389" s="8">
        <v>12.7391094831675</v>
      </c>
    </row>
    <row r="390" spans="1:6" ht="13">
      <c r="A390" s="12" t="s">
        <v>28</v>
      </c>
      <c r="B390" s="8" t="s">
        <v>286</v>
      </c>
      <c r="C390" s="12" t="s">
        <v>303</v>
      </c>
      <c r="D390" s="12" t="s">
        <v>4</v>
      </c>
      <c r="E390" s="12" t="s">
        <v>7</v>
      </c>
      <c r="F390" s="8">
        <v>15.9129976303778</v>
      </c>
    </row>
    <row r="391" spans="1:6" ht="13">
      <c r="A391" s="12" t="s">
        <v>29</v>
      </c>
      <c r="B391" s="8" t="s">
        <v>287</v>
      </c>
      <c r="C391" s="12" t="s">
        <v>303</v>
      </c>
      <c r="D391" s="12" t="s">
        <v>4</v>
      </c>
      <c r="E391" s="12" t="s">
        <v>7</v>
      </c>
      <c r="F391" s="8">
        <v>21.310739763365799</v>
      </c>
    </row>
    <row r="392" spans="1:6" ht="13">
      <c r="A392" s="12" t="s">
        <v>30</v>
      </c>
      <c r="B392" s="8" t="s">
        <v>288</v>
      </c>
      <c r="C392" s="12" t="s">
        <v>303</v>
      </c>
      <c r="D392" s="12" t="s">
        <v>4</v>
      </c>
      <c r="E392" s="12" t="s">
        <v>7</v>
      </c>
      <c r="F392" s="8">
        <v>21.3043265830017</v>
      </c>
    </row>
    <row r="393" spans="1:6" ht="13">
      <c r="A393" s="12" t="s">
        <v>31</v>
      </c>
      <c r="B393" s="8" t="s">
        <v>289</v>
      </c>
      <c r="C393" s="12" t="s">
        <v>303</v>
      </c>
      <c r="D393" s="12" t="s">
        <v>4</v>
      </c>
      <c r="E393" s="12" t="s">
        <v>7</v>
      </c>
      <c r="F393" s="8">
        <v>17.3465535279229</v>
      </c>
    </row>
    <row r="394" spans="1:6" ht="13">
      <c r="A394" s="12" t="s">
        <v>32</v>
      </c>
      <c r="B394" s="8" t="s">
        <v>290</v>
      </c>
      <c r="C394" s="12" t="s">
        <v>303</v>
      </c>
      <c r="D394" s="12" t="s">
        <v>4</v>
      </c>
      <c r="E394" s="12" t="s">
        <v>7</v>
      </c>
      <c r="F394" s="8">
        <v>8.6993472143686397</v>
      </c>
    </row>
    <row r="395" spans="1:6" ht="13">
      <c r="A395" s="12" t="s">
        <v>33</v>
      </c>
      <c r="B395" s="8" t="s">
        <v>291</v>
      </c>
      <c r="C395" s="12" t="s">
        <v>303</v>
      </c>
      <c r="D395" s="12" t="s">
        <v>4</v>
      </c>
      <c r="E395" s="12" t="s">
        <v>7</v>
      </c>
      <c r="F395" s="8">
        <v>20.8906973084067</v>
      </c>
    </row>
    <row r="396" spans="1:6" ht="13">
      <c r="A396" s="12" t="s">
        <v>34</v>
      </c>
      <c r="B396" s="8" t="s">
        <v>292</v>
      </c>
      <c r="C396" s="12" t="s">
        <v>303</v>
      </c>
      <c r="D396" s="12" t="s">
        <v>4</v>
      </c>
      <c r="E396" s="12" t="s">
        <v>7</v>
      </c>
      <c r="F396" s="8">
        <v>21.305746485679801</v>
      </c>
    </row>
    <row r="397" spans="1:6" ht="13">
      <c r="A397" s="12" t="s">
        <v>35</v>
      </c>
      <c r="B397" s="8" t="s">
        <v>293</v>
      </c>
      <c r="C397" s="12" t="s">
        <v>303</v>
      </c>
      <c r="D397" s="12" t="s">
        <v>4</v>
      </c>
      <c r="E397" s="12" t="s">
        <v>7</v>
      </c>
      <c r="F397" s="8">
        <v>11.3282281663221</v>
      </c>
    </row>
    <row r="398" spans="1:6" ht="13">
      <c r="A398" s="12" t="s">
        <v>3</v>
      </c>
      <c r="B398" s="8" t="s">
        <v>261</v>
      </c>
      <c r="C398" s="12" t="s">
        <v>304</v>
      </c>
      <c r="D398" s="12" t="s">
        <v>4</v>
      </c>
      <c r="E398" s="12" t="s">
        <v>7</v>
      </c>
      <c r="F398" s="8">
        <v>15.4958205526311</v>
      </c>
    </row>
    <row r="399" spans="1:6" ht="13">
      <c r="A399" s="12" t="s">
        <v>4</v>
      </c>
      <c r="B399" s="8" t="s">
        <v>262</v>
      </c>
      <c r="C399" s="12" t="s">
        <v>304</v>
      </c>
      <c r="D399" s="12" t="s">
        <v>4</v>
      </c>
      <c r="E399" s="12" t="s">
        <v>7</v>
      </c>
      <c r="F399" s="8">
        <v>10.9908404275437</v>
      </c>
    </row>
    <row r="400" spans="1:6" ht="13">
      <c r="A400" s="12" t="s">
        <v>5</v>
      </c>
      <c r="B400" s="8" t="s">
        <v>263</v>
      </c>
      <c r="C400" s="12" t="s">
        <v>304</v>
      </c>
      <c r="D400" s="12" t="s">
        <v>4</v>
      </c>
      <c r="E400" s="12" t="s">
        <v>7</v>
      </c>
      <c r="F400" s="8">
        <v>25.637948359433501</v>
      </c>
    </row>
    <row r="401" spans="1:6" ht="13">
      <c r="A401" s="12" t="s">
        <v>6</v>
      </c>
      <c r="B401" s="8" t="s">
        <v>264</v>
      </c>
      <c r="C401" s="12" t="s">
        <v>304</v>
      </c>
      <c r="D401" s="12" t="s">
        <v>4</v>
      </c>
      <c r="E401" s="12" t="s">
        <v>7</v>
      </c>
      <c r="F401" s="8">
        <v>15.4523212567888</v>
      </c>
    </row>
    <row r="402" spans="1:6" ht="13">
      <c r="A402" s="12" t="s">
        <v>7</v>
      </c>
      <c r="B402" s="8" t="s">
        <v>265</v>
      </c>
      <c r="C402" s="12" t="s">
        <v>304</v>
      </c>
      <c r="D402" s="12" t="s">
        <v>4</v>
      </c>
      <c r="E402" s="12" t="s">
        <v>7</v>
      </c>
      <c r="F402" s="8">
        <v>16.886718072165699</v>
      </c>
    </row>
    <row r="403" spans="1:6" ht="13">
      <c r="A403" s="12" t="s">
        <v>8</v>
      </c>
      <c r="B403" s="8" t="s">
        <v>266</v>
      </c>
      <c r="C403" s="12" t="s">
        <v>304</v>
      </c>
      <c r="D403" s="12" t="s">
        <v>4</v>
      </c>
      <c r="E403" s="12" t="s">
        <v>7</v>
      </c>
      <c r="F403" s="8">
        <v>14.1945039581637</v>
      </c>
    </row>
    <row r="404" spans="1:6" ht="13">
      <c r="A404" s="12" t="s">
        <v>9</v>
      </c>
      <c r="B404" s="8" t="s">
        <v>267</v>
      </c>
      <c r="C404" s="12" t="s">
        <v>304</v>
      </c>
      <c r="D404" s="12" t="s">
        <v>4</v>
      </c>
      <c r="E404" s="12" t="s">
        <v>7</v>
      </c>
      <c r="F404" s="8">
        <v>17.774565189699</v>
      </c>
    </row>
    <row r="405" spans="1:6" ht="13">
      <c r="A405" s="12" t="s">
        <v>10</v>
      </c>
      <c r="B405" s="8" t="s">
        <v>268</v>
      </c>
      <c r="C405" s="12" t="s">
        <v>304</v>
      </c>
      <c r="D405" s="12" t="s">
        <v>4</v>
      </c>
      <c r="E405" s="12" t="s">
        <v>7</v>
      </c>
      <c r="F405" s="8">
        <v>23.432529036808901</v>
      </c>
    </row>
    <row r="406" spans="1:6" ht="13">
      <c r="A406" s="12" t="s">
        <v>11</v>
      </c>
      <c r="B406" s="8" t="s">
        <v>269</v>
      </c>
      <c r="C406" s="12" t="s">
        <v>304</v>
      </c>
      <c r="D406" s="12" t="s">
        <v>4</v>
      </c>
      <c r="E406" s="12" t="s">
        <v>7</v>
      </c>
      <c r="F406" s="8">
        <v>19.138151863083401</v>
      </c>
    </row>
    <row r="407" spans="1:6" ht="13">
      <c r="A407" s="12" t="s">
        <v>12</v>
      </c>
      <c r="B407" s="8" t="s">
        <v>270</v>
      </c>
      <c r="C407" s="12" t="s">
        <v>304</v>
      </c>
      <c r="D407" s="12" t="s">
        <v>4</v>
      </c>
      <c r="E407" s="12" t="s">
        <v>7</v>
      </c>
      <c r="F407" s="8">
        <v>21.736649982000401</v>
      </c>
    </row>
    <row r="408" spans="1:6" ht="13">
      <c r="A408" s="12" t="s">
        <v>13</v>
      </c>
      <c r="B408" s="8" t="s">
        <v>271</v>
      </c>
      <c r="C408" s="12" t="s">
        <v>304</v>
      </c>
      <c r="D408" s="12" t="s">
        <v>4</v>
      </c>
      <c r="E408" s="12" t="s">
        <v>7</v>
      </c>
      <c r="F408" s="8">
        <v>10.791093279271699</v>
      </c>
    </row>
    <row r="409" spans="1:6" ht="13">
      <c r="A409" s="12" t="s">
        <v>14</v>
      </c>
      <c r="B409" s="8" t="s">
        <v>272</v>
      </c>
      <c r="C409" s="12" t="s">
        <v>304</v>
      </c>
      <c r="D409" s="12" t="s">
        <v>4</v>
      </c>
      <c r="E409" s="12" t="s">
        <v>7</v>
      </c>
      <c r="F409" s="8">
        <v>9.4259357977271794</v>
      </c>
    </row>
    <row r="410" spans="1:6" ht="13">
      <c r="A410" s="12" t="s">
        <v>15</v>
      </c>
      <c r="B410" s="8" t="s">
        <v>273</v>
      </c>
      <c r="C410" s="12" t="s">
        <v>304</v>
      </c>
      <c r="D410" s="12" t="s">
        <v>4</v>
      </c>
      <c r="E410" s="12" t="s">
        <v>7</v>
      </c>
      <c r="F410" s="8">
        <v>16.0845172447567</v>
      </c>
    </row>
    <row r="411" spans="1:6" ht="13">
      <c r="A411" s="12" t="s">
        <v>16</v>
      </c>
      <c r="B411" s="8" t="s">
        <v>274</v>
      </c>
      <c r="C411" s="12" t="s">
        <v>304</v>
      </c>
      <c r="D411" s="12" t="s">
        <v>4</v>
      </c>
      <c r="E411" s="12" t="s">
        <v>7</v>
      </c>
      <c r="F411" s="8">
        <v>10.1670076245295</v>
      </c>
    </row>
    <row r="412" spans="1:6" ht="13">
      <c r="A412" s="12" t="s">
        <v>17</v>
      </c>
      <c r="B412" s="8" t="s">
        <v>275</v>
      </c>
      <c r="C412" s="12" t="s">
        <v>304</v>
      </c>
      <c r="D412" s="12" t="s">
        <v>4</v>
      </c>
      <c r="E412" s="12" t="s">
        <v>7</v>
      </c>
      <c r="F412" s="8">
        <v>14.5876337008446</v>
      </c>
    </row>
    <row r="413" spans="1:6" ht="13">
      <c r="A413" s="12" t="s">
        <v>18</v>
      </c>
      <c r="B413" s="8" t="s">
        <v>276</v>
      </c>
      <c r="C413" s="12" t="s">
        <v>304</v>
      </c>
      <c r="D413" s="12" t="s">
        <v>4</v>
      </c>
      <c r="E413" s="12" t="s">
        <v>7</v>
      </c>
      <c r="F413" s="8">
        <v>8.7119471978362295</v>
      </c>
    </row>
    <row r="414" spans="1:6" ht="13">
      <c r="A414" s="12" t="s">
        <v>19</v>
      </c>
      <c r="B414" s="8" t="s">
        <v>277</v>
      </c>
      <c r="C414" s="12" t="s">
        <v>304</v>
      </c>
      <c r="D414" s="12" t="s">
        <v>4</v>
      </c>
      <c r="E414" s="12" t="s">
        <v>7</v>
      </c>
      <c r="F414" s="8">
        <v>11.537930220294101</v>
      </c>
    </row>
    <row r="415" spans="1:6" ht="13">
      <c r="A415" s="12" t="s">
        <v>20</v>
      </c>
      <c r="B415" s="8" t="s">
        <v>278</v>
      </c>
      <c r="C415" s="12" t="s">
        <v>304</v>
      </c>
      <c r="D415" s="12" t="s">
        <v>4</v>
      </c>
      <c r="E415" s="12" t="s">
        <v>7</v>
      </c>
      <c r="F415" s="8">
        <v>14.954283396177599</v>
      </c>
    </row>
    <row r="416" spans="1:6" ht="13">
      <c r="A416" s="12" t="s">
        <v>21</v>
      </c>
      <c r="B416" s="8" t="s">
        <v>279</v>
      </c>
      <c r="C416" s="12" t="s">
        <v>304</v>
      </c>
      <c r="D416" s="12" t="s">
        <v>4</v>
      </c>
      <c r="E416" s="12" t="s">
        <v>7</v>
      </c>
      <c r="F416" s="8">
        <v>19.0177762887432</v>
      </c>
    </row>
    <row r="417" spans="1:6" ht="13">
      <c r="A417" s="12" t="s">
        <v>22</v>
      </c>
      <c r="B417" s="8" t="s">
        <v>280</v>
      </c>
      <c r="C417" s="12" t="s">
        <v>304</v>
      </c>
      <c r="D417" s="12" t="s">
        <v>4</v>
      </c>
      <c r="E417" s="12" t="s">
        <v>7</v>
      </c>
      <c r="F417" s="8">
        <v>15.227860234583099</v>
      </c>
    </row>
    <row r="418" spans="1:6" ht="13">
      <c r="A418" s="12" t="s">
        <v>23</v>
      </c>
      <c r="B418" s="8" t="s">
        <v>281</v>
      </c>
      <c r="C418" s="12" t="s">
        <v>304</v>
      </c>
      <c r="D418" s="12" t="s">
        <v>4</v>
      </c>
      <c r="E418" s="12" t="s">
        <v>7</v>
      </c>
      <c r="F418" s="8">
        <v>17.735424321946301</v>
      </c>
    </row>
    <row r="419" spans="1:6" ht="13">
      <c r="A419" s="12" t="s">
        <v>24</v>
      </c>
      <c r="B419" s="8" t="s">
        <v>282</v>
      </c>
      <c r="C419" s="12" t="s">
        <v>304</v>
      </c>
      <c r="D419" s="12" t="s">
        <v>4</v>
      </c>
      <c r="E419" s="12" t="s">
        <v>7</v>
      </c>
      <c r="F419" s="8">
        <v>13.655908456392099</v>
      </c>
    </row>
    <row r="420" spans="1:6" ht="13">
      <c r="A420" s="12" t="s">
        <v>25</v>
      </c>
      <c r="B420" s="8" t="s">
        <v>283</v>
      </c>
      <c r="C420" s="12" t="s">
        <v>304</v>
      </c>
      <c r="D420" s="12" t="s">
        <v>4</v>
      </c>
      <c r="E420" s="12" t="s">
        <v>7</v>
      </c>
      <c r="F420" s="8">
        <v>12.422816047972001</v>
      </c>
    </row>
    <row r="421" spans="1:6" ht="13">
      <c r="A421" s="12" t="s">
        <v>26</v>
      </c>
      <c r="B421" s="8" t="s">
        <v>284</v>
      </c>
      <c r="C421" s="12" t="s">
        <v>304</v>
      </c>
      <c r="D421" s="12" t="s">
        <v>4</v>
      </c>
      <c r="E421" s="12" t="s">
        <v>7</v>
      </c>
      <c r="F421" s="8">
        <v>15.791147295351401</v>
      </c>
    </row>
    <row r="422" spans="1:6" ht="13">
      <c r="A422" s="12" t="s">
        <v>27</v>
      </c>
      <c r="B422" s="8" t="s">
        <v>285</v>
      </c>
      <c r="C422" s="12" t="s">
        <v>304</v>
      </c>
      <c r="D422" s="12" t="s">
        <v>4</v>
      </c>
      <c r="E422" s="12" t="s">
        <v>7</v>
      </c>
      <c r="F422" s="8">
        <v>14.359547318082701</v>
      </c>
    </row>
    <row r="423" spans="1:6" ht="13">
      <c r="A423" s="12" t="s">
        <v>28</v>
      </c>
      <c r="B423" s="8" t="s">
        <v>286</v>
      </c>
      <c r="C423" s="12" t="s">
        <v>304</v>
      </c>
      <c r="D423" s="12" t="s">
        <v>4</v>
      </c>
      <c r="E423" s="12" t="s">
        <v>7</v>
      </c>
      <c r="F423" s="8">
        <v>12.741501053262599</v>
      </c>
    </row>
    <row r="424" spans="1:6" ht="13">
      <c r="A424" s="12" t="s">
        <v>29</v>
      </c>
      <c r="B424" s="8" t="s">
        <v>287</v>
      </c>
      <c r="C424" s="12" t="s">
        <v>304</v>
      </c>
      <c r="D424" s="12" t="s">
        <v>4</v>
      </c>
      <c r="E424" s="12" t="s">
        <v>7</v>
      </c>
      <c r="F424" s="8">
        <v>23.128938010809499</v>
      </c>
    </row>
    <row r="425" spans="1:6" ht="13">
      <c r="A425" s="12" t="s">
        <v>30</v>
      </c>
      <c r="B425" s="8" t="s">
        <v>288</v>
      </c>
      <c r="C425" s="12" t="s">
        <v>304</v>
      </c>
      <c r="D425" s="12" t="s">
        <v>4</v>
      </c>
      <c r="E425" s="12" t="s">
        <v>7</v>
      </c>
      <c r="F425" s="8">
        <v>21.8781030081742</v>
      </c>
    </row>
    <row r="426" spans="1:6" ht="13">
      <c r="A426" s="12" t="s">
        <v>31</v>
      </c>
      <c r="B426" s="8" t="s">
        <v>289</v>
      </c>
      <c r="C426" s="12" t="s">
        <v>304</v>
      </c>
      <c r="D426" s="12" t="s">
        <v>4</v>
      </c>
      <c r="E426" s="12" t="s">
        <v>7</v>
      </c>
      <c r="F426" s="8">
        <v>15.9545869585783</v>
      </c>
    </row>
    <row r="427" spans="1:6" ht="13">
      <c r="A427" s="12" t="s">
        <v>32</v>
      </c>
      <c r="B427" s="8" t="s">
        <v>290</v>
      </c>
      <c r="C427" s="12" t="s">
        <v>304</v>
      </c>
      <c r="D427" s="12" t="s">
        <v>4</v>
      </c>
      <c r="E427" s="12" t="s">
        <v>7</v>
      </c>
      <c r="F427" s="8">
        <v>7.3039784524428901</v>
      </c>
    </row>
    <row r="428" spans="1:6" ht="13">
      <c r="A428" s="12" t="s">
        <v>33</v>
      </c>
      <c r="B428" s="8" t="s">
        <v>291</v>
      </c>
      <c r="C428" s="12" t="s">
        <v>304</v>
      </c>
      <c r="D428" s="12" t="s">
        <v>4</v>
      </c>
      <c r="E428" s="12" t="s">
        <v>7</v>
      </c>
      <c r="F428" s="8">
        <v>19.675344176268801</v>
      </c>
    </row>
    <row r="429" spans="1:6" ht="13">
      <c r="A429" s="12" t="s">
        <v>34</v>
      </c>
      <c r="B429" s="8" t="s">
        <v>292</v>
      </c>
      <c r="C429" s="12" t="s">
        <v>304</v>
      </c>
      <c r="D429" s="12" t="s">
        <v>4</v>
      </c>
      <c r="E429" s="12" t="s">
        <v>7</v>
      </c>
      <c r="F429" s="8">
        <v>21.365359991513099</v>
      </c>
    </row>
    <row r="430" spans="1:6" ht="13">
      <c r="A430" s="12" t="s">
        <v>35</v>
      </c>
      <c r="B430" s="8" t="s">
        <v>293</v>
      </c>
      <c r="C430" s="12" t="s">
        <v>304</v>
      </c>
      <c r="D430" s="12" t="s">
        <v>4</v>
      </c>
      <c r="E430" s="12" t="s">
        <v>7</v>
      </c>
      <c r="F430" s="8">
        <v>12.803406616046599</v>
      </c>
    </row>
    <row r="431" spans="1:6" ht="13">
      <c r="A431" s="12" t="s">
        <v>3</v>
      </c>
      <c r="B431" s="8" t="s">
        <v>261</v>
      </c>
      <c r="C431" s="12" t="s">
        <v>216</v>
      </c>
      <c r="D431" s="12" t="s">
        <v>4</v>
      </c>
      <c r="E431" s="12" t="s">
        <v>7</v>
      </c>
      <c r="F431" s="8">
        <v>16.0440837925346</v>
      </c>
    </row>
    <row r="432" spans="1:6" ht="13">
      <c r="A432" s="12" t="s">
        <v>4</v>
      </c>
      <c r="B432" s="8" t="s">
        <v>262</v>
      </c>
      <c r="C432" s="12" t="s">
        <v>216</v>
      </c>
      <c r="D432" s="12" t="s">
        <v>4</v>
      </c>
      <c r="E432" s="12" t="s">
        <v>7</v>
      </c>
      <c r="F432" s="8">
        <v>12.3376433361304</v>
      </c>
    </row>
    <row r="433" spans="1:6" ht="13">
      <c r="A433" s="12" t="s">
        <v>5</v>
      </c>
      <c r="B433" s="8" t="s">
        <v>263</v>
      </c>
      <c r="C433" s="12" t="s">
        <v>216</v>
      </c>
      <c r="D433" s="12" t="s">
        <v>4</v>
      </c>
      <c r="E433" s="12" t="s">
        <v>7</v>
      </c>
      <c r="F433" s="8">
        <v>30.4087503927034</v>
      </c>
    </row>
    <row r="434" spans="1:6" ht="13">
      <c r="A434" s="12" t="s">
        <v>6</v>
      </c>
      <c r="B434" s="8" t="s">
        <v>264</v>
      </c>
      <c r="C434" s="12" t="s">
        <v>216</v>
      </c>
      <c r="D434" s="12" t="s">
        <v>4</v>
      </c>
      <c r="E434" s="12" t="s">
        <v>7</v>
      </c>
      <c r="F434" s="8">
        <v>14.178552281196099</v>
      </c>
    </row>
    <row r="435" spans="1:6" ht="13">
      <c r="A435" s="12" t="s">
        <v>7</v>
      </c>
      <c r="B435" s="8" t="s">
        <v>265</v>
      </c>
      <c r="C435" s="12" t="s">
        <v>216</v>
      </c>
      <c r="D435" s="12" t="s">
        <v>4</v>
      </c>
      <c r="E435" s="12" t="s">
        <v>7</v>
      </c>
      <c r="F435" s="8">
        <v>16.792994922118201</v>
      </c>
    </row>
    <row r="436" spans="1:6" ht="13">
      <c r="A436" s="12" t="s">
        <v>8</v>
      </c>
      <c r="B436" s="8" t="s">
        <v>266</v>
      </c>
      <c r="C436" s="12" t="s">
        <v>216</v>
      </c>
      <c r="D436" s="12" t="s">
        <v>4</v>
      </c>
      <c r="E436" s="12" t="s">
        <v>7</v>
      </c>
      <c r="F436" s="8">
        <v>15.503180050963699</v>
      </c>
    </row>
    <row r="437" spans="1:6" ht="13">
      <c r="A437" s="12" t="s">
        <v>9</v>
      </c>
      <c r="B437" s="8" t="s">
        <v>267</v>
      </c>
      <c r="C437" s="12" t="s">
        <v>216</v>
      </c>
      <c r="D437" s="12" t="s">
        <v>4</v>
      </c>
      <c r="E437" s="12" t="s">
        <v>7</v>
      </c>
      <c r="F437" s="8">
        <v>20.913392413666902</v>
      </c>
    </row>
    <row r="438" spans="1:6" ht="13">
      <c r="A438" s="12" t="s">
        <v>10</v>
      </c>
      <c r="B438" s="8" t="s">
        <v>268</v>
      </c>
      <c r="C438" s="12" t="s">
        <v>216</v>
      </c>
      <c r="D438" s="12" t="s">
        <v>4</v>
      </c>
      <c r="E438" s="12" t="s">
        <v>7</v>
      </c>
      <c r="F438" s="8">
        <v>22.755835977035701</v>
      </c>
    </row>
    <row r="439" spans="1:6" ht="13">
      <c r="A439" s="12" t="s">
        <v>11</v>
      </c>
      <c r="B439" s="8" t="s">
        <v>269</v>
      </c>
      <c r="C439" s="12" t="s">
        <v>216</v>
      </c>
      <c r="D439" s="12" t="s">
        <v>4</v>
      </c>
      <c r="E439" s="12" t="s">
        <v>7</v>
      </c>
      <c r="F439" s="8">
        <v>19.483701643905601</v>
      </c>
    </row>
    <row r="440" spans="1:6" ht="13">
      <c r="A440" s="12" t="s">
        <v>12</v>
      </c>
      <c r="B440" s="8" t="s">
        <v>270</v>
      </c>
      <c r="C440" s="12" t="s">
        <v>216</v>
      </c>
      <c r="D440" s="12" t="s">
        <v>4</v>
      </c>
      <c r="E440" s="12" t="s">
        <v>7</v>
      </c>
      <c r="F440" s="8">
        <v>21.593942208866999</v>
      </c>
    </row>
    <row r="441" spans="1:6" ht="13">
      <c r="A441" s="12" t="s">
        <v>13</v>
      </c>
      <c r="B441" s="8" t="s">
        <v>271</v>
      </c>
      <c r="C441" s="12" t="s">
        <v>216</v>
      </c>
      <c r="D441" s="12" t="s">
        <v>4</v>
      </c>
      <c r="E441" s="12" t="s">
        <v>7</v>
      </c>
      <c r="F441" s="8">
        <v>12.144589178764299</v>
      </c>
    </row>
    <row r="442" spans="1:6" ht="13">
      <c r="A442" s="12" t="s">
        <v>14</v>
      </c>
      <c r="B442" s="8" t="s">
        <v>272</v>
      </c>
      <c r="C442" s="12" t="s">
        <v>216</v>
      </c>
      <c r="D442" s="12" t="s">
        <v>4</v>
      </c>
      <c r="E442" s="12" t="s">
        <v>7</v>
      </c>
      <c r="F442" s="8">
        <v>9.6471191769231197</v>
      </c>
    </row>
    <row r="443" spans="1:6" ht="13">
      <c r="A443" s="12" t="s">
        <v>15</v>
      </c>
      <c r="B443" s="8" t="s">
        <v>273</v>
      </c>
      <c r="C443" s="12" t="s">
        <v>216</v>
      </c>
      <c r="D443" s="12" t="s">
        <v>4</v>
      </c>
      <c r="E443" s="12" t="s">
        <v>7</v>
      </c>
      <c r="F443" s="8">
        <v>18.1189922079787</v>
      </c>
    </row>
    <row r="444" spans="1:6" ht="13">
      <c r="A444" s="12" t="s">
        <v>16</v>
      </c>
      <c r="B444" s="8" t="s">
        <v>274</v>
      </c>
      <c r="C444" s="12" t="s">
        <v>216</v>
      </c>
      <c r="D444" s="12" t="s">
        <v>4</v>
      </c>
      <c r="E444" s="12" t="s">
        <v>7</v>
      </c>
      <c r="F444" s="8">
        <v>9.7994194738069407</v>
      </c>
    </row>
    <row r="445" spans="1:6" ht="13">
      <c r="A445" s="12" t="s">
        <v>17</v>
      </c>
      <c r="B445" s="8" t="s">
        <v>275</v>
      </c>
      <c r="C445" s="12" t="s">
        <v>216</v>
      </c>
      <c r="D445" s="12" t="s">
        <v>4</v>
      </c>
      <c r="E445" s="12" t="s">
        <v>7</v>
      </c>
      <c r="F445" s="8">
        <v>15.7714389599345</v>
      </c>
    </row>
    <row r="446" spans="1:6" ht="13">
      <c r="A446" s="12" t="s">
        <v>18</v>
      </c>
      <c r="B446" s="8" t="s">
        <v>276</v>
      </c>
      <c r="C446" s="12" t="s">
        <v>216</v>
      </c>
      <c r="D446" s="12" t="s">
        <v>4</v>
      </c>
      <c r="E446" s="12" t="s">
        <v>7</v>
      </c>
      <c r="F446" s="8">
        <v>9.0477349959231805</v>
      </c>
    </row>
    <row r="447" spans="1:6" ht="13">
      <c r="A447" s="12" t="s">
        <v>19</v>
      </c>
      <c r="B447" s="8" t="s">
        <v>277</v>
      </c>
      <c r="C447" s="12" t="s">
        <v>216</v>
      </c>
      <c r="D447" s="12" t="s">
        <v>4</v>
      </c>
      <c r="E447" s="12" t="s">
        <v>7</v>
      </c>
      <c r="F447" s="8">
        <v>10.8171925367553</v>
      </c>
    </row>
    <row r="448" spans="1:6" ht="13">
      <c r="A448" s="12" t="s">
        <v>20</v>
      </c>
      <c r="B448" s="8" t="s">
        <v>278</v>
      </c>
      <c r="C448" s="12" t="s">
        <v>216</v>
      </c>
      <c r="D448" s="12" t="s">
        <v>4</v>
      </c>
      <c r="E448" s="12" t="s">
        <v>7</v>
      </c>
      <c r="F448" s="8">
        <v>16.028072176714101</v>
      </c>
    </row>
    <row r="449" spans="1:6" ht="13">
      <c r="A449" s="12" t="s">
        <v>21</v>
      </c>
      <c r="B449" s="8" t="s">
        <v>279</v>
      </c>
      <c r="C449" s="12" t="s">
        <v>216</v>
      </c>
      <c r="D449" s="12" t="s">
        <v>4</v>
      </c>
      <c r="E449" s="12" t="s">
        <v>7</v>
      </c>
      <c r="F449" s="8">
        <v>21.821044739251601</v>
      </c>
    </row>
    <row r="450" spans="1:6" ht="13">
      <c r="A450" s="12" t="s">
        <v>22</v>
      </c>
      <c r="B450" s="8" t="s">
        <v>280</v>
      </c>
      <c r="C450" s="12" t="s">
        <v>216</v>
      </c>
      <c r="D450" s="12" t="s">
        <v>4</v>
      </c>
      <c r="E450" s="12" t="s">
        <v>7</v>
      </c>
      <c r="F450" s="8">
        <v>15.567582566162701</v>
      </c>
    </row>
    <row r="451" spans="1:6" ht="13">
      <c r="A451" s="12" t="s">
        <v>23</v>
      </c>
      <c r="B451" s="8" t="s">
        <v>281</v>
      </c>
      <c r="C451" s="12" t="s">
        <v>216</v>
      </c>
      <c r="D451" s="12" t="s">
        <v>4</v>
      </c>
      <c r="E451" s="12" t="s">
        <v>7</v>
      </c>
      <c r="F451" s="8">
        <v>17.101833042466801</v>
      </c>
    </row>
    <row r="452" spans="1:6" ht="13">
      <c r="A452" s="12" t="s">
        <v>24</v>
      </c>
      <c r="B452" s="8" t="s">
        <v>282</v>
      </c>
      <c r="C452" s="12" t="s">
        <v>216</v>
      </c>
      <c r="D452" s="12" t="s">
        <v>4</v>
      </c>
      <c r="E452" s="12" t="s">
        <v>7</v>
      </c>
      <c r="F452" s="8">
        <v>13.0628221388183</v>
      </c>
    </row>
    <row r="453" spans="1:6" ht="13">
      <c r="A453" s="12" t="s">
        <v>25</v>
      </c>
      <c r="B453" s="8" t="s">
        <v>283</v>
      </c>
      <c r="C453" s="12" t="s">
        <v>216</v>
      </c>
      <c r="D453" s="12" t="s">
        <v>4</v>
      </c>
      <c r="E453" s="12" t="s">
        <v>7</v>
      </c>
      <c r="F453" s="8">
        <v>12.8974011736635</v>
      </c>
    </row>
    <row r="454" spans="1:6" ht="13">
      <c r="A454" s="12" t="s">
        <v>26</v>
      </c>
      <c r="B454" s="8" t="s">
        <v>284</v>
      </c>
      <c r="C454" s="12" t="s">
        <v>216</v>
      </c>
      <c r="D454" s="12" t="s">
        <v>4</v>
      </c>
      <c r="E454" s="12" t="s">
        <v>7</v>
      </c>
      <c r="F454" s="8">
        <v>18.234430251200301</v>
      </c>
    </row>
    <row r="455" spans="1:6" ht="13">
      <c r="A455" s="12" t="s">
        <v>27</v>
      </c>
      <c r="B455" s="8" t="s">
        <v>285</v>
      </c>
      <c r="C455" s="12" t="s">
        <v>216</v>
      </c>
      <c r="D455" s="12" t="s">
        <v>4</v>
      </c>
      <c r="E455" s="12" t="s">
        <v>7</v>
      </c>
      <c r="F455" s="8">
        <v>13.3996610368294</v>
      </c>
    </row>
    <row r="456" spans="1:6" ht="13">
      <c r="A456" s="12" t="s">
        <v>28</v>
      </c>
      <c r="B456" s="8" t="s">
        <v>286</v>
      </c>
      <c r="C456" s="12" t="s">
        <v>216</v>
      </c>
      <c r="D456" s="12" t="s">
        <v>4</v>
      </c>
      <c r="E456" s="12" t="s">
        <v>7</v>
      </c>
      <c r="F456" s="8">
        <v>15.7160406558187</v>
      </c>
    </row>
    <row r="457" spans="1:6" ht="13">
      <c r="A457" s="12" t="s">
        <v>29</v>
      </c>
      <c r="B457" s="8" t="s">
        <v>287</v>
      </c>
      <c r="C457" s="12" t="s">
        <v>216</v>
      </c>
      <c r="D457" s="12" t="s">
        <v>4</v>
      </c>
      <c r="E457" s="12" t="s">
        <v>7</v>
      </c>
      <c r="F457" s="8">
        <v>22.157065630088901</v>
      </c>
    </row>
    <row r="458" spans="1:6" ht="13">
      <c r="A458" s="12" t="s">
        <v>30</v>
      </c>
      <c r="B458" s="8" t="s">
        <v>288</v>
      </c>
      <c r="C458" s="12" t="s">
        <v>216</v>
      </c>
      <c r="D458" s="12" t="s">
        <v>4</v>
      </c>
      <c r="E458" s="12" t="s">
        <v>7</v>
      </c>
      <c r="F458" s="8">
        <v>21.900801748648799</v>
      </c>
    </row>
    <row r="459" spans="1:6" ht="13">
      <c r="A459" s="12" t="s">
        <v>31</v>
      </c>
      <c r="B459" s="8" t="s">
        <v>289</v>
      </c>
      <c r="C459" s="12" t="s">
        <v>216</v>
      </c>
      <c r="D459" s="12" t="s">
        <v>4</v>
      </c>
      <c r="E459" s="12" t="s">
        <v>7</v>
      </c>
      <c r="F459" s="8">
        <v>18.219981187356002</v>
      </c>
    </row>
    <row r="460" spans="1:6" ht="13">
      <c r="A460" s="12" t="s">
        <v>32</v>
      </c>
      <c r="B460" s="8" t="s">
        <v>290</v>
      </c>
      <c r="C460" s="12" t="s">
        <v>216</v>
      </c>
      <c r="D460" s="12" t="s">
        <v>4</v>
      </c>
      <c r="E460" s="12" t="s">
        <v>7</v>
      </c>
      <c r="F460" s="8">
        <v>10.076435811491701</v>
      </c>
    </row>
    <row r="461" spans="1:6" ht="13">
      <c r="A461" s="12" t="s">
        <v>33</v>
      </c>
      <c r="B461" s="8" t="s">
        <v>291</v>
      </c>
      <c r="C461" s="12" t="s">
        <v>216</v>
      </c>
      <c r="D461" s="12" t="s">
        <v>4</v>
      </c>
      <c r="E461" s="12" t="s">
        <v>7</v>
      </c>
      <c r="F461" s="8">
        <v>20.059967561808399</v>
      </c>
    </row>
    <row r="462" spans="1:6" ht="13">
      <c r="A462" s="12" t="s">
        <v>34</v>
      </c>
      <c r="B462" s="8" t="s">
        <v>292</v>
      </c>
      <c r="C462" s="12" t="s">
        <v>216</v>
      </c>
      <c r="D462" s="12" t="s">
        <v>4</v>
      </c>
      <c r="E462" s="12" t="s">
        <v>7</v>
      </c>
      <c r="F462" s="8">
        <v>22.369069218166999</v>
      </c>
    </row>
    <row r="463" spans="1:6" ht="13">
      <c r="A463" s="12" t="s">
        <v>35</v>
      </c>
      <c r="B463" s="8" t="s">
        <v>293</v>
      </c>
      <c r="C463" s="12" t="s">
        <v>216</v>
      </c>
      <c r="D463" s="12" t="s">
        <v>4</v>
      </c>
      <c r="E463" s="12" t="s">
        <v>7</v>
      </c>
      <c r="F463" s="8">
        <v>13.228362636939201</v>
      </c>
    </row>
    <row r="464" spans="1:6" ht="13">
      <c r="A464" s="12" t="s">
        <v>3</v>
      </c>
      <c r="B464" s="8" t="s">
        <v>261</v>
      </c>
      <c r="C464" s="12" t="s">
        <v>305</v>
      </c>
      <c r="D464" s="12" t="s">
        <v>4</v>
      </c>
      <c r="E464" s="12" t="s">
        <v>7</v>
      </c>
      <c r="F464" s="8">
        <v>14.0752635714731</v>
      </c>
    </row>
    <row r="465" spans="1:6" ht="13">
      <c r="A465" s="12" t="s">
        <v>4</v>
      </c>
      <c r="B465" s="8" t="s">
        <v>262</v>
      </c>
      <c r="C465" s="12" t="s">
        <v>305</v>
      </c>
      <c r="D465" s="12" t="s">
        <v>4</v>
      </c>
      <c r="E465" s="12" t="s">
        <v>7</v>
      </c>
      <c r="F465" s="8">
        <v>8.8244173175319496</v>
      </c>
    </row>
    <row r="466" spans="1:6" ht="13">
      <c r="A466" s="12" t="s">
        <v>5</v>
      </c>
      <c r="B466" s="8" t="s">
        <v>263</v>
      </c>
      <c r="C466" s="12" t="s">
        <v>305</v>
      </c>
      <c r="D466" s="12" t="s">
        <v>4</v>
      </c>
      <c r="E466" s="12" t="s">
        <v>7</v>
      </c>
      <c r="F466" s="8">
        <v>25.860620920758901</v>
      </c>
    </row>
    <row r="467" spans="1:6" ht="13">
      <c r="A467" s="12" t="s">
        <v>6</v>
      </c>
      <c r="B467" s="8" t="s">
        <v>264</v>
      </c>
      <c r="C467" s="12" t="s">
        <v>305</v>
      </c>
      <c r="D467" s="12" t="s">
        <v>4</v>
      </c>
      <c r="E467" s="12" t="s">
        <v>7</v>
      </c>
      <c r="F467" s="8">
        <v>16.9933812220257</v>
      </c>
    </row>
    <row r="468" spans="1:6" ht="13">
      <c r="A468" s="12" t="s">
        <v>7</v>
      </c>
      <c r="B468" s="8" t="s">
        <v>265</v>
      </c>
      <c r="C468" s="12" t="s">
        <v>305</v>
      </c>
      <c r="D468" s="12" t="s">
        <v>4</v>
      </c>
      <c r="E468" s="12" t="s">
        <v>7</v>
      </c>
      <c r="F468" s="8">
        <v>14.904365522280299</v>
      </c>
    </row>
    <row r="469" spans="1:6" ht="13">
      <c r="A469" s="12" t="s">
        <v>8</v>
      </c>
      <c r="B469" s="8" t="s">
        <v>266</v>
      </c>
      <c r="C469" s="12" t="s">
        <v>305</v>
      </c>
      <c r="D469" s="12" t="s">
        <v>4</v>
      </c>
      <c r="E469" s="12" t="s">
        <v>7</v>
      </c>
      <c r="F469" s="8">
        <v>12.825044283823299</v>
      </c>
    </row>
    <row r="470" spans="1:6" ht="13">
      <c r="A470" s="12" t="s">
        <v>9</v>
      </c>
      <c r="B470" s="8" t="s">
        <v>267</v>
      </c>
      <c r="C470" s="12" t="s">
        <v>305</v>
      </c>
      <c r="D470" s="12" t="s">
        <v>4</v>
      </c>
      <c r="E470" s="12" t="s">
        <v>7</v>
      </c>
      <c r="F470" s="8">
        <v>16.8055498191979</v>
      </c>
    </row>
    <row r="471" spans="1:6" ht="13">
      <c r="A471" s="12" t="s">
        <v>10</v>
      </c>
      <c r="B471" s="8" t="s">
        <v>268</v>
      </c>
      <c r="C471" s="12" t="s">
        <v>305</v>
      </c>
      <c r="D471" s="12" t="s">
        <v>4</v>
      </c>
      <c r="E471" s="12" t="s">
        <v>7</v>
      </c>
      <c r="F471" s="8">
        <v>21.018212628970801</v>
      </c>
    </row>
    <row r="472" spans="1:6" ht="13">
      <c r="A472" s="12" t="s">
        <v>11</v>
      </c>
      <c r="B472" s="8" t="s">
        <v>269</v>
      </c>
      <c r="C472" s="12" t="s">
        <v>305</v>
      </c>
      <c r="D472" s="12" t="s">
        <v>4</v>
      </c>
      <c r="E472" s="12" t="s">
        <v>7</v>
      </c>
      <c r="F472" s="8">
        <v>18.536401522501201</v>
      </c>
    </row>
    <row r="473" spans="1:6" ht="13">
      <c r="A473" s="12" t="s">
        <v>12</v>
      </c>
      <c r="B473" s="8" t="s">
        <v>270</v>
      </c>
      <c r="C473" s="12" t="s">
        <v>305</v>
      </c>
      <c r="D473" s="12" t="s">
        <v>4</v>
      </c>
      <c r="E473" s="12" t="s">
        <v>7</v>
      </c>
      <c r="F473" s="8">
        <v>19.8408713563365</v>
      </c>
    </row>
    <row r="474" spans="1:6" ht="13">
      <c r="A474" s="12" t="s">
        <v>13</v>
      </c>
      <c r="B474" s="8" t="s">
        <v>271</v>
      </c>
      <c r="C474" s="12" t="s">
        <v>305</v>
      </c>
      <c r="D474" s="12" t="s">
        <v>4</v>
      </c>
      <c r="E474" s="12" t="s">
        <v>7</v>
      </c>
      <c r="F474" s="8">
        <v>11.224443631245</v>
      </c>
    </row>
    <row r="475" spans="1:6" ht="13">
      <c r="A475" s="12" t="s">
        <v>14</v>
      </c>
      <c r="B475" s="8" t="s">
        <v>272</v>
      </c>
      <c r="C475" s="12" t="s">
        <v>305</v>
      </c>
      <c r="D475" s="12" t="s">
        <v>4</v>
      </c>
      <c r="E475" s="12" t="s">
        <v>7</v>
      </c>
      <c r="F475" s="8">
        <v>7.2152724641495398</v>
      </c>
    </row>
    <row r="476" spans="1:6" ht="13">
      <c r="A476" s="12" t="s">
        <v>15</v>
      </c>
      <c r="B476" s="8" t="s">
        <v>273</v>
      </c>
      <c r="C476" s="12" t="s">
        <v>305</v>
      </c>
      <c r="D476" s="12" t="s">
        <v>4</v>
      </c>
      <c r="E476" s="12" t="s">
        <v>7</v>
      </c>
      <c r="F476" s="8">
        <v>14.976705571249701</v>
      </c>
    </row>
    <row r="477" spans="1:6" ht="13">
      <c r="A477" s="12" t="s">
        <v>16</v>
      </c>
      <c r="B477" s="8" t="s">
        <v>274</v>
      </c>
      <c r="C477" s="12" t="s">
        <v>305</v>
      </c>
      <c r="D477" s="12" t="s">
        <v>4</v>
      </c>
      <c r="E477" s="12" t="s">
        <v>7</v>
      </c>
      <c r="F477" s="8">
        <v>6.4111483529160997</v>
      </c>
    </row>
    <row r="478" spans="1:6" ht="13">
      <c r="A478" s="12" t="s">
        <v>17</v>
      </c>
      <c r="B478" s="8" t="s">
        <v>275</v>
      </c>
      <c r="C478" s="12" t="s">
        <v>305</v>
      </c>
      <c r="D478" s="12" t="s">
        <v>4</v>
      </c>
      <c r="E478" s="12" t="s">
        <v>7</v>
      </c>
      <c r="F478" s="8">
        <v>13.3825826006998</v>
      </c>
    </row>
    <row r="479" spans="1:6" ht="13">
      <c r="A479" s="12" t="s">
        <v>18</v>
      </c>
      <c r="B479" s="8" t="s">
        <v>276</v>
      </c>
      <c r="C479" s="12" t="s">
        <v>305</v>
      </c>
      <c r="D479" s="12" t="s">
        <v>4</v>
      </c>
      <c r="E479" s="12" t="s">
        <v>7</v>
      </c>
      <c r="F479" s="8">
        <v>8.2630268879762099</v>
      </c>
    </row>
    <row r="480" spans="1:6" ht="13">
      <c r="A480" s="12" t="s">
        <v>19</v>
      </c>
      <c r="B480" s="8" t="s">
        <v>277</v>
      </c>
      <c r="C480" s="12" t="s">
        <v>305</v>
      </c>
      <c r="D480" s="12" t="s">
        <v>4</v>
      </c>
      <c r="E480" s="12" t="s">
        <v>7</v>
      </c>
      <c r="F480" s="8">
        <v>9.0853895579171695</v>
      </c>
    </row>
    <row r="481" spans="1:6" ht="13">
      <c r="A481" s="12" t="s">
        <v>20</v>
      </c>
      <c r="B481" s="8" t="s">
        <v>278</v>
      </c>
      <c r="C481" s="12" t="s">
        <v>305</v>
      </c>
      <c r="D481" s="12" t="s">
        <v>4</v>
      </c>
      <c r="E481" s="12" t="s">
        <v>7</v>
      </c>
      <c r="F481" s="8">
        <v>13.2634404624766</v>
      </c>
    </row>
    <row r="482" spans="1:6" ht="13">
      <c r="A482" s="12" t="s">
        <v>21</v>
      </c>
      <c r="B482" s="8" t="s">
        <v>279</v>
      </c>
      <c r="C482" s="12" t="s">
        <v>305</v>
      </c>
      <c r="D482" s="12" t="s">
        <v>4</v>
      </c>
      <c r="E482" s="12" t="s">
        <v>7</v>
      </c>
      <c r="F482" s="8">
        <v>21.0072865273841</v>
      </c>
    </row>
    <row r="483" spans="1:6" ht="13">
      <c r="A483" s="12" t="s">
        <v>22</v>
      </c>
      <c r="B483" s="8" t="s">
        <v>280</v>
      </c>
      <c r="C483" s="12" t="s">
        <v>305</v>
      </c>
      <c r="D483" s="12" t="s">
        <v>4</v>
      </c>
      <c r="E483" s="12" t="s">
        <v>7</v>
      </c>
      <c r="F483" s="8">
        <v>14.960465438459201</v>
      </c>
    </row>
    <row r="484" spans="1:6" ht="13">
      <c r="A484" s="12" t="s">
        <v>23</v>
      </c>
      <c r="B484" s="8" t="s">
        <v>281</v>
      </c>
      <c r="C484" s="12" t="s">
        <v>305</v>
      </c>
      <c r="D484" s="12" t="s">
        <v>4</v>
      </c>
      <c r="E484" s="12" t="s">
        <v>7</v>
      </c>
      <c r="F484" s="8">
        <v>13.3085678245121</v>
      </c>
    </row>
    <row r="485" spans="1:6" ht="13">
      <c r="A485" s="12" t="s">
        <v>24</v>
      </c>
      <c r="B485" s="8" t="s">
        <v>282</v>
      </c>
      <c r="C485" s="12" t="s">
        <v>305</v>
      </c>
      <c r="D485" s="12" t="s">
        <v>4</v>
      </c>
      <c r="E485" s="12" t="s">
        <v>7</v>
      </c>
      <c r="F485" s="8">
        <v>11.5906005099864</v>
      </c>
    </row>
    <row r="486" spans="1:6" ht="13">
      <c r="A486" s="12" t="s">
        <v>25</v>
      </c>
      <c r="B486" s="8" t="s">
        <v>283</v>
      </c>
      <c r="C486" s="12" t="s">
        <v>305</v>
      </c>
      <c r="D486" s="12" t="s">
        <v>4</v>
      </c>
      <c r="E486" s="12" t="s">
        <v>7</v>
      </c>
      <c r="F486" s="8">
        <v>13.3946019754039</v>
      </c>
    </row>
    <row r="487" spans="1:6" ht="13">
      <c r="A487" s="12" t="s">
        <v>26</v>
      </c>
      <c r="B487" s="8" t="s">
        <v>284</v>
      </c>
      <c r="C487" s="12" t="s">
        <v>305</v>
      </c>
      <c r="D487" s="12" t="s">
        <v>4</v>
      </c>
      <c r="E487" s="12" t="s">
        <v>7</v>
      </c>
      <c r="F487" s="8">
        <v>17.396892710292601</v>
      </c>
    </row>
    <row r="488" spans="1:6" ht="13">
      <c r="A488" s="12" t="s">
        <v>27</v>
      </c>
      <c r="B488" s="8" t="s">
        <v>285</v>
      </c>
      <c r="C488" s="12" t="s">
        <v>305</v>
      </c>
      <c r="D488" s="12" t="s">
        <v>4</v>
      </c>
      <c r="E488" s="12" t="s">
        <v>7</v>
      </c>
      <c r="F488" s="8">
        <v>11.2079444850299</v>
      </c>
    </row>
    <row r="489" spans="1:6" ht="13">
      <c r="A489" s="12" t="s">
        <v>28</v>
      </c>
      <c r="B489" s="8" t="s">
        <v>286</v>
      </c>
      <c r="C489" s="12" t="s">
        <v>305</v>
      </c>
      <c r="D489" s="12" t="s">
        <v>4</v>
      </c>
      <c r="E489" s="12" t="s">
        <v>7</v>
      </c>
      <c r="F489" s="8">
        <v>12.853261751940201</v>
      </c>
    </row>
    <row r="490" spans="1:6" ht="13">
      <c r="A490" s="12" t="s">
        <v>29</v>
      </c>
      <c r="B490" s="8" t="s">
        <v>287</v>
      </c>
      <c r="C490" s="12" t="s">
        <v>305</v>
      </c>
      <c r="D490" s="12" t="s">
        <v>4</v>
      </c>
      <c r="E490" s="12" t="s">
        <v>7</v>
      </c>
      <c r="F490" s="8">
        <v>22.128132491663099</v>
      </c>
    </row>
    <row r="491" spans="1:6" ht="13">
      <c r="A491" s="12" t="s">
        <v>30</v>
      </c>
      <c r="B491" s="8" t="s">
        <v>288</v>
      </c>
      <c r="C491" s="12" t="s">
        <v>305</v>
      </c>
      <c r="D491" s="12" t="s">
        <v>4</v>
      </c>
      <c r="E491" s="12" t="s">
        <v>7</v>
      </c>
      <c r="F491" s="8">
        <v>19.099046646266299</v>
      </c>
    </row>
    <row r="492" spans="1:6" ht="13">
      <c r="A492" s="12" t="s">
        <v>31</v>
      </c>
      <c r="B492" s="8" t="s">
        <v>289</v>
      </c>
      <c r="C492" s="12" t="s">
        <v>305</v>
      </c>
      <c r="D492" s="12" t="s">
        <v>4</v>
      </c>
      <c r="E492" s="12" t="s">
        <v>7</v>
      </c>
      <c r="F492" s="8">
        <v>14.9785597592284</v>
      </c>
    </row>
    <row r="493" spans="1:6" ht="13">
      <c r="A493" s="12" t="s">
        <v>32</v>
      </c>
      <c r="B493" s="8" t="s">
        <v>290</v>
      </c>
      <c r="C493" s="12" t="s">
        <v>305</v>
      </c>
      <c r="D493" s="12" t="s">
        <v>4</v>
      </c>
      <c r="E493" s="12" t="s">
        <v>7</v>
      </c>
      <c r="F493" s="8">
        <v>7.2846706774585401</v>
      </c>
    </row>
    <row r="494" spans="1:6" ht="13">
      <c r="A494" s="12" t="s">
        <v>33</v>
      </c>
      <c r="B494" s="8" t="s">
        <v>291</v>
      </c>
      <c r="C494" s="12" t="s">
        <v>305</v>
      </c>
      <c r="D494" s="12" t="s">
        <v>4</v>
      </c>
      <c r="E494" s="12" t="s">
        <v>7</v>
      </c>
      <c r="F494" s="8">
        <v>18.014305332604501</v>
      </c>
    </row>
    <row r="495" spans="1:6" ht="13">
      <c r="A495" s="12" t="s">
        <v>34</v>
      </c>
      <c r="B495" s="8" t="s">
        <v>292</v>
      </c>
      <c r="C495" s="12" t="s">
        <v>305</v>
      </c>
      <c r="D495" s="12" t="s">
        <v>4</v>
      </c>
      <c r="E495" s="12" t="s">
        <v>7</v>
      </c>
      <c r="F495" s="8">
        <v>17.732697320589399</v>
      </c>
    </row>
    <row r="496" spans="1:6" ht="13">
      <c r="A496" s="12" t="s">
        <v>35</v>
      </c>
      <c r="B496" s="8" t="s">
        <v>293</v>
      </c>
      <c r="C496" s="12" t="s">
        <v>305</v>
      </c>
      <c r="D496" s="12" t="s">
        <v>4</v>
      </c>
      <c r="E496" s="12" t="s">
        <v>7</v>
      </c>
      <c r="F496" s="8">
        <v>10.6599864085173</v>
      </c>
    </row>
    <row r="497" spans="1:6" ht="13">
      <c r="A497" s="12" t="s">
        <v>3</v>
      </c>
      <c r="B497" s="8" t="s">
        <v>261</v>
      </c>
      <c r="C497" s="12" t="s">
        <v>306</v>
      </c>
      <c r="D497" s="12" t="s">
        <v>4</v>
      </c>
      <c r="E497" s="12" t="s">
        <v>7</v>
      </c>
      <c r="F497" s="8">
        <v>13.4385059842503</v>
      </c>
    </row>
    <row r="498" spans="1:6" ht="13">
      <c r="A498" s="12" t="s">
        <v>4</v>
      </c>
      <c r="B498" s="8" t="s">
        <v>262</v>
      </c>
      <c r="C498" s="12" t="s">
        <v>306</v>
      </c>
      <c r="D498" s="12" t="s">
        <v>4</v>
      </c>
      <c r="E498" s="12" t="s">
        <v>7</v>
      </c>
      <c r="F498" s="8">
        <v>8.1906727955145406</v>
      </c>
    </row>
    <row r="499" spans="1:6" ht="13">
      <c r="A499" s="12" t="s">
        <v>5</v>
      </c>
      <c r="B499" s="8" t="s">
        <v>263</v>
      </c>
      <c r="C499" s="12" t="s">
        <v>306</v>
      </c>
      <c r="D499" s="12" t="s">
        <v>4</v>
      </c>
      <c r="E499" s="12" t="s">
        <v>7</v>
      </c>
      <c r="F499" s="8">
        <v>27.4962166522354</v>
      </c>
    </row>
    <row r="500" spans="1:6" ht="13">
      <c r="A500" s="12" t="s">
        <v>6</v>
      </c>
      <c r="B500" s="8" t="s">
        <v>264</v>
      </c>
      <c r="C500" s="12" t="s">
        <v>306</v>
      </c>
      <c r="D500" s="12" t="s">
        <v>4</v>
      </c>
      <c r="E500" s="12" t="s">
        <v>7</v>
      </c>
      <c r="F500" s="8">
        <v>10.121614003815299</v>
      </c>
    </row>
    <row r="501" spans="1:6" ht="13">
      <c r="A501" s="12" t="s">
        <v>7</v>
      </c>
      <c r="B501" s="8" t="s">
        <v>265</v>
      </c>
      <c r="C501" s="12" t="s">
        <v>306</v>
      </c>
      <c r="D501" s="12" t="s">
        <v>4</v>
      </c>
      <c r="E501" s="12" t="s">
        <v>7</v>
      </c>
      <c r="F501" s="8">
        <v>15.736299240586</v>
      </c>
    </row>
    <row r="502" spans="1:6" ht="13">
      <c r="A502" s="12" t="s">
        <v>8</v>
      </c>
      <c r="B502" s="8" t="s">
        <v>266</v>
      </c>
      <c r="C502" s="12" t="s">
        <v>306</v>
      </c>
      <c r="D502" s="12" t="s">
        <v>4</v>
      </c>
      <c r="E502" s="12" t="s">
        <v>7</v>
      </c>
      <c r="F502" s="8">
        <v>9.4610648663356205</v>
      </c>
    </row>
    <row r="503" spans="1:6" ht="13">
      <c r="A503" s="12" t="s">
        <v>9</v>
      </c>
      <c r="B503" s="8" t="s">
        <v>267</v>
      </c>
      <c r="C503" s="12" t="s">
        <v>306</v>
      </c>
      <c r="D503" s="12" t="s">
        <v>4</v>
      </c>
      <c r="E503" s="12" t="s">
        <v>7</v>
      </c>
      <c r="F503" s="8">
        <v>16.498074059574801</v>
      </c>
    </row>
    <row r="504" spans="1:6" ht="13">
      <c r="A504" s="12" t="s">
        <v>10</v>
      </c>
      <c r="B504" s="8" t="s">
        <v>268</v>
      </c>
      <c r="C504" s="12" t="s">
        <v>306</v>
      </c>
      <c r="D504" s="12" t="s">
        <v>4</v>
      </c>
      <c r="E504" s="12" t="s">
        <v>7</v>
      </c>
      <c r="F504" s="8">
        <v>20.9129480019777</v>
      </c>
    </row>
    <row r="505" spans="1:6" ht="13">
      <c r="A505" s="12" t="s">
        <v>11</v>
      </c>
      <c r="B505" s="8" t="s">
        <v>269</v>
      </c>
      <c r="C505" s="12" t="s">
        <v>306</v>
      </c>
      <c r="D505" s="12" t="s">
        <v>4</v>
      </c>
      <c r="E505" s="12" t="s">
        <v>7</v>
      </c>
      <c r="F505" s="8">
        <v>17.6200843433203</v>
      </c>
    </row>
    <row r="506" spans="1:6" ht="13">
      <c r="A506" s="12" t="s">
        <v>12</v>
      </c>
      <c r="B506" s="8" t="s">
        <v>270</v>
      </c>
      <c r="C506" s="12" t="s">
        <v>306</v>
      </c>
      <c r="D506" s="12" t="s">
        <v>4</v>
      </c>
      <c r="E506" s="12" t="s">
        <v>7</v>
      </c>
      <c r="F506" s="8">
        <v>18.572395262946699</v>
      </c>
    </row>
    <row r="507" spans="1:6" ht="13">
      <c r="A507" s="12" t="s">
        <v>13</v>
      </c>
      <c r="B507" s="8" t="s">
        <v>271</v>
      </c>
      <c r="C507" s="12" t="s">
        <v>306</v>
      </c>
      <c r="D507" s="12" t="s">
        <v>4</v>
      </c>
      <c r="E507" s="12" t="s">
        <v>7</v>
      </c>
      <c r="F507" s="8">
        <v>9.7738456410343293</v>
      </c>
    </row>
    <row r="508" spans="1:6" ht="13">
      <c r="A508" s="12" t="s">
        <v>14</v>
      </c>
      <c r="B508" s="8" t="s">
        <v>272</v>
      </c>
      <c r="C508" s="12" t="s">
        <v>306</v>
      </c>
      <c r="D508" s="12" t="s">
        <v>4</v>
      </c>
      <c r="E508" s="12" t="s">
        <v>7</v>
      </c>
      <c r="F508" s="8">
        <v>7.2944842672393699</v>
      </c>
    </row>
    <row r="509" spans="1:6" ht="13">
      <c r="A509" s="12" t="s">
        <v>15</v>
      </c>
      <c r="B509" s="8" t="s">
        <v>273</v>
      </c>
      <c r="C509" s="12" t="s">
        <v>306</v>
      </c>
      <c r="D509" s="12" t="s">
        <v>4</v>
      </c>
      <c r="E509" s="12" t="s">
        <v>7</v>
      </c>
      <c r="F509" s="8">
        <v>14.952669051425699</v>
      </c>
    </row>
    <row r="510" spans="1:6" ht="13">
      <c r="A510" s="12" t="s">
        <v>16</v>
      </c>
      <c r="B510" s="8" t="s">
        <v>274</v>
      </c>
      <c r="C510" s="12" t="s">
        <v>306</v>
      </c>
      <c r="D510" s="12" t="s">
        <v>4</v>
      </c>
      <c r="E510" s="12" t="s">
        <v>7</v>
      </c>
      <c r="F510" s="8">
        <v>6.6676552391621904</v>
      </c>
    </row>
    <row r="511" spans="1:6" ht="13">
      <c r="A511" s="12" t="s">
        <v>17</v>
      </c>
      <c r="B511" s="8" t="s">
        <v>275</v>
      </c>
      <c r="C511" s="12" t="s">
        <v>306</v>
      </c>
      <c r="D511" s="12" t="s">
        <v>4</v>
      </c>
      <c r="E511" s="12" t="s">
        <v>7</v>
      </c>
      <c r="F511" s="8">
        <v>13.147340770358401</v>
      </c>
    </row>
    <row r="512" spans="1:6" ht="13">
      <c r="A512" s="12" t="s">
        <v>18</v>
      </c>
      <c r="B512" s="8" t="s">
        <v>276</v>
      </c>
      <c r="C512" s="12" t="s">
        <v>306</v>
      </c>
      <c r="D512" s="12" t="s">
        <v>4</v>
      </c>
      <c r="E512" s="12" t="s">
        <v>7</v>
      </c>
      <c r="F512" s="8">
        <v>7.1490342474210404</v>
      </c>
    </row>
    <row r="513" spans="1:6" ht="13">
      <c r="A513" s="12" t="s">
        <v>19</v>
      </c>
      <c r="B513" s="8" t="s">
        <v>277</v>
      </c>
      <c r="C513" s="12" t="s">
        <v>306</v>
      </c>
      <c r="D513" s="12" t="s">
        <v>4</v>
      </c>
      <c r="E513" s="12" t="s">
        <v>7</v>
      </c>
      <c r="F513" s="8">
        <v>8.4998555240842197</v>
      </c>
    </row>
    <row r="514" spans="1:6" ht="13">
      <c r="A514" s="12" t="s">
        <v>20</v>
      </c>
      <c r="B514" s="8" t="s">
        <v>278</v>
      </c>
      <c r="C514" s="12" t="s">
        <v>306</v>
      </c>
      <c r="D514" s="12" t="s">
        <v>4</v>
      </c>
      <c r="E514" s="12" t="s">
        <v>7</v>
      </c>
      <c r="F514" s="8">
        <v>12.356402441249701</v>
      </c>
    </row>
    <row r="515" spans="1:6" ht="13">
      <c r="A515" s="12" t="s">
        <v>21</v>
      </c>
      <c r="B515" s="8" t="s">
        <v>279</v>
      </c>
      <c r="C515" s="12" t="s">
        <v>306</v>
      </c>
      <c r="D515" s="12" t="s">
        <v>4</v>
      </c>
      <c r="E515" s="12" t="s">
        <v>7</v>
      </c>
      <c r="F515" s="8">
        <v>16.105856797852098</v>
      </c>
    </row>
    <row r="516" spans="1:6" ht="13">
      <c r="A516" s="12" t="s">
        <v>22</v>
      </c>
      <c r="B516" s="8" t="s">
        <v>280</v>
      </c>
      <c r="C516" s="12" t="s">
        <v>306</v>
      </c>
      <c r="D516" s="12" t="s">
        <v>4</v>
      </c>
      <c r="E516" s="12" t="s">
        <v>7</v>
      </c>
      <c r="F516" s="8">
        <v>13.5724067541725</v>
      </c>
    </row>
    <row r="517" spans="1:6" ht="13">
      <c r="A517" s="12" t="s">
        <v>23</v>
      </c>
      <c r="B517" s="8" t="s">
        <v>281</v>
      </c>
      <c r="C517" s="12" t="s">
        <v>306</v>
      </c>
      <c r="D517" s="12" t="s">
        <v>4</v>
      </c>
      <c r="E517" s="12" t="s">
        <v>7</v>
      </c>
      <c r="F517" s="8">
        <v>13.6324141857004</v>
      </c>
    </row>
    <row r="518" spans="1:6" ht="13">
      <c r="A518" s="12" t="s">
        <v>24</v>
      </c>
      <c r="B518" s="8" t="s">
        <v>282</v>
      </c>
      <c r="C518" s="12" t="s">
        <v>306</v>
      </c>
      <c r="D518" s="12" t="s">
        <v>4</v>
      </c>
      <c r="E518" s="12" t="s">
        <v>7</v>
      </c>
      <c r="F518" s="8">
        <v>10.2449078078543</v>
      </c>
    </row>
    <row r="519" spans="1:6" ht="13">
      <c r="A519" s="12" t="s">
        <v>25</v>
      </c>
      <c r="B519" s="8" t="s">
        <v>283</v>
      </c>
      <c r="C519" s="12" t="s">
        <v>306</v>
      </c>
      <c r="D519" s="12" t="s">
        <v>4</v>
      </c>
      <c r="E519" s="12" t="s">
        <v>7</v>
      </c>
      <c r="F519" s="8">
        <v>10.4068390032691</v>
      </c>
    </row>
    <row r="520" spans="1:6" ht="13">
      <c r="A520" s="12" t="s">
        <v>26</v>
      </c>
      <c r="B520" s="8" t="s">
        <v>284</v>
      </c>
      <c r="C520" s="12" t="s">
        <v>306</v>
      </c>
      <c r="D520" s="12" t="s">
        <v>4</v>
      </c>
      <c r="E520" s="12" t="s">
        <v>7</v>
      </c>
      <c r="F520" s="8">
        <v>19.8653804884758</v>
      </c>
    </row>
    <row r="521" spans="1:6" ht="13">
      <c r="A521" s="12" t="s">
        <v>27</v>
      </c>
      <c r="B521" s="8" t="s">
        <v>285</v>
      </c>
      <c r="C521" s="12" t="s">
        <v>306</v>
      </c>
      <c r="D521" s="12" t="s">
        <v>4</v>
      </c>
      <c r="E521" s="12" t="s">
        <v>7</v>
      </c>
      <c r="F521" s="8">
        <v>10.523184322858601</v>
      </c>
    </row>
    <row r="522" spans="1:6" ht="13">
      <c r="A522" s="12" t="s">
        <v>28</v>
      </c>
      <c r="B522" s="8" t="s">
        <v>286</v>
      </c>
      <c r="C522" s="12" t="s">
        <v>306</v>
      </c>
      <c r="D522" s="12" t="s">
        <v>4</v>
      </c>
      <c r="E522" s="12" t="s">
        <v>7</v>
      </c>
      <c r="F522" s="8">
        <v>12.7485891450102</v>
      </c>
    </row>
    <row r="523" spans="1:6" ht="13">
      <c r="A523" s="12" t="s">
        <v>29</v>
      </c>
      <c r="B523" s="8" t="s">
        <v>287</v>
      </c>
      <c r="C523" s="12" t="s">
        <v>306</v>
      </c>
      <c r="D523" s="12" t="s">
        <v>4</v>
      </c>
      <c r="E523" s="12" t="s">
        <v>7</v>
      </c>
      <c r="F523" s="8">
        <v>21.2798912702211</v>
      </c>
    </row>
    <row r="524" spans="1:6" ht="13">
      <c r="A524" s="12" t="s">
        <v>30</v>
      </c>
      <c r="B524" s="8" t="s">
        <v>288</v>
      </c>
      <c r="C524" s="12" t="s">
        <v>306</v>
      </c>
      <c r="D524" s="12" t="s">
        <v>4</v>
      </c>
      <c r="E524" s="12" t="s">
        <v>7</v>
      </c>
      <c r="F524" s="8">
        <v>18.505317996878201</v>
      </c>
    </row>
    <row r="525" spans="1:6" ht="13">
      <c r="A525" s="12" t="s">
        <v>31</v>
      </c>
      <c r="B525" s="8" t="s">
        <v>289</v>
      </c>
      <c r="C525" s="12" t="s">
        <v>306</v>
      </c>
      <c r="D525" s="12" t="s">
        <v>4</v>
      </c>
      <c r="E525" s="12" t="s">
        <v>7</v>
      </c>
      <c r="F525" s="8">
        <v>15.005717695880699</v>
      </c>
    </row>
    <row r="526" spans="1:6" ht="13">
      <c r="A526" s="12" t="s">
        <v>32</v>
      </c>
      <c r="B526" s="8" t="s">
        <v>290</v>
      </c>
      <c r="C526" s="12" t="s">
        <v>306</v>
      </c>
      <c r="D526" s="12" t="s">
        <v>4</v>
      </c>
      <c r="E526" s="12" t="s">
        <v>7</v>
      </c>
      <c r="F526" s="8">
        <v>6.3837721398170704</v>
      </c>
    </row>
    <row r="527" spans="1:6" ht="13">
      <c r="A527" s="12" t="s">
        <v>33</v>
      </c>
      <c r="B527" s="8" t="s">
        <v>291</v>
      </c>
      <c r="C527" s="12" t="s">
        <v>306</v>
      </c>
      <c r="D527" s="12" t="s">
        <v>4</v>
      </c>
      <c r="E527" s="12" t="s">
        <v>7</v>
      </c>
      <c r="F527" s="8">
        <v>18.214029609448801</v>
      </c>
    </row>
    <row r="528" spans="1:6" ht="13">
      <c r="A528" s="12" t="s">
        <v>34</v>
      </c>
      <c r="B528" s="8" t="s">
        <v>292</v>
      </c>
      <c r="C528" s="12" t="s">
        <v>306</v>
      </c>
      <c r="D528" s="12" t="s">
        <v>4</v>
      </c>
      <c r="E528" s="12" t="s">
        <v>7</v>
      </c>
      <c r="F528" s="8">
        <v>19.9528130156644</v>
      </c>
    </row>
    <row r="529" spans="1:6" ht="13">
      <c r="A529" s="12" t="s">
        <v>35</v>
      </c>
      <c r="B529" s="8" t="s">
        <v>293</v>
      </c>
      <c r="C529" s="12" t="s">
        <v>306</v>
      </c>
      <c r="D529" s="12" t="s">
        <v>4</v>
      </c>
      <c r="E529" s="12" t="s">
        <v>7</v>
      </c>
      <c r="F529" s="8">
        <v>9.4766504120146404</v>
      </c>
    </row>
    <row r="530" spans="1:6" ht="13">
      <c r="A530" s="12" t="s">
        <v>3</v>
      </c>
      <c r="B530" s="8" t="s">
        <v>261</v>
      </c>
      <c r="C530" s="12" t="s">
        <v>307</v>
      </c>
      <c r="D530" s="12" t="s">
        <v>4</v>
      </c>
      <c r="E530" s="12" t="s">
        <v>7</v>
      </c>
      <c r="F530" s="8">
        <v>13.143347609325</v>
      </c>
    </row>
    <row r="531" spans="1:6" ht="13">
      <c r="A531" s="12" t="s">
        <v>4</v>
      </c>
      <c r="B531" s="8" t="s">
        <v>262</v>
      </c>
      <c r="C531" s="12" t="s">
        <v>307</v>
      </c>
      <c r="D531" s="12" t="s">
        <v>4</v>
      </c>
      <c r="E531" s="12" t="s">
        <v>7</v>
      </c>
      <c r="F531" s="8">
        <v>8.6991370009985403</v>
      </c>
    </row>
    <row r="532" spans="1:6" ht="13">
      <c r="A532" s="12" t="s">
        <v>5</v>
      </c>
      <c r="B532" s="8" t="s">
        <v>263</v>
      </c>
      <c r="C532" s="12" t="s">
        <v>307</v>
      </c>
      <c r="D532" s="12" t="s">
        <v>4</v>
      </c>
      <c r="E532" s="12" t="s">
        <v>7</v>
      </c>
      <c r="F532" s="8">
        <v>29.1710442996696</v>
      </c>
    </row>
    <row r="533" spans="1:6" ht="13">
      <c r="A533" s="12" t="s">
        <v>6</v>
      </c>
      <c r="B533" s="8" t="s">
        <v>264</v>
      </c>
      <c r="C533" s="12" t="s">
        <v>307</v>
      </c>
      <c r="D533" s="12" t="s">
        <v>4</v>
      </c>
      <c r="E533" s="12" t="s">
        <v>7</v>
      </c>
      <c r="F533" s="8">
        <v>12.770497678653101</v>
      </c>
    </row>
    <row r="534" spans="1:6" ht="13">
      <c r="A534" s="12" t="s">
        <v>7</v>
      </c>
      <c r="B534" s="8" t="s">
        <v>265</v>
      </c>
      <c r="C534" s="12" t="s">
        <v>307</v>
      </c>
      <c r="D534" s="12" t="s">
        <v>4</v>
      </c>
      <c r="E534" s="12" t="s">
        <v>7</v>
      </c>
      <c r="F534" s="8">
        <v>15.6786419052253</v>
      </c>
    </row>
    <row r="535" spans="1:6" ht="13">
      <c r="A535" s="12" t="s">
        <v>8</v>
      </c>
      <c r="B535" s="8" t="s">
        <v>266</v>
      </c>
      <c r="C535" s="12" t="s">
        <v>307</v>
      </c>
      <c r="D535" s="12" t="s">
        <v>4</v>
      </c>
      <c r="E535" s="12" t="s">
        <v>7</v>
      </c>
      <c r="F535" s="8">
        <v>9.3697098800114293</v>
      </c>
    </row>
    <row r="536" spans="1:6" ht="13">
      <c r="A536" s="12" t="s">
        <v>9</v>
      </c>
      <c r="B536" s="8" t="s">
        <v>267</v>
      </c>
      <c r="C536" s="12" t="s">
        <v>307</v>
      </c>
      <c r="D536" s="12" t="s">
        <v>4</v>
      </c>
      <c r="E536" s="12" t="s">
        <v>7</v>
      </c>
      <c r="F536" s="8">
        <v>15.2459124472574</v>
      </c>
    </row>
    <row r="537" spans="1:6" ht="13">
      <c r="A537" s="12" t="s">
        <v>10</v>
      </c>
      <c r="B537" s="8" t="s">
        <v>268</v>
      </c>
      <c r="C537" s="12" t="s">
        <v>307</v>
      </c>
      <c r="D537" s="12" t="s">
        <v>4</v>
      </c>
      <c r="E537" s="12" t="s">
        <v>7</v>
      </c>
      <c r="F537" s="8">
        <v>22.1087526365108</v>
      </c>
    </row>
    <row r="538" spans="1:6" ht="13">
      <c r="A538" s="12" t="s">
        <v>11</v>
      </c>
      <c r="B538" s="8" t="s">
        <v>269</v>
      </c>
      <c r="C538" s="12" t="s">
        <v>307</v>
      </c>
      <c r="D538" s="12" t="s">
        <v>4</v>
      </c>
      <c r="E538" s="12" t="s">
        <v>7</v>
      </c>
      <c r="F538" s="8">
        <v>15.2107012794625</v>
      </c>
    </row>
    <row r="539" spans="1:6" ht="13">
      <c r="A539" s="12" t="s">
        <v>12</v>
      </c>
      <c r="B539" s="8" t="s">
        <v>270</v>
      </c>
      <c r="C539" s="12" t="s">
        <v>307</v>
      </c>
      <c r="D539" s="12" t="s">
        <v>4</v>
      </c>
      <c r="E539" s="12" t="s">
        <v>7</v>
      </c>
      <c r="F539" s="8">
        <v>18.6074288586093</v>
      </c>
    </row>
    <row r="540" spans="1:6" ht="13">
      <c r="A540" s="12" t="s">
        <v>13</v>
      </c>
      <c r="B540" s="8" t="s">
        <v>271</v>
      </c>
      <c r="C540" s="12" t="s">
        <v>307</v>
      </c>
      <c r="D540" s="12" t="s">
        <v>4</v>
      </c>
      <c r="E540" s="12" t="s">
        <v>7</v>
      </c>
      <c r="F540" s="8">
        <v>9.3139209655245505</v>
      </c>
    </row>
    <row r="541" spans="1:6" ht="13">
      <c r="A541" s="12" t="s">
        <v>14</v>
      </c>
      <c r="B541" s="8" t="s">
        <v>272</v>
      </c>
      <c r="C541" s="12" t="s">
        <v>307</v>
      </c>
      <c r="D541" s="12" t="s">
        <v>4</v>
      </c>
      <c r="E541" s="12" t="s">
        <v>7</v>
      </c>
      <c r="F541" s="8">
        <v>7.3077532915897496</v>
      </c>
    </row>
    <row r="542" spans="1:6" ht="13">
      <c r="A542" s="12" t="s">
        <v>15</v>
      </c>
      <c r="B542" s="8" t="s">
        <v>273</v>
      </c>
      <c r="C542" s="12" t="s">
        <v>307</v>
      </c>
      <c r="D542" s="12" t="s">
        <v>4</v>
      </c>
      <c r="E542" s="12" t="s">
        <v>7</v>
      </c>
      <c r="F542" s="8">
        <v>14.518629407943701</v>
      </c>
    </row>
    <row r="543" spans="1:6" ht="13">
      <c r="A543" s="12" t="s">
        <v>16</v>
      </c>
      <c r="B543" s="8" t="s">
        <v>274</v>
      </c>
      <c r="C543" s="12" t="s">
        <v>307</v>
      </c>
      <c r="D543" s="12" t="s">
        <v>4</v>
      </c>
      <c r="E543" s="12" t="s">
        <v>7</v>
      </c>
      <c r="F543" s="8">
        <v>7.3304842641221404</v>
      </c>
    </row>
    <row r="544" spans="1:6" ht="13">
      <c r="A544" s="12" t="s">
        <v>17</v>
      </c>
      <c r="B544" s="8" t="s">
        <v>275</v>
      </c>
      <c r="C544" s="12" t="s">
        <v>307</v>
      </c>
      <c r="D544" s="12" t="s">
        <v>4</v>
      </c>
      <c r="E544" s="12" t="s">
        <v>7</v>
      </c>
      <c r="F544" s="8">
        <v>13.198382679926</v>
      </c>
    </row>
    <row r="545" spans="1:6" ht="13">
      <c r="A545" s="12" t="s">
        <v>18</v>
      </c>
      <c r="B545" s="8" t="s">
        <v>276</v>
      </c>
      <c r="C545" s="12" t="s">
        <v>307</v>
      </c>
      <c r="D545" s="12" t="s">
        <v>4</v>
      </c>
      <c r="E545" s="12" t="s">
        <v>7</v>
      </c>
      <c r="F545" s="8">
        <v>7.15783163728966</v>
      </c>
    </row>
    <row r="546" spans="1:6" ht="13">
      <c r="A546" s="12" t="s">
        <v>19</v>
      </c>
      <c r="B546" s="8" t="s">
        <v>277</v>
      </c>
      <c r="C546" s="12" t="s">
        <v>307</v>
      </c>
      <c r="D546" s="12" t="s">
        <v>4</v>
      </c>
      <c r="E546" s="12" t="s">
        <v>7</v>
      </c>
      <c r="F546" s="8">
        <v>8.2516120113465004</v>
      </c>
    </row>
    <row r="547" spans="1:6" ht="13">
      <c r="A547" s="12" t="s">
        <v>20</v>
      </c>
      <c r="B547" s="8" t="s">
        <v>278</v>
      </c>
      <c r="C547" s="12" t="s">
        <v>307</v>
      </c>
      <c r="D547" s="12" t="s">
        <v>4</v>
      </c>
      <c r="E547" s="12" t="s">
        <v>7</v>
      </c>
      <c r="F547" s="8">
        <v>11.2720190399328</v>
      </c>
    </row>
    <row r="548" spans="1:6" ht="13">
      <c r="A548" s="12" t="s">
        <v>21</v>
      </c>
      <c r="B548" s="8" t="s">
        <v>279</v>
      </c>
      <c r="C548" s="12" t="s">
        <v>307</v>
      </c>
      <c r="D548" s="12" t="s">
        <v>4</v>
      </c>
      <c r="E548" s="12" t="s">
        <v>7</v>
      </c>
      <c r="F548" s="8">
        <v>14.357442217519401</v>
      </c>
    </row>
    <row r="549" spans="1:6" ht="13">
      <c r="A549" s="12" t="s">
        <v>22</v>
      </c>
      <c r="B549" s="8" t="s">
        <v>280</v>
      </c>
      <c r="C549" s="12" t="s">
        <v>307</v>
      </c>
      <c r="D549" s="12" t="s">
        <v>4</v>
      </c>
      <c r="E549" s="12" t="s">
        <v>7</v>
      </c>
      <c r="F549" s="8">
        <v>13.2299506284893</v>
      </c>
    </row>
    <row r="550" spans="1:6" ht="13">
      <c r="A550" s="12" t="s">
        <v>23</v>
      </c>
      <c r="B550" s="8" t="s">
        <v>281</v>
      </c>
      <c r="C550" s="12" t="s">
        <v>307</v>
      </c>
      <c r="D550" s="12" t="s">
        <v>4</v>
      </c>
      <c r="E550" s="12" t="s">
        <v>7</v>
      </c>
      <c r="F550" s="8">
        <v>13.5625091584128</v>
      </c>
    </row>
    <row r="551" spans="1:6" ht="13">
      <c r="A551" s="12" t="s">
        <v>24</v>
      </c>
      <c r="B551" s="8" t="s">
        <v>282</v>
      </c>
      <c r="C551" s="12" t="s">
        <v>307</v>
      </c>
      <c r="D551" s="12" t="s">
        <v>4</v>
      </c>
      <c r="E551" s="12" t="s">
        <v>7</v>
      </c>
      <c r="F551" s="8">
        <v>10.8688522460341</v>
      </c>
    </row>
    <row r="552" spans="1:6" ht="13">
      <c r="A552" s="12" t="s">
        <v>25</v>
      </c>
      <c r="B552" s="8" t="s">
        <v>283</v>
      </c>
      <c r="C552" s="12" t="s">
        <v>307</v>
      </c>
      <c r="D552" s="12" t="s">
        <v>4</v>
      </c>
      <c r="E552" s="12" t="s">
        <v>7</v>
      </c>
      <c r="F552" s="8">
        <v>9.7023574816885905</v>
      </c>
    </row>
    <row r="553" spans="1:6" ht="13">
      <c r="A553" s="12" t="s">
        <v>26</v>
      </c>
      <c r="B553" s="8" t="s">
        <v>284</v>
      </c>
      <c r="C553" s="12" t="s">
        <v>307</v>
      </c>
      <c r="D553" s="12" t="s">
        <v>4</v>
      </c>
      <c r="E553" s="12" t="s">
        <v>7</v>
      </c>
      <c r="F553" s="8">
        <v>18.1288442861768</v>
      </c>
    </row>
    <row r="554" spans="1:6" ht="13">
      <c r="A554" s="12" t="s">
        <v>27</v>
      </c>
      <c r="B554" s="8" t="s">
        <v>285</v>
      </c>
      <c r="C554" s="12" t="s">
        <v>307</v>
      </c>
      <c r="D554" s="12" t="s">
        <v>4</v>
      </c>
      <c r="E554" s="12" t="s">
        <v>7</v>
      </c>
      <c r="F554" s="8">
        <v>10.2524373906392</v>
      </c>
    </row>
    <row r="555" spans="1:6" ht="13">
      <c r="A555" s="12" t="s">
        <v>28</v>
      </c>
      <c r="B555" s="8" t="s">
        <v>286</v>
      </c>
      <c r="C555" s="12" t="s">
        <v>307</v>
      </c>
      <c r="D555" s="12" t="s">
        <v>4</v>
      </c>
      <c r="E555" s="12" t="s">
        <v>7</v>
      </c>
      <c r="F555" s="8">
        <v>13.080410257018499</v>
      </c>
    </row>
    <row r="556" spans="1:6" ht="13">
      <c r="A556" s="12" t="s">
        <v>29</v>
      </c>
      <c r="B556" s="8" t="s">
        <v>287</v>
      </c>
      <c r="C556" s="12" t="s">
        <v>307</v>
      </c>
      <c r="D556" s="12" t="s">
        <v>4</v>
      </c>
      <c r="E556" s="12" t="s">
        <v>7</v>
      </c>
      <c r="F556" s="8">
        <v>19.635861559597299</v>
      </c>
    </row>
    <row r="557" spans="1:6" ht="13">
      <c r="A557" s="12" t="s">
        <v>30</v>
      </c>
      <c r="B557" s="8" t="s">
        <v>288</v>
      </c>
      <c r="C557" s="12" t="s">
        <v>307</v>
      </c>
      <c r="D557" s="12" t="s">
        <v>4</v>
      </c>
      <c r="E557" s="12" t="s">
        <v>7</v>
      </c>
      <c r="F557" s="8">
        <v>15.7227554128861</v>
      </c>
    </row>
    <row r="558" spans="1:6" ht="13">
      <c r="A558" s="12" t="s">
        <v>31</v>
      </c>
      <c r="B558" s="8" t="s">
        <v>289</v>
      </c>
      <c r="C558" s="12" t="s">
        <v>307</v>
      </c>
      <c r="D558" s="12" t="s">
        <v>4</v>
      </c>
      <c r="E558" s="12" t="s">
        <v>7</v>
      </c>
      <c r="F558" s="8">
        <v>13.1599373906009</v>
      </c>
    </row>
    <row r="559" spans="1:6" ht="13">
      <c r="A559" s="12" t="s">
        <v>32</v>
      </c>
      <c r="B559" s="8" t="s">
        <v>290</v>
      </c>
      <c r="C559" s="12" t="s">
        <v>307</v>
      </c>
      <c r="D559" s="12" t="s">
        <v>4</v>
      </c>
      <c r="E559" s="12" t="s">
        <v>7</v>
      </c>
      <c r="F559" s="8">
        <v>7.5051502178791099</v>
      </c>
    </row>
    <row r="560" spans="1:6" ht="13">
      <c r="A560" s="12" t="s">
        <v>33</v>
      </c>
      <c r="B560" s="8" t="s">
        <v>291</v>
      </c>
      <c r="C560" s="12" t="s">
        <v>307</v>
      </c>
      <c r="D560" s="12" t="s">
        <v>4</v>
      </c>
      <c r="E560" s="12" t="s">
        <v>7</v>
      </c>
      <c r="F560" s="8">
        <v>17.0902766102305</v>
      </c>
    </row>
    <row r="561" spans="1:6" ht="13">
      <c r="A561" s="12" t="s">
        <v>34</v>
      </c>
      <c r="B561" s="8" t="s">
        <v>292</v>
      </c>
      <c r="C561" s="12" t="s">
        <v>307</v>
      </c>
      <c r="D561" s="12" t="s">
        <v>4</v>
      </c>
      <c r="E561" s="12" t="s">
        <v>7</v>
      </c>
      <c r="F561" s="8">
        <v>16.802667143364602</v>
      </c>
    </row>
    <row r="562" spans="1:6" ht="13">
      <c r="A562" s="12" t="s">
        <v>35</v>
      </c>
      <c r="B562" s="8" t="s">
        <v>293</v>
      </c>
      <c r="C562" s="12" t="s">
        <v>307</v>
      </c>
      <c r="D562" s="12" t="s">
        <v>4</v>
      </c>
      <c r="E562" s="12" t="s">
        <v>7</v>
      </c>
      <c r="F562" s="8">
        <v>9.1930890332038206</v>
      </c>
    </row>
    <row r="563" spans="1:6" ht="13">
      <c r="A563" s="12" t="s">
        <v>3</v>
      </c>
      <c r="B563" s="8" t="s">
        <v>261</v>
      </c>
      <c r="C563" s="12" t="s">
        <v>308</v>
      </c>
      <c r="D563" s="12" t="s">
        <v>4</v>
      </c>
      <c r="E563" s="12" t="s">
        <v>7</v>
      </c>
      <c r="F563" s="8">
        <v>12.9307548071003</v>
      </c>
    </row>
    <row r="564" spans="1:6" ht="13">
      <c r="A564" s="12" t="s">
        <v>4</v>
      </c>
      <c r="B564" s="8" t="s">
        <v>262</v>
      </c>
      <c r="C564" s="12" t="s">
        <v>308</v>
      </c>
      <c r="D564" s="12" t="s">
        <v>4</v>
      </c>
      <c r="E564" s="12" t="s">
        <v>7</v>
      </c>
      <c r="F564" s="8">
        <v>7.9087274271738002</v>
      </c>
    </row>
    <row r="565" spans="1:6" ht="13">
      <c r="A565" s="12" t="s">
        <v>5</v>
      </c>
      <c r="B565" s="8" t="s">
        <v>263</v>
      </c>
      <c r="C565" s="12" t="s">
        <v>308</v>
      </c>
      <c r="D565" s="12" t="s">
        <v>4</v>
      </c>
      <c r="E565" s="12" t="s">
        <v>7</v>
      </c>
      <c r="F565" s="8">
        <v>29.038702444755799</v>
      </c>
    </row>
    <row r="566" spans="1:6" ht="13">
      <c r="A566" s="12" t="s">
        <v>6</v>
      </c>
      <c r="B566" s="8" t="s">
        <v>264</v>
      </c>
      <c r="C566" s="12" t="s">
        <v>308</v>
      </c>
      <c r="D566" s="12" t="s">
        <v>4</v>
      </c>
      <c r="E566" s="12" t="s">
        <v>7</v>
      </c>
      <c r="F566" s="8">
        <v>13.679285136652</v>
      </c>
    </row>
    <row r="567" spans="1:6" ht="13">
      <c r="A567" s="12" t="s">
        <v>7</v>
      </c>
      <c r="B567" s="8" t="s">
        <v>265</v>
      </c>
      <c r="C567" s="12" t="s">
        <v>308</v>
      </c>
      <c r="D567" s="12" t="s">
        <v>4</v>
      </c>
      <c r="E567" s="12" t="s">
        <v>7</v>
      </c>
      <c r="F567" s="8">
        <v>14.8626899770265</v>
      </c>
    </row>
    <row r="568" spans="1:6" ht="13">
      <c r="A568" s="12" t="s">
        <v>8</v>
      </c>
      <c r="B568" s="8" t="s">
        <v>266</v>
      </c>
      <c r="C568" s="12" t="s">
        <v>308</v>
      </c>
      <c r="D568" s="12" t="s">
        <v>4</v>
      </c>
      <c r="E568" s="12" t="s">
        <v>7</v>
      </c>
      <c r="F568" s="8">
        <v>9.7858656870362708</v>
      </c>
    </row>
    <row r="569" spans="1:6" ht="13">
      <c r="A569" s="12" t="s">
        <v>9</v>
      </c>
      <c r="B569" s="8" t="s">
        <v>267</v>
      </c>
      <c r="C569" s="12" t="s">
        <v>308</v>
      </c>
      <c r="D569" s="12" t="s">
        <v>4</v>
      </c>
      <c r="E569" s="12" t="s">
        <v>7</v>
      </c>
      <c r="F569" s="8">
        <v>15.516406238404899</v>
      </c>
    </row>
    <row r="570" spans="1:6" ht="13">
      <c r="A570" s="12" t="s">
        <v>10</v>
      </c>
      <c r="B570" s="8" t="s">
        <v>268</v>
      </c>
      <c r="C570" s="12" t="s">
        <v>308</v>
      </c>
      <c r="D570" s="12" t="s">
        <v>4</v>
      </c>
      <c r="E570" s="12" t="s">
        <v>7</v>
      </c>
      <c r="F570" s="8">
        <v>17.859290859243401</v>
      </c>
    </row>
    <row r="571" spans="1:6" ht="13">
      <c r="A571" s="12" t="s">
        <v>11</v>
      </c>
      <c r="B571" s="8" t="s">
        <v>269</v>
      </c>
      <c r="C571" s="12" t="s">
        <v>308</v>
      </c>
      <c r="D571" s="12" t="s">
        <v>4</v>
      </c>
      <c r="E571" s="12" t="s">
        <v>7</v>
      </c>
      <c r="F571" s="8">
        <v>16.5680982902431</v>
      </c>
    </row>
    <row r="572" spans="1:6" ht="13">
      <c r="A572" s="12" t="s">
        <v>12</v>
      </c>
      <c r="B572" s="8" t="s">
        <v>270</v>
      </c>
      <c r="C572" s="12" t="s">
        <v>308</v>
      </c>
      <c r="D572" s="12" t="s">
        <v>4</v>
      </c>
      <c r="E572" s="12" t="s">
        <v>7</v>
      </c>
      <c r="F572" s="8">
        <v>18.1831377799096</v>
      </c>
    </row>
    <row r="573" spans="1:6" ht="13">
      <c r="A573" s="12" t="s">
        <v>13</v>
      </c>
      <c r="B573" s="8" t="s">
        <v>271</v>
      </c>
      <c r="C573" s="12" t="s">
        <v>308</v>
      </c>
      <c r="D573" s="12" t="s">
        <v>4</v>
      </c>
      <c r="E573" s="12" t="s">
        <v>7</v>
      </c>
      <c r="F573" s="8">
        <v>7.4000155731671002</v>
      </c>
    </row>
    <row r="574" spans="1:6" ht="13">
      <c r="A574" s="12" t="s">
        <v>14</v>
      </c>
      <c r="B574" s="8" t="s">
        <v>272</v>
      </c>
      <c r="C574" s="12" t="s">
        <v>308</v>
      </c>
      <c r="D574" s="12" t="s">
        <v>4</v>
      </c>
      <c r="E574" s="12" t="s">
        <v>7</v>
      </c>
      <c r="F574" s="8">
        <v>8.4264807798276706</v>
      </c>
    </row>
    <row r="575" spans="1:6" ht="13">
      <c r="A575" s="12" t="s">
        <v>15</v>
      </c>
      <c r="B575" s="8" t="s">
        <v>273</v>
      </c>
      <c r="C575" s="12" t="s">
        <v>308</v>
      </c>
      <c r="D575" s="12" t="s">
        <v>4</v>
      </c>
      <c r="E575" s="12" t="s">
        <v>7</v>
      </c>
      <c r="F575" s="8">
        <v>11.120287119712501</v>
      </c>
    </row>
    <row r="576" spans="1:6" ht="13">
      <c r="A576" s="12" t="s">
        <v>16</v>
      </c>
      <c r="B576" s="8" t="s">
        <v>274</v>
      </c>
      <c r="C576" s="12" t="s">
        <v>308</v>
      </c>
      <c r="D576" s="12" t="s">
        <v>4</v>
      </c>
      <c r="E576" s="12" t="s">
        <v>7</v>
      </c>
      <c r="F576" s="8">
        <v>8.0795214218875895</v>
      </c>
    </row>
    <row r="577" spans="1:6" ht="13">
      <c r="A577" s="12" t="s">
        <v>17</v>
      </c>
      <c r="B577" s="8" t="s">
        <v>275</v>
      </c>
      <c r="C577" s="12" t="s">
        <v>308</v>
      </c>
      <c r="D577" s="12" t="s">
        <v>4</v>
      </c>
      <c r="E577" s="12" t="s">
        <v>7</v>
      </c>
      <c r="F577" s="8">
        <v>13.7722671706296</v>
      </c>
    </row>
    <row r="578" spans="1:6" ht="13">
      <c r="A578" s="12" t="s">
        <v>18</v>
      </c>
      <c r="B578" s="8" t="s">
        <v>276</v>
      </c>
      <c r="C578" s="12" t="s">
        <v>308</v>
      </c>
      <c r="D578" s="12" t="s">
        <v>4</v>
      </c>
      <c r="E578" s="12" t="s">
        <v>7</v>
      </c>
      <c r="F578" s="8">
        <v>6.6640376431619597</v>
      </c>
    </row>
    <row r="579" spans="1:6" ht="13">
      <c r="A579" s="12" t="s">
        <v>19</v>
      </c>
      <c r="B579" s="8" t="s">
        <v>277</v>
      </c>
      <c r="C579" s="12" t="s">
        <v>308</v>
      </c>
      <c r="D579" s="12" t="s">
        <v>4</v>
      </c>
      <c r="E579" s="12" t="s">
        <v>7</v>
      </c>
      <c r="F579" s="8">
        <v>8.3974515966638101</v>
      </c>
    </row>
    <row r="580" spans="1:6" ht="13">
      <c r="A580" s="12" t="s">
        <v>20</v>
      </c>
      <c r="B580" s="8" t="s">
        <v>278</v>
      </c>
      <c r="C580" s="12" t="s">
        <v>308</v>
      </c>
      <c r="D580" s="12" t="s">
        <v>4</v>
      </c>
      <c r="E580" s="12" t="s">
        <v>7</v>
      </c>
      <c r="F580" s="8">
        <v>12.153720665800099</v>
      </c>
    </row>
    <row r="581" spans="1:6" ht="13">
      <c r="A581" s="12" t="s">
        <v>21</v>
      </c>
      <c r="B581" s="8" t="s">
        <v>279</v>
      </c>
      <c r="C581" s="12" t="s">
        <v>308</v>
      </c>
      <c r="D581" s="12" t="s">
        <v>4</v>
      </c>
      <c r="E581" s="12" t="s">
        <v>7</v>
      </c>
      <c r="F581" s="8">
        <v>16.7454246190416</v>
      </c>
    </row>
    <row r="582" spans="1:6" ht="13">
      <c r="A582" s="12" t="s">
        <v>22</v>
      </c>
      <c r="B582" s="8" t="s">
        <v>280</v>
      </c>
      <c r="C582" s="12" t="s">
        <v>308</v>
      </c>
      <c r="D582" s="12" t="s">
        <v>4</v>
      </c>
      <c r="E582" s="12" t="s">
        <v>7</v>
      </c>
      <c r="F582" s="8">
        <v>13.3269204167296</v>
      </c>
    </row>
    <row r="583" spans="1:6" ht="13">
      <c r="A583" s="12" t="s">
        <v>23</v>
      </c>
      <c r="B583" s="8" t="s">
        <v>281</v>
      </c>
      <c r="C583" s="12" t="s">
        <v>308</v>
      </c>
      <c r="D583" s="12" t="s">
        <v>4</v>
      </c>
      <c r="E583" s="12" t="s">
        <v>7</v>
      </c>
      <c r="F583" s="8">
        <v>12.8580707918084</v>
      </c>
    </row>
    <row r="584" spans="1:6" ht="13">
      <c r="A584" s="12" t="s">
        <v>24</v>
      </c>
      <c r="B584" s="8" t="s">
        <v>282</v>
      </c>
      <c r="C584" s="12" t="s">
        <v>308</v>
      </c>
      <c r="D584" s="12" t="s">
        <v>4</v>
      </c>
      <c r="E584" s="12" t="s">
        <v>7</v>
      </c>
      <c r="F584" s="8">
        <v>10.3758941959724</v>
      </c>
    </row>
    <row r="585" spans="1:6" ht="13">
      <c r="A585" s="12" t="s">
        <v>25</v>
      </c>
      <c r="B585" s="8" t="s">
        <v>283</v>
      </c>
      <c r="C585" s="12" t="s">
        <v>308</v>
      </c>
      <c r="D585" s="12" t="s">
        <v>4</v>
      </c>
      <c r="E585" s="12" t="s">
        <v>7</v>
      </c>
      <c r="F585" s="8">
        <v>10.6786967493672</v>
      </c>
    </row>
    <row r="586" spans="1:6" ht="13">
      <c r="A586" s="12" t="s">
        <v>26</v>
      </c>
      <c r="B586" s="8" t="s">
        <v>284</v>
      </c>
      <c r="C586" s="12" t="s">
        <v>308</v>
      </c>
      <c r="D586" s="12" t="s">
        <v>4</v>
      </c>
      <c r="E586" s="12" t="s">
        <v>7</v>
      </c>
      <c r="F586" s="8">
        <v>17.9785317406247</v>
      </c>
    </row>
    <row r="587" spans="1:6" ht="13">
      <c r="A587" s="12" t="s">
        <v>27</v>
      </c>
      <c r="B587" s="8" t="s">
        <v>285</v>
      </c>
      <c r="C587" s="12" t="s">
        <v>308</v>
      </c>
      <c r="D587" s="12" t="s">
        <v>4</v>
      </c>
      <c r="E587" s="12" t="s">
        <v>7</v>
      </c>
      <c r="F587" s="8">
        <v>10.813810883635201</v>
      </c>
    </row>
    <row r="588" spans="1:6" ht="13">
      <c r="A588" s="12" t="s">
        <v>28</v>
      </c>
      <c r="B588" s="8" t="s">
        <v>286</v>
      </c>
      <c r="C588" s="12" t="s">
        <v>308</v>
      </c>
      <c r="D588" s="12" t="s">
        <v>4</v>
      </c>
      <c r="E588" s="12" t="s">
        <v>7</v>
      </c>
      <c r="F588" s="8">
        <v>12.632226278098999</v>
      </c>
    </row>
    <row r="589" spans="1:6" ht="13">
      <c r="A589" s="12" t="s">
        <v>29</v>
      </c>
      <c r="B589" s="8" t="s">
        <v>287</v>
      </c>
      <c r="C589" s="12" t="s">
        <v>308</v>
      </c>
      <c r="D589" s="12" t="s">
        <v>4</v>
      </c>
      <c r="E589" s="12" t="s">
        <v>7</v>
      </c>
      <c r="F589" s="8">
        <v>19.406177757869401</v>
      </c>
    </row>
    <row r="590" spans="1:6" ht="13">
      <c r="A590" s="12" t="s">
        <v>30</v>
      </c>
      <c r="B590" s="8" t="s">
        <v>288</v>
      </c>
      <c r="C590" s="12" t="s">
        <v>308</v>
      </c>
      <c r="D590" s="12" t="s">
        <v>4</v>
      </c>
      <c r="E590" s="12" t="s">
        <v>7</v>
      </c>
      <c r="F590" s="8">
        <v>15.2893138617045</v>
      </c>
    </row>
    <row r="591" spans="1:6" ht="13">
      <c r="A591" s="12" t="s">
        <v>31</v>
      </c>
      <c r="B591" s="8" t="s">
        <v>289</v>
      </c>
      <c r="C591" s="12" t="s">
        <v>308</v>
      </c>
      <c r="D591" s="12" t="s">
        <v>4</v>
      </c>
      <c r="E591" s="12" t="s">
        <v>7</v>
      </c>
      <c r="F591" s="8">
        <v>14.449223537672299</v>
      </c>
    </row>
    <row r="592" spans="1:6" ht="13">
      <c r="A592" s="12" t="s">
        <v>32</v>
      </c>
      <c r="B592" s="8" t="s">
        <v>290</v>
      </c>
      <c r="C592" s="12" t="s">
        <v>308</v>
      </c>
      <c r="D592" s="12" t="s">
        <v>4</v>
      </c>
      <c r="E592" s="12" t="s">
        <v>7</v>
      </c>
      <c r="F592" s="8">
        <v>6.1982549644620804</v>
      </c>
    </row>
    <row r="593" spans="1:6" ht="13">
      <c r="A593" s="12" t="s">
        <v>33</v>
      </c>
      <c r="B593" s="8" t="s">
        <v>291</v>
      </c>
      <c r="C593" s="12" t="s">
        <v>308</v>
      </c>
      <c r="D593" s="12" t="s">
        <v>4</v>
      </c>
      <c r="E593" s="12" t="s">
        <v>7</v>
      </c>
      <c r="F593" s="8">
        <v>17.106565758693002</v>
      </c>
    </row>
    <row r="594" spans="1:6" ht="13">
      <c r="A594" s="12" t="s">
        <v>34</v>
      </c>
      <c r="B594" s="8" t="s">
        <v>292</v>
      </c>
      <c r="C594" s="12" t="s">
        <v>308</v>
      </c>
      <c r="D594" s="12" t="s">
        <v>4</v>
      </c>
      <c r="E594" s="12" t="s">
        <v>7</v>
      </c>
      <c r="F594" s="8">
        <v>18.4405389431912</v>
      </c>
    </row>
    <row r="595" spans="1:6" ht="13">
      <c r="A595" s="12" t="s">
        <v>35</v>
      </c>
      <c r="B595" s="8" t="s">
        <v>293</v>
      </c>
      <c r="C595" s="12" t="s">
        <v>308</v>
      </c>
      <c r="D595" s="12" t="s">
        <v>4</v>
      </c>
      <c r="E595" s="12" t="s">
        <v>7</v>
      </c>
      <c r="F595" s="8">
        <v>8.9938749247687007</v>
      </c>
    </row>
    <row r="596" spans="1:6" ht="13">
      <c r="A596" s="12" t="s">
        <v>3</v>
      </c>
      <c r="B596" s="8" t="s">
        <v>261</v>
      </c>
      <c r="C596" s="12" t="s">
        <v>241</v>
      </c>
      <c r="D596" s="12" t="s">
        <v>4</v>
      </c>
      <c r="E596" s="12" t="s">
        <v>7</v>
      </c>
      <c r="F596" s="8">
        <v>14.515761727348099</v>
      </c>
    </row>
    <row r="597" spans="1:6" ht="13">
      <c r="A597" s="12" t="s">
        <v>4</v>
      </c>
      <c r="B597" s="8" t="s">
        <v>262</v>
      </c>
      <c r="C597" s="12" t="s">
        <v>241</v>
      </c>
      <c r="D597" s="12" t="s">
        <v>4</v>
      </c>
      <c r="E597" s="12" t="s">
        <v>7</v>
      </c>
      <c r="F597" s="8">
        <v>10.8234713470243</v>
      </c>
    </row>
    <row r="598" spans="1:6" ht="13">
      <c r="A598" s="12" t="s">
        <v>5</v>
      </c>
      <c r="B598" s="8" t="s">
        <v>263</v>
      </c>
      <c r="C598" s="12" t="s">
        <v>241</v>
      </c>
      <c r="D598" s="12" t="s">
        <v>4</v>
      </c>
      <c r="E598" s="12" t="s">
        <v>7</v>
      </c>
      <c r="F598" s="8">
        <v>31.354748483375101</v>
      </c>
    </row>
    <row r="599" spans="1:6" ht="13">
      <c r="A599" s="12" t="s">
        <v>6</v>
      </c>
      <c r="B599" s="8" t="s">
        <v>264</v>
      </c>
      <c r="C599" s="12" t="s">
        <v>241</v>
      </c>
      <c r="D599" s="12" t="s">
        <v>4</v>
      </c>
      <c r="E599" s="12" t="s">
        <v>7</v>
      </c>
      <c r="F599" s="8">
        <v>14.158920775594201</v>
      </c>
    </row>
    <row r="600" spans="1:6" ht="13">
      <c r="A600" s="12" t="s">
        <v>7</v>
      </c>
      <c r="B600" s="8" t="s">
        <v>265</v>
      </c>
      <c r="C600" s="12" t="s">
        <v>241</v>
      </c>
      <c r="D600" s="12" t="s">
        <v>4</v>
      </c>
      <c r="E600" s="12" t="s">
        <v>7</v>
      </c>
      <c r="F600" s="8">
        <v>16.6866210843801</v>
      </c>
    </row>
    <row r="601" spans="1:6" ht="13">
      <c r="A601" s="12" t="s">
        <v>8</v>
      </c>
      <c r="B601" s="8" t="s">
        <v>266</v>
      </c>
      <c r="C601" s="12" t="s">
        <v>241</v>
      </c>
      <c r="D601" s="12" t="s">
        <v>4</v>
      </c>
      <c r="E601" s="12" t="s">
        <v>7</v>
      </c>
      <c r="F601" s="8">
        <v>14.083854886133</v>
      </c>
    </row>
    <row r="602" spans="1:6" ht="13">
      <c r="A602" s="12" t="s">
        <v>9</v>
      </c>
      <c r="B602" s="8" t="s">
        <v>267</v>
      </c>
      <c r="C602" s="12" t="s">
        <v>241</v>
      </c>
      <c r="D602" s="12" t="s">
        <v>4</v>
      </c>
      <c r="E602" s="12" t="s">
        <v>7</v>
      </c>
      <c r="F602" s="8">
        <v>19.629740648683299</v>
      </c>
    </row>
    <row r="603" spans="1:6" ht="13">
      <c r="A603" s="12" t="s">
        <v>10</v>
      </c>
      <c r="B603" s="8" t="s">
        <v>268</v>
      </c>
      <c r="C603" s="12" t="s">
        <v>241</v>
      </c>
      <c r="D603" s="12" t="s">
        <v>4</v>
      </c>
      <c r="E603" s="12" t="s">
        <v>7</v>
      </c>
      <c r="F603" s="8">
        <v>18.364085933055801</v>
      </c>
    </row>
    <row r="604" spans="1:6" ht="13">
      <c r="A604" s="12" t="s">
        <v>11</v>
      </c>
      <c r="B604" s="8" t="s">
        <v>269</v>
      </c>
      <c r="C604" s="12" t="s">
        <v>241</v>
      </c>
      <c r="D604" s="12" t="s">
        <v>4</v>
      </c>
      <c r="E604" s="12" t="s">
        <v>7</v>
      </c>
      <c r="F604" s="8">
        <v>18.926954895610599</v>
      </c>
    </row>
    <row r="605" spans="1:6" ht="13">
      <c r="A605" s="12" t="s">
        <v>12</v>
      </c>
      <c r="B605" s="8" t="s">
        <v>270</v>
      </c>
      <c r="C605" s="12" t="s">
        <v>241</v>
      </c>
      <c r="D605" s="12" t="s">
        <v>4</v>
      </c>
      <c r="E605" s="12" t="s">
        <v>7</v>
      </c>
      <c r="F605" s="8">
        <v>22.3199504649658</v>
      </c>
    </row>
    <row r="606" spans="1:6" ht="13">
      <c r="A606" s="12" t="s">
        <v>13</v>
      </c>
      <c r="B606" s="8" t="s">
        <v>271</v>
      </c>
      <c r="C606" s="12" t="s">
        <v>241</v>
      </c>
      <c r="D606" s="12" t="s">
        <v>4</v>
      </c>
      <c r="E606" s="12" t="s">
        <v>7</v>
      </c>
      <c r="F606" s="8">
        <v>10.1746539523607</v>
      </c>
    </row>
    <row r="607" spans="1:6" ht="13">
      <c r="A607" s="12" t="s">
        <v>14</v>
      </c>
      <c r="B607" s="8" t="s">
        <v>272</v>
      </c>
      <c r="C607" s="12" t="s">
        <v>241</v>
      </c>
      <c r="D607" s="12" t="s">
        <v>4</v>
      </c>
      <c r="E607" s="12" t="s">
        <v>7</v>
      </c>
      <c r="F607" s="8">
        <v>9.0006886840812506</v>
      </c>
    </row>
    <row r="608" spans="1:6" ht="13">
      <c r="A608" s="12" t="s">
        <v>15</v>
      </c>
      <c r="B608" s="8" t="s">
        <v>273</v>
      </c>
      <c r="C608" s="12" t="s">
        <v>241</v>
      </c>
      <c r="D608" s="12" t="s">
        <v>4</v>
      </c>
      <c r="E608" s="12" t="s">
        <v>7</v>
      </c>
      <c r="F608" s="8">
        <v>12.8369527558729</v>
      </c>
    </row>
    <row r="609" spans="1:6" ht="13">
      <c r="A609" s="12" t="s">
        <v>16</v>
      </c>
      <c r="B609" s="8" t="s">
        <v>274</v>
      </c>
      <c r="C609" s="12" t="s">
        <v>241</v>
      </c>
      <c r="D609" s="12" t="s">
        <v>4</v>
      </c>
      <c r="E609" s="12" t="s">
        <v>7</v>
      </c>
      <c r="F609" s="8">
        <v>8.4786413344446796</v>
      </c>
    </row>
    <row r="610" spans="1:6" ht="13">
      <c r="A610" s="12" t="s">
        <v>17</v>
      </c>
      <c r="B610" s="8" t="s">
        <v>275</v>
      </c>
      <c r="C610" s="12" t="s">
        <v>241</v>
      </c>
      <c r="D610" s="12" t="s">
        <v>4</v>
      </c>
      <c r="E610" s="12" t="s">
        <v>7</v>
      </c>
      <c r="F610" s="8">
        <v>16.290452794050601</v>
      </c>
    </row>
    <row r="611" spans="1:6" ht="13">
      <c r="A611" s="12" t="s">
        <v>18</v>
      </c>
      <c r="B611" s="8" t="s">
        <v>276</v>
      </c>
      <c r="C611" s="12" t="s">
        <v>241</v>
      </c>
      <c r="D611" s="12" t="s">
        <v>4</v>
      </c>
      <c r="E611" s="12" t="s">
        <v>7</v>
      </c>
      <c r="F611" s="8">
        <v>8.0245545473075204</v>
      </c>
    </row>
    <row r="612" spans="1:6" ht="13">
      <c r="A612" s="12" t="s">
        <v>19</v>
      </c>
      <c r="B612" s="8" t="s">
        <v>277</v>
      </c>
      <c r="C612" s="12" t="s">
        <v>241</v>
      </c>
      <c r="D612" s="12" t="s">
        <v>4</v>
      </c>
      <c r="E612" s="12" t="s">
        <v>7</v>
      </c>
      <c r="F612" s="8">
        <v>8.8822444355692305</v>
      </c>
    </row>
    <row r="613" spans="1:6" ht="13">
      <c r="A613" s="12" t="s">
        <v>20</v>
      </c>
      <c r="B613" s="8" t="s">
        <v>278</v>
      </c>
      <c r="C613" s="12" t="s">
        <v>241</v>
      </c>
      <c r="D613" s="12" t="s">
        <v>4</v>
      </c>
      <c r="E613" s="12" t="s">
        <v>7</v>
      </c>
      <c r="F613" s="8">
        <v>13.4720620599587</v>
      </c>
    </row>
    <row r="614" spans="1:6" ht="13">
      <c r="A614" s="12" t="s">
        <v>21</v>
      </c>
      <c r="B614" s="8" t="s">
        <v>279</v>
      </c>
      <c r="C614" s="12" t="s">
        <v>241</v>
      </c>
      <c r="D614" s="12" t="s">
        <v>4</v>
      </c>
      <c r="E614" s="12" t="s">
        <v>7</v>
      </c>
      <c r="F614" s="8">
        <v>15.606083154681199</v>
      </c>
    </row>
    <row r="615" spans="1:6" ht="13">
      <c r="A615" s="12" t="s">
        <v>22</v>
      </c>
      <c r="B615" s="8" t="s">
        <v>280</v>
      </c>
      <c r="C615" s="12" t="s">
        <v>241</v>
      </c>
      <c r="D615" s="12" t="s">
        <v>4</v>
      </c>
      <c r="E615" s="12" t="s">
        <v>7</v>
      </c>
      <c r="F615" s="8">
        <v>12.0768531044714</v>
      </c>
    </row>
    <row r="616" spans="1:6" ht="13">
      <c r="A616" s="12" t="s">
        <v>23</v>
      </c>
      <c r="B616" s="8" t="s">
        <v>281</v>
      </c>
      <c r="C616" s="12" t="s">
        <v>241</v>
      </c>
      <c r="D616" s="12" t="s">
        <v>4</v>
      </c>
      <c r="E616" s="12" t="s">
        <v>7</v>
      </c>
      <c r="F616" s="8">
        <v>11.677343969753499</v>
      </c>
    </row>
    <row r="617" spans="1:6" ht="13">
      <c r="A617" s="12" t="s">
        <v>24</v>
      </c>
      <c r="B617" s="8" t="s">
        <v>282</v>
      </c>
      <c r="C617" s="12" t="s">
        <v>241</v>
      </c>
      <c r="D617" s="12" t="s">
        <v>4</v>
      </c>
      <c r="E617" s="12" t="s">
        <v>7</v>
      </c>
      <c r="F617" s="8">
        <v>11.013711294948701</v>
      </c>
    </row>
    <row r="618" spans="1:6" ht="13">
      <c r="A618" s="12" t="s">
        <v>25</v>
      </c>
      <c r="B618" s="8" t="s">
        <v>283</v>
      </c>
      <c r="C618" s="12" t="s">
        <v>241</v>
      </c>
      <c r="D618" s="12" t="s">
        <v>4</v>
      </c>
      <c r="E618" s="12" t="s">
        <v>7</v>
      </c>
      <c r="F618" s="8">
        <v>14.330786709665199</v>
      </c>
    </row>
    <row r="619" spans="1:6" ht="13">
      <c r="A619" s="12" t="s">
        <v>26</v>
      </c>
      <c r="B619" s="8" t="s">
        <v>284</v>
      </c>
      <c r="C619" s="12" t="s">
        <v>241</v>
      </c>
      <c r="D619" s="12" t="s">
        <v>4</v>
      </c>
      <c r="E619" s="12" t="s">
        <v>7</v>
      </c>
      <c r="F619" s="8">
        <v>19.2568101739942</v>
      </c>
    </row>
    <row r="620" spans="1:6" ht="13">
      <c r="A620" s="12" t="s">
        <v>27</v>
      </c>
      <c r="B620" s="8" t="s">
        <v>285</v>
      </c>
      <c r="C620" s="12" t="s">
        <v>241</v>
      </c>
      <c r="D620" s="12" t="s">
        <v>4</v>
      </c>
      <c r="E620" s="12" t="s">
        <v>7</v>
      </c>
      <c r="F620" s="8">
        <v>12.719604143180099</v>
      </c>
    </row>
    <row r="621" spans="1:6" ht="13">
      <c r="A621" s="12" t="s">
        <v>28</v>
      </c>
      <c r="B621" s="8" t="s">
        <v>286</v>
      </c>
      <c r="C621" s="12" t="s">
        <v>241</v>
      </c>
      <c r="D621" s="12" t="s">
        <v>4</v>
      </c>
      <c r="E621" s="12" t="s">
        <v>7</v>
      </c>
      <c r="F621" s="8">
        <v>15.3340195900188</v>
      </c>
    </row>
    <row r="622" spans="1:6" ht="13">
      <c r="A622" s="12" t="s">
        <v>29</v>
      </c>
      <c r="B622" s="8" t="s">
        <v>287</v>
      </c>
      <c r="C622" s="12" t="s">
        <v>241</v>
      </c>
      <c r="D622" s="12" t="s">
        <v>4</v>
      </c>
      <c r="E622" s="12" t="s">
        <v>7</v>
      </c>
      <c r="F622" s="8">
        <v>23.782816261139999</v>
      </c>
    </row>
    <row r="623" spans="1:6" ht="13">
      <c r="A623" s="12" t="s">
        <v>30</v>
      </c>
      <c r="B623" s="8" t="s">
        <v>288</v>
      </c>
      <c r="C623" s="12" t="s">
        <v>241</v>
      </c>
      <c r="D623" s="12" t="s">
        <v>4</v>
      </c>
      <c r="E623" s="12" t="s">
        <v>7</v>
      </c>
      <c r="F623" s="8">
        <v>15.8708266621893</v>
      </c>
    </row>
    <row r="624" spans="1:6" ht="13">
      <c r="A624" s="12" t="s">
        <v>31</v>
      </c>
      <c r="B624" s="8" t="s">
        <v>289</v>
      </c>
      <c r="C624" s="12" t="s">
        <v>241</v>
      </c>
      <c r="D624" s="12" t="s">
        <v>4</v>
      </c>
      <c r="E624" s="12" t="s">
        <v>7</v>
      </c>
      <c r="F624" s="8">
        <v>16.2518118952074</v>
      </c>
    </row>
    <row r="625" spans="1:6" ht="13">
      <c r="A625" s="12" t="s">
        <v>32</v>
      </c>
      <c r="B625" s="8" t="s">
        <v>290</v>
      </c>
      <c r="C625" s="12" t="s">
        <v>241</v>
      </c>
      <c r="D625" s="12" t="s">
        <v>4</v>
      </c>
      <c r="E625" s="12" t="s">
        <v>7</v>
      </c>
      <c r="F625" s="8">
        <v>7.7629957400560903</v>
      </c>
    </row>
    <row r="626" spans="1:6" ht="13">
      <c r="A626" s="12" t="s">
        <v>33</v>
      </c>
      <c r="B626" s="8" t="s">
        <v>291</v>
      </c>
      <c r="C626" s="12" t="s">
        <v>241</v>
      </c>
      <c r="D626" s="12" t="s">
        <v>4</v>
      </c>
      <c r="E626" s="12" t="s">
        <v>7</v>
      </c>
      <c r="F626" s="8">
        <v>17.998697146522499</v>
      </c>
    </row>
    <row r="627" spans="1:6" ht="13">
      <c r="A627" s="12" t="s">
        <v>34</v>
      </c>
      <c r="B627" s="8" t="s">
        <v>292</v>
      </c>
      <c r="C627" s="12" t="s">
        <v>241</v>
      </c>
      <c r="D627" s="12" t="s">
        <v>4</v>
      </c>
      <c r="E627" s="12" t="s">
        <v>7</v>
      </c>
      <c r="F627" s="8">
        <v>21.3185427591661</v>
      </c>
    </row>
    <row r="628" spans="1:6" ht="13">
      <c r="A628" s="12" t="s">
        <v>35</v>
      </c>
      <c r="B628" s="8" t="s">
        <v>293</v>
      </c>
      <c r="C628" s="12" t="s">
        <v>241</v>
      </c>
      <c r="D628" s="12" t="s">
        <v>4</v>
      </c>
      <c r="E628" s="12" t="s">
        <v>7</v>
      </c>
      <c r="F628" s="8">
        <v>10.023610492275401</v>
      </c>
    </row>
    <row r="629" spans="1:6" ht="13">
      <c r="A629" s="12" t="s">
        <v>3</v>
      </c>
      <c r="B629" s="8" t="s">
        <v>261</v>
      </c>
      <c r="C629" s="12" t="s">
        <v>309</v>
      </c>
      <c r="D629" s="12" t="s">
        <v>4</v>
      </c>
      <c r="E629" s="12" t="s">
        <v>7</v>
      </c>
      <c r="F629" s="8">
        <v>15.6890867277979</v>
      </c>
    </row>
    <row r="630" spans="1:6" ht="13">
      <c r="A630" s="12" t="s">
        <v>4</v>
      </c>
      <c r="B630" s="8" t="s">
        <v>262</v>
      </c>
      <c r="C630" s="12" t="s">
        <v>309</v>
      </c>
      <c r="D630" s="12" t="s">
        <v>4</v>
      </c>
      <c r="E630" s="12" t="s">
        <v>7</v>
      </c>
      <c r="F630" s="8">
        <v>12.3788350377946</v>
      </c>
    </row>
    <row r="631" spans="1:6" ht="13">
      <c r="A631" s="12" t="s">
        <v>5</v>
      </c>
      <c r="B631" s="8" t="s">
        <v>263</v>
      </c>
      <c r="C631" s="12" t="s">
        <v>309</v>
      </c>
      <c r="D631" s="12" t="s">
        <v>4</v>
      </c>
      <c r="E631" s="12" t="s">
        <v>7</v>
      </c>
      <c r="F631" s="8">
        <v>32.421813711751199</v>
      </c>
    </row>
    <row r="632" spans="1:6" ht="13">
      <c r="A632" s="12" t="s">
        <v>6</v>
      </c>
      <c r="B632" s="8" t="s">
        <v>264</v>
      </c>
      <c r="C632" s="12" t="s">
        <v>309</v>
      </c>
      <c r="D632" s="12" t="s">
        <v>4</v>
      </c>
      <c r="E632" s="12" t="s">
        <v>7</v>
      </c>
      <c r="F632" s="8">
        <v>19.494027389108499</v>
      </c>
    </row>
    <row r="633" spans="1:6" ht="13">
      <c r="A633" s="12" t="s">
        <v>7</v>
      </c>
      <c r="B633" s="8" t="s">
        <v>265</v>
      </c>
      <c r="C633" s="12" t="s">
        <v>309</v>
      </c>
      <c r="D633" s="12" t="s">
        <v>4</v>
      </c>
      <c r="E633" s="12" t="s">
        <v>7</v>
      </c>
      <c r="F633" s="8">
        <v>14.4513854368982</v>
      </c>
    </row>
    <row r="634" spans="1:6" ht="13">
      <c r="A634" s="12" t="s">
        <v>8</v>
      </c>
      <c r="B634" s="8" t="s">
        <v>266</v>
      </c>
      <c r="C634" s="12" t="s">
        <v>309</v>
      </c>
      <c r="D634" s="12" t="s">
        <v>4</v>
      </c>
      <c r="E634" s="12" t="s">
        <v>7</v>
      </c>
      <c r="F634" s="8">
        <v>11.9848420283679</v>
      </c>
    </row>
    <row r="635" spans="1:6" ht="13">
      <c r="A635" s="12" t="s">
        <v>9</v>
      </c>
      <c r="B635" s="8" t="s">
        <v>267</v>
      </c>
      <c r="C635" s="12" t="s">
        <v>309</v>
      </c>
      <c r="D635" s="12" t="s">
        <v>4</v>
      </c>
      <c r="E635" s="12" t="s">
        <v>7</v>
      </c>
      <c r="F635" s="8">
        <v>20.610622297301699</v>
      </c>
    </row>
    <row r="636" spans="1:6" ht="13">
      <c r="A636" s="12" t="s">
        <v>10</v>
      </c>
      <c r="B636" s="8" t="s">
        <v>268</v>
      </c>
      <c r="C636" s="12" t="s">
        <v>309</v>
      </c>
      <c r="D636" s="12" t="s">
        <v>4</v>
      </c>
      <c r="E636" s="12" t="s">
        <v>7</v>
      </c>
      <c r="F636" s="8">
        <v>21.405770460571901</v>
      </c>
    </row>
    <row r="637" spans="1:6" ht="13">
      <c r="A637" s="12" t="s">
        <v>11</v>
      </c>
      <c r="B637" s="8" t="s">
        <v>269</v>
      </c>
      <c r="C637" s="12" t="s">
        <v>309</v>
      </c>
      <c r="D637" s="12" t="s">
        <v>4</v>
      </c>
      <c r="E637" s="12" t="s">
        <v>7</v>
      </c>
      <c r="F637" s="8">
        <v>20.337001733449199</v>
      </c>
    </row>
    <row r="638" spans="1:6" ht="13">
      <c r="A638" s="12" t="s">
        <v>12</v>
      </c>
      <c r="B638" s="8" t="s">
        <v>270</v>
      </c>
      <c r="C638" s="12" t="s">
        <v>309</v>
      </c>
      <c r="D638" s="12" t="s">
        <v>4</v>
      </c>
      <c r="E638" s="12" t="s">
        <v>7</v>
      </c>
      <c r="F638" s="8">
        <v>22.407982863259999</v>
      </c>
    </row>
    <row r="639" spans="1:6" ht="13">
      <c r="A639" s="12" t="s">
        <v>13</v>
      </c>
      <c r="B639" s="8" t="s">
        <v>271</v>
      </c>
      <c r="C639" s="12" t="s">
        <v>309</v>
      </c>
      <c r="D639" s="12" t="s">
        <v>4</v>
      </c>
      <c r="E639" s="12" t="s">
        <v>7</v>
      </c>
      <c r="F639" s="8">
        <v>9.7032801965808702</v>
      </c>
    </row>
    <row r="640" spans="1:6" ht="13">
      <c r="A640" s="12" t="s">
        <v>14</v>
      </c>
      <c r="B640" s="8" t="s">
        <v>272</v>
      </c>
      <c r="C640" s="12" t="s">
        <v>309</v>
      </c>
      <c r="D640" s="12" t="s">
        <v>4</v>
      </c>
      <c r="E640" s="12" t="s">
        <v>7</v>
      </c>
      <c r="F640" s="8">
        <v>9.4046865928870602</v>
      </c>
    </row>
    <row r="641" spans="1:6" ht="13">
      <c r="A641" s="12" t="s">
        <v>15</v>
      </c>
      <c r="B641" s="8" t="s">
        <v>273</v>
      </c>
      <c r="C641" s="12" t="s">
        <v>309</v>
      </c>
      <c r="D641" s="12" t="s">
        <v>4</v>
      </c>
      <c r="E641" s="12" t="s">
        <v>7</v>
      </c>
      <c r="F641" s="8">
        <v>12.565325256331301</v>
      </c>
    </row>
    <row r="642" spans="1:6" ht="13">
      <c r="A642" s="12" t="s">
        <v>16</v>
      </c>
      <c r="B642" s="8" t="s">
        <v>274</v>
      </c>
      <c r="C642" s="12" t="s">
        <v>309</v>
      </c>
      <c r="D642" s="12" t="s">
        <v>4</v>
      </c>
      <c r="E642" s="12" t="s">
        <v>7</v>
      </c>
      <c r="F642" s="8">
        <v>8.7382322391307898</v>
      </c>
    </row>
    <row r="643" spans="1:6" ht="13">
      <c r="A643" s="12" t="s">
        <v>17</v>
      </c>
      <c r="B643" s="8" t="s">
        <v>275</v>
      </c>
      <c r="C643" s="12" t="s">
        <v>309</v>
      </c>
      <c r="D643" s="12" t="s">
        <v>4</v>
      </c>
      <c r="E643" s="12" t="s">
        <v>7</v>
      </c>
      <c r="F643" s="8">
        <v>18.145836019593201</v>
      </c>
    </row>
    <row r="644" spans="1:6" ht="13">
      <c r="A644" s="12" t="s">
        <v>18</v>
      </c>
      <c r="B644" s="8" t="s">
        <v>276</v>
      </c>
      <c r="C644" s="12" t="s">
        <v>309</v>
      </c>
      <c r="D644" s="12" t="s">
        <v>4</v>
      </c>
      <c r="E644" s="12" t="s">
        <v>7</v>
      </c>
      <c r="F644" s="8">
        <v>8.7915793460149292</v>
      </c>
    </row>
    <row r="645" spans="1:6" ht="13">
      <c r="A645" s="12" t="s">
        <v>19</v>
      </c>
      <c r="B645" s="8" t="s">
        <v>277</v>
      </c>
      <c r="C645" s="12" t="s">
        <v>309</v>
      </c>
      <c r="D645" s="12" t="s">
        <v>4</v>
      </c>
      <c r="E645" s="12" t="s">
        <v>7</v>
      </c>
      <c r="F645" s="8">
        <v>10.848049403441101</v>
      </c>
    </row>
    <row r="646" spans="1:6" ht="13">
      <c r="A646" s="12" t="s">
        <v>20</v>
      </c>
      <c r="B646" s="8" t="s">
        <v>278</v>
      </c>
      <c r="C646" s="12" t="s">
        <v>309</v>
      </c>
      <c r="D646" s="12" t="s">
        <v>4</v>
      </c>
      <c r="E646" s="12" t="s">
        <v>7</v>
      </c>
      <c r="F646" s="8">
        <v>15.8079345889539</v>
      </c>
    </row>
    <row r="647" spans="1:6" ht="13">
      <c r="A647" s="12" t="s">
        <v>21</v>
      </c>
      <c r="B647" s="8" t="s">
        <v>279</v>
      </c>
      <c r="C647" s="12" t="s">
        <v>309</v>
      </c>
      <c r="D647" s="12" t="s">
        <v>4</v>
      </c>
      <c r="E647" s="12" t="s">
        <v>7</v>
      </c>
      <c r="F647" s="8">
        <v>20.530706882543001</v>
      </c>
    </row>
    <row r="648" spans="1:6" ht="13">
      <c r="A648" s="12" t="s">
        <v>22</v>
      </c>
      <c r="B648" s="8" t="s">
        <v>280</v>
      </c>
      <c r="C648" s="12" t="s">
        <v>309</v>
      </c>
      <c r="D648" s="12" t="s">
        <v>4</v>
      </c>
      <c r="E648" s="12" t="s">
        <v>7</v>
      </c>
      <c r="F648" s="8">
        <v>14.414983720350801</v>
      </c>
    </row>
    <row r="649" spans="1:6" ht="13">
      <c r="A649" s="12" t="s">
        <v>23</v>
      </c>
      <c r="B649" s="8" t="s">
        <v>281</v>
      </c>
      <c r="C649" s="12" t="s">
        <v>309</v>
      </c>
      <c r="D649" s="12" t="s">
        <v>4</v>
      </c>
      <c r="E649" s="12" t="s">
        <v>7</v>
      </c>
      <c r="F649" s="8">
        <v>14.6748570053216</v>
      </c>
    </row>
    <row r="650" spans="1:6" ht="13">
      <c r="A650" s="12" t="s">
        <v>24</v>
      </c>
      <c r="B650" s="8" t="s">
        <v>282</v>
      </c>
      <c r="C650" s="12" t="s">
        <v>309</v>
      </c>
      <c r="D650" s="12" t="s">
        <v>4</v>
      </c>
      <c r="E650" s="12" t="s">
        <v>7</v>
      </c>
      <c r="F650" s="8">
        <v>11.3192797129173</v>
      </c>
    </row>
    <row r="651" spans="1:6" ht="13">
      <c r="A651" s="12" t="s">
        <v>25</v>
      </c>
      <c r="B651" s="8" t="s">
        <v>283</v>
      </c>
      <c r="C651" s="12" t="s">
        <v>309</v>
      </c>
      <c r="D651" s="12" t="s">
        <v>4</v>
      </c>
      <c r="E651" s="12" t="s">
        <v>7</v>
      </c>
      <c r="F651" s="8">
        <v>12.8457188599492</v>
      </c>
    </row>
    <row r="652" spans="1:6" ht="13">
      <c r="A652" s="12" t="s">
        <v>26</v>
      </c>
      <c r="B652" s="8" t="s">
        <v>284</v>
      </c>
      <c r="C652" s="12" t="s">
        <v>309</v>
      </c>
      <c r="D652" s="12" t="s">
        <v>4</v>
      </c>
      <c r="E652" s="12" t="s">
        <v>7</v>
      </c>
      <c r="F652" s="8">
        <v>23.964352575086799</v>
      </c>
    </row>
    <row r="653" spans="1:6" ht="13">
      <c r="A653" s="12" t="s">
        <v>27</v>
      </c>
      <c r="B653" s="8" t="s">
        <v>285</v>
      </c>
      <c r="C653" s="12" t="s">
        <v>309</v>
      </c>
      <c r="D653" s="12" t="s">
        <v>4</v>
      </c>
      <c r="E653" s="12" t="s">
        <v>7</v>
      </c>
      <c r="F653" s="8">
        <v>14.776148404722599</v>
      </c>
    </row>
    <row r="654" spans="1:6" ht="13">
      <c r="A654" s="12" t="s">
        <v>28</v>
      </c>
      <c r="B654" s="8" t="s">
        <v>286</v>
      </c>
      <c r="C654" s="12" t="s">
        <v>309</v>
      </c>
      <c r="D654" s="12" t="s">
        <v>4</v>
      </c>
      <c r="E654" s="12" t="s">
        <v>7</v>
      </c>
      <c r="F654" s="8">
        <v>16.7097774648926</v>
      </c>
    </row>
    <row r="655" spans="1:6" ht="13">
      <c r="A655" s="12" t="s">
        <v>29</v>
      </c>
      <c r="B655" s="8" t="s">
        <v>287</v>
      </c>
      <c r="C655" s="12" t="s">
        <v>309</v>
      </c>
      <c r="D655" s="12" t="s">
        <v>4</v>
      </c>
      <c r="E655" s="12" t="s">
        <v>7</v>
      </c>
      <c r="F655" s="8">
        <v>23.583921330398201</v>
      </c>
    </row>
    <row r="656" spans="1:6" ht="13">
      <c r="A656" s="12" t="s">
        <v>30</v>
      </c>
      <c r="B656" s="8" t="s">
        <v>288</v>
      </c>
      <c r="C656" s="12" t="s">
        <v>309</v>
      </c>
      <c r="D656" s="12" t="s">
        <v>4</v>
      </c>
      <c r="E656" s="12" t="s">
        <v>7</v>
      </c>
      <c r="F656" s="8">
        <v>15.9664988076503</v>
      </c>
    </row>
    <row r="657" spans="1:6" ht="13">
      <c r="A657" s="12" t="s">
        <v>31</v>
      </c>
      <c r="B657" s="8" t="s">
        <v>289</v>
      </c>
      <c r="C657" s="12" t="s">
        <v>309</v>
      </c>
      <c r="D657" s="12" t="s">
        <v>4</v>
      </c>
      <c r="E657" s="12" t="s">
        <v>7</v>
      </c>
      <c r="F657" s="8">
        <v>17.776495922637601</v>
      </c>
    </row>
    <row r="658" spans="1:6" ht="13">
      <c r="A658" s="12" t="s">
        <v>32</v>
      </c>
      <c r="B658" s="8" t="s">
        <v>290</v>
      </c>
      <c r="C658" s="12" t="s">
        <v>309</v>
      </c>
      <c r="D658" s="12" t="s">
        <v>4</v>
      </c>
      <c r="E658" s="12" t="s">
        <v>7</v>
      </c>
      <c r="F658" s="8">
        <v>7.3742070883828204</v>
      </c>
    </row>
    <row r="659" spans="1:6" ht="13">
      <c r="A659" s="12" t="s">
        <v>33</v>
      </c>
      <c r="B659" s="8" t="s">
        <v>291</v>
      </c>
      <c r="C659" s="12" t="s">
        <v>309</v>
      </c>
      <c r="D659" s="12" t="s">
        <v>4</v>
      </c>
      <c r="E659" s="12" t="s">
        <v>7</v>
      </c>
      <c r="F659" s="8">
        <v>19.794227483298101</v>
      </c>
    </row>
    <row r="660" spans="1:6" ht="13">
      <c r="A660" s="12" t="s">
        <v>34</v>
      </c>
      <c r="B660" s="8" t="s">
        <v>292</v>
      </c>
      <c r="C660" s="12" t="s">
        <v>309</v>
      </c>
      <c r="D660" s="12" t="s">
        <v>4</v>
      </c>
      <c r="E660" s="12" t="s">
        <v>7</v>
      </c>
      <c r="F660" s="8">
        <v>25.707924659122401</v>
      </c>
    </row>
    <row r="661" spans="1:6" ht="13">
      <c r="A661" s="12" t="s">
        <v>35</v>
      </c>
      <c r="B661" s="8" t="s">
        <v>293</v>
      </c>
      <c r="C661" s="12" t="s">
        <v>309</v>
      </c>
      <c r="D661" s="12" t="s">
        <v>4</v>
      </c>
      <c r="E661" s="12" t="s">
        <v>7</v>
      </c>
      <c r="F661" s="8">
        <v>10.7367666318278</v>
      </c>
    </row>
    <row r="662" spans="1:6" ht="13">
      <c r="A662" s="12" t="s">
        <v>3</v>
      </c>
      <c r="B662" s="8" t="s">
        <v>261</v>
      </c>
      <c r="C662" s="12" t="s">
        <v>258</v>
      </c>
      <c r="D662" s="12" t="s">
        <v>4</v>
      </c>
      <c r="E662" s="12" t="s">
        <v>7</v>
      </c>
      <c r="F662" s="8">
        <v>14.1196180326871</v>
      </c>
    </row>
    <row r="663" spans="1:6" ht="13">
      <c r="A663" s="12" t="s">
        <v>4</v>
      </c>
      <c r="B663" s="8" t="s">
        <v>262</v>
      </c>
      <c r="C663" s="12" t="s">
        <v>258</v>
      </c>
      <c r="D663" s="12" t="s">
        <v>4</v>
      </c>
      <c r="E663" s="12" t="s">
        <v>7</v>
      </c>
      <c r="F663" s="8">
        <v>11.3675834412201</v>
      </c>
    </row>
    <row r="664" spans="1:6" ht="13">
      <c r="A664" s="12" t="s">
        <v>5</v>
      </c>
      <c r="B664" s="8" t="s">
        <v>263</v>
      </c>
      <c r="C664" s="12" t="s">
        <v>258</v>
      </c>
      <c r="D664" s="12" t="s">
        <v>4</v>
      </c>
      <c r="E664" s="12" t="s">
        <v>7</v>
      </c>
      <c r="F664" s="8">
        <v>30.635386227661101</v>
      </c>
    </row>
    <row r="665" spans="1:6" ht="13">
      <c r="A665" s="12" t="s">
        <v>6</v>
      </c>
      <c r="B665" s="8" t="s">
        <v>264</v>
      </c>
      <c r="C665" s="12" t="s">
        <v>258</v>
      </c>
      <c r="D665" s="12" t="s">
        <v>4</v>
      </c>
      <c r="E665" s="12" t="s">
        <v>7</v>
      </c>
      <c r="F665" s="8">
        <v>18.960369061700298</v>
      </c>
    </row>
    <row r="666" spans="1:6" ht="13">
      <c r="A666" s="12" t="s">
        <v>7</v>
      </c>
      <c r="B666" s="8" t="s">
        <v>265</v>
      </c>
      <c r="C666" s="12" t="s">
        <v>258</v>
      </c>
      <c r="D666" s="12" t="s">
        <v>4</v>
      </c>
      <c r="E666" s="12" t="s">
        <v>7</v>
      </c>
      <c r="F666" s="8">
        <v>13.503898998897499</v>
      </c>
    </row>
    <row r="667" spans="1:6" ht="13">
      <c r="A667" s="12" t="s">
        <v>8</v>
      </c>
      <c r="B667" s="8" t="s">
        <v>266</v>
      </c>
      <c r="C667" s="12" t="s">
        <v>258</v>
      </c>
      <c r="D667" s="12" t="s">
        <v>4</v>
      </c>
      <c r="E667" s="12" t="s">
        <v>7</v>
      </c>
      <c r="F667" s="8">
        <v>11.7916118789386</v>
      </c>
    </row>
    <row r="668" spans="1:6" ht="13">
      <c r="A668" s="12" t="s">
        <v>9</v>
      </c>
      <c r="B668" s="8" t="s">
        <v>267</v>
      </c>
      <c r="C668" s="12" t="s">
        <v>258</v>
      </c>
      <c r="D668" s="12" t="s">
        <v>4</v>
      </c>
      <c r="E668" s="12" t="s">
        <v>7</v>
      </c>
      <c r="F668" s="8">
        <v>19.255727616179399</v>
      </c>
    </row>
    <row r="669" spans="1:6" ht="13">
      <c r="A669" s="12" t="s">
        <v>10</v>
      </c>
      <c r="B669" s="8" t="s">
        <v>268</v>
      </c>
      <c r="C669" s="12" t="s">
        <v>258</v>
      </c>
      <c r="D669" s="12" t="s">
        <v>4</v>
      </c>
      <c r="E669" s="12" t="s">
        <v>7</v>
      </c>
      <c r="F669" s="8">
        <v>20.6187451639111</v>
      </c>
    </row>
    <row r="670" spans="1:6" ht="13">
      <c r="A670" s="12" t="s">
        <v>11</v>
      </c>
      <c r="B670" s="8" t="s">
        <v>269</v>
      </c>
      <c r="C670" s="12" t="s">
        <v>258</v>
      </c>
      <c r="D670" s="12" t="s">
        <v>4</v>
      </c>
      <c r="E670" s="12" t="s">
        <v>7</v>
      </c>
      <c r="F670" s="8">
        <v>19.002664073071699</v>
      </c>
    </row>
    <row r="671" spans="1:6" ht="13">
      <c r="A671" s="12" t="s">
        <v>12</v>
      </c>
      <c r="B671" s="8" t="s">
        <v>270</v>
      </c>
      <c r="C671" s="12" t="s">
        <v>258</v>
      </c>
      <c r="D671" s="12" t="s">
        <v>4</v>
      </c>
      <c r="E671" s="12" t="s">
        <v>7</v>
      </c>
      <c r="F671" s="8">
        <v>22.381371253433201</v>
      </c>
    </row>
    <row r="672" spans="1:6" ht="13">
      <c r="A672" s="12" t="s">
        <v>13</v>
      </c>
      <c r="B672" s="8" t="s">
        <v>271</v>
      </c>
      <c r="C672" s="12" t="s">
        <v>258</v>
      </c>
      <c r="D672" s="12" t="s">
        <v>4</v>
      </c>
      <c r="E672" s="12" t="s">
        <v>7</v>
      </c>
      <c r="F672" s="8">
        <v>8.7047587626561604</v>
      </c>
    </row>
    <row r="673" spans="1:6" ht="13">
      <c r="A673" s="12" t="s">
        <v>14</v>
      </c>
      <c r="B673" s="8" t="s">
        <v>272</v>
      </c>
      <c r="C673" s="12" t="s">
        <v>258</v>
      </c>
      <c r="D673" s="12" t="s">
        <v>4</v>
      </c>
      <c r="E673" s="12" t="s">
        <v>7</v>
      </c>
      <c r="F673" s="8">
        <v>8.4496381410215609</v>
      </c>
    </row>
    <row r="674" spans="1:6" ht="13">
      <c r="A674" s="12" t="s">
        <v>15</v>
      </c>
      <c r="B674" s="8" t="s">
        <v>273</v>
      </c>
      <c r="C674" s="12" t="s">
        <v>258</v>
      </c>
      <c r="D674" s="12" t="s">
        <v>4</v>
      </c>
      <c r="E674" s="12" t="s">
        <v>7</v>
      </c>
      <c r="F674" s="8">
        <v>10.7920073407563</v>
      </c>
    </row>
    <row r="675" spans="1:6" ht="13">
      <c r="A675" s="12" t="s">
        <v>16</v>
      </c>
      <c r="B675" s="8" t="s">
        <v>274</v>
      </c>
      <c r="C675" s="12" t="s">
        <v>258</v>
      </c>
      <c r="D675" s="12" t="s">
        <v>4</v>
      </c>
      <c r="E675" s="12" t="s">
        <v>7</v>
      </c>
      <c r="F675" s="8">
        <v>9.0918096807243192</v>
      </c>
    </row>
    <row r="676" spans="1:6" ht="13">
      <c r="A676" s="12" t="s">
        <v>17</v>
      </c>
      <c r="B676" s="8" t="s">
        <v>275</v>
      </c>
      <c r="C676" s="12" t="s">
        <v>258</v>
      </c>
      <c r="D676" s="12" t="s">
        <v>4</v>
      </c>
      <c r="E676" s="12" t="s">
        <v>7</v>
      </c>
      <c r="F676" s="8">
        <v>15.044328789922099</v>
      </c>
    </row>
    <row r="677" spans="1:6" ht="13">
      <c r="A677" s="12" t="s">
        <v>18</v>
      </c>
      <c r="B677" s="8" t="s">
        <v>276</v>
      </c>
      <c r="C677" s="12" t="s">
        <v>258</v>
      </c>
      <c r="D677" s="12" t="s">
        <v>4</v>
      </c>
      <c r="E677" s="12" t="s">
        <v>7</v>
      </c>
      <c r="F677" s="8">
        <v>7.5267241966015002</v>
      </c>
    </row>
    <row r="678" spans="1:6" ht="13">
      <c r="A678" s="12" t="s">
        <v>19</v>
      </c>
      <c r="B678" s="8" t="s">
        <v>277</v>
      </c>
      <c r="C678" s="12" t="s">
        <v>258</v>
      </c>
      <c r="D678" s="12" t="s">
        <v>4</v>
      </c>
      <c r="E678" s="12" t="s">
        <v>7</v>
      </c>
      <c r="F678" s="8">
        <v>10.709552567370899</v>
      </c>
    </row>
    <row r="679" spans="1:6" ht="13">
      <c r="A679" s="12" t="s">
        <v>20</v>
      </c>
      <c r="B679" s="8" t="s">
        <v>278</v>
      </c>
      <c r="C679" s="12" t="s">
        <v>258</v>
      </c>
      <c r="D679" s="12" t="s">
        <v>4</v>
      </c>
      <c r="E679" s="12" t="s">
        <v>7</v>
      </c>
      <c r="F679" s="8">
        <v>12.5407389593547</v>
      </c>
    </row>
    <row r="680" spans="1:6" ht="13">
      <c r="A680" s="12" t="s">
        <v>21</v>
      </c>
      <c r="B680" s="8" t="s">
        <v>279</v>
      </c>
      <c r="C680" s="12" t="s">
        <v>258</v>
      </c>
      <c r="D680" s="12" t="s">
        <v>4</v>
      </c>
      <c r="E680" s="12" t="s">
        <v>7</v>
      </c>
      <c r="F680" s="8">
        <v>15.394581888626099</v>
      </c>
    </row>
    <row r="681" spans="1:6" ht="13">
      <c r="A681" s="12" t="s">
        <v>22</v>
      </c>
      <c r="B681" s="8" t="s">
        <v>280</v>
      </c>
      <c r="C681" s="12" t="s">
        <v>258</v>
      </c>
      <c r="D681" s="12" t="s">
        <v>4</v>
      </c>
      <c r="E681" s="12" t="s">
        <v>7</v>
      </c>
      <c r="F681" s="8">
        <v>13.1552876718623</v>
      </c>
    </row>
    <row r="682" spans="1:6" ht="13">
      <c r="A682" s="12" t="s">
        <v>23</v>
      </c>
      <c r="B682" s="8" t="s">
        <v>281</v>
      </c>
      <c r="C682" s="12" t="s">
        <v>258</v>
      </c>
      <c r="D682" s="12" t="s">
        <v>4</v>
      </c>
      <c r="E682" s="12" t="s">
        <v>7</v>
      </c>
      <c r="F682" s="8">
        <v>13.987306881997</v>
      </c>
    </row>
    <row r="683" spans="1:6" ht="13">
      <c r="A683" s="12" t="s">
        <v>24</v>
      </c>
      <c r="B683" s="8" t="s">
        <v>282</v>
      </c>
      <c r="C683" s="12" t="s">
        <v>258</v>
      </c>
      <c r="D683" s="12" t="s">
        <v>4</v>
      </c>
      <c r="E683" s="12" t="s">
        <v>7</v>
      </c>
      <c r="F683" s="8">
        <v>10.070213115828899</v>
      </c>
    </row>
    <row r="684" spans="1:6" ht="13">
      <c r="A684" s="12" t="s">
        <v>25</v>
      </c>
      <c r="B684" s="8" t="s">
        <v>283</v>
      </c>
      <c r="C684" s="12" t="s">
        <v>258</v>
      </c>
      <c r="D684" s="12" t="s">
        <v>4</v>
      </c>
      <c r="E684" s="12" t="s">
        <v>7</v>
      </c>
      <c r="F684" s="8">
        <v>12.8791208207585</v>
      </c>
    </row>
    <row r="685" spans="1:6" ht="13">
      <c r="A685" s="12" t="s">
        <v>26</v>
      </c>
      <c r="B685" s="8" t="s">
        <v>284</v>
      </c>
      <c r="C685" s="12" t="s">
        <v>258</v>
      </c>
      <c r="D685" s="12" t="s">
        <v>4</v>
      </c>
      <c r="E685" s="12" t="s">
        <v>7</v>
      </c>
      <c r="F685" s="8">
        <v>21.420062088837501</v>
      </c>
    </row>
    <row r="686" spans="1:6" ht="13">
      <c r="A686" s="12" t="s">
        <v>27</v>
      </c>
      <c r="B686" s="8" t="s">
        <v>285</v>
      </c>
      <c r="C686" s="12" t="s">
        <v>258</v>
      </c>
      <c r="D686" s="12" t="s">
        <v>4</v>
      </c>
      <c r="E686" s="12" t="s">
        <v>7</v>
      </c>
      <c r="F686" s="8">
        <v>13.654644627370001</v>
      </c>
    </row>
    <row r="687" spans="1:6" ht="13">
      <c r="A687" s="12" t="s">
        <v>28</v>
      </c>
      <c r="B687" s="8" t="s">
        <v>286</v>
      </c>
      <c r="C687" s="12" t="s">
        <v>258</v>
      </c>
      <c r="D687" s="12" t="s">
        <v>4</v>
      </c>
      <c r="E687" s="12" t="s">
        <v>7</v>
      </c>
      <c r="F687" s="8">
        <v>12.977181788688201</v>
      </c>
    </row>
    <row r="688" spans="1:6" ht="13">
      <c r="A688" s="12" t="s">
        <v>29</v>
      </c>
      <c r="B688" s="8" t="s">
        <v>287</v>
      </c>
      <c r="C688" s="12" t="s">
        <v>258</v>
      </c>
      <c r="D688" s="12" t="s">
        <v>4</v>
      </c>
      <c r="E688" s="12" t="s">
        <v>7</v>
      </c>
      <c r="F688" s="8">
        <v>20.514350720799701</v>
      </c>
    </row>
    <row r="689" spans="1:6" ht="13">
      <c r="A689" s="12" t="s">
        <v>30</v>
      </c>
      <c r="B689" s="8" t="s">
        <v>288</v>
      </c>
      <c r="C689" s="12" t="s">
        <v>258</v>
      </c>
      <c r="D689" s="12" t="s">
        <v>4</v>
      </c>
      <c r="E689" s="12" t="s">
        <v>7</v>
      </c>
      <c r="F689" s="8">
        <v>12.5080667258455</v>
      </c>
    </row>
    <row r="690" spans="1:6" ht="13">
      <c r="A690" s="12" t="s">
        <v>31</v>
      </c>
      <c r="B690" s="8" t="s">
        <v>289</v>
      </c>
      <c r="C690" s="12" t="s">
        <v>258</v>
      </c>
      <c r="D690" s="12" t="s">
        <v>4</v>
      </c>
      <c r="E690" s="12" t="s">
        <v>7</v>
      </c>
      <c r="F690" s="8">
        <v>13.6144866939708</v>
      </c>
    </row>
    <row r="691" spans="1:6" ht="13">
      <c r="A691" s="12" t="s">
        <v>32</v>
      </c>
      <c r="B691" s="8" t="s">
        <v>290</v>
      </c>
      <c r="C691" s="12" t="s">
        <v>258</v>
      </c>
      <c r="D691" s="12" t="s">
        <v>4</v>
      </c>
      <c r="E691" s="12" t="s">
        <v>7</v>
      </c>
      <c r="F691" s="8">
        <v>6.6321309984345298</v>
      </c>
    </row>
    <row r="692" spans="1:6" ht="13">
      <c r="A692" s="12" t="s">
        <v>33</v>
      </c>
      <c r="B692" s="8" t="s">
        <v>291</v>
      </c>
      <c r="C692" s="12" t="s">
        <v>258</v>
      </c>
      <c r="D692" s="12" t="s">
        <v>4</v>
      </c>
      <c r="E692" s="12" t="s">
        <v>7</v>
      </c>
      <c r="F692" s="8">
        <v>17.452121759906699</v>
      </c>
    </row>
    <row r="693" spans="1:6" ht="13">
      <c r="A693" s="12" t="s">
        <v>34</v>
      </c>
      <c r="B693" s="8" t="s">
        <v>292</v>
      </c>
      <c r="C693" s="12" t="s">
        <v>258</v>
      </c>
      <c r="D693" s="12" t="s">
        <v>4</v>
      </c>
      <c r="E693" s="12" t="s">
        <v>7</v>
      </c>
      <c r="F693" s="8">
        <v>20.298196531946299</v>
      </c>
    </row>
    <row r="694" spans="1:6" ht="13">
      <c r="A694" s="12" t="s">
        <v>35</v>
      </c>
      <c r="B694" s="8" t="s">
        <v>293</v>
      </c>
      <c r="C694" s="12" t="s">
        <v>258</v>
      </c>
      <c r="D694" s="12" t="s">
        <v>4</v>
      </c>
      <c r="E694" s="12" t="s">
        <v>7</v>
      </c>
      <c r="F694" s="8">
        <v>10.5989426350296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33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8">
        <v>2010</v>
      </c>
      <c r="D2" s="12" t="s">
        <v>4</v>
      </c>
      <c r="E2" s="12" t="s">
        <v>8</v>
      </c>
      <c r="F2" s="8">
        <v>70.634330000000006</v>
      </c>
    </row>
    <row r="3" spans="1:6">
      <c r="A3" s="3" t="s">
        <v>4</v>
      </c>
      <c r="B3" s="1" t="s">
        <v>262</v>
      </c>
      <c r="C3" s="8">
        <v>2010</v>
      </c>
      <c r="D3" s="12" t="s">
        <v>4</v>
      </c>
      <c r="E3" s="12" t="s">
        <v>8</v>
      </c>
      <c r="F3" s="23">
        <v>93.427500600000002</v>
      </c>
    </row>
    <row r="4" spans="1:6">
      <c r="A4" s="1" t="s">
        <v>5</v>
      </c>
      <c r="B4" s="1" t="s">
        <v>263</v>
      </c>
      <c r="C4" s="8">
        <v>2010</v>
      </c>
      <c r="D4" s="12" t="s">
        <v>4</v>
      </c>
      <c r="E4" s="12" t="s">
        <v>8</v>
      </c>
      <c r="F4" s="23">
        <v>86.780072799999999</v>
      </c>
    </row>
    <row r="5" spans="1:6">
      <c r="A5" s="1" t="s">
        <v>6</v>
      </c>
      <c r="B5" s="1" t="s">
        <v>264</v>
      </c>
      <c r="C5" s="8">
        <v>2010</v>
      </c>
      <c r="D5" s="12" t="s">
        <v>4</v>
      </c>
      <c r="E5" s="12" t="s">
        <v>8</v>
      </c>
      <c r="F5" s="23">
        <v>77.837194800000006</v>
      </c>
    </row>
    <row r="6" spans="1:6">
      <c r="A6" s="1" t="s">
        <v>7</v>
      </c>
      <c r="B6" s="1" t="s">
        <v>265</v>
      </c>
      <c r="C6" s="8">
        <v>2010</v>
      </c>
      <c r="D6" s="12" t="s">
        <v>4</v>
      </c>
      <c r="E6" s="12" t="s">
        <v>8</v>
      </c>
      <c r="F6" s="23">
        <v>55.780835500000002</v>
      </c>
    </row>
    <row r="7" spans="1:6">
      <c r="A7" s="1" t="s">
        <v>8</v>
      </c>
      <c r="B7" s="1" t="s">
        <v>266</v>
      </c>
      <c r="C7" s="8">
        <v>2010</v>
      </c>
      <c r="D7" s="12" t="s">
        <v>4</v>
      </c>
      <c r="E7" s="12" t="s">
        <v>8</v>
      </c>
      <c r="F7" s="23">
        <v>86.355510600000002</v>
      </c>
    </row>
    <row r="8" spans="1:6">
      <c r="A8" s="1" t="s">
        <v>9</v>
      </c>
      <c r="B8" s="1" t="s">
        <v>267</v>
      </c>
      <c r="C8" s="8">
        <v>2010</v>
      </c>
      <c r="D8" s="12" t="s">
        <v>4</v>
      </c>
      <c r="E8" s="12" t="s">
        <v>8</v>
      </c>
      <c r="F8" s="23">
        <v>85.921366199999994</v>
      </c>
    </row>
    <row r="9" spans="1:6">
      <c r="A9" s="1" t="s">
        <v>10</v>
      </c>
      <c r="B9" s="1" t="s">
        <v>268</v>
      </c>
      <c r="C9" s="8">
        <v>2010</v>
      </c>
      <c r="D9" s="12" t="s">
        <v>4</v>
      </c>
      <c r="E9" s="12" t="s">
        <v>8</v>
      </c>
      <c r="F9" s="23">
        <v>42.906905100000003</v>
      </c>
    </row>
    <row r="10" spans="1:6">
      <c r="A10" s="1" t="s">
        <v>11</v>
      </c>
      <c r="B10" s="1" t="s">
        <v>269</v>
      </c>
      <c r="C10" s="8">
        <v>2010</v>
      </c>
      <c r="D10" s="12" t="s">
        <v>4</v>
      </c>
      <c r="E10" s="12" t="s">
        <v>8</v>
      </c>
      <c r="F10" s="23">
        <v>88.583932200000007</v>
      </c>
    </row>
    <row r="11" spans="1:6">
      <c r="A11" s="1" t="s">
        <v>12</v>
      </c>
      <c r="B11" s="1" t="s">
        <v>270</v>
      </c>
      <c r="C11" s="8">
        <v>2010</v>
      </c>
      <c r="D11" s="12" t="s">
        <v>4</v>
      </c>
      <c r="E11" s="12" t="s">
        <v>8</v>
      </c>
      <c r="F11" s="23">
        <v>86.815682800000005</v>
      </c>
    </row>
    <row r="12" spans="1:6">
      <c r="A12" s="1" t="s">
        <v>13</v>
      </c>
      <c r="B12" s="1" t="s">
        <v>271</v>
      </c>
      <c r="C12" s="8">
        <v>2010</v>
      </c>
      <c r="D12" s="12" t="s">
        <v>4</v>
      </c>
      <c r="E12" s="12" t="s">
        <v>8</v>
      </c>
      <c r="F12" s="23">
        <v>79.064879099999999</v>
      </c>
    </row>
    <row r="13" spans="1:6">
      <c r="A13" s="1" t="s">
        <v>14</v>
      </c>
      <c r="B13" s="1" t="s">
        <v>272</v>
      </c>
      <c r="C13" s="8">
        <v>2010</v>
      </c>
      <c r="D13" s="12" t="s">
        <v>4</v>
      </c>
      <c r="E13" s="12" t="s">
        <v>8</v>
      </c>
      <c r="F13" s="23">
        <v>77.003557099999995</v>
      </c>
    </row>
    <row r="14" spans="1:6">
      <c r="A14" s="1" t="s">
        <v>15</v>
      </c>
      <c r="B14" s="1" t="s">
        <v>273</v>
      </c>
      <c r="C14" s="8">
        <v>2010</v>
      </c>
      <c r="D14" s="12" t="s">
        <v>4</v>
      </c>
      <c r="E14" s="12" t="s">
        <v>8</v>
      </c>
      <c r="F14" s="23">
        <v>42.416428799999998</v>
      </c>
    </row>
    <row r="15" spans="1:6">
      <c r="A15" s="1" t="s">
        <v>16</v>
      </c>
      <c r="B15" s="1" t="s">
        <v>274</v>
      </c>
      <c r="C15" s="8">
        <v>2010</v>
      </c>
      <c r="D15" s="12" t="s">
        <v>4</v>
      </c>
      <c r="E15" s="12" t="s">
        <v>8</v>
      </c>
      <c r="F15" s="23">
        <v>54.339748700000001</v>
      </c>
    </row>
    <row r="16" spans="1:6">
      <c r="A16" s="1" t="s">
        <v>17</v>
      </c>
      <c r="B16" s="1" t="s">
        <v>275</v>
      </c>
      <c r="C16" s="8">
        <v>2010</v>
      </c>
      <c r="D16" s="12" t="s">
        <v>4</v>
      </c>
      <c r="E16" s="12" t="s">
        <v>8</v>
      </c>
      <c r="F16" s="23">
        <v>89.666184799999996</v>
      </c>
    </row>
    <row r="17" spans="1:6">
      <c r="A17" s="1" t="s">
        <v>18</v>
      </c>
      <c r="B17" s="1" t="s">
        <v>276</v>
      </c>
      <c r="C17" s="8">
        <v>2010</v>
      </c>
      <c r="D17" s="12" t="s">
        <v>4</v>
      </c>
      <c r="E17" s="12" t="s">
        <v>8</v>
      </c>
      <c r="F17" s="23">
        <v>69.212997000000001</v>
      </c>
    </row>
    <row r="18" spans="1:6">
      <c r="A18" s="1" t="s">
        <v>19</v>
      </c>
      <c r="B18" s="1" t="s">
        <v>277</v>
      </c>
      <c r="C18" s="8">
        <v>2010</v>
      </c>
      <c r="D18" s="12" t="s">
        <v>4</v>
      </c>
      <c r="E18" s="12" t="s">
        <v>8</v>
      </c>
      <c r="F18" s="23">
        <v>73.669199000000006</v>
      </c>
    </row>
    <row r="19" spans="1:6">
      <c r="A19" s="1" t="s">
        <v>20</v>
      </c>
      <c r="B19" s="1" t="s">
        <v>278</v>
      </c>
      <c r="C19" s="8">
        <v>2010</v>
      </c>
      <c r="D19" s="12" t="s">
        <v>4</v>
      </c>
      <c r="E19" s="12" t="s">
        <v>8</v>
      </c>
      <c r="F19" s="23">
        <v>59.730324600000003</v>
      </c>
    </row>
    <row r="20" spans="1:6">
      <c r="A20" s="1" t="s">
        <v>21</v>
      </c>
      <c r="B20" s="1" t="s">
        <v>279</v>
      </c>
      <c r="C20" s="8">
        <v>2010</v>
      </c>
      <c r="D20" s="12" t="s">
        <v>4</v>
      </c>
      <c r="E20" s="12" t="s">
        <v>8</v>
      </c>
      <c r="F20" s="23">
        <v>69.647840000000002</v>
      </c>
    </row>
    <row r="21" spans="1:6">
      <c r="A21" s="1" t="s">
        <v>22</v>
      </c>
      <c r="B21" s="1" t="s">
        <v>280</v>
      </c>
      <c r="C21" s="8">
        <v>2010</v>
      </c>
      <c r="D21" s="12" t="s">
        <v>4</v>
      </c>
      <c r="E21" s="12" t="s">
        <v>8</v>
      </c>
      <c r="F21" s="23">
        <v>90.299756099999996</v>
      </c>
    </row>
    <row r="22" spans="1:6">
      <c r="A22" s="1" t="s">
        <v>23</v>
      </c>
      <c r="B22" s="1" t="s">
        <v>281</v>
      </c>
      <c r="C22" s="8">
        <v>2010</v>
      </c>
      <c r="D22" s="12" t="s">
        <v>4</v>
      </c>
      <c r="E22" s="12" t="s">
        <v>8</v>
      </c>
      <c r="F22" s="23">
        <v>34.048055300000001</v>
      </c>
    </row>
    <row r="23" spans="1:6">
      <c r="A23" s="1" t="s">
        <v>24</v>
      </c>
      <c r="B23" s="1" t="s">
        <v>282</v>
      </c>
      <c r="C23" s="8">
        <v>2010</v>
      </c>
      <c r="D23" s="12" t="s">
        <v>4</v>
      </c>
      <c r="E23" s="12" t="s">
        <v>8</v>
      </c>
      <c r="F23" s="23">
        <v>52.150693500000003</v>
      </c>
    </row>
    <row r="24" spans="1:6">
      <c r="A24" s="1" t="s">
        <v>25</v>
      </c>
      <c r="B24" s="1" t="s">
        <v>283</v>
      </c>
      <c r="C24" s="8">
        <v>2010</v>
      </c>
      <c r="D24" s="12" t="s">
        <v>4</v>
      </c>
      <c r="E24" s="12" t="s">
        <v>8</v>
      </c>
      <c r="F24" s="23">
        <v>77.233675700000006</v>
      </c>
    </row>
    <row r="25" spans="1:6">
      <c r="A25" s="1" t="s">
        <v>26</v>
      </c>
      <c r="B25" s="1" t="s">
        <v>284</v>
      </c>
      <c r="C25" s="8">
        <v>2010</v>
      </c>
      <c r="D25" s="12" t="s">
        <v>4</v>
      </c>
      <c r="E25" s="12" t="s">
        <v>8</v>
      </c>
      <c r="F25" s="23">
        <v>72.0186767</v>
      </c>
    </row>
    <row r="26" spans="1:6">
      <c r="A26" s="1" t="s">
        <v>27</v>
      </c>
      <c r="B26" s="1" t="s">
        <v>285</v>
      </c>
      <c r="C26" s="8">
        <v>2010</v>
      </c>
      <c r="D26" s="12" t="s">
        <v>4</v>
      </c>
      <c r="E26" s="12" t="s">
        <v>8</v>
      </c>
      <c r="F26" s="23">
        <v>64.719643700000006</v>
      </c>
    </row>
    <row r="27" spans="1:6">
      <c r="A27" s="1" t="s">
        <v>28</v>
      </c>
      <c r="B27" s="1" t="s">
        <v>286</v>
      </c>
      <c r="C27" s="8">
        <v>2010</v>
      </c>
      <c r="D27" s="12" t="s">
        <v>4</v>
      </c>
      <c r="E27" s="12" t="s">
        <v>8</v>
      </c>
      <c r="F27" s="23">
        <v>76.8853455</v>
      </c>
    </row>
    <row r="28" spans="1:6">
      <c r="A28" s="1" t="s">
        <v>29</v>
      </c>
      <c r="B28" s="1" t="s">
        <v>287</v>
      </c>
      <c r="C28" s="8">
        <v>2010</v>
      </c>
      <c r="D28" s="12" t="s">
        <v>4</v>
      </c>
      <c r="E28" s="12" t="s">
        <v>8</v>
      </c>
      <c r="F28" s="23">
        <v>82.523071700000003</v>
      </c>
    </row>
    <row r="29" spans="1:6">
      <c r="A29" s="1" t="s">
        <v>30</v>
      </c>
      <c r="B29" s="1" t="s">
        <v>288</v>
      </c>
      <c r="C29" s="8">
        <v>2010</v>
      </c>
      <c r="D29" s="12" t="s">
        <v>4</v>
      </c>
      <c r="E29" s="12" t="s">
        <v>8</v>
      </c>
      <c r="F29" s="23">
        <v>54.584449399999997</v>
      </c>
    </row>
    <row r="30" spans="1:6">
      <c r="A30" s="1" t="s">
        <v>31</v>
      </c>
      <c r="B30" s="1" t="s">
        <v>289</v>
      </c>
      <c r="C30" s="8">
        <v>2010</v>
      </c>
      <c r="D30" s="12" t="s">
        <v>4</v>
      </c>
      <c r="E30" s="12" t="s">
        <v>8</v>
      </c>
      <c r="F30" s="23">
        <v>79.330427299999997</v>
      </c>
    </row>
    <row r="31" spans="1:6">
      <c r="A31" s="1" t="s">
        <v>32</v>
      </c>
      <c r="B31" s="1" t="s">
        <v>290</v>
      </c>
      <c r="C31" s="8">
        <v>2010</v>
      </c>
      <c r="D31" s="12" t="s">
        <v>4</v>
      </c>
      <c r="E31" s="12" t="s">
        <v>8</v>
      </c>
      <c r="F31" s="23">
        <v>67.466251700000001</v>
      </c>
    </row>
    <row r="32" spans="1:6">
      <c r="A32" s="1" t="s">
        <v>33</v>
      </c>
      <c r="B32" s="1" t="s">
        <v>291</v>
      </c>
      <c r="C32" s="8">
        <v>2010</v>
      </c>
      <c r="D32" s="12" t="s">
        <v>4</v>
      </c>
      <c r="E32" s="12" t="s">
        <v>8</v>
      </c>
      <c r="F32" s="23">
        <v>50.171190799999998</v>
      </c>
    </row>
    <row r="33" spans="1:6">
      <c r="A33" s="1" t="s">
        <v>34</v>
      </c>
      <c r="B33" s="1" t="s">
        <v>292</v>
      </c>
      <c r="C33" s="8">
        <v>2010</v>
      </c>
      <c r="D33" s="12" t="s">
        <v>4</v>
      </c>
      <c r="E33" s="12" t="s">
        <v>8</v>
      </c>
      <c r="F33" s="23">
        <v>66.260075700000002</v>
      </c>
    </row>
    <row r="34" spans="1:6">
      <c r="A34" s="1" t="s">
        <v>35</v>
      </c>
      <c r="B34" s="1" t="s">
        <v>293</v>
      </c>
      <c r="C34" s="8">
        <v>2010</v>
      </c>
      <c r="D34" s="12" t="s">
        <v>4</v>
      </c>
      <c r="E34" s="12" t="s">
        <v>8</v>
      </c>
      <c r="F34" s="23">
        <v>81.106195999999997</v>
      </c>
    </row>
    <row r="35" spans="1:6">
      <c r="A35" s="3" t="s">
        <v>3</v>
      </c>
      <c r="B35" s="1" t="s">
        <v>261</v>
      </c>
      <c r="C35" s="8">
        <v>2016</v>
      </c>
      <c r="D35" s="12" t="s">
        <v>4</v>
      </c>
      <c r="E35" s="12" t="s">
        <v>8</v>
      </c>
      <c r="F35" s="8">
        <v>72.7</v>
      </c>
    </row>
    <row r="36" spans="1:6">
      <c r="A36" s="3" t="s">
        <v>4</v>
      </c>
      <c r="B36" s="1" t="s">
        <v>262</v>
      </c>
      <c r="C36" s="8">
        <v>2016</v>
      </c>
      <c r="D36" s="12" t="s">
        <v>4</v>
      </c>
      <c r="E36" s="12" t="s">
        <v>8</v>
      </c>
      <c r="F36" s="8">
        <v>93.1</v>
      </c>
    </row>
    <row r="37" spans="1:6">
      <c r="A37" s="1" t="s">
        <v>5</v>
      </c>
      <c r="B37" s="1" t="s">
        <v>263</v>
      </c>
      <c r="C37" s="8">
        <v>2016</v>
      </c>
      <c r="D37" s="12" t="s">
        <v>4</v>
      </c>
      <c r="E37" s="12" t="s">
        <v>8</v>
      </c>
      <c r="F37" s="8">
        <v>94.2</v>
      </c>
    </row>
    <row r="38" spans="1:6">
      <c r="A38" s="1" t="s">
        <v>6</v>
      </c>
      <c r="B38" s="1" t="s">
        <v>264</v>
      </c>
      <c r="C38" s="8">
        <v>2016</v>
      </c>
      <c r="D38" s="12" t="s">
        <v>4</v>
      </c>
      <c r="E38" s="12" t="s">
        <v>8</v>
      </c>
      <c r="F38" s="8">
        <v>40.200000000000003</v>
      </c>
    </row>
    <row r="39" spans="1:6">
      <c r="A39" s="1" t="s">
        <v>7</v>
      </c>
      <c r="B39" s="1" t="s">
        <v>265</v>
      </c>
      <c r="C39" s="8">
        <v>2016</v>
      </c>
      <c r="D39" s="12" t="s">
        <v>4</v>
      </c>
      <c r="E39" s="12" t="s">
        <v>8</v>
      </c>
      <c r="F39" s="8">
        <v>83.8</v>
      </c>
    </row>
    <row r="40" spans="1:6">
      <c r="A40" s="1" t="s">
        <v>8</v>
      </c>
      <c r="B40" s="1" t="s">
        <v>266</v>
      </c>
      <c r="C40" s="8">
        <v>2016</v>
      </c>
      <c r="D40" s="12" t="s">
        <v>4</v>
      </c>
      <c r="E40" s="12" t="s">
        <v>8</v>
      </c>
      <c r="F40" s="8">
        <v>80.7</v>
      </c>
    </row>
    <row r="41" spans="1:6">
      <c r="A41" s="1" t="s">
        <v>9</v>
      </c>
      <c r="B41" s="1" t="s">
        <v>267</v>
      </c>
      <c r="C41" s="8">
        <v>2016</v>
      </c>
      <c r="D41" s="12" t="s">
        <v>4</v>
      </c>
      <c r="E41" s="12" t="s">
        <v>8</v>
      </c>
      <c r="F41" s="8">
        <v>92.2</v>
      </c>
    </row>
    <row r="42" spans="1:6">
      <c r="A42" s="1" t="s">
        <v>10</v>
      </c>
      <c r="B42" s="1" t="s">
        <v>268</v>
      </c>
      <c r="C42" s="8">
        <v>2016</v>
      </c>
      <c r="D42" s="12" t="s">
        <v>4</v>
      </c>
      <c r="E42" s="12" t="s">
        <v>8</v>
      </c>
      <c r="F42" s="8">
        <v>39.9</v>
      </c>
    </row>
    <row r="43" spans="1:6">
      <c r="A43" s="1" t="s">
        <v>11</v>
      </c>
      <c r="B43" s="1" t="s">
        <v>269</v>
      </c>
      <c r="C43" s="8">
        <v>2016</v>
      </c>
      <c r="D43" s="12" t="s">
        <v>4</v>
      </c>
      <c r="E43" s="12" t="s">
        <v>8</v>
      </c>
      <c r="F43" s="8">
        <v>94.3</v>
      </c>
    </row>
    <row r="44" spans="1:6">
      <c r="A44" s="1" t="s">
        <v>12</v>
      </c>
      <c r="B44" s="1" t="s">
        <v>270</v>
      </c>
      <c r="C44" s="8">
        <v>2016</v>
      </c>
      <c r="D44" s="12" t="s">
        <v>4</v>
      </c>
      <c r="E44" s="12" t="s">
        <v>8</v>
      </c>
      <c r="F44" s="8">
        <v>80.7</v>
      </c>
    </row>
    <row r="45" spans="1:6">
      <c r="A45" s="1" t="s">
        <v>13</v>
      </c>
      <c r="B45" s="1" t="s">
        <v>271</v>
      </c>
      <c r="C45" s="8">
        <v>2016</v>
      </c>
      <c r="D45" s="12" t="s">
        <v>4</v>
      </c>
      <c r="E45" s="12" t="s">
        <v>8</v>
      </c>
      <c r="F45" s="8">
        <v>85.8</v>
      </c>
    </row>
    <row r="46" spans="1:6">
      <c r="A46" s="1" t="s">
        <v>14</v>
      </c>
      <c r="B46" s="1" t="s">
        <v>272</v>
      </c>
      <c r="C46" s="8">
        <v>2016</v>
      </c>
      <c r="D46" s="12" t="s">
        <v>4</v>
      </c>
      <c r="E46" s="12" t="s">
        <v>8</v>
      </c>
      <c r="F46" s="8">
        <v>86</v>
      </c>
    </row>
    <row r="47" spans="1:6">
      <c r="A47" s="1" t="s">
        <v>15</v>
      </c>
      <c r="B47" s="1" t="s">
        <v>273</v>
      </c>
      <c r="C47" s="8">
        <v>2016</v>
      </c>
      <c r="D47" s="12" t="s">
        <v>4</v>
      </c>
      <c r="E47" s="12" t="s">
        <v>8</v>
      </c>
      <c r="F47" s="8">
        <v>26</v>
      </c>
    </row>
    <row r="48" spans="1:6">
      <c r="A48" s="1" t="s">
        <v>16</v>
      </c>
      <c r="B48" s="1" t="s">
        <v>274</v>
      </c>
      <c r="C48" s="8">
        <v>2016</v>
      </c>
      <c r="D48" s="12" t="s">
        <v>4</v>
      </c>
      <c r="E48" s="12" t="s">
        <v>8</v>
      </c>
      <c r="F48" s="8">
        <v>49.5</v>
      </c>
    </row>
    <row r="49" spans="1:6">
      <c r="A49" s="1" t="s">
        <v>17</v>
      </c>
      <c r="B49" s="1" t="s">
        <v>275</v>
      </c>
      <c r="C49" s="8">
        <v>2016</v>
      </c>
      <c r="D49" s="12" t="s">
        <v>4</v>
      </c>
      <c r="E49" s="12" t="s">
        <v>8</v>
      </c>
      <c r="F49" s="8">
        <v>89.9</v>
      </c>
    </row>
    <row r="50" spans="1:6">
      <c r="A50" s="1" t="s">
        <v>18</v>
      </c>
      <c r="B50" s="1" t="s">
        <v>276</v>
      </c>
      <c r="C50" s="8">
        <v>2016</v>
      </c>
      <c r="D50" s="12" t="s">
        <v>4</v>
      </c>
      <c r="E50" s="12" t="s">
        <v>8</v>
      </c>
      <c r="F50" s="8">
        <v>56.5</v>
      </c>
    </row>
    <row r="51" spans="1:6">
      <c r="A51" s="1" t="s">
        <v>19</v>
      </c>
      <c r="B51" s="1" t="s">
        <v>277</v>
      </c>
      <c r="C51" s="8">
        <v>2016</v>
      </c>
      <c r="D51" s="12" t="s">
        <v>4</v>
      </c>
      <c r="E51" s="12" t="s">
        <v>8</v>
      </c>
      <c r="F51" s="8">
        <v>60</v>
      </c>
    </row>
    <row r="52" spans="1:6">
      <c r="A52" s="1" t="s">
        <v>20</v>
      </c>
      <c r="B52" s="1" t="s">
        <v>278</v>
      </c>
      <c r="C52" s="8">
        <v>2016</v>
      </c>
      <c r="D52" s="12" t="s">
        <v>4</v>
      </c>
      <c r="E52" s="12" t="s">
        <v>8</v>
      </c>
      <c r="F52" s="8">
        <v>42.4</v>
      </c>
    </row>
    <row r="53" spans="1:6">
      <c r="A53" s="1" t="s">
        <v>21</v>
      </c>
      <c r="B53" s="1" t="s">
        <v>279</v>
      </c>
      <c r="C53" s="8">
        <v>2016</v>
      </c>
      <c r="D53" s="12" t="s">
        <v>4</v>
      </c>
      <c r="E53" s="12" t="s">
        <v>8</v>
      </c>
      <c r="F53" s="8">
        <v>63.8</v>
      </c>
    </row>
    <row r="54" spans="1:6">
      <c r="A54" s="1" t="s">
        <v>22</v>
      </c>
      <c r="B54" s="1" t="s">
        <v>280</v>
      </c>
      <c r="C54" s="8">
        <v>2016</v>
      </c>
      <c r="D54" s="12" t="s">
        <v>4</v>
      </c>
      <c r="E54" s="12" t="s">
        <v>8</v>
      </c>
      <c r="F54" s="8">
        <v>99.6</v>
      </c>
    </row>
    <row r="55" spans="1:6">
      <c r="A55" s="1" t="s">
        <v>23</v>
      </c>
      <c r="B55" s="1" t="s">
        <v>281</v>
      </c>
      <c r="C55" s="8">
        <v>2016</v>
      </c>
      <c r="D55" s="12" t="s">
        <v>4</v>
      </c>
      <c r="E55" s="12" t="s">
        <v>8</v>
      </c>
      <c r="F55" s="8">
        <v>47.4</v>
      </c>
    </row>
    <row r="56" spans="1:6">
      <c r="A56" s="1" t="s">
        <v>24</v>
      </c>
      <c r="B56" s="1" t="s">
        <v>282</v>
      </c>
      <c r="C56" s="8">
        <v>2016</v>
      </c>
      <c r="D56" s="12" t="s">
        <v>4</v>
      </c>
      <c r="E56" s="12" t="s">
        <v>8</v>
      </c>
      <c r="F56" s="8">
        <v>39.9</v>
      </c>
    </row>
    <row r="57" spans="1:6">
      <c r="A57" s="1" t="s">
        <v>25</v>
      </c>
      <c r="B57" s="1" t="s">
        <v>283</v>
      </c>
      <c r="C57" s="8">
        <v>2016</v>
      </c>
      <c r="D57" s="12" t="s">
        <v>4</v>
      </c>
      <c r="E57" s="12" t="s">
        <v>8</v>
      </c>
      <c r="F57" s="8">
        <v>89.8</v>
      </c>
    </row>
    <row r="58" spans="1:6">
      <c r="A58" s="1" t="s">
        <v>26</v>
      </c>
      <c r="B58" s="1" t="s">
        <v>284</v>
      </c>
      <c r="C58" s="8">
        <v>2016</v>
      </c>
      <c r="D58" s="12" t="s">
        <v>4</v>
      </c>
      <c r="E58" s="12" t="s">
        <v>8</v>
      </c>
      <c r="F58" s="8">
        <v>95.2</v>
      </c>
    </row>
    <row r="59" spans="1:6">
      <c r="A59" s="1" t="s">
        <v>27</v>
      </c>
      <c r="B59" s="1" t="s">
        <v>285</v>
      </c>
      <c r="C59" s="8">
        <v>2016</v>
      </c>
      <c r="D59" s="12" t="s">
        <v>4</v>
      </c>
      <c r="E59" s="12" t="s">
        <v>8</v>
      </c>
      <c r="F59" s="8">
        <v>71.8</v>
      </c>
    </row>
    <row r="60" spans="1:6">
      <c r="A60" s="1" t="s">
        <v>28</v>
      </c>
      <c r="B60" s="1" t="s">
        <v>286</v>
      </c>
      <c r="C60" s="8">
        <v>2016</v>
      </c>
      <c r="D60" s="12" t="s">
        <v>4</v>
      </c>
      <c r="E60" s="12" t="s">
        <v>8</v>
      </c>
      <c r="F60" s="8">
        <v>96.1</v>
      </c>
    </row>
    <row r="61" spans="1:6">
      <c r="A61" s="1" t="s">
        <v>29</v>
      </c>
      <c r="B61" s="1" t="s">
        <v>287</v>
      </c>
      <c r="C61" s="8">
        <v>2016</v>
      </c>
      <c r="D61" s="12" t="s">
        <v>4</v>
      </c>
      <c r="E61" s="12" t="s">
        <v>8</v>
      </c>
      <c r="F61" s="8">
        <v>96</v>
      </c>
    </row>
    <row r="62" spans="1:6">
      <c r="A62" s="1" t="s">
        <v>30</v>
      </c>
      <c r="B62" s="1" t="s">
        <v>288</v>
      </c>
      <c r="C62" s="8">
        <v>2016</v>
      </c>
      <c r="D62" s="12" t="s">
        <v>4</v>
      </c>
      <c r="E62" s="12" t="s">
        <v>8</v>
      </c>
      <c r="F62" s="8">
        <v>89.2</v>
      </c>
    </row>
    <row r="63" spans="1:6">
      <c r="A63" s="1" t="s">
        <v>31</v>
      </c>
      <c r="B63" s="1" t="s">
        <v>289</v>
      </c>
      <c r="C63" s="8">
        <v>2016</v>
      </c>
      <c r="D63" s="12" t="s">
        <v>4</v>
      </c>
      <c r="E63" s="12" t="s">
        <v>8</v>
      </c>
      <c r="F63" s="8">
        <v>95.3</v>
      </c>
    </row>
    <row r="64" spans="1:6">
      <c r="A64" s="1" t="s">
        <v>32</v>
      </c>
      <c r="B64" s="1" t="s">
        <v>290</v>
      </c>
      <c r="C64" s="8">
        <v>2016</v>
      </c>
      <c r="D64" s="12" t="s">
        <v>4</v>
      </c>
      <c r="E64" s="12" t="s">
        <v>8</v>
      </c>
      <c r="F64" s="8">
        <v>50.5</v>
      </c>
    </row>
    <row r="65" spans="1:6">
      <c r="A65" s="1" t="s">
        <v>33</v>
      </c>
      <c r="B65" s="1" t="s">
        <v>291</v>
      </c>
      <c r="C65" s="8">
        <v>2016</v>
      </c>
      <c r="D65" s="12" t="s">
        <v>4</v>
      </c>
      <c r="E65" s="12" t="s">
        <v>8</v>
      </c>
      <c r="F65" s="8">
        <v>69.900000000000006</v>
      </c>
    </row>
    <row r="66" spans="1:6">
      <c r="A66" s="1" t="s">
        <v>34</v>
      </c>
      <c r="B66" s="1" t="s">
        <v>292</v>
      </c>
      <c r="C66" s="8">
        <v>2016</v>
      </c>
      <c r="D66" s="12" t="s">
        <v>4</v>
      </c>
      <c r="E66" s="12" t="s">
        <v>8</v>
      </c>
      <c r="F66" s="8">
        <v>98</v>
      </c>
    </row>
    <row r="67" spans="1:6">
      <c r="A67" s="1" t="s">
        <v>35</v>
      </c>
      <c r="B67" s="1" t="s">
        <v>293</v>
      </c>
      <c r="C67" s="8">
        <v>2016</v>
      </c>
      <c r="D67" s="12" t="s">
        <v>4</v>
      </c>
      <c r="E67" s="12" t="s">
        <v>8</v>
      </c>
      <c r="F67" s="8">
        <v>47.7</v>
      </c>
    </row>
    <row r="68" spans="1:6">
      <c r="A68" s="3" t="s">
        <v>3</v>
      </c>
      <c r="B68" s="1" t="s">
        <v>261</v>
      </c>
      <c r="C68" s="8">
        <v>2017</v>
      </c>
      <c r="D68" s="12" t="s">
        <v>4</v>
      </c>
      <c r="E68" s="12" t="s">
        <v>8</v>
      </c>
      <c r="F68" s="8">
        <v>73.599999999999994</v>
      </c>
    </row>
    <row r="69" spans="1:6">
      <c r="A69" s="3" t="s">
        <v>4</v>
      </c>
      <c r="B69" s="1" t="s">
        <v>262</v>
      </c>
      <c r="C69" s="8">
        <v>2017</v>
      </c>
      <c r="D69" s="12" t="s">
        <v>4</v>
      </c>
      <c r="E69" s="12" t="s">
        <v>8</v>
      </c>
      <c r="F69" s="8">
        <v>93.7</v>
      </c>
    </row>
    <row r="70" spans="1:6">
      <c r="A70" s="1" t="s">
        <v>5</v>
      </c>
      <c r="B70" s="1" t="s">
        <v>263</v>
      </c>
      <c r="C70" s="8">
        <v>2017</v>
      </c>
      <c r="D70" s="12" t="s">
        <v>4</v>
      </c>
      <c r="E70" s="12" t="s">
        <v>8</v>
      </c>
      <c r="F70" s="8">
        <v>98.1</v>
      </c>
    </row>
    <row r="71" spans="1:6">
      <c r="A71" s="1" t="s">
        <v>6</v>
      </c>
      <c r="B71" s="1" t="s">
        <v>264</v>
      </c>
      <c r="C71" s="8">
        <v>2017</v>
      </c>
      <c r="D71" s="12" t="s">
        <v>4</v>
      </c>
      <c r="E71" s="12" t="s">
        <v>8</v>
      </c>
      <c r="F71" s="8">
        <v>36.200000000000003</v>
      </c>
    </row>
    <row r="72" spans="1:6">
      <c r="A72" s="1" t="s">
        <v>7</v>
      </c>
      <c r="B72" s="1" t="s">
        <v>265</v>
      </c>
      <c r="C72" s="8">
        <v>2017</v>
      </c>
      <c r="D72" s="12" t="s">
        <v>4</v>
      </c>
      <c r="E72" s="12" t="s">
        <v>8</v>
      </c>
      <c r="F72" s="8">
        <v>77.3</v>
      </c>
    </row>
    <row r="73" spans="1:6">
      <c r="A73" s="1" t="s">
        <v>8</v>
      </c>
      <c r="B73" s="1" t="s">
        <v>266</v>
      </c>
      <c r="C73" s="8">
        <v>2017</v>
      </c>
      <c r="D73" s="12" t="s">
        <v>4</v>
      </c>
      <c r="E73" s="12" t="s">
        <v>8</v>
      </c>
      <c r="F73" s="8">
        <v>81.400000000000006</v>
      </c>
    </row>
    <row r="74" spans="1:6">
      <c r="A74" s="1" t="s">
        <v>9</v>
      </c>
      <c r="B74" s="1" t="s">
        <v>267</v>
      </c>
      <c r="C74" s="8">
        <v>2017</v>
      </c>
      <c r="D74" s="12" t="s">
        <v>4</v>
      </c>
      <c r="E74" s="12" t="s">
        <v>8</v>
      </c>
      <c r="F74" s="8">
        <v>92.9</v>
      </c>
    </row>
    <row r="75" spans="1:6">
      <c r="A75" s="1" t="s">
        <v>10</v>
      </c>
      <c r="B75" s="1" t="s">
        <v>268</v>
      </c>
      <c r="C75" s="8">
        <v>2017</v>
      </c>
      <c r="D75" s="12" t="s">
        <v>4</v>
      </c>
      <c r="E75" s="12" t="s">
        <v>8</v>
      </c>
      <c r="F75" s="8">
        <v>37.799999999999997</v>
      </c>
    </row>
    <row r="76" spans="1:6">
      <c r="A76" s="1" t="s">
        <v>11</v>
      </c>
      <c r="B76" s="1" t="s">
        <v>269</v>
      </c>
      <c r="C76" s="8">
        <v>2017</v>
      </c>
      <c r="D76" s="12" t="s">
        <v>4</v>
      </c>
      <c r="E76" s="12" t="s">
        <v>8</v>
      </c>
      <c r="F76" s="8">
        <v>97</v>
      </c>
    </row>
    <row r="77" spans="1:6">
      <c r="A77" s="1" t="s">
        <v>12</v>
      </c>
      <c r="B77" s="1" t="s">
        <v>270</v>
      </c>
      <c r="C77" s="8">
        <v>2017</v>
      </c>
      <c r="D77" s="12" t="s">
        <v>4</v>
      </c>
      <c r="E77" s="12" t="s">
        <v>8</v>
      </c>
      <c r="F77" s="8">
        <v>79.599999999999994</v>
      </c>
    </row>
    <row r="78" spans="1:6">
      <c r="A78" s="1" t="s">
        <v>13</v>
      </c>
      <c r="B78" s="1" t="s">
        <v>271</v>
      </c>
      <c r="C78" s="8">
        <v>2017</v>
      </c>
      <c r="D78" s="12" t="s">
        <v>4</v>
      </c>
      <c r="E78" s="12" t="s">
        <v>8</v>
      </c>
      <c r="F78" s="8">
        <v>86.6</v>
      </c>
    </row>
    <row r="79" spans="1:6">
      <c r="A79" s="1" t="s">
        <v>14</v>
      </c>
      <c r="B79" s="1" t="s">
        <v>272</v>
      </c>
      <c r="C79" s="8">
        <v>2017</v>
      </c>
      <c r="D79" s="12" t="s">
        <v>4</v>
      </c>
      <c r="E79" s="12" t="s">
        <v>8</v>
      </c>
      <c r="F79" s="8">
        <v>81.7</v>
      </c>
    </row>
    <row r="80" spans="1:6">
      <c r="A80" s="1" t="s">
        <v>15</v>
      </c>
      <c r="B80" s="1" t="s">
        <v>273</v>
      </c>
      <c r="C80" s="8">
        <v>2017</v>
      </c>
      <c r="D80" s="12" t="s">
        <v>4</v>
      </c>
      <c r="E80" s="12" t="s">
        <v>8</v>
      </c>
      <c r="F80" s="8">
        <v>29.2</v>
      </c>
    </row>
    <row r="81" spans="1:6">
      <c r="A81" s="1" t="s">
        <v>16</v>
      </c>
      <c r="B81" s="1" t="s">
        <v>274</v>
      </c>
      <c r="C81" s="8">
        <v>2017</v>
      </c>
      <c r="D81" s="12" t="s">
        <v>4</v>
      </c>
      <c r="E81" s="12" t="s">
        <v>8</v>
      </c>
      <c r="F81" s="8">
        <v>60.9</v>
      </c>
    </row>
    <row r="82" spans="1:6">
      <c r="A82" s="1" t="s">
        <v>17</v>
      </c>
      <c r="B82" s="1" t="s">
        <v>275</v>
      </c>
      <c r="C82" s="8">
        <v>2017</v>
      </c>
      <c r="D82" s="12" t="s">
        <v>4</v>
      </c>
      <c r="E82" s="12" t="s">
        <v>8</v>
      </c>
      <c r="F82" s="8">
        <v>88</v>
      </c>
    </row>
    <row r="83" spans="1:6">
      <c r="A83" s="1" t="s">
        <v>18</v>
      </c>
      <c r="B83" s="1" t="s">
        <v>276</v>
      </c>
      <c r="C83" s="8">
        <v>2017</v>
      </c>
      <c r="D83" s="12" t="s">
        <v>4</v>
      </c>
      <c r="E83" s="12" t="s">
        <v>8</v>
      </c>
      <c r="F83" s="8">
        <v>61.6</v>
      </c>
    </row>
    <row r="84" spans="1:6">
      <c r="A84" s="1" t="s">
        <v>19</v>
      </c>
      <c r="B84" s="1" t="s">
        <v>277</v>
      </c>
      <c r="C84" s="8">
        <v>2017</v>
      </c>
      <c r="D84" s="12" t="s">
        <v>4</v>
      </c>
      <c r="E84" s="12" t="s">
        <v>8</v>
      </c>
      <c r="F84" s="8">
        <v>57.3</v>
      </c>
    </row>
    <row r="85" spans="1:6">
      <c r="A85" s="1" t="s">
        <v>20</v>
      </c>
      <c r="B85" s="1" t="s">
        <v>278</v>
      </c>
      <c r="C85" s="8">
        <v>2017</v>
      </c>
      <c r="D85" s="12" t="s">
        <v>4</v>
      </c>
      <c r="E85" s="12" t="s">
        <v>8</v>
      </c>
      <c r="F85" s="8">
        <v>37.700000000000003</v>
      </c>
    </row>
    <row r="86" spans="1:6">
      <c r="A86" s="1" t="s">
        <v>21</v>
      </c>
      <c r="B86" s="1" t="s">
        <v>279</v>
      </c>
      <c r="C86" s="8">
        <v>2017</v>
      </c>
      <c r="D86" s="12" t="s">
        <v>4</v>
      </c>
      <c r="E86" s="12" t="s">
        <v>8</v>
      </c>
      <c r="F86" s="8">
        <v>65.099999999999994</v>
      </c>
    </row>
    <row r="87" spans="1:6">
      <c r="A87" s="1" t="s">
        <v>22</v>
      </c>
      <c r="B87" s="1" t="s">
        <v>280</v>
      </c>
      <c r="C87" s="8">
        <v>2017</v>
      </c>
      <c r="D87" s="12" t="s">
        <v>4</v>
      </c>
      <c r="E87" s="12" t="s">
        <v>8</v>
      </c>
      <c r="F87" s="8">
        <v>99.6</v>
      </c>
    </row>
    <row r="88" spans="1:6">
      <c r="A88" s="1" t="s">
        <v>23</v>
      </c>
      <c r="B88" s="1" t="s">
        <v>281</v>
      </c>
      <c r="C88" s="8">
        <v>2017</v>
      </c>
      <c r="D88" s="12" t="s">
        <v>4</v>
      </c>
      <c r="E88" s="12" t="s">
        <v>8</v>
      </c>
      <c r="F88" s="8">
        <v>48.5</v>
      </c>
    </row>
    <row r="89" spans="1:6">
      <c r="A89" s="1" t="s">
        <v>24</v>
      </c>
      <c r="B89" s="1" t="s">
        <v>282</v>
      </c>
      <c r="C89" s="8">
        <v>2017</v>
      </c>
      <c r="D89" s="12" t="s">
        <v>4</v>
      </c>
      <c r="E89" s="12" t="s">
        <v>8</v>
      </c>
      <c r="F89" s="8">
        <v>44.6</v>
      </c>
    </row>
    <row r="90" spans="1:6">
      <c r="A90" s="1" t="s">
        <v>25</v>
      </c>
      <c r="B90" s="1" t="s">
        <v>283</v>
      </c>
      <c r="C90" s="8">
        <v>2017</v>
      </c>
      <c r="D90" s="12" t="s">
        <v>4</v>
      </c>
      <c r="E90" s="12" t="s">
        <v>8</v>
      </c>
      <c r="F90" s="8">
        <v>86.5</v>
      </c>
    </row>
    <row r="91" spans="1:6">
      <c r="A91" s="1" t="s">
        <v>26</v>
      </c>
      <c r="B91" s="1" t="s">
        <v>284</v>
      </c>
      <c r="C91" s="8">
        <v>2017</v>
      </c>
      <c r="D91" s="12" t="s">
        <v>4</v>
      </c>
      <c r="E91" s="12" t="s">
        <v>8</v>
      </c>
      <c r="F91" s="8">
        <v>97.1</v>
      </c>
    </row>
    <row r="92" spans="1:6">
      <c r="A92" s="1" t="s">
        <v>27</v>
      </c>
      <c r="B92" s="1" t="s">
        <v>285</v>
      </c>
      <c r="C92" s="8">
        <v>2017</v>
      </c>
      <c r="D92" s="12" t="s">
        <v>4</v>
      </c>
      <c r="E92" s="12" t="s">
        <v>8</v>
      </c>
      <c r="F92" s="8">
        <v>70.2</v>
      </c>
    </row>
    <row r="93" spans="1:6">
      <c r="A93" s="1" t="s">
        <v>28</v>
      </c>
      <c r="B93" s="1" t="s">
        <v>286</v>
      </c>
      <c r="C93" s="8">
        <v>2017</v>
      </c>
      <c r="D93" s="12" t="s">
        <v>4</v>
      </c>
      <c r="E93" s="12" t="s">
        <v>8</v>
      </c>
      <c r="F93" s="8">
        <v>97.7</v>
      </c>
    </row>
    <row r="94" spans="1:6">
      <c r="A94" s="1" t="s">
        <v>29</v>
      </c>
      <c r="B94" s="1" t="s">
        <v>287</v>
      </c>
      <c r="C94" s="8">
        <v>2017</v>
      </c>
      <c r="D94" s="12" t="s">
        <v>4</v>
      </c>
      <c r="E94" s="12" t="s">
        <v>8</v>
      </c>
      <c r="F94" s="8">
        <v>94.8</v>
      </c>
    </row>
    <row r="95" spans="1:6">
      <c r="A95" s="1" t="s">
        <v>30</v>
      </c>
      <c r="B95" s="1" t="s">
        <v>288</v>
      </c>
      <c r="C95" s="8">
        <v>2017</v>
      </c>
      <c r="D95" s="12" t="s">
        <v>4</v>
      </c>
      <c r="E95" s="12" t="s">
        <v>8</v>
      </c>
      <c r="F95" s="8">
        <v>88.8</v>
      </c>
    </row>
    <row r="96" spans="1:6">
      <c r="A96" s="1" t="s">
        <v>31</v>
      </c>
      <c r="B96" s="1" t="s">
        <v>289</v>
      </c>
      <c r="C96" s="8">
        <v>2017</v>
      </c>
      <c r="D96" s="12" t="s">
        <v>4</v>
      </c>
      <c r="E96" s="12" t="s">
        <v>8</v>
      </c>
      <c r="F96" s="8">
        <v>97.4</v>
      </c>
    </row>
    <row r="97" spans="1:6">
      <c r="A97" s="1" t="s">
        <v>32</v>
      </c>
      <c r="B97" s="1" t="s">
        <v>290</v>
      </c>
      <c r="C97" s="8">
        <v>2017</v>
      </c>
      <c r="D97" s="12" t="s">
        <v>4</v>
      </c>
      <c r="E97" s="12" t="s">
        <v>8</v>
      </c>
      <c r="F97" s="8">
        <v>47.2</v>
      </c>
    </row>
    <row r="98" spans="1:6">
      <c r="A98" s="1" t="s">
        <v>33</v>
      </c>
      <c r="B98" s="1" t="s">
        <v>291</v>
      </c>
      <c r="C98" s="8">
        <v>2017</v>
      </c>
      <c r="D98" s="12" t="s">
        <v>4</v>
      </c>
      <c r="E98" s="12" t="s">
        <v>8</v>
      </c>
      <c r="F98" s="8">
        <v>72.3</v>
      </c>
    </row>
    <row r="99" spans="1:6">
      <c r="A99" s="1" t="s">
        <v>34</v>
      </c>
      <c r="B99" s="1" t="s">
        <v>292</v>
      </c>
      <c r="C99" s="8">
        <v>2017</v>
      </c>
      <c r="D99" s="12" t="s">
        <v>4</v>
      </c>
      <c r="E99" s="12" t="s">
        <v>8</v>
      </c>
      <c r="F99" s="8">
        <v>98.6</v>
      </c>
    </row>
    <row r="100" spans="1:6">
      <c r="A100" s="1" t="s">
        <v>35</v>
      </c>
      <c r="B100" s="1" t="s">
        <v>293</v>
      </c>
      <c r="C100" s="8">
        <v>2017</v>
      </c>
      <c r="D100" s="12" t="s">
        <v>4</v>
      </c>
      <c r="E100" s="12" t="s">
        <v>8</v>
      </c>
      <c r="F100" s="8">
        <v>49.6</v>
      </c>
    </row>
    <row r="101" spans="1:6">
      <c r="A101" s="3" t="s">
        <v>3</v>
      </c>
      <c r="B101" s="1" t="s">
        <v>261</v>
      </c>
      <c r="C101" s="8">
        <v>2020</v>
      </c>
      <c r="D101" s="12" t="s">
        <v>4</v>
      </c>
      <c r="E101" s="12" t="s">
        <v>8</v>
      </c>
      <c r="F101" s="8">
        <v>77.430980000000005</v>
      </c>
    </row>
    <row r="102" spans="1:6">
      <c r="A102" s="3" t="s">
        <v>4</v>
      </c>
      <c r="B102" s="1" t="s">
        <v>262</v>
      </c>
      <c r="C102" s="8">
        <v>2020</v>
      </c>
      <c r="D102" s="12" t="s">
        <v>4</v>
      </c>
      <c r="E102" s="12" t="s">
        <v>8</v>
      </c>
      <c r="F102" s="23">
        <v>94.831623500000006</v>
      </c>
    </row>
    <row r="103" spans="1:6">
      <c r="A103" s="1" t="s">
        <v>5</v>
      </c>
      <c r="B103" s="1" t="s">
        <v>263</v>
      </c>
      <c r="C103" s="8">
        <v>2020</v>
      </c>
      <c r="D103" s="12" t="s">
        <v>4</v>
      </c>
      <c r="E103" s="12" t="s">
        <v>8</v>
      </c>
      <c r="F103" s="23">
        <v>92.504633799999993</v>
      </c>
    </row>
    <row r="104" spans="1:6">
      <c r="A104" s="1" t="s">
        <v>6</v>
      </c>
      <c r="B104" s="1" t="s">
        <v>264</v>
      </c>
      <c r="C104" s="8">
        <v>2020</v>
      </c>
      <c r="D104" s="12" t="s">
        <v>4</v>
      </c>
      <c r="E104" s="12" t="s">
        <v>8</v>
      </c>
      <c r="F104" s="23">
        <v>83.390391600000001</v>
      </c>
    </row>
    <row r="105" spans="1:6">
      <c r="A105" s="1" t="s">
        <v>7</v>
      </c>
      <c r="B105" s="1" t="s">
        <v>265</v>
      </c>
      <c r="C105" s="8">
        <v>2020</v>
      </c>
      <c r="D105" s="12" t="s">
        <v>4</v>
      </c>
      <c r="E105" s="12" t="s">
        <v>8</v>
      </c>
      <c r="F105" s="23">
        <v>65.601892399999997</v>
      </c>
    </row>
    <row r="106" spans="1:6">
      <c r="A106" s="1" t="s">
        <v>8</v>
      </c>
      <c r="B106" s="1" t="s">
        <v>266</v>
      </c>
      <c r="C106" s="8">
        <v>2020</v>
      </c>
      <c r="D106" s="12" t="s">
        <v>4</v>
      </c>
      <c r="E106" s="12" t="s">
        <v>8</v>
      </c>
      <c r="F106" s="23">
        <v>91.865464200000005</v>
      </c>
    </row>
    <row r="107" spans="1:6">
      <c r="A107" s="1" t="s">
        <v>9</v>
      </c>
      <c r="B107" s="1" t="s">
        <v>267</v>
      </c>
      <c r="C107" s="8">
        <v>2020</v>
      </c>
      <c r="D107" s="12" t="s">
        <v>4</v>
      </c>
      <c r="E107" s="12" t="s">
        <v>8</v>
      </c>
      <c r="F107" s="23">
        <v>91.894727099999997</v>
      </c>
    </row>
    <row r="108" spans="1:6">
      <c r="A108" s="1" t="s">
        <v>10</v>
      </c>
      <c r="B108" s="1" t="s">
        <v>268</v>
      </c>
      <c r="C108" s="8">
        <v>2020</v>
      </c>
      <c r="D108" s="12" t="s">
        <v>4</v>
      </c>
      <c r="E108" s="12" t="s">
        <v>8</v>
      </c>
      <c r="F108" s="23">
        <v>52.403069700000003</v>
      </c>
    </row>
    <row r="109" spans="1:6">
      <c r="A109" s="1" t="s">
        <v>11</v>
      </c>
      <c r="B109" s="1" t="s">
        <v>269</v>
      </c>
      <c r="C109" s="8">
        <v>2020</v>
      </c>
      <c r="D109" s="12" t="s">
        <v>4</v>
      </c>
      <c r="E109" s="12" t="s">
        <v>8</v>
      </c>
      <c r="F109" s="23">
        <v>93.069092699999999</v>
      </c>
    </row>
    <row r="110" spans="1:6">
      <c r="A110" s="1" t="s">
        <v>12</v>
      </c>
      <c r="B110" s="1" t="s">
        <v>270</v>
      </c>
      <c r="C110" s="8">
        <v>2020</v>
      </c>
      <c r="D110" s="12" t="s">
        <v>4</v>
      </c>
      <c r="E110" s="12" t="s">
        <v>8</v>
      </c>
      <c r="F110" s="23">
        <v>89.738128700000004</v>
      </c>
    </row>
    <row r="111" spans="1:6">
      <c r="A111" s="1" t="s">
        <v>13</v>
      </c>
      <c r="B111" s="1" t="s">
        <v>271</v>
      </c>
      <c r="C111" s="8">
        <v>2020</v>
      </c>
      <c r="D111" s="12" t="s">
        <v>4</v>
      </c>
      <c r="E111" s="12" t="s">
        <v>8</v>
      </c>
      <c r="F111" s="23">
        <v>79.849639699999997</v>
      </c>
    </row>
    <row r="112" spans="1:6">
      <c r="A112" s="1" t="s">
        <v>14</v>
      </c>
      <c r="B112" s="1" t="s">
        <v>272</v>
      </c>
      <c r="C112" s="8">
        <v>2020</v>
      </c>
      <c r="D112" s="12" t="s">
        <v>4</v>
      </c>
      <c r="E112" s="12" t="s">
        <v>8</v>
      </c>
      <c r="F112" s="23">
        <v>82.473724300000001</v>
      </c>
    </row>
    <row r="113" spans="1:6">
      <c r="A113" s="1" t="s">
        <v>15</v>
      </c>
      <c r="B113" s="1" t="s">
        <v>273</v>
      </c>
      <c r="C113" s="8">
        <v>2020</v>
      </c>
      <c r="D113" s="12" t="s">
        <v>4</v>
      </c>
      <c r="E113" s="12" t="s">
        <v>8</v>
      </c>
      <c r="F113" s="23">
        <v>49.0972273</v>
      </c>
    </row>
    <row r="114" spans="1:6">
      <c r="A114" s="1" t="s">
        <v>16</v>
      </c>
      <c r="B114" s="1" t="s">
        <v>274</v>
      </c>
      <c r="C114" s="8">
        <v>2020</v>
      </c>
      <c r="D114" s="12" t="s">
        <v>4</v>
      </c>
      <c r="E114" s="12" t="s">
        <v>8</v>
      </c>
      <c r="F114" s="23">
        <v>67.302458999999999</v>
      </c>
    </row>
    <row r="115" spans="1:6">
      <c r="A115" s="1" t="s">
        <v>17</v>
      </c>
      <c r="B115" s="1" t="s">
        <v>275</v>
      </c>
      <c r="C115" s="8">
        <v>2020</v>
      </c>
      <c r="D115" s="12" t="s">
        <v>4</v>
      </c>
      <c r="E115" s="12" t="s">
        <v>8</v>
      </c>
      <c r="F115" s="23">
        <v>94.695238900000007</v>
      </c>
    </row>
    <row r="116" spans="1:6">
      <c r="A116" s="1" t="s">
        <v>18</v>
      </c>
      <c r="B116" s="1" t="s">
        <v>276</v>
      </c>
      <c r="C116" s="8">
        <v>2020</v>
      </c>
      <c r="D116" s="12" t="s">
        <v>4</v>
      </c>
      <c r="E116" s="12" t="s">
        <v>8</v>
      </c>
      <c r="F116" s="23">
        <v>75.002559700000006</v>
      </c>
    </row>
    <row r="117" spans="1:6">
      <c r="A117" s="1" t="s">
        <v>19</v>
      </c>
      <c r="B117" s="1" t="s">
        <v>277</v>
      </c>
      <c r="C117" s="8">
        <v>2020</v>
      </c>
      <c r="D117" s="12" t="s">
        <v>4</v>
      </c>
      <c r="E117" s="12" t="s">
        <v>8</v>
      </c>
      <c r="F117" s="23">
        <v>78.632814400000001</v>
      </c>
    </row>
    <row r="118" spans="1:6">
      <c r="A118" s="1" t="s">
        <v>20</v>
      </c>
      <c r="B118" s="1" t="s">
        <v>278</v>
      </c>
      <c r="C118" s="8">
        <v>2020</v>
      </c>
      <c r="D118" s="12" t="s">
        <v>4</v>
      </c>
      <c r="E118" s="12" t="s">
        <v>8</v>
      </c>
      <c r="F118" s="23">
        <v>67.330151599999994</v>
      </c>
    </row>
    <row r="119" spans="1:6">
      <c r="A119" s="1" t="s">
        <v>21</v>
      </c>
      <c r="B119" s="1" t="s">
        <v>279</v>
      </c>
      <c r="C119" s="8">
        <v>2020</v>
      </c>
      <c r="D119" s="12" t="s">
        <v>4</v>
      </c>
      <c r="E119" s="12" t="s">
        <v>8</v>
      </c>
      <c r="F119" s="23">
        <v>74.108353600000001</v>
      </c>
    </row>
    <row r="120" spans="1:6">
      <c r="A120" s="1" t="s">
        <v>22</v>
      </c>
      <c r="B120" s="1" t="s">
        <v>280</v>
      </c>
      <c r="C120" s="8">
        <v>2020</v>
      </c>
      <c r="D120" s="12" t="s">
        <v>4</v>
      </c>
      <c r="E120" s="12" t="s">
        <v>8</v>
      </c>
      <c r="F120" s="23">
        <v>96.886973900000001</v>
      </c>
    </row>
    <row r="121" spans="1:6">
      <c r="A121" s="1" t="s">
        <v>23</v>
      </c>
      <c r="B121" s="1" t="s">
        <v>281</v>
      </c>
      <c r="C121" s="8">
        <v>2020</v>
      </c>
      <c r="D121" s="12" t="s">
        <v>4</v>
      </c>
      <c r="E121" s="12" t="s">
        <v>8</v>
      </c>
      <c r="F121" s="23">
        <v>40.2566025</v>
      </c>
    </row>
    <row r="122" spans="1:6">
      <c r="A122" s="1" t="s">
        <v>24</v>
      </c>
      <c r="B122" s="1" t="s">
        <v>282</v>
      </c>
      <c r="C122" s="8">
        <v>2020</v>
      </c>
      <c r="D122" s="12" t="s">
        <v>4</v>
      </c>
      <c r="E122" s="12" t="s">
        <v>8</v>
      </c>
      <c r="F122" s="23">
        <v>59.667596799999998</v>
      </c>
    </row>
    <row r="123" spans="1:6">
      <c r="A123" s="1" t="s">
        <v>25</v>
      </c>
      <c r="B123" s="1" t="s">
        <v>283</v>
      </c>
      <c r="C123" s="8">
        <v>2020</v>
      </c>
      <c r="D123" s="12" t="s">
        <v>4</v>
      </c>
      <c r="E123" s="12" t="s">
        <v>8</v>
      </c>
      <c r="F123" s="23">
        <v>84.895984600000006</v>
      </c>
    </row>
    <row r="124" spans="1:6">
      <c r="A124" s="1" t="s">
        <v>26</v>
      </c>
      <c r="B124" s="1" t="s">
        <v>284</v>
      </c>
      <c r="C124" s="8">
        <v>2020</v>
      </c>
      <c r="D124" s="12" t="s">
        <v>4</v>
      </c>
      <c r="E124" s="12" t="s">
        <v>8</v>
      </c>
      <c r="F124" s="23">
        <v>86.149282900000003</v>
      </c>
    </row>
    <row r="125" spans="1:6">
      <c r="A125" s="1" t="s">
        <v>27</v>
      </c>
      <c r="B125" s="1" t="s">
        <v>285</v>
      </c>
      <c r="C125" s="8">
        <v>2020</v>
      </c>
      <c r="D125" s="12" t="s">
        <v>4</v>
      </c>
      <c r="E125" s="12" t="s">
        <v>8</v>
      </c>
      <c r="F125" s="23">
        <v>68.830195700000004</v>
      </c>
    </row>
    <row r="126" spans="1:6">
      <c r="A126" s="1" t="s">
        <v>28</v>
      </c>
      <c r="B126" s="1" t="s">
        <v>286</v>
      </c>
      <c r="C126" s="8">
        <v>2020</v>
      </c>
      <c r="D126" s="12" t="s">
        <v>4</v>
      </c>
      <c r="E126" s="12" t="s">
        <v>8</v>
      </c>
      <c r="F126" s="23">
        <v>86.117332899999994</v>
      </c>
    </row>
    <row r="127" spans="1:6">
      <c r="A127" s="1" t="s">
        <v>29</v>
      </c>
      <c r="B127" s="1" t="s">
        <v>287</v>
      </c>
      <c r="C127" s="8">
        <v>2020</v>
      </c>
      <c r="D127" s="12" t="s">
        <v>4</v>
      </c>
      <c r="E127" s="12" t="s">
        <v>8</v>
      </c>
      <c r="F127" s="23">
        <v>88.524282900000003</v>
      </c>
    </row>
    <row r="128" spans="1:6">
      <c r="A128" s="1" t="s">
        <v>30</v>
      </c>
      <c r="B128" s="1" t="s">
        <v>288</v>
      </c>
      <c r="C128" s="8">
        <v>2020</v>
      </c>
      <c r="D128" s="12" t="s">
        <v>4</v>
      </c>
      <c r="E128" s="12" t="s">
        <v>8</v>
      </c>
      <c r="F128" s="23">
        <v>69.849811399999993</v>
      </c>
    </row>
    <row r="129" spans="1:6">
      <c r="A129" s="1" t="s">
        <v>31</v>
      </c>
      <c r="B129" s="1" t="s">
        <v>289</v>
      </c>
      <c r="C129" s="8">
        <v>2020</v>
      </c>
      <c r="D129" s="12" t="s">
        <v>4</v>
      </c>
      <c r="E129" s="12" t="s">
        <v>8</v>
      </c>
      <c r="F129" s="23">
        <v>89.540738200000007</v>
      </c>
    </row>
    <row r="130" spans="1:6">
      <c r="A130" s="1" t="s">
        <v>32</v>
      </c>
      <c r="B130" s="1" t="s">
        <v>290</v>
      </c>
      <c r="C130" s="8">
        <v>2020</v>
      </c>
      <c r="D130" s="12" t="s">
        <v>4</v>
      </c>
      <c r="E130" s="12" t="s">
        <v>8</v>
      </c>
      <c r="F130" s="23">
        <v>70.311510200000001</v>
      </c>
    </row>
    <row r="131" spans="1:6">
      <c r="A131" s="1" t="s">
        <v>33</v>
      </c>
      <c r="B131" s="1" t="s">
        <v>291</v>
      </c>
      <c r="C131" s="8">
        <v>2020</v>
      </c>
      <c r="D131" s="12" t="s">
        <v>4</v>
      </c>
      <c r="E131" s="12" t="s">
        <v>8</v>
      </c>
      <c r="F131" s="23">
        <v>60.806138799999999</v>
      </c>
    </row>
    <row r="132" spans="1:6">
      <c r="A132" s="1" t="s">
        <v>34</v>
      </c>
      <c r="B132" s="1" t="s">
        <v>292</v>
      </c>
      <c r="C132" s="8">
        <v>2020</v>
      </c>
      <c r="D132" s="12" t="s">
        <v>4</v>
      </c>
      <c r="E132" s="12" t="s">
        <v>8</v>
      </c>
      <c r="F132" s="23">
        <v>77.170228399999999</v>
      </c>
    </row>
    <row r="133" spans="1:6">
      <c r="A133" s="1" t="s">
        <v>35</v>
      </c>
      <c r="B133" s="1" t="s">
        <v>293</v>
      </c>
      <c r="C133" s="8">
        <v>2020</v>
      </c>
      <c r="D133" s="12" t="s">
        <v>4</v>
      </c>
      <c r="E133" s="12" t="s">
        <v>8</v>
      </c>
      <c r="F133" s="23">
        <v>78.929566800000003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>
    <outlinePr summaryBelow="0" summaryRight="0"/>
  </sheetPr>
  <dimension ref="A1:Z166"/>
  <sheetViews>
    <sheetView workbookViewId="0">
      <pane ySplit="1" topLeftCell="A7" activePane="bottomLeft" state="frozen"/>
      <selection pane="bottomLeft" activeCell="J137" sqref="J137"/>
    </sheetView>
  </sheetViews>
  <sheetFormatPr baseColWidth="10" defaultColWidth="14.5" defaultRowHeight="15.75" customHeight="1"/>
  <sheetData>
    <row r="1" spans="1:6" ht="1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 ht="16" hidden="1">
      <c r="A2" s="3" t="s">
        <v>3</v>
      </c>
      <c r="B2" s="1" t="s">
        <v>261</v>
      </c>
      <c r="C2" s="8">
        <v>2014</v>
      </c>
      <c r="D2" s="12" t="s">
        <v>4</v>
      </c>
      <c r="E2" s="12" t="s">
        <v>9</v>
      </c>
      <c r="F2" s="8">
        <v>67.708898410000003</v>
      </c>
    </row>
    <row r="3" spans="1:6" ht="16" hidden="1">
      <c r="A3" s="3" t="s">
        <v>4</v>
      </c>
      <c r="B3" s="1" t="s">
        <v>262</v>
      </c>
      <c r="C3" s="8">
        <v>2014</v>
      </c>
      <c r="D3" s="12" t="s">
        <v>4</v>
      </c>
      <c r="E3" s="12" t="s">
        <v>9</v>
      </c>
      <c r="F3" s="8">
        <v>90.873572339999996</v>
      </c>
    </row>
    <row r="4" spans="1:6" ht="16" hidden="1">
      <c r="A4" s="1" t="s">
        <v>5</v>
      </c>
      <c r="B4" s="1" t="s">
        <v>263</v>
      </c>
      <c r="C4" s="8">
        <v>2014</v>
      </c>
      <c r="D4" s="8" t="s">
        <v>4</v>
      </c>
      <c r="E4" s="8" t="s">
        <v>9</v>
      </c>
      <c r="F4" s="8">
        <v>89.056012820000007</v>
      </c>
    </row>
    <row r="5" spans="1:6" ht="16" hidden="1">
      <c r="A5" s="1" t="s">
        <v>6</v>
      </c>
      <c r="B5" s="1" t="s">
        <v>264</v>
      </c>
      <c r="C5" s="8">
        <v>2014</v>
      </c>
      <c r="D5" s="8" t="s">
        <v>4</v>
      </c>
      <c r="E5" s="8" t="s">
        <v>9</v>
      </c>
      <c r="F5" s="8">
        <v>40.622303889999998</v>
      </c>
    </row>
    <row r="6" spans="1:6" ht="16" hidden="1">
      <c r="A6" s="1" t="s">
        <v>7</v>
      </c>
      <c r="B6" s="1" t="s">
        <v>265</v>
      </c>
      <c r="C6" s="8">
        <v>2014</v>
      </c>
      <c r="D6" s="8" t="s">
        <v>4</v>
      </c>
      <c r="E6" s="8" t="s">
        <v>9</v>
      </c>
      <c r="F6" s="8">
        <v>69.467939860000001</v>
      </c>
    </row>
    <row r="7" spans="1:6" ht="16">
      <c r="A7" s="1" t="s">
        <v>8</v>
      </c>
      <c r="B7" s="1" t="s">
        <v>266</v>
      </c>
      <c r="C7" s="8">
        <v>2014</v>
      </c>
      <c r="D7" s="8" t="s">
        <v>4</v>
      </c>
      <c r="E7" s="8" t="s">
        <v>9</v>
      </c>
      <c r="F7" s="8">
        <v>72.542935979999996</v>
      </c>
    </row>
    <row r="8" spans="1:6" ht="16">
      <c r="A8" s="1" t="s">
        <v>9</v>
      </c>
      <c r="B8" s="1" t="s">
        <v>267</v>
      </c>
      <c r="C8" s="8">
        <v>2014</v>
      </c>
      <c r="D8" s="8" t="s">
        <v>4</v>
      </c>
      <c r="E8" s="8" t="s">
        <v>9</v>
      </c>
      <c r="F8" s="8">
        <v>87.55745847</v>
      </c>
    </row>
    <row r="9" spans="1:6" ht="16" hidden="1">
      <c r="A9" s="1" t="s">
        <v>10</v>
      </c>
      <c r="B9" s="1" t="s">
        <v>268</v>
      </c>
      <c r="C9" s="8">
        <v>2014</v>
      </c>
      <c r="D9" s="8" t="s">
        <v>4</v>
      </c>
      <c r="E9" s="8" t="s">
        <v>9</v>
      </c>
      <c r="F9" s="8">
        <v>35.245740720000001</v>
      </c>
    </row>
    <row r="10" spans="1:6" ht="16" hidden="1">
      <c r="A10" s="1" t="s">
        <v>11</v>
      </c>
      <c r="B10" s="1" t="s">
        <v>269</v>
      </c>
      <c r="C10" s="8">
        <v>2014</v>
      </c>
      <c r="D10" s="8" t="s">
        <v>4</v>
      </c>
      <c r="E10" s="8" t="s">
        <v>9</v>
      </c>
      <c r="F10" s="8">
        <v>94.653284139999997</v>
      </c>
    </row>
    <row r="11" spans="1:6" ht="16" hidden="1">
      <c r="A11" s="1" t="s">
        <v>12</v>
      </c>
      <c r="B11" s="1" t="s">
        <v>270</v>
      </c>
      <c r="C11" s="8">
        <v>2014</v>
      </c>
      <c r="D11" s="8" t="s">
        <v>4</v>
      </c>
      <c r="E11" s="8" t="s">
        <v>9</v>
      </c>
      <c r="F11" s="8">
        <v>77.180230929999993</v>
      </c>
    </row>
    <row r="12" spans="1:6" ht="16" hidden="1">
      <c r="A12" s="1" t="s">
        <v>13</v>
      </c>
      <c r="B12" s="1" t="s">
        <v>271</v>
      </c>
      <c r="C12" s="8">
        <v>2014</v>
      </c>
      <c r="D12" s="8" t="s">
        <v>4</v>
      </c>
      <c r="E12" s="8" t="s">
        <v>9</v>
      </c>
      <c r="F12" s="8">
        <v>83.802090680000006</v>
      </c>
    </row>
    <row r="13" spans="1:6" ht="16">
      <c r="A13" s="1" t="s">
        <v>14</v>
      </c>
      <c r="B13" s="1" t="s">
        <v>272</v>
      </c>
      <c r="C13" s="8">
        <v>2014</v>
      </c>
      <c r="D13" s="8" t="s">
        <v>4</v>
      </c>
      <c r="E13" s="8" t="s">
        <v>9</v>
      </c>
      <c r="F13" s="8">
        <v>81.698580800000002</v>
      </c>
    </row>
    <row r="14" spans="1:6" ht="16" hidden="1">
      <c r="A14" s="1" t="s">
        <v>15</v>
      </c>
      <c r="B14" s="1" t="s">
        <v>273</v>
      </c>
      <c r="C14" s="8">
        <v>2014</v>
      </c>
      <c r="D14" s="8" t="s">
        <v>4</v>
      </c>
      <c r="E14" s="8" t="s">
        <v>9</v>
      </c>
      <c r="F14" s="8">
        <v>22.367950489999998</v>
      </c>
    </row>
    <row r="15" spans="1:6" ht="16" hidden="1">
      <c r="A15" s="1" t="s">
        <v>16</v>
      </c>
      <c r="B15" s="1" t="s">
        <v>274</v>
      </c>
      <c r="C15" s="8">
        <v>2014</v>
      </c>
      <c r="D15" s="8" t="s">
        <v>4</v>
      </c>
      <c r="E15" s="8" t="s">
        <v>9</v>
      </c>
      <c r="F15" s="8">
        <v>46.973197470000002</v>
      </c>
    </row>
    <row r="16" spans="1:6" ht="16" hidden="1">
      <c r="A16" s="1" t="s">
        <v>17</v>
      </c>
      <c r="B16" s="1" t="s">
        <v>275</v>
      </c>
      <c r="C16" s="8">
        <v>2014</v>
      </c>
      <c r="D16" s="8" t="s">
        <v>4</v>
      </c>
      <c r="E16" s="8" t="s">
        <v>9</v>
      </c>
      <c r="F16" s="8">
        <v>84.243773660000002</v>
      </c>
    </row>
    <row r="17" spans="1:6" ht="16" hidden="1">
      <c r="A17" s="1" t="s">
        <v>18</v>
      </c>
      <c r="B17" s="1" t="s">
        <v>276</v>
      </c>
      <c r="C17" s="8">
        <v>2014</v>
      </c>
      <c r="D17" s="8" t="s">
        <v>4</v>
      </c>
      <c r="E17" s="8" t="s">
        <v>9</v>
      </c>
      <c r="F17" s="8">
        <v>57.495131710000003</v>
      </c>
    </row>
    <row r="18" spans="1:6" ht="16" hidden="1">
      <c r="A18" s="1" t="s">
        <v>19</v>
      </c>
      <c r="B18" s="1" t="s">
        <v>277</v>
      </c>
      <c r="C18" s="8">
        <v>2014</v>
      </c>
      <c r="D18" s="8" t="s">
        <v>4</v>
      </c>
      <c r="E18" s="8" t="s">
        <v>9</v>
      </c>
      <c r="F18" s="8">
        <v>42.161098109999998</v>
      </c>
    </row>
    <row r="19" spans="1:6" ht="16" hidden="1">
      <c r="A19" s="1" t="s">
        <v>20</v>
      </c>
      <c r="B19" s="1" t="s">
        <v>278</v>
      </c>
      <c r="C19" s="8">
        <v>2014</v>
      </c>
      <c r="D19" s="8" t="s">
        <v>4</v>
      </c>
      <c r="E19" s="8" t="s">
        <v>9</v>
      </c>
      <c r="F19" s="8">
        <v>34.908358049999997</v>
      </c>
    </row>
    <row r="20" spans="1:6" ht="16" hidden="1">
      <c r="A20" s="1" t="s">
        <v>21</v>
      </c>
      <c r="B20" s="1" t="s">
        <v>279</v>
      </c>
      <c r="C20" s="8">
        <v>2014</v>
      </c>
      <c r="D20" s="8" t="s">
        <v>4</v>
      </c>
      <c r="E20" s="8" t="s">
        <v>9</v>
      </c>
      <c r="F20" s="8">
        <v>51.330202030000002</v>
      </c>
    </row>
    <row r="21" spans="1:6" ht="16" hidden="1">
      <c r="A21" s="1" t="s">
        <v>22</v>
      </c>
      <c r="B21" s="1" t="s">
        <v>280</v>
      </c>
      <c r="C21" s="8">
        <v>2014</v>
      </c>
      <c r="D21" s="8" t="s">
        <v>4</v>
      </c>
      <c r="E21" s="8" t="s">
        <v>9</v>
      </c>
      <c r="F21" s="8">
        <v>97.020557069999995</v>
      </c>
    </row>
    <row r="22" spans="1:6" ht="16" hidden="1">
      <c r="A22" s="1" t="s">
        <v>23</v>
      </c>
      <c r="B22" s="1" t="s">
        <v>281</v>
      </c>
      <c r="C22" s="8">
        <v>2014</v>
      </c>
      <c r="D22" s="8" t="s">
        <v>4</v>
      </c>
      <c r="E22" s="8" t="s">
        <v>9</v>
      </c>
      <c r="F22" s="8">
        <v>36.676120470000001</v>
      </c>
    </row>
    <row r="23" spans="1:6" ht="16" hidden="1">
      <c r="A23" s="1" t="s">
        <v>24</v>
      </c>
      <c r="B23" s="1" t="s">
        <v>282</v>
      </c>
      <c r="C23" s="8">
        <v>2014</v>
      </c>
      <c r="D23" s="8" t="s">
        <v>4</v>
      </c>
      <c r="E23" s="8" t="s">
        <v>9</v>
      </c>
      <c r="F23" s="8">
        <v>31.035543350000001</v>
      </c>
    </row>
    <row r="24" spans="1:6" ht="16" hidden="1">
      <c r="A24" s="1" t="s">
        <v>25</v>
      </c>
      <c r="B24" s="1" t="s">
        <v>283</v>
      </c>
      <c r="C24" s="8">
        <v>2014</v>
      </c>
      <c r="D24" s="8" t="s">
        <v>4</v>
      </c>
      <c r="E24" s="8" t="s">
        <v>9</v>
      </c>
      <c r="F24" s="8">
        <v>79.003065520000007</v>
      </c>
    </row>
    <row r="25" spans="1:6" ht="16" hidden="1">
      <c r="A25" s="1" t="s">
        <v>26</v>
      </c>
      <c r="B25" s="1" t="s">
        <v>284</v>
      </c>
      <c r="C25" s="8">
        <v>2014</v>
      </c>
      <c r="D25" s="8" t="s">
        <v>4</v>
      </c>
      <c r="E25" s="8" t="s">
        <v>9</v>
      </c>
      <c r="F25" s="8">
        <v>95.431034679999996</v>
      </c>
    </row>
    <row r="26" spans="1:6" ht="16" hidden="1">
      <c r="A26" s="1" t="s">
        <v>27</v>
      </c>
      <c r="B26" s="1" t="s">
        <v>285</v>
      </c>
      <c r="C26" s="8">
        <v>2014</v>
      </c>
      <c r="D26" s="8" t="s">
        <v>4</v>
      </c>
      <c r="E26" s="8" t="s">
        <v>9</v>
      </c>
      <c r="F26" s="8">
        <v>57.939367849999996</v>
      </c>
    </row>
    <row r="27" spans="1:6" ht="16" hidden="1">
      <c r="A27" s="1" t="s">
        <v>28</v>
      </c>
      <c r="B27" s="1" t="s">
        <v>286</v>
      </c>
      <c r="C27" s="8">
        <v>2014</v>
      </c>
      <c r="D27" s="8" t="s">
        <v>4</v>
      </c>
      <c r="E27" s="8" t="s">
        <v>9</v>
      </c>
      <c r="F27" s="8">
        <v>92.272004499999994</v>
      </c>
    </row>
    <row r="28" spans="1:6" ht="16" hidden="1">
      <c r="A28" s="1" t="s">
        <v>29</v>
      </c>
      <c r="B28" s="1" t="s">
        <v>287</v>
      </c>
      <c r="C28" s="8">
        <v>2014</v>
      </c>
      <c r="D28" s="8" t="s">
        <v>4</v>
      </c>
      <c r="E28" s="8" t="s">
        <v>9</v>
      </c>
      <c r="F28" s="8">
        <v>92.564718099999993</v>
      </c>
    </row>
    <row r="29" spans="1:6" ht="16" hidden="1">
      <c r="A29" s="1" t="s">
        <v>30</v>
      </c>
      <c r="B29" s="1" t="s">
        <v>288</v>
      </c>
      <c r="C29" s="8">
        <v>2014</v>
      </c>
      <c r="D29" s="8" t="s">
        <v>4</v>
      </c>
      <c r="E29" s="8" t="s">
        <v>9</v>
      </c>
      <c r="F29" s="8">
        <v>73.196364389999999</v>
      </c>
    </row>
    <row r="30" spans="1:6" ht="16" hidden="1">
      <c r="A30" s="1" t="s">
        <v>31</v>
      </c>
      <c r="B30" s="1" t="s">
        <v>289</v>
      </c>
      <c r="C30" s="8">
        <v>2014</v>
      </c>
      <c r="D30" s="8" t="s">
        <v>4</v>
      </c>
      <c r="E30" s="8" t="s">
        <v>9</v>
      </c>
      <c r="F30" s="8">
        <v>91.021346129999998</v>
      </c>
    </row>
    <row r="31" spans="1:6" ht="16" hidden="1">
      <c r="A31" s="1" t="s">
        <v>32</v>
      </c>
      <c r="B31" s="1" t="s">
        <v>290</v>
      </c>
      <c r="C31" s="8">
        <v>2014</v>
      </c>
      <c r="D31" s="8" t="s">
        <v>4</v>
      </c>
      <c r="E31" s="8" t="s">
        <v>9</v>
      </c>
      <c r="F31" s="8">
        <v>50.601021619999997</v>
      </c>
    </row>
    <row r="32" spans="1:6" ht="16" hidden="1">
      <c r="A32" s="1" t="s">
        <v>33</v>
      </c>
      <c r="B32" s="1" t="s">
        <v>291</v>
      </c>
      <c r="C32" s="8">
        <v>2014</v>
      </c>
      <c r="D32" s="8" t="s">
        <v>4</v>
      </c>
      <c r="E32" s="8" t="s">
        <v>9</v>
      </c>
      <c r="F32" s="8">
        <v>73.612038839999997</v>
      </c>
    </row>
    <row r="33" spans="1:26" ht="16" hidden="1">
      <c r="A33" s="1" t="s">
        <v>34</v>
      </c>
      <c r="B33" s="1" t="s">
        <v>292</v>
      </c>
      <c r="C33" s="8">
        <v>2014</v>
      </c>
      <c r="D33" s="8" t="s">
        <v>4</v>
      </c>
      <c r="E33" s="8" t="s">
        <v>9</v>
      </c>
      <c r="F33" s="8">
        <v>95.874137189999999</v>
      </c>
    </row>
    <row r="34" spans="1:26" ht="16" hidden="1">
      <c r="A34" s="1" t="s">
        <v>35</v>
      </c>
      <c r="B34" s="1" t="s">
        <v>293</v>
      </c>
      <c r="C34" s="8">
        <v>2014</v>
      </c>
      <c r="D34" s="8" t="s">
        <v>4</v>
      </c>
      <c r="E34" s="8" t="s">
        <v>9</v>
      </c>
      <c r="F34" s="8">
        <v>49.622906530000002</v>
      </c>
    </row>
    <row r="35" spans="1:26" ht="16" hidden="1">
      <c r="A35" s="3" t="s">
        <v>3</v>
      </c>
      <c r="B35" s="1" t="s">
        <v>261</v>
      </c>
      <c r="C35" s="8">
        <v>2015</v>
      </c>
      <c r="D35" s="8" t="s">
        <v>4</v>
      </c>
      <c r="E35" s="8" t="s">
        <v>9</v>
      </c>
      <c r="F35" s="8">
        <v>67.738397410000005</v>
      </c>
    </row>
    <row r="36" spans="1:26" ht="16" hidden="1">
      <c r="A36" s="3" t="s">
        <v>4</v>
      </c>
      <c r="B36" s="1" t="s">
        <v>262</v>
      </c>
      <c r="C36" s="8">
        <v>2015</v>
      </c>
      <c r="D36" s="8" t="s">
        <v>4</v>
      </c>
      <c r="E36" s="8" t="s">
        <v>9</v>
      </c>
      <c r="F36" s="8">
        <v>92.410071180000003</v>
      </c>
    </row>
    <row r="37" spans="1:26" ht="16" hidden="1">
      <c r="A37" s="1" t="s">
        <v>5</v>
      </c>
      <c r="B37" s="1" t="s">
        <v>263</v>
      </c>
      <c r="C37" s="8">
        <v>2015</v>
      </c>
      <c r="D37" s="8" t="s">
        <v>4</v>
      </c>
      <c r="E37" s="8" t="s">
        <v>9</v>
      </c>
      <c r="F37" s="8">
        <v>88.249174550000006</v>
      </c>
    </row>
    <row r="38" spans="1:26" ht="16" hidden="1">
      <c r="A38" s="1" t="s">
        <v>6</v>
      </c>
      <c r="B38" s="1" t="s">
        <v>264</v>
      </c>
      <c r="C38" s="8">
        <v>2015</v>
      </c>
      <c r="D38" s="8" t="s">
        <v>4</v>
      </c>
      <c r="E38" s="8" t="s">
        <v>9</v>
      </c>
      <c r="F38" s="8">
        <v>40.019786459999999</v>
      </c>
    </row>
    <row r="39" spans="1:26" ht="16" hidden="1">
      <c r="A39" s="1" t="s">
        <v>7</v>
      </c>
      <c r="B39" s="1" t="s">
        <v>265</v>
      </c>
      <c r="C39" s="8">
        <v>2015</v>
      </c>
      <c r="D39" s="8" t="s">
        <v>4</v>
      </c>
      <c r="E39" s="8" t="s">
        <v>9</v>
      </c>
      <c r="F39" s="8">
        <v>74.880552230000006</v>
      </c>
    </row>
    <row r="40" spans="1:26" ht="16">
      <c r="A40" s="1" t="s">
        <v>8</v>
      </c>
      <c r="B40" s="1" t="s">
        <v>266</v>
      </c>
      <c r="C40" s="8">
        <v>2015</v>
      </c>
      <c r="D40" s="8" t="s">
        <v>4</v>
      </c>
      <c r="E40" s="8" t="s">
        <v>9</v>
      </c>
      <c r="F40" s="8">
        <v>79.198355169999999</v>
      </c>
    </row>
    <row r="41" spans="1:26" ht="16">
      <c r="A41" s="24" t="s">
        <v>9</v>
      </c>
      <c r="B41" s="24" t="s">
        <v>267</v>
      </c>
      <c r="C41" s="25">
        <v>2015</v>
      </c>
      <c r="D41" s="25" t="s">
        <v>4</v>
      </c>
      <c r="E41" s="25" t="s">
        <v>9</v>
      </c>
      <c r="F41" s="8">
        <v>90.309865869999996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6" hidden="1">
      <c r="A42" s="1" t="s">
        <v>10</v>
      </c>
      <c r="B42" s="1" t="s">
        <v>268</v>
      </c>
      <c r="C42" s="8">
        <v>2015</v>
      </c>
      <c r="D42" s="8" t="s">
        <v>4</v>
      </c>
      <c r="E42" s="8" t="s">
        <v>9</v>
      </c>
      <c r="F42" s="8">
        <v>42.101106540000004</v>
      </c>
    </row>
    <row r="43" spans="1:26" ht="16" hidden="1">
      <c r="A43" s="1" t="s">
        <v>11</v>
      </c>
      <c r="B43" s="1" t="s">
        <v>269</v>
      </c>
      <c r="C43" s="8">
        <v>2015</v>
      </c>
      <c r="D43" s="8" t="s">
        <v>4</v>
      </c>
      <c r="E43" s="8" t="s">
        <v>9</v>
      </c>
      <c r="F43" s="8">
        <v>93.962887350000003</v>
      </c>
    </row>
    <row r="44" spans="1:26" ht="16" hidden="1">
      <c r="A44" s="1" t="s">
        <v>12</v>
      </c>
      <c r="B44" s="1" t="s">
        <v>270</v>
      </c>
      <c r="C44" s="8">
        <v>2015</v>
      </c>
      <c r="D44" s="8" t="s">
        <v>4</v>
      </c>
      <c r="E44" s="8" t="s">
        <v>9</v>
      </c>
      <c r="F44" s="8">
        <v>78.356684729999998</v>
      </c>
    </row>
    <row r="45" spans="1:26" ht="16" hidden="1">
      <c r="A45" s="1" t="s">
        <v>13</v>
      </c>
      <c r="B45" s="1" t="s">
        <v>271</v>
      </c>
      <c r="C45" s="8">
        <v>2015</v>
      </c>
      <c r="D45" s="8" t="s">
        <v>4</v>
      </c>
      <c r="E45" s="8" t="s">
        <v>9</v>
      </c>
      <c r="F45" s="8">
        <v>82.249656650000006</v>
      </c>
    </row>
    <row r="46" spans="1:26" ht="16">
      <c r="A46" s="1" t="s">
        <v>14</v>
      </c>
      <c r="B46" s="1" t="s">
        <v>272</v>
      </c>
      <c r="C46" s="8">
        <v>2015</v>
      </c>
      <c r="D46" s="8" t="s">
        <v>4</v>
      </c>
      <c r="E46" s="8" t="s">
        <v>9</v>
      </c>
      <c r="F46" s="8">
        <v>81.685244069999996</v>
      </c>
    </row>
    <row r="47" spans="1:26" ht="16" hidden="1">
      <c r="A47" s="1" t="s">
        <v>15</v>
      </c>
      <c r="B47" s="1" t="s">
        <v>273</v>
      </c>
      <c r="C47" s="8">
        <v>2015</v>
      </c>
      <c r="D47" s="8" t="s">
        <v>4</v>
      </c>
      <c r="E47" s="8" t="s">
        <v>9</v>
      </c>
      <c r="F47" s="8">
        <v>20.806766880000001</v>
      </c>
    </row>
    <row r="48" spans="1:26" ht="16" hidden="1">
      <c r="A48" s="1" t="s">
        <v>16</v>
      </c>
      <c r="B48" s="1" t="s">
        <v>274</v>
      </c>
      <c r="C48" s="8">
        <v>2015</v>
      </c>
      <c r="D48" s="8" t="s">
        <v>4</v>
      </c>
      <c r="E48" s="8" t="s">
        <v>9</v>
      </c>
      <c r="F48" s="8">
        <v>44.798211760000001</v>
      </c>
    </row>
    <row r="49" spans="1:6" ht="16" hidden="1">
      <c r="A49" s="1" t="s">
        <v>17</v>
      </c>
      <c r="B49" s="1" t="s">
        <v>275</v>
      </c>
      <c r="C49" s="8">
        <v>2015</v>
      </c>
      <c r="D49" s="8" t="s">
        <v>4</v>
      </c>
      <c r="E49" s="8" t="s">
        <v>9</v>
      </c>
      <c r="F49" s="8">
        <v>88.060075990000001</v>
      </c>
    </row>
    <row r="50" spans="1:6" ht="16" hidden="1">
      <c r="A50" s="1" t="s">
        <v>18</v>
      </c>
      <c r="B50" s="1" t="s">
        <v>276</v>
      </c>
      <c r="C50" s="8">
        <v>2015</v>
      </c>
      <c r="D50" s="8" t="s">
        <v>4</v>
      </c>
      <c r="E50" s="8" t="s">
        <v>9</v>
      </c>
      <c r="F50" s="8">
        <v>53.429615269999999</v>
      </c>
    </row>
    <row r="51" spans="1:6" ht="16" hidden="1">
      <c r="A51" s="1" t="s">
        <v>19</v>
      </c>
      <c r="B51" s="1" t="s">
        <v>277</v>
      </c>
      <c r="C51" s="8">
        <v>2015</v>
      </c>
      <c r="D51" s="8" t="s">
        <v>4</v>
      </c>
      <c r="E51" s="8" t="s">
        <v>9</v>
      </c>
      <c r="F51" s="8">
        <v>45.720763609999999</v>
      </c>
    </row>
    <row r="52" spans="1:6" ht="16" hidden="1">
      <c r="A52" s="1" t="s">
        <v>20</v>
      </c>
      <c r="B52" s="1" t="s">
        <v>278</v>
      </c>
      <c r="C52" s="8">
        <v>2015</v>
      </c>
      <c r="D52" s="8" t="s">
        <v>4</v>
      </c>
      <c r="E52" s="8" t="s">
        <v>9</v>
      </c>
      <c r="F52" s="8">
        <v>35.799080580000002</v>
      </c>
    </row>
    <row r="53" spans="1:6" ht="16" hidden="1">
      <c r="A53" s="1" t="s">
        <v>21</v>
      </c>
      <c r="B53" s="1" t="s">
        <v>279</v>
      </c>
      <c r="C53" s="8">
        <v>2015</v>
      </c>
      <c r="D53" s="8" t="s">
        <v>4</v>
      </c>
      <c r="E53" s="8" t="s">
        <v>9</v>
      </c>
      <c r="F53" s="8">
        <v>57.651958530000002</v>
      </c>
    </row>
    <row r="54" spans="1:6" ht="16" hidden="1">
      <c r="A54" s="1" t="s">
        <v>22</v>
      </c>
      <c r="B54" s="1" t="s">
        <v>280</v>
      </c>
      <c r="C54" s="8">
        <v>2015</v>
      </c>
      <c r="D54" s="8" t="s">
        <v>4</v>
      </c>
      <c r="E54" s="8" t="s">
        <v>9</v>
      </c>
      <c r="F54" s="8">
        <v>97.563051990000005</v>
      </c>
    </row>
    <row r="55" spans="1:6" ht="16" hidden="1">
      <c r="A55" s="1" t="s">
        <v>23</v>
      </c>
      <c r="B55" s="1" t="s">
        <v>281</v>
      </c>
      <c r="C55" s="8">
        <v>2015</v>
      </c>
      <c r="D55" s="8" t="s">
        <v>4</v>
      </c>
      <c r="E55" s="8" t="s">
        <v>9</v>
      </c>
      <c r="F55" s="8">
        <v>52.417297859999998</v>
      </c>
    </row>
    <row r="56" spans="1:6" ht="16" hidden="1">
      <c r="A56" s="1" t="s">
        <v>24</v>
      </c>
      <c r="B56" s="1" t="s">
        <v>282</v>
      </c>
      <c r="C56" s="8">
        <v>2015</v>
      </c>
      <c r="D56" s="8" t="s">
        <v>4</v>
      </c>
      <c r="E56" s="8" t="s">
        <v>9</v>
      </c>
      <c r="F56" s="8">
        <v>26.18369989</v>
      </c>
    </row>
    <row r="57" spans="1:6" ht="16" hidden="1">
      <c r="A57" s="1" t="s">
        <v>25</v>
      </c>
      <c r="B57" s="1" t="s">
        <v>283</v>
      </c>
      <c r="C57" s="8">
        <v>2015</v>
      </c>
      <c r="D57" s="8" t="s">
        <v>4</v>
      </c>
      <c r="E57" s="8" t="s">
        <v>9</v>
      </c>
      <c r="F57" s="8">
        <v>82.093573180000007</v>
      </c>
    </row>
    <row r="58" spans="1:6" ht="16" hidden="1">
      <c r="A58" s="1" t="s">
        <v>26</v>
      </c>
      <c r="B58" s="1" t="s">
        <v>284</v>
      </c>
      <c r="C58" s="8">
        <v>2015</v>
      </c>
      <c r="D58" s="8" t="s">
        <v>4</v>
      </c>
      <c r="E58" s="8" t="s">
        <v>9</v>
      </c>
      <c r="F58" s="8">
        <v>93.228685530000007</v>
      </c>
    </row>
    <row r="59" spans="1:6" ht="16" hidden="1">
      <c r="A59" s="1" t="s">
        <v>27</v>
      </c>
      <c r="B59" s="1" t="s">
        <v>285</v>
      </c>
      <c r="C59" s="8">
        <v>2015</v>
      </c>
      <c r="D59" s="8" t="s">
        <v>4</v>
      </c>
      <c r="E59" s="8" t="s">
        <v>9</v>
      </c>
      <c r="F59" s="8">
        <v>60.656433190000001</v>
      </c>
    </row>
    <row r="60" spans="1:6" ht="16" hidden="1">
      <c r="A60" s="1" t="s">
        <v>28</v>
      </c>
      <c r="B60" s="1" t="s">
        <v>286</v>
      </c>
      <c r="C60" s="8">
        <v>2015</v>
      </c>
      <c r="D60" s="8" t="s">
        <v>4</v>
      </c>
      <c r="E60" s="8" t="s">
        <v>9</v>
      </c>
      <c r="F60" s="8">
        <v>90.86533283</v>
      </c>
    </row>
    <row r="61" spans="1:6" ht="16" hidden="1">
      <c r="A61" s="1" t="s">
        <v>29</v>
      </c>
      <c r="B61" s="1" t="s">
        <v>287</v>
      </c>
      <c r="C61" s="8">
        <v>2015</v>
      </c>
      <c r="D61" s="8" t="s">
        <v>4</v>
      </c>
      <c r="E61" s="8" t="s">
        <v>9</v>
      </c>
      <c r="F61" s="8">
        <v>93.687191130000002</v>
      </c>
    </row>
    <row r="62" spans="1:6" ht="16" hidden="1">
      <c r="A62" s="1" t="s">
        <v>30</v>
      </c>
      <c r="B62" s="1" t="s">
        <v>288</v>
      </c>
      <c r="C62" s="8">
        <v>2015</v>
      </c>
      <c r="D62" s="8" t="s">
        <v>4</v>
      </c>
      <c r="E62" s="8" t="s">
        <v>9</v>
      </c>
      <c r="F62" s="8">
        <v>70.621491230000004</v>
      </c>
    </row>
    <row r="63" spans="1:6" ht="16" hidden="1">
      <c r="A63" s="1" t="s">
        <v>31</v>
      </c>
      <c r="B63" s="1" t="s">
        <v>289</v>
      </c>
      <c r="C63" s="8">
        <v>2015</v>
      </c>
      <c r="D63" s="8" t="s">
        <v>4</v>
      </c>
      <c r="E63" s="8" t="s">
        <v>9</v>
      </c>
      <c r="F63" s="8">
        <v>88.047822629999999</v>
      </c>
    </row>
    <row r="64" spans="1:6" ht="16" hidden="1">
      <c r="A64" s="1" t="s">
        <v>32</v>
      </c>
      <c r="B64" s="1" t="s">
        <v>290</v>
      </c>
      <c r="C64" s="8">
        <v>2015</v>
      </c>
      <c r="D64" s="8" t="s">
        <v>4</v>
      </c>
      <c r="E64" s="8" t="s">
        <v>9</v>
      </c>
      <c r="F64" s="8">
        <v>51.91821066</v>
      </c>
    </row>
    <row r="65" spans="1:6" ht="16" hidden="1">
      <c r="A65" s="1" t="s">
        <v>33</v>
      </c>
      <c r="B65" s="1" t="s">
        <v>291</v>
      </c>
      <c r="C65" s="8">
        <v>2015</v>
      </c>
      <c r="D65" s="8" t="s">
        <v>4</v>
      </c>
      <c r="E65" s="8" t="s">
        <v>9</v>
      </c>
      <c r="F65" s="8">
        <v>66.079003319999998</v>
      </c>
    </row>
    <row r="66" spans="1:6" ht="16" hidden="1">
      <c r="A66" s="1" t="s">
        <v>34</v>
      </c>
      <c r="B66" s="1" t="s">
        <v>292</v>
      </c>
      <c r="C66" s="8">
        <v>2015</v>
      </c>
      <c r="D66" s="8" t="s">
        <v>4</v>
      </c>
      <c r="E66" s="8" t="s">
        <v>9</v>
      </c>
      <c r="F66" s="8">
        <v>95.755000350000003</v>
      </c>
    </row>
    <row r="67" spans="1:6" ht="16" hidden="1">
      <c r="A67" s="1" t="s">
        <v>35</v>
      </c>
      <c r="B67" s="1" t="s">
        <v>293</v>
      </c>
      <c r="C67" s="8">
        <v>2015</v>
      </c>
      <c r="D67" s="8" t="s">
        <v>4</v>
      </c>
      <c r="E67" s="8" t="s">
        <v>9</v>
      </c>
      <c r="F67" s="8">
        <v>49.475174610000003</v>
      </c>
    </row>
    <row r="68" spans="1:6" ht="16" hidden="1">
      <c r="A68" s="3" t="s">
        <v>3</v>
      </c>
      <c r="B68" s="1" t="s">
        <v>261</v>
      </c>
      <c r="C68" s="8">
        <v>2016</v>
      </c>
      <c r="D68" s="8" t="s">
        <v>4</v>
      </c>
      <c r="E68" s="8" t="s">
        <v>9</v>
      </c>
      <c r="F68" s="8">
        <v>68.118323709999999</v>
      </c>
    </row>
    <row r="69" spans="1:6" ht="16" hidden="1">
      <c r="A69" s="3" t="s">
        <v>4</v>
      </c>
      <c r="B69" s="1" t="s">
        <v>262</v>
      </c>
      <c r="C69" s="8">
        <v>2016</v>
      </c>
      <c r="D69" s="8" t="s">
        <v>4</v>
      </c>
      <c r="E69" s="8" t="s">
        <v>9</v>
      </c>
      <c r="F69" s="8">
        <v>91.837358789999996</v>
      </c>
    </row>
    <row r="70" spans="1:6" ht="16" hidden="1">
      <c r="A70" s="1" t="s">
        <v>5</v>
      </c>
      <c r="B70" s="1" t="s">
        <v>263</v>
      </c>
      <c r="C70" s="8">
        <v>2016</v>
      </c>
      <c r="D70" s="8" t="s">
        <v>4</v>
      </c>
      <c r="E70" s="8" t="s">
        <v>9</v>
      </c>
      <c r="F70" s="8">
        <v>90.29972497</v>
      </c>
    </row>
    <row r="71" spans="1:6" ht="16" hidden="1">
      <c r="A71" s="1" t="s">
        <v>6</v>
      </c>
      <c r="B71" s="1" t="s">
        <v>264</v>
      </c>
      <c r="C71" s="8">
        <v>2016</v>
      </c>
      <c r="D71" s="8" t="s">
        <v>4</v>
      </c>
      <c r="E71" s="8" t="s">
        <v>9</v>
      </c>
      <c r="F71" s="8">
        <v>37.701726610000001</v>
      </c>
    </row>
    <row r="72" spans="1:6" ht="16" hidden="1">
      <c r="A72" s="1" t="s">
        <v>7</v>
      </c>
      <c r="B72" s="1" t="s">
        <v>265</v>
      </c>
      <c r="C72" s="8">
        <v>2016</v>
      </c>
      <c r="D72" s="8" t="s">
        <v>4</v>
      </c>
      <c r="E72" s="8" t="s">
        <v>9</v>
      </c>
      <c r="F72" s="8">
        <v>79.468963540000004</v>
      </c>
    </row>
    <row r="73" spans="1:6" ht="16">
      <c r="A73" s="1" t="s">
        <v>8</v>
      </c>
      <c r="B73" s="1" t="s">
        <v>266</v>
      </c>
      <c r="C73" s="8">
        <v>2016</v>
      </c>
      <c r="D73" s="8" t="s">
        <v>4</v>
      </c>
      <c r="E73" s="8" t="s">
        <v>9</v>
      </c>
      <c r="F73" s="8">
        <v>79.453813519999997</v>
      </c>
    </row>
    <row r="74" spans="1:6" ht="16">
      <c r="A74" s="1" t="s">
        <v>9</v>
      </c>
      <c r="B74" s="1" t="s">
        <v>267</v>
      </c>
      <c r="C74" s="8">
        <v>2016</v>
      </c>
      <c r="D74" s="8" t="s">
        <v>4</v>
      </c>
      <c r="E74" s="8" t="s">
        <v>9</v>
      </c>
      <c r="F74" s="8">
        <v>91.597750430000005</v>
      </c>
    </row>
    <row r="75" spans="1:6" ht="16" hidden="1">
      <c r="A75" s="1" t="s">
        <v>10</v>
      </c>
      <c r="B75" s="1" t="s">
        <v>268</v>
      </c>
      <c r="C75" s="8">
        <v>2016</v>
      </c>
      <c r="D75" s="8" t="s">
        <v>4</v>
      </c>
      <c r="E75" s="8" t="s">
        <v>9</v>
      </c>
      <c r="F75" s="8">
        <v>33.06293762</v>
      </c>
    </row>
    <row r="76" spans="1:6" ht="16" hidden="1">
      <c r="A76" s="1" t="s">
        <v>11</v>
      </c>
      <c r="B76" s="1" t="s">
        <v>269</v>
      </c>
      <c r="C76" s="8">
        <v>2016</v>
      </c>
      <c r="D76" s="8" t="s">
        <v>4</v>
      </c>
      <c r="E76" s="8" t="s">
        <v>9</v>
      </c>
      <c r="F76" s="8">
        <v>92.135164799999998</v>
      </c>
    </row>
    <row r="77" spans="1:6" ht="16" hidden="1">
      <c r="A77" s="1" t="s">
        <v>12</v>
      </c>
      <c r="B77" s="1" t="s">
        <v>270</v>
      </c>
      <c r="C77" s="8">
        <v>2016</v>
      </c>
      <c r="D77" s="8" t="s">
        <v>4</v>
      </c>
      <c r="E77" s="8" t="s">
        <v>9</v>
      </c>
      <c r="F77" s="8">
        <v>79.656036599999993</v>
      </c>
    </row>
    <row r="78" spans="1:6" ht="16" hidden="1">
      <c r="A78" s="1" t="s">
        <v>13</v>
      </c>
      <c r="B78" s="1" t="s">
        <v>271</v>
      </c>
      <c r="C78" s="8">
        <v>2016</v>
      </c>
      <c r="D78" s="8" t="s">
        <v>4</v>
      </c>
      <c r="E78" s="8" t="s">
        <v>9</v>
      </c>
      <c r="F78" s="8">
        <v>83.426511489999996</v>
      </c>
    </row>
    <row r="79" spans="1:6" ht="16">
      <c r="A79" s="1" t="s">
        <v>14</v>
      </c>
      <c r="B79" s="1" t="s">
        <v>272</v>
      </c>
      <c r="C79" s="8">
        <v>2016</v>
      </c>
      <c r="D79" s="8" t="s">
        <v>4</v>
      </c>
      <c r="E79" s="8" t="s">
        <v>9</v>
      </c>
      <c r="F79" s="8">
        <v>81.113009500000004</v>
      </c>
    </row>
    <row r="80" spans="1:6" ht="16" hidden="1">
      <c r="A80" s="1" t="s">
        <v>15</v>
      </c>
      <c r="B80" s="1" t="s">
        <v>273</v>
      </c>
      <c r="C80" s="8">
        <v>2016</v>
      </c>
      <c r="D80" s="8" t="s">
        <v>4</v>
      </c>
      <c r="E80" s="8" t="s">
        <v>9</v>
      </c>
      <c r="F80" s="8">
        <v>19.47050183</v>
      </c>
    </row>
    <row r="81" spans="1:6" ht="16" hidden="1">
      <c r="A81" s="1" t="s">
        <v>16</v>
      </c>
      <c r="B81" s="1" t="s">
        <v>274</v>
      </c>
      <c r="C81" s="8">
        <v>2016</v>
      </c>
      <c r="D81" s="8" t="s">
        <v>4</v>
      </c>
      <c r="E81" s="8" t="s">
        <v>9</v>
      </c>
      <c r="F81" s="8">
        <v>46.899563430000001</v>
      </c>
    </row>
    <row r="82" spans="1:6" ht="16" hidden="1">
      <c r="A82" s="1" t="s">
        <v>17</v>
      </c>
      <c r="B82" s="1" t="s">
        <v>275</v>
      </c>
      <c r="C82" s="8">
        <v>2016</v>
      </c>
      <c r="D82" s="8" t="s">
        <v>4</v>
      </c>
      <c r="E82" s="8" t="s">
        <v>9</v>
      </c>
      <c r="F82" s="8">
        <v>88.854195290000007</v>
      </c>
    </row>
    <row r="83" spans="1:6" ht="16" hidden="1">
      <c r="A83" s="1" t="s">
        <v>18</v>
      </c>
      <c r="B83" s="1" t="s">
        <v>276</v>
      </c>
      <c r="C83" s="8">
        <v>2016</v>
      </c>
      <c r="D83" s="8" t="s">
        <v>4</v>
      </c>
      <c r="E83" s="8" t="s">
        <v>9</v>
      </c>
      <c r="F83" s="8">
        <v>53.544564370000003</v>
      </c>
    </row>
    <row r="84" spans="1:6" ht="16" hidden="1">
      <c r="A84" s="1" t="s">
        <v>19</v>
      </c>
      <c r="B84" s="1" t="s">
        <v>277</v>
      </c>
      <c r="C84" s="8">
        <v>2016</v>
      </c>
      <c r="D84" s="8" t="s">
        <v>4</v>
      </c>
      <c r="E84" s="8" t="s">
        <v>9</v>
      </c>
      <c r="F84" s="8">
        <v>56.428322270000002</v>
      </c>
    </row>
    <row r="85" spans="1:6" ht="16" hidden="1">
      <c r="A85" s="1" t="s">
        <v>20</v>
      </c>
      <c r="B85" s="1" t="s">
        <v>278</v>
      </c>
      <c r="C85" s="8">
        <v>2016</v>
      </c>
      <c r="D85" s="8" t="s">
        <v>4</v>
      </c>
      <c r="E85" s="8" t="s">
        <v>9</v>
      </c>
      <c r="F85" s="8">
        <v>37.758252059999997</v>
      </c>
    </row>
    <row r="86" spans="1:6" ht="16" hidden="1">
      <c r="A86" s="1" t="s">
        <v>21</v>
      </c>
      <c r="B86" s="1" t="s">
        <v>279</v>
      </c>
      <c r="C86" s="8">
        <v>2016</v>
      </c>
      <c r="D86" s="8" t="s">
        <v>4</v>
      </c>
      <c r="E86" s="8" t="s">
        <v>9</v>
      </c>
      <c r="F86" s="8">
        <v>59.712110559999999</v>
      </c>
    </row>
    <row r="87" spans="1:6" ht="16" hidden="1">
      <c r="A87" s="1" t="s">
        <v>22</v>
      </c>
      <c r="B87" s="1" t="s">
        <v>280</v>
      </c>
      <c r="C87" s="8">
        <v>2016</v>
      </c>
      <c r="D87" s="8" t="s">
        <v>4</v>
      </c>
      <c r="E87" s="8" t="s">
        <v>9</v>
      </c>
      <c r="F87" s="8">
        <v>98.438708640000002</v>
      </c>
    </row>
    <row r="88" spans="1:6" ht="16" hidden="1">
      <c r="A88" s="1" t="s">
        <v>23</v>
      </c>
      <c r="B88" s="1" t="s">
        <v>281</v>
      </c>
      <c r="C88" s="8">
        <v>2016</v>
      </c>
      <c r="D88" s="8" t="s">
        <v>4</v>
      </c>
      <c r="E88" s="8" t="s">
        <v>9</v>
      </c>
      <c r="F88" s="8">
        <v>42.533105560000003</v>
      </c>
    </row>
    <row r="89" spans="1:6" ht="16" hidden="1">
      <c r="A89" s="1" t="s">
        <v>24</v>
      </c>
      <c r="B89" s="1" t="s">
        <v>282</v>
      </c>
      <c r="C89" s="8">
        <v>2016</v>
      </c>
      <c r="D89" s="8" t="s">
        <v>4</v>
      </c>
      <c r="E89" s="8" t="s">
        <v>9</v>
      </c>
      <c r="F89" s="8">
        <v>35.282093699999997</v>
      </c>
    </row>
    <row r="90" spans="1:6" ht="16" hidden="1">
      <c r="A90" s="1" t="s">
        <v>25</v>
      </c>
      <c r="B90" s="1" t="s">
        <v>283</v>
      </c>
      <c r="C90" s="8">
        <v>2016</v>
      </c>
      <c r="D90" s="8" t="s">
        <v>4</v>
      </c>
      <c r="E90" s="8" t="s">
        <v>9</v>
      </c>
      <c r="F90" s="8">
        <v>86.338990659999993</v>
      </c>
    </row>
    <row r="91" spans="1:6" ht="16" hidden="1">
      <c r="A91" s="1" t="s">
        <v>26</v>
      </c>
      <c r="B91" s="1" t="s">
        <v>284</v>
      </c>
      <c r="C91" s="8">
        <v>2016</v>
      </c>
      <c r="D91" s="8" t="s">
        <v>4</v>
      </c>
      <c r="E91" s="8" t="s">
        <v>9</v>
      </c>
      <c r="F91" s="8">
        <v>91.658227519999997</v>
      </c>
    </row>
    <row r="92" spans="1:6" ht="16" hidden="1">
      <c r="A92" s="1" t="s">
        <v>27</v>
      </c>
      <c r="B92" s="1" t="s">
        <v>285</v>
      </c>
      <c r="C92" s="8">
        <v>2016</v>
      </c>
      <c r="D92" s="8" t="s">
        <v>4</v>
      </c>
      <c r="E92" s="8" t="s">
        <v>9</v>
      </c>
      <c r="F92" s="8">
        <v>65.578948819999994</v>
      </c>
    </row>
    <row r="93" spans="1:6" ht="16" hidden="1">
      <c r="A93" s="1" t="s">
        <v>28</v>
      </c>
      <c r="B93" s="1" t="s">
        <v>286</v>
      </c>
      <c r="C93" s="8">
        <v>2016</v>
      </c>
      <c r="D93" s="8" t="s">
        <v>4</v>
      </c>
      <c r="E93" s="8" t="s">
        <v>9</v>
      </c>
      <c r="F93" s="8">
        <v>92.294402969999993</v>
      </c>
    </row>
    <row r="94" spans="1:6" ht="16" hidden="1">
      <c r="A94" s="1" t="s">
        <v>29</v>
      </c>
      <c r="B94" s="1" t="s">
        <v>287</v>
      </c>
      <c r="C94" s="8">
        <v>2016</v>
      </c>
      <c r="D94" s="8" t="s">
        <v>4</v>
      </c>
      <c r="E94" s="8" t="s">
        <v>9</v>
      </c>
      <c r="F94" s="8">
        <v>93.994135909999997</v>
      </c>
    </row>
    <row r="95" spans="1:6" ht="16" hidden="1">
      <c r="A95" s="1" t="s">
        <v>30</v>
      </c>
      <c r="B95" s="1" t="s">
        <v>288</v>
      </c>
      <c r="C95" s="8">
        <v>2016</v>
      </c>
      <c r="D95" s="8" t="s">
        <v>4</v>
      </c>
      <c r="E95" s="8" t="s">
        <v>9</v>
      </c>
      <c r="F95" s="8">
        <v>71.904085890000005</v>
      </c>
    </row>
    <row r="96" spans="1:6" ht="16" hidden="1">
      <c r="A96" s="1" t="s">
        <v>31</v>
      </c>
      <c r="B96" s="1" t="s">
        <v>289</v>
      </c>
      <c r="C96" s="8">
        <v>2016</v>
      </c>
      <c r="D96" s="8" t="s">
        <v>4</v>
      </c>
      <c r="E96" s="8" t="s">
        <v>9</v>
      </c>
      <c r="F96" s="8">
        <v>91.558522249999996</v>
      </c>
    </row>
    <row r="97" spans="1:6" ht="16" hidden="1">
      <c r="A97" s="1" t="s">
        <v>32</v>
      </c>
      <c r="B97" s="1" t="s">
        <v>290</v>
      </c>
      <c r="C97" s="8">
        <v>2016</v>
      </c>
      <c r="D97" s="8" t="s">
        <v>4</v>
      </c>
      <c r="E97" s="8" t="s">
        <v>9</v>
      </c>
      <c r="F97" s="8">
        <v>49.301024290000001</v>
      </c>
    </row>
    <row r="98" spans="1:6" ht="16" hidden="1">
      <c r="A98" s="1" t="s">
        <v>33</v>
      </c>
      <c r="B98" s="1" t="s">
        <v>291</v>
      </c>
      <c r="C98" s="8">
        <v>2016</v>
      </c>
      <c r="D98" s="8" t="s">
        <v>4</v>
      </c>
      <c r="E98" s="8" t="s">
        <v>9</v>
      </c>
      <c r="F98" s="8">
        <v>61.473772660000002</v>
      </c>
    </row>
    <row r="99" spans="1:6" ht="16" hidden="1">
      <c r="A99" s="1" t="s">
        <v>34</v>
      </c>
      <c r="B99" s="1" t="s">
        <v>292</v>
      </c>
      <c r="C99" s="8">
        <v>2016</v>
      </c>
      <c r="D99" s="8" t="s">
        <v>4</v>
      </c>
      <c r="E99" s="8" t="s">
        <v>9</v>
      </c>
      <c r="F99" s="8">
        <v>95.720396460000003</v>
      </c>
    </row>
    <row r="100" spans="1:6" ht="16" hidden="1">
      <c r="A100" s="1" t="s">
        <v>35</v>
      </c>
      <c r="B100" s="1" t="s">
        <v>293</v>
      </c>
      <c r="C100" s="8">
        <v>2016</v>
      </c>
      <c r="D100" s="8" t="s">
        <v>4</v>
      </c>
      <c r="E100" s="8" t="s">
        <v>9</v>
      </c>
      <c r="F100" s="8">
        <v>45.372571190000002</v>
      </c>
    </row>
    <row r="101" spans="1:6" ht="16" hidden="1">
      <c r="A101" s="3" t="s">
        <v>3</v>
      </c>
      <c r="B101" s="1" t="s">
        <v>261</v>
      </c>
      <c r="C101" s="26">
        <v>2017</v>
      </c>
      <c r="D101" s="12" t="s">
        <v>4</v>
      </c>
      <c r="E101" s="12" t="s">
        <v>9</v>
      </c>
      <c r="F101" s="26">
        <v>69.203377549999999</v>
      </c>
    </row>
    <row r="102" spans="1:6" ht="16" hidden="1">
      <c r="A102" s="3" t="s">
        <v>4</v>
      </c>
      <c r="B102" s="1" t="s">
        <v>262</v>
      </c>
      <c r="C102" s="26">
        <v>2017</v>
      </c>
      <c r="D102" s="12" t="s">
        <v>4</v>
      </c>
      <c r="E102" s="12" t="s">
        <v>9</v>
      </c>
      <c r="F102" s="26">
        <v>92.868803060000005</v>
      </c>
    </row>
    <row r="103" spans="1:6" ht="16" hidden="1">
      <c r="A103" s="1" t="s">
        <v>5</v>
      </c>
      <c r="B103" s="1" t="s">
        <v>263</v>
      </c>
      <c r="C103" s="26">
        <v>2017</v>
      </c>
      <c r="D103" s="8" t="s">
        <v>4</v>
      </c>
      <c r="E103" s="8" t="s">
        <v>9</v>
      </c>
      <c r="F103" s="26">
        <v>94.073777160000006</v>
      </c>
    </row>
    <row r="104" spans="1:6" ht="16" hidden="1">
      <c r="A104" s="1" t="s">
        <v>6</v>
      </c>
      <c r="B104" s="1" t="s">
        <v>264</v>
      </c>
      <c r="C104" s="26">
        <v>2017</v>
      </c>
      <c r="D104" s="8" t="s">
        <v>4</v>
      </c>
      <c r="E104" s="8" t="s">
        <v>9</v>
      </c>
      <c r="F104" s="26">
        <v>33.895125669999999</v>
      </c>
    </row>
    <row r="105" spans="1:6" ht="16" hidden="1">
      <c r="A105" s="1" t="s">
        <v>7</v>
      </c>
      <c r="B105" s="1" t="s">
        <v>265</v>
      </c>
      <c r="C105" s="26">
        <v>2017</v>
      </c>
      <c r="D105" s="8" t="s">
        <v>4</v>
      </c>
      <c r="E105" s="8" t="s">
        <v>9</v>
      </c>
      <c r="F105" s="26">
        <v>73.249009630000003</v>
      </c>
    </row>
    <row r="106" spans="1:6" ht="16">
      <c r="A106" s="1" t="s">
        <v>8</v>
      </c>
      <c r="B106" s="1" t="s">
        <v>266</v>
      </c>
      <c r="C106" s="26">
        <v>2017</v>
      </c>
      <c r="D106" s="8" t="s">
        <v>4</v>
      </c>
      <c r="E106" s="8" t="s">
        <v>9</v>
      </c>
      <c r="F106" s="26">
        <v>79.171608750000004</v>
      </c>
    </row>
    <row r="107" spans="1:6" ht="16">
      <c r="A107" s="1" t="s">
        <v>9</v>
      </c>
      <c r="B107" s="1" t="s">
        <v>267</v>
      </c>
      <c r="C107" s="26">
        <v>2017</v>
      </c>
      <c r="D107" s="8" t="s">
        <v>4</v>
      </c>
      <c r="E107" s="8" t="s">
        <v>9</v>
      </c>
      <c r="F107" s="26">
        <v>90.747240570000002</v>
      </c>
    </row>
    <row r="108" spans="1:6" ht="16" hidden="1">
      <c r="A108" s="1" t="s">
        <v>10</v>
      </c>
      <c r="B108" s="1" t="s">
        <v>268</v>
      </c>
      <c r="C108" s="26">
        <v>2017</v>
      </c>
      <c r="D108" s="8" t="s">
        <v>4</v>
      </c>
      <c r="E108" s="8" t="s">
        <v>9</v>
      </c>
      <c r="F108" s="26">
        <v>31.48324246</v>
      </c>
    </row>
    <row r="109" spans="1:6" ht="16" hidden="1">
      <c r="A109" s="1" t="s">
        <v>11</v>
      </c>
      <c r="B109" s="1" t="s">
        <v>269</v>
      </c>
      <c r="C109" s="26">
        <v>2017</v>
      </c>
      <c r="D109" s="8" t="s">
        <v>4</v>
      </c>
      <c r="E109" s="8" t="s">
        <v>9</v>
      </c>
      <c r="F109" s="26">
        <v>94.294363759999996</v>
      </c>
    </row>
    <row r="110" spans="1:6" ht="16" hidden="1">
      <c r="A110" s="1" t="s">
        <v>12</v>
      </c>
      <c r="B110" s="1" t="s">
        <v>270</v>
      </c>
      <c r="C110" s="26">
        <v>2017</v>
      </c>
      <c r="D110" s="8" t="s">
        <v>4</v>
      </c>
      <c r="E110" s="8" t="s">
        <v>9</v>
      </c>
      <c r="F110" s="26">
        <v>79.022930400000007</v>
      </c>
    </row>
    <row r="111" spans="1:6" ht="16" hidden="1">
      <c r="A111" s="1" t="s">
        <v>13</v>
      </c>
      <c r="B111" s="1" t="s">
        <v>271</v>
      </c>
      <c r="C111" s="26">
        <v>2017</v>
      </c>
      <c r="D111" s="8" t="s">
        <v>4</v>
      </c>
      <c r="E111" s="8" t="s">
        <v>9</v>
      </c>
      <c r="F111" s="26">
        <v>84.549674089999996</v>
      </c>
    </row>
    <row r="112" spans="1:6" ht="16">
      <c r="A112" s="1" t="s">
        <v>14</v>
      </c>
      <c r="B112" s="1" t="s">
        <v>272</v>
      </c>
      <c r="C112" s="26">
        <v>2017</v>
      </c>
      <c r="D112" s="8" t="s">
        <v>4</v>
      </c>
      <c r="E112" s="8" t="s">
        <v>9</v>
      </c>
      <c r="F112" s="26">
        <v>78.137068260000007</v>
      </c>
    </row>
    <row r="113" spans="1:6" ht="16" hidden="1">
      <c r="A113" s="1" t="s">
        <v>15</v>
      </c>
      <c r="B113" s="1" t="s">
        <v>273</v>
      </c>
      <c r="C113" s="26">
        <v>2017</v>
      </c>
      <c r="D113" s="8" t="s">
        <v>4</v>
      </c>
      <c r="E113" s="8" t="s">
        <v>9</v>
      </c>
      <c r="F113" s="26">
        <v>22.851314250000001</v>
      </c>
    </row>
    <row r="114" spans="1:6" ht="16" hidden="1">
      <c r="A114" s="1" t="s">
        <v>16</v>
      </c>
      <c r="B114" s="1" t="s">
        <v>274</v>
      </c>
      <c r="C114" s="26">
        <v>2017</v>
      </c>
      <c r="D114" s="8" t="s">
        <v>4</v>
      </c>
      <c r="E114" s="8" t="s">
        <v>9</v>
      </c>
      <c r="F114" s="26">
        <v>55.971268010000003</v>
      </c>
    </row>
    <row r="115" spans="1:6" ht="16" hidden="1">
      <c r="A115" s="1" t="s">
        <v>17</v>
      </c>
      <c r="B115" s="1" t="s">
        <v>275</v>
      </c>
      <c r="C115" s="26">
        <v>2017</v>
      </c>
      <c r="D115" s="8" t="s">
        <v>4</v>
      </c>
      <c r="E115" s="8" t="s">
        <v>9</v>
      </c>
      <c r="F115" s="26">
        <v>85.989390450000002</v>
      </c>
    </row>
    <row r="116" spans="1:6" ht="16" hidden="1">
      <c r="A116" s="1" t="s">
        <v>18</v>
      </c>
      <c r="B116" s="1" t="s">
        <v>276</v>
      </c>
      <c r="C116" s="26">
        <v>2017</v>
      </c>
      <c r="D116" s="8" t="s">
        <v>4</v>
      </c>
      <c r="E116" s="8" t="s">
        <v>9</v>
      </c>
      <c r="F116" s="26">
        <v>59.208022909999997</v>
      </c>
    </row>
    <row r="117" spans="1:6" ht="16" hidden="1">
      <c r="A117" s="1" t="s">
        <v>19</v>
      </c>
      <c r="B117" s="1" t="s">
        <v>277</v>
      </c>
      <c r="C117" s="26">
        <v>2017</v>
      </c>
      <c r="D117" s="8" t="s">
        <v>4</v>
      </c>
      <c r="E117" s="8" t="s">
        <v>9</v>
      </c>
      <c r="F117" s="26">
        <v>52.609645659999998</v>
      </c>
    </row>
    <row r="118" spans="1:6" ht="16" hidden="1">
      <c r="A118" s="1" t="s">
        <v>20</v>
      </c>
      <c r="B118" s="1" t="s">
        <v>278</v>
      </c>
      <c r="C118" s="26">
        <v>2017</v>
      </c>
      <c r="D118" s="8" t="s">
        <v>4</v>
      </c>
      <c r="E118" s="8" t="s">
        <v>9</v>
      </c>
      <c r="F118" s="26">
        <v>35.209806589999999</v>
      </c>
    </row>
    <row r="119" spans="1:6" ht="16" hidden="1">
      <c r="A119" s="1" t="s">
        <v>21</v>
      </c>
      <c r="B119" s="1" t="s">
        <v>279</v>
      </c>
      <c r="C119" s="26">
        <v>2017</v>
      </c>
      <c r="D119" s="8" t="s">
        <v>4</v>
      </c>
      <c r="E119" s="8" t="s">
        <v>9</v>
      </c>
      <c r="F119" s="26">
        <v>59.616523020000002</v>
      </c>
    </row>
    <row r="120" spans="1:6" ht="16" hidden="1">
      <c r="A120" s="1" t="s">
        <v>22</v>
      </c>
      <c r="B120" s="1" t="s">
        <v>280</v>
      </c>
      <c r="C120" s="26">
        <v>2017</v>
      </c>
      <c r="D120" s="8" t="s">
        <v>4</v>
      </c>
      <c r="E120" s="8" t="s">
        <v>9</v>
      </c>
      <c r="F120" s="26">
        <v>98.453436679999996</v>
      </c>
    </row>
    <row r="121" spans="1:6" ht="16" hidden="1">
      <c r="A121" s="1" t="s">
        <v>23</v>
      </c>
      <c r="B121" s="1" t="s">
        <v>281</v>
      </c>
      <c r="C121" s="26">
        <v>2017</v>
      </c>
      <c r="D121" s="8" t="s">
        <v>4</v>
      </c>
      <c r="E121" s="8" t="s">
        <v>9</v>
      </c>
      <c r="F121" s="26">
        <v>41.028306190000002</v>
      </c>
    </row>
    <row r="122" spans="1:6" ht="16" hidden="1">
      <c r="A122" s="1" t="s">
        <v>24</v>
      </c>
      <c r="B122" s="1" t="s">
        <v>282</v>
      </c>
      <c r="C122" s="26">
        <v>2017</v>
      </c>
      <c r="D122" s="8" t="s">
        <v>4</v>
      </c>
      <c r="E122" s="8" t="s">
        <v>9</v>
      </c>
      <c r="F122" s="26">
        <v>41.844911510000003</v>
      </c>
    </row>
    <row r="123" spans="1:6" ht="16" hidden="1">
      <c r="A123" s="1" t="s">
        <v>25</v>
      </c>
      <c r="B123" s="1" t="s">
        <v>283</v>
      </c>
      <c r="C123" s="26">
        <v>2017</v>
      </c>
      <c r="D123" s="8" t="s">
        <v>4</v>
      </c>
      <c r="E123" s="8" t="s">
        <v>9</v>
      </c>
      <c r="F123" s="26">
        <v>82.815945170000006</v>
      </c>
    </row>
    <row r="124" spans="1:6" ht="16" hidden="1">
      <c r="A124" s="1" t="s">
        <v>26</v>
      </c>
      <c r="B124" s="1" t="s">
        <v>284</v>
      </c>
      <c r="C124" s="26">
        <v>2017</v>
      </c>
      <c r="D124" s="8" t="s">
        <v>4</v>
      </c>
      <c r="E124" s="8" t="s">
        <v>9</v>
      </c>
      <c r="F124" s="26">
        <v>93.613927910000001</v>
      </c>
    </row>
    <row r="125" spans="1:6" ht="16" hidden="1">
      <c r="A125" s="1" t="s">
        <v>27</v>
      </c>
      <c r="B125" s="1" t="s">
        <v>285</v>
      </c>
      <c r="C125" s="26">
        <v>2017</v>
      </c>
      <c r="D125" s="8" t="s">
        <v>4</v>
      </c>
      <c r="E125" s="8" t="s">
        <v>9</v>
      </c>
      <c r="F125" s="26">
        <v>64.833737850000006</v>
      </c>
    </row>
    <row r="126" spans="1:6" ht="16" hidden="1">
      <c r="A126" s="1" t="s">
        <v>28</v>
      </c>
      <c r="B126" s="1" t="s">
        <v>286</v>
      </c>
      <c r="C126" s="26">
        <v>2017</v>
      </c>
      <c r="D126" s="8" t="s">
        <v>4</v>
      </c>
      <c r="E126" s="8" t="s">
        <v>9</v>
      </c>
      <c r="F126" s="26">
        <v>94.446561829999993</v>
      </c>
    </row>
    <row r="127" spans="1:6" ht="16" hidden="1">
      <c r="A127" s="1" t="s">
        <v>29</v>
      </c>
      <c r="B127" s="1" t="s">
        <v>287</v>
      </c>
      <c r="C127" s="26">
        <v>2017</v>
      </c>
      <c r="D127" s="8" t="s">
        <v>4</v>
      </c>
      <c r="E127" s="8" t="s">
        <v>9</v>
      </c>
      <c r="F127" s="26">
        <v>91.943032029999998</v>
      </c>
    </row>
    <row r="128" spans="1:6" ht="16" hidden="1">
      <c r="A128" s="1" t="s">
        <v>30</v>
      </c>
      <c r="B128" s="1" t="s">
        <v>288</v>
      </c>
      <c r="C128" s="26">
        <v>2017</v>
      </c>
      <c r="D128" s="8" t="s">
        <v>4</v>
      </c>
      <c r="E128" s="8" t="s">
        <v>9</v>
      </c>
      <c r="F128" s="26">
        <v>72.904682710000003</v>
      </c>
    </row>
    <row r="129" spans="1:10" ht="16" hidden="1">
      <c r="A129" s="1" t="s">
        <v>31</v>
      </c>
      <c r="B129" s="1" t="s">
        <v>289</v>
      </c>
      <c r="C129" s="26">
        <v>2017</v>
      </c>
      <c r="D129" s="8" t="s">
        <v>4</v>
      </c>
      <c r="E129" s="8" t="s">
        <v>9</v>
      </c>
      <c r="F129" s="26">
        <v>94.514101359999998</v>
      </c>
    </row>
    <row r="130" spans="1:10" ht="16" hidden="1">
      <c r="A130" s="1" t="s">
        <v>32</v>
      </c>
      <c r="B130" s="1" t="s">
        <v>290</v>
      </c>
      <c r="C130" s="26">
        <v>2017</v>
      </c>
      <c r="D130" s="8" t="s">
        <v>4</v>
      </c>
      <c r="E130" s="8" t="s">
        <v>9</v>
      </c>
      <c r="F130" s="26">
        <v>45.902673569999997</v>
      </c>
    </row>
    <row r="131" spans="1:10" ht="16" hidden="1">
      <c r="A131" s="1" t="s">
        <v>33</v>
      </c>
      <c r="B131" s="1" t="s">
        <v>291</v>
      </c>
      <c r="C131" s="26">
        <v>2017</v>
      </c>
      <c r="D131" s="8" t="s">
        <v>4</v>
      </c>
      <c r="E131" s="8" t="s">
        <v>9</v>
      </c>
      <c r="F131" s="26">
        <v>63.68651449</v>
      </c>
    </row>
    <row r="132" spans="1:10" ht="16" hidden="1">
      <c r="A132" s="1" t="s">
        <v>34</v>
      </c>
      <c r="B132" s="1" t="s">
        <v>292</v>
      </c>
      <c r="C132" s="26">
        <v>2017</v>
      </c>
      <c r="D132" s="8" t="s">
        <v>4</v>
      </c>
      <c r="E132" s="8" t="s">
        <v>9</v>
      </c>
      <c r="F132" s="26">
        <v>94.978038819999995</v>
      </c>
    </row>
    <row r="133" spans="1:10" ht="16" hidden="1">
      <c r="A133" s="1" t="s">
        <v>35</v>
      </c>
      <c r="B133" s="1" t="s">
        <v>293</v>
      </c>
      <c r="C133" s="26">
        <v>2017</v>
      </c>
      <c r="D133" s="8" t="s">
        <v>4</v>
      </c>
      <c r="E133" s="8" t="s">
        <v>9</v>
      </c>
      <c r="F133" s="26">
        <v>47.212484940000003</v>
      </c>
    </row>
    <row r="134" spans="1:10" ht="16">
      <c r="A134" s="1"/>
      <c r="B134" s="1"/>
    </row>
    <row r="135" spans="1:10" ht="16">
      <c r="A135" s="1"/>
      <c r="B135" s="1"/>
    </row>
    <row r="136" spans="1:10" ht="16">
      <c r="A136" s="1"/>
      <c r="B136" s="1"/>
    </row>
    <row r="137" spans="1:10" ht="16">
      <c r="A137" s="1"/>
      <c r="B137" s="1"/>
      <c r="J137" s="27"/>
    </row>
    <row r="138" spans="1:10" ht="16">
      <c r="A138" s="1"/>
      <c r="B138" s="1"/>
    </row>
    <row r="139" spans="1:10" ht="16">
      <c r="A139" s="1"/>
      <c r="B139" s="1"/>
    </row>
    <row r="140" spans="1:10" ht="16">
      <c r="A140" s="1"/>
      <c r="B140" s="1"/>
    </row>
    <row r="141" spans="1:10" ht="16">
      <c r="A141" s="1"/>
      <c r="B141" s="1"/>
    </row>
    <row r="142" spans="1:10" ht="16">
      <c r="A142" s="1"/>
      <c r="B142" s="1"/>
    </row>
    <row r="143" spans="1:10" ht="16">
      <c r="A143" s="1"/>
      <c r="B143" s="1"/>
    </row>
    <row r="144" spans="1:10" ht="16">
      <c r="A144" s="1"/>
      <c r="B144" s="1"/>
    </row>
    <row r="145" spans="1:2" ht="16">
      <c r="A145" s="1"/>
      <c r="B145" s="1"/>
    </row>
    <row r="146" spans="1:2" ht="16">
      <c r="A146" s="1"/>
      <c r="B146" s="1"/>
    </row>
    <row r="147" spans="1:2" ht="16">
      <c r="A147" s="1"/>
      <c r="B147" s="1"/>
    </row>
    <row r="148" spans="1:2" ht="16">
      <c r="A148" s="1"/>
      <c r="B148" s="1"/>
    </row>
    <row r="149" spans="1:2" ht="16">
      <c r="A149" s="1"/>
      <c r="B149" s="1"/>
    </row>
    <row r="150" spans="1:2" ht="16">
      <c r="A150" s="1"/>
      <c r="B150" s="1"/>
    </row>
    <row r="151" spans="1:2" ht="16">
      <c r="A151" s="1"/>
      <c r="B151" s="1"/>
    </row>
    <row r="152" spans="1:2" ht="16">
      <c r="A152" s="1"/>
      <c r="B152" s="1"/>
    </row>
    <row r="153" spans="1:2" ht="16">
      <c r="A153" s="1"/>
      <c r="B153" s="1"/>
    </row>
    <row r="154" spans="1:2" ht="16">
      <c r="A154" s="1"/>
      <c r="B154" s="1"/>
    </row>
    <row r="155" spans="1:2" ht="16">
      <c r="A155" s="1"/>
      <c r="B155" s="1"/>
    </row>
    <row r="156" spans="1:2" ht="16">
      <c r="A156" s="1"/>
      <c r="B156" s="1"/>
    </row>
    <row r="157" spans="1:2" ht="16">
      <c r="A157" s="1"/>
      <c r="B157" s="1"/>
    </row>
    <row r="158" spans="1:2" ht="16">
      <c r="A158" s="1"/>
      <c r="B158" s="1"/>
    </row>
    <row r="159" spans="1:2" ht="16">
      <c r="A159" s="1"/>
      <c r="B159" s="1"/>
    </row>
    <row r="160" spans="1:2" ht="16">
      <c r="A160" s="1"/>
      <c r="B160" s="1"/>
    </row>
    <row r="161" spans="1:2" ht="16">
      <c r="A161" s="1"/>
      <c r="B161" s="1"/>
    </row>
    <row r="162" spans="1:2" ht="16">
      <c r="A162" s="1"/>
      <c r="B162" s="1"/>
    </row>
    <row r="163" spans="1:2" ht="16">
      <c r="A163" s="1"/>
      <c r="B163" s="1"/>
    </row>
    <row r="164" spans="1:2" ht="16">
      <c r="A164" s="1"/>
      <c r="B164" s="1"/>
    </row>
    <row r="165" spans="1:2" ht="16">
      <c r="A165" s="1"/>
      <c r="B165" s="1"/>
    </row>
    <row r="166" spans="1:2" ht="16">
      <c r="A166" s="1"/>
      <c r="B166" s="1"/>
    </row>
  </sheetData>
  <autoFilter ref="A1:F133" xr:uid="{00000000-0009-0000-0000-000007000000}">
    <filterColumn colId="1">
      <filters>
        <filter val="COAH"/>
        <filter val="COL"/>
        <filter val="GTO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>
    <outlinePr summaryBelow="0" summaryRight="0"/>
  </sheetPr>
  <dimension ref="A1:Z205"/>
  <sheetViews>
    <sheetView workbookViewId="0"/>
  </sheetViews>
  <sheetFormatPr baseColWidth="10" defaultColWidth="14.5" defaultRowHeight="15.75" customHeight="1"/>
  <sheetData>
    <row r="1" spans="1:6" ht="1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 ht="16" hidden="1">
      <c r="A2" s="3" t="s">
        <v>3</v>
      </c>
      <c r="B2" s="1" t="s">
        <v>261</v>
      </c>
      <c r="C2" s="8">
        <v>2010</v>
      </c>
      <c r="D2" s="12" t="s">
        <v>4</v>
      </c>
      <c r="E2" s="12" t="s">
        <v>10</v>
      </c>
      <c r="F2" s="8">
        <v>95.108760000000004</v>
      </c>
    </row>
    <row r="3" spans="1:6" ht="16" hidden="1">
      <c r="A3" s="3" t="s">
        <v>4</v>
      </c>
      <c r="B3" s="1" t="s">
        <v>262</v>
      </c>
      <c r="C3" s="8">
        <v>2010</v>
      </c>
      <c r="D3" s="12" t="s">
        <v>4</v>
      </c>
      <c r="E3" s="12" t="s">
        <v>10</v>
      </c>
      <c r="F3" s="23">
        <v>98.3098995</v>
      </c>
    </row>
    <row r="4" spans="1:6" ht="16" hidden="1">
      <c r="A4" s="1" t="s">
        <v>5</v>
      </c>
      <c r="B4" s="1" t="s">
        <v>263</v>
      </c>
      <c r="C4" s="8">
        <v>2010</v>
      </c>
      <c r="D4" s="12" t="s">
        <v>4</v>
      </c>
      <c r="E4" s="12" t="s">
        <v>10</v>
      </c>
      <c r="F4" s="23">
        <v>97.148954799999998</v>
      </c>
    </row>
    <row r="5" spans="1:6" ht="16" hidden="1">
      <c r="A5" s="1" t="s">
        <v>6</v>
      </c>
      <c r="B5" s="1" t="s">
        <v>264</v>
      </c>
      <c r="C5" s="8">
        <v>2010</v>
      </c>
      <c r="D5" s="12" t="s">
        <v>4</v>
      </c>
      <c r="E5" s="12" t="s">
        <v>10</v>
      </c>
      <c r="F5" s="23">
        <v>97.182630700000004</v>
      </c>
    </row>
    <row r="6" spans="1:6" ht="16" hidden="1">
      <c r="A6" s="1" t="s">
        <v>7</v>
      </c>
      <c r="B6" s="1" t="s">
        <v>265</v>
      </c>
      <c r="C6" s="8">
        <v>2010</v>
      </c>
      <c r="D6" s="12" t="s">
        <v>4</v>
      </c>
      <c r="E6" s="12" t="s">
        <v>10</v>
      </c>
      <c r="F6" s="23">
        <v>92.628815900000006</v>
      </c>
    </row>
    <row r="7" spans="1:6" ht="16">
      <c r="A7" s="1" t="s">
        <v>8</v>
      </c>
      <c r="B7" s="1" t="s">
        <v>266</v>
      </c>
      <c r="C7" s="8">
        <v>2010</v>
      </c>
      <c r="D7" s="12" t="s">
        <v>4</v>
      </c>
      <c r="E7" s="12" t="s">
        <v>10</v>
      </c>
      <c r="F7" s="23">
        <v>97.464827</v>
      </c>
    </row>
    <row r="8" spans="1:6" ht="16">
      <c r="A8" s="1" t="s">
        <v>9</v>
      </c>
      <c r="B8" s="1" t="s">
        <v>267</v>
      </c>
      <c r="C8" s="8">
        <v>2010</v>
      </c>
      <c r="D8" s="12" t="s">
        <v>4</v>
      </c>
      <c r="E8" s="12" t="s">
        <v>10</v>
      </c>
      <c r="F8" s="23">
        <v>98.084899800000002</v>
      </c>
    </row>
    <row r="9" spans="1:6" ht="16" hidden="1">
      <c r="A9" s="1" t="s">
        <v>10</v>
      </c>
      <c r="B9" s="1" t="s">
        <v>268</v>
      </c>
      <c r="C9" s="8">
        <v>2010</v>
      </c>
      <c r="D9" s="12" t="s">
        <v>4</v>
      </c>
      <c r="E9" s="12" t="s">
        <v>10</v>
      </c>
      <c r="F9" s="23">
        <v>92.966850100000002</v>
      </c>
    </row>
    <row r="10" spans="1:6" ht="16" hidden="1">
      <c r="A10" s="1" t="s">
        <v>11</v>
      </c>
      <c r="B10" s="1" t="s">
        <v>269</v>
      </c>
      <c r="C10" s="8">
        <v>2010</v>
      </c>
      <c r="D10" s="12" t="s">
        <v>4</v>
      </c>
      <c r="E10" s="12" t="s">
        <v>10</v>
      </c>
      <c r="F10" s="23">
        <v>96.5945866</v>
      </c>
    </row>
    <row r="11" spans="1:6" ht="16" hidden="1">
      <c r="A11" s="1" t="s">
        <v>12</v>
      </c>
      <c r="B11" s="1" t="s">
        <v>270</v>
      </c>
      <c r="C11" s="8">
        <v>2010</v>
      </c>
      <c r="D11" s="12" t="s">
        <v>4</v>
      </c>
      <c r="E11" s="12" t="s">
        <v>10</v>
      </c>
      <c r="F11" s="23">
        <v>98.501201600000002</v>
      </c>
    </row>
    <row r="12" spans="1:6" ht="16" hidden="1">
      <c r="A12" s="1" t="s">
        <v>13</v>
      </c>
      <c r="B12" s="1" t="s">
        <v>271</v>
      </c>
      <c r="C12" s="8">
        <v>2010</v>
      </c>
      <c r="D12" s="12" t="s">
        <v>4</v>
      </c>
      <c r="E12" s="12" t="s">
        <v>10</v>
      </c>
      <c r="F12" s="23">
        <v>93.256269099999997</v>
      </c>
    </row>
    <row r="13" spans="1:6" ht="16">
      <c r="A13" s="1" t="s">
        <v>14</v>
      </c>
      <c r="B13" s="1" t="s">
        <v>272</v>
      </c>
      <c r="C13" s="8">
        <v>2010</v>
      </c>
      <c r="D13" s="12" t="s">
        <v>4</v>
      </c>
      <c r="E13" s="12" t="s">
        <v>10</v>
      </c>
      <c r="F13" s="23">
        <v>91.478484100000003</v>
      </c>
    </row>
    <row r="14" spans="1:6" ht="16" hidden="1">
      <c r="A14" s="1" t="s">
        <v>15</v>
      </c>
      <c r="B14" s="1" t="s">
        <v>273</v>
      </c>
      <c r="C14" s="8">
        <v>2010</v>
      </c>
      <c r="D14" s="12" t="s">
        <v>4</v>
      </c>
      <c r="E14" s="12" t="s">
        <v>10</v>
      </c>
      <c r="F14" s="23">
        <v>80.784631399999995</v>
      </c>
    </row>
    <row r="15" spans="1:6" ht="16" hidden="1">
      <c r="A15" s="1" t="s">
        <v>16</v>
      </c>
      <c r="B15" s="1" t="s">
        <v>274</v>
      </c>
      <c r="C15" s="8">
        <v>2010</v>
      </c>
      <c r="D15" s="12" t="s">
        <v>4</v>
      </c>
      <c r="E15" s="12" t="s">
        <v>10</v>
      </c>
      <c r="F15" s="23">
        <v>91.941304400000007</v>
      </c>
    </row>
    <row r="16" spans="1:6" ht="16" hidden="1">
      <c r="A16" s="1" t="s">
        <v>17</v>
      </c>
      <c r="B16" s="1" t="s">
        <v>275</v>
      </c>
      <c r="C16" s="8">
        <v>2010</v>
      </c>
      <c r="D16" s="12" t="s">
        <v>4</v>
      </c>
      <c r="E16" s="12" t="s">
        <v>10</v>
      </c>
      <c r="F16" s="23">
        <v>97.187842099999997</v>
      </c>
    </row>
    <row r="17" spans="1:6" ht="16" hidden="1">
      <c r="A17" s="1" t="s">
        <v>18</v>
      </c>
      <c r="B17" s="1" t="s">
        <v>276</v>
      </c>
      <c r="C17" s="8">
        <v>2010</v>
      </c>
      <c r="D17" s="12" t="s">
        <v>4</v>
      </c>
      <c r="E17" s="12" t="s">
        <v>10</v>
      </c>
      <c r="F17" s="23">
        <v>95.951210700000004</v>
      </c>
    </row>
    <row r="18" spans="1:6" ht="16" hidden="1">
      <c r="A18" s="1" t="s">
        <v>19</v>
      </c>
      <c r="B18" s="1" t="s">
        <v>277</v>
      </c>
      <c r="C18" s="8">
        <v>2010</v>
      </c>
      <c r="D18" s="12" t="s">
        <v>4</v>
      </c>
      <c r="E18" s="12" t="s">
        <v>10</v>
      </c>
      <c r="F18" s="23">
        <v>94.560530499999999</v>
      </c>
    </row>
    <row r="19" spans="1:6" ht="16" hidden="1">
      <c r="A19" s="1" t="s">
        <v>20</v>
      </c>
      <c r="B19" s="1" t="s">
        <v>278</v>
      </c>
      <c r="C19" s="8">
        <v>2010</v>
      </c>
      <c r="D19" s="12" t="s">
        <v>4</v>
      </c>
      <c r="E19" s="12" t="s">
        <v>10</v>
      </c>
      <c r="F19" s="23">
        <v>96.630108699999994</v>
      </c>
    </row>
    <row r="20" spans="1:6" ht="16" hidden="1">
      <c r="A20" s="1" t="s">
        <v>21</v>
      </c>
      <c r="B20" s="1" t="s">
        <v>279</v>
      </c>
      <c r="C20" s="8">
        <v>2010</v>
      </c>
      <c r="D20" s="12" t="s">
        <v>4</v>
      </c>
      <c r="E20" s="12" t="s">
        <v>10</v>
      </c>
      <c r="F20" s="23">
        <v>94.526142100000001</v>
      </c>
    </row>
    <row r="21" spans="1:6" ht="16" hidden="1">
      <c r="A21" s="1" t="s">
        <v>22</v>
      </c>
      <c r="B21" s="1" t="s">
        <v>280</v>
      </c>
      <c r="C21" s="8">
        <v>2010</v>
      </c>
      <c r="D21" s="12" t="s">
        <v>4</v>
      </c>
      <c r="E21" s="12" t="s">
        <v>10</v>
      </c>
      <c r="F21" s="23">
        <v>97.482999500000005</v>
      </c>
    </row>
    <row r="22" spans="1:6" ht="16" hidden="1">
      <c r="A22" s="1" t="s">
        <v>23</v>
      </c>
      <c r="B22" s="1" t="s">
        <v>281</v>
      </c>
      <c r="C22" s="8">
        <v>2010</v>
      </c>
      <c r="D22" s="12" t="s">
        <v>4</v>
      </c>
      <c r="E22" s="12" t="s">
        <v>10</v>
      </c>
      <c r="F22" s="23">
        <v>94.464588500000005</v>
      </c>
    </row>
    <row r="23" spans="1:6" ht="16" hidden="1">
      <c r="A23" s="1" t="s">
        <v>24</v>
      </c>
      <c r="B23" s="1" t="s">
        <v>282</v>
      </c>
      <c r="C23" s="8">
        <v>2010</v>
      </c>
      <c r="D23" s="12" t="s">
        <v>4</v>
      </c>
      <c r="E23" s="12" t="s">
        <v>10</v>
      </c>
      <c r="F23" s="23">
        <v>95.238088399999995</v>
      </c>
    </row>
    <row r="24" spans="1:6" ht="16" hidden="1">
      <c r="A24" s="1" t="s">
        <v>25</v>
      </c>
      <c r="B24" s="1" t="s">
        <v>283</v>
      </c>
      <c r="C24" s="8">
        <v>2010</v>
      </c>
      <c r="D24" s="12" t="s">
        <v>4</v>
      </c>
      <c r="E24" s="12" t="s">
        <v>10</v>
      </c>
      <c r="F24" s="23">
        <v>92.215937199999999</v>
      </c>
    </row>
    <row r="25" spans="1:6" ht="16" hidden="1">
      <c r="A25" s="1" t="s">
        <v>26</v>
      </c>
      <c r="B25" s="1" t="s">
        <v>284</v>
      </c>
      <c r="C25" s="8">
        <v>2010</v>
      </c>
      <c r="D25" s="12" t="s">
        <v>4</v>
      </c>
      <c r="E25" s="12" t="s">
        <v>10</v>
      </c>
      <c r="F25" s="23">
        <v>95.672923999999995</v>
      </c>
    </row>
    <row r="26" spans="1:6" ht="16" hidden="1">
      <c r="A26" s="1" t="s">
        <v>27</v>
      </c>
      <c r="B26" s="1" t="s">
        <v>285</v>
      </c>
      <c r="C26" s="8">
        <v>2010</v>
      </c>
      <c r="D26" s="12" t="s">
        <v>4</v>
      </c>
      <c r="E26" s="12" t="s">
        <v>10</v>
      </c>
      <c r="F26" s="23">
        <v>94.797749199999998</v>
      </c>
    </row>
    <row r="27" spans="1:6" ht="16" hidden="1">
      <c r="A27" s="1" t="s">
        <v>28</v>
      </c>
      <c r="B27" s="1" t="s">
        <v>286</v>
      </c>
      <c r="C27" s="8">
        <v>2010</v>
      </c>
      <c r="D27" s="12" t="s">
        <v>4</v>
      </c>
      <c r="E27" s="12" t="s">
        <v>10</v>
      </c>
      <c r="F27" s="23">
        <v>94.909363099999993</v>
      </c>
    </row>
    <row r="28" spans="1:6" ht="16" hidden="1">
      <c r="A28" s="1" t="s">
        <v>29</v>
      </c>
      <c r="B28" s="1" t="s">
        <v>287</v>
      </c>
      <c r="C28" s="8">
        <v>2010</v>
      </c>
      <c r="D28" s="12" t="s">
        <v>4</v>
      </c>
      <c r="E28" s="12" t="s">
        <v>10</v>
      </c>
      <c r="F28" s="23">
        <v>96.812074199999998</v>
      </c>
    </row>
    <row r="29" spans="1:6" ht="16" hidden="1">
      <c r="A29" s="1" t="s">
        <v>30</v>
      </c>
      <c r="B29" s="1" t="s">
        <v>288</v>
      </c>
      <c r="C29" s="8">
        <v>2010</v>
      </c>
      <c r="D29" s="12" t="s">
        <v>4</v>
      </c>
      <c r="E29" s="12" t="s">
        <v>10</v>
      </c>
      <c r="F29" s="23">
        <v>94.531715300000002</v>
      </c>
    </row>
    <row r="30" spans="1:6" ht="16" hidden="1">
      <c r="A30" s="1" t="s">
        <v>31</v>
      </c>
      <c r="B30" s="1" t="s">
        <v>289</v>
      </c>
      <c r="C30" s="8">
        <v>2010</v>
      </c>
      <c r="D30" s="12" t="s">
        <v>4</v>
      </c>
      <c r="E30" s="12" t="s">
        <v>10</v>
      </c>
      <c r="F30" s="23">
        <v>97.390865300000002</v>
      </c>
    </row>
    <row r="31" spans="1:6" ht="16" hidden="1">
      <c r="A31" s="1" t="s">
        <v>32</v>
      </c>
      <c r="B31" s="1" t="s">
        <v>290</v>
      </c>
      <c r="C31" s="8">
        <v>2010</v>
      </c>
      <c r="D31" s="12" t="s">
        <v>4</v>
      </c>
      <c r="E31" s="12" t="s">
        <v>10</v>
      </c>
      <c r="F31" s="23">
        <v>95.228484699999996</v>
      </c>
    </row>
    <row r="32" spans="1:6" ht="16" hidden="1">
      <c r="A32" s="1" t="s">
        <v>33</v>
      </c>
      <c r="B32" s="1" t="s">
        <v>291</v>
      </c>
      <c r="C32" s="8">
        <v>2010</v>
      </c>
      <c r="D32" s="12" t="s">
        <v>4</v>
      </c>
      <c r="E32" s="12" t="s">
        <v>10</v>
      </c>
      <c r="F32" s="23">
        <v>95.555447099999995</v>
      </c>
    </row>
    <row r="33" spans="1:6" ht="16" hidden="1">
      <c r="A33" s="1" t="s">
        <v>34</v>
      </c>
      <c r="B33" s="1" t="s">
        <v>292</v>
      </c>
      <c r="C33" s="8">
        <v>2010</v>
      </c>
      <c r="D33" s="12" t="s">
        <v>4</v>
      </c>
      <c r="E33" s="12" t="s">
        <v>10</v>
      </c>
      <c r="F33" s="23">
        <v>88.128295899999998</v>
      </c>
    </row>
    <row r="34" spans="1:6" ht="16" hidden="1">
      <c r="A34" s="1" t="s">
        <v>35</v>
      </c>
      <c r="B34" s="1" t="s">
        <v>293</v>
      </c>
      <c r="C34" s="8">
        <v>2010</v>
      </c>
      <c r="D34" s="12" t="s">
        <v>4</v>
      </c>
      <c r="E34" s="12" t="s">
        <v>10</v>
      </c>
      <c r="F34" s="23">
        <v>91.669604300000003</v>
      </c>
    </row>
    <row r="35" spans="1:6" ht="16" hidden="1">
      <c r="A35" s="3" t="s">
        <v>3</v>
      </c>
      <c r="B35" s="1" t="s">
        <v>261</v>
      </c>
      <c r="C35" s="8">
        <v>2014</v>
      </c>
      <c r="D35" s="12" t="s">
        <v>4</v>
      </c>
      <c r="E35" s="12" t="s">
        <v>10</v>
      </c>
      <c r="F35" s="8">
        <v>91.85806384</v>
      </c>
    </row>
    <row r="36" spans="1:6" ht="16" hidden="1">
      <c r="A36" s="3" t="s">
        <v>4</v>
      </c>
      <c r="B36" s="1" t="s">
        <v>262</v>
      </c>
      <c r="C36" s="8">
        <v>2014</v>
      </c>
      <c r="D36" s="12" t="s">
        <v>4</v>
      </c>
      <c r="E36" s="12" t="s">
        <v>10</v>
      </c>
      <c r="F36" s="8">
        <v>96.024508359999999</v>
      </c>
    </row>
    <row r="37" spans="1:6" ht="16" hidden="1">
      <c r="A37" s="1" t="s">
        <v>5</v>
      </c>
      <c r="B37" s="1" t="s">
        <v>263</v>
      </c>
      <c r="C37" s="8">
        <v>2014</v>
      </c>
      <c r="D37" s="12" t="s">
        <v>4</v>
      </c>
      <c r="E37" s="12" t="s">
        <v>10</v>
      </c>
      <c r="F37" s="8">
        <v>95.690580220000001</v>
      </c>
    </row>
    <row r="38" spans="1:6" ht="16" hidden="1">
      <c r="A38" s="1" t="s">
        <v>6</v>
      </c>
      <c r="B38" s="1" t="s">
        <v>264</v>
      </c>
      <c r="C38" s="8">
        <v>2014</v>
      </c>
      <c r="D38" s="12" t="s">
        <v>4</v>
      </c>
      <c r="E38" s="12" t="s">
        <v>10</v>
      </c>
      <c r="F38" s="8">
        <v>91.816871789999993</v>
      </c>
    </row>
    <row r="39" spans="1:6" ht="16" hidden="1">
      <c r="A39" s="1" t="s">
        <v>7</v>
      </c>
      <c r="B39" s="1" t="s">
        <v>265</v>
      </c>
      <c r="C39" s="8">
        <v>2014</v>
      </c>
      <c r="D39" s="12" t="s">
        <v>4</v>
      </c>
      <c r="E39" s="12" t="s">
        <v>10</v>
      </c>
      <c r="F39" s="8">
        <v>88.951336589999997</v>
      </c>
    </row>
    <row r="40" spans="1:6" ht="16">
      <c r="A40" s="1" t="s">
        <v>8</v>
      </c>
      <c r="B40" s="1" t="s">
        <v>266</v>
      </c>
      <c r="C40" s="8">
        <v>2014</v>
      </c>
      <c r="D40" s="12" t="s">
        <v>4</v>
      </c>
      <c r="E40" s="12" t="s">
        <v>10</v>
      </c>
      <c r="F40" s="8">
        <v>96.752820529999994</v>
      </c>
    </row>
    <row r="41" spans="1:6" ht="16">
      <c r="A41" s="1" t="s">
        <v>9</v>
      </c>
      <c r="B41" s="1" t="s">
        <v>267</v>
      </c>
      <c r="C41" s="8">
        <v>2014</v>
      </c>
      <c r="D41" s="12" t="s">
        <v>4</v>
      </c>
      <c r="E41" s="12" t="s">
        <v>10</v>
      </c>
      <c r="F41" s="8">
        <v>96.329160139999999</v>
      </c>
    </row>
    <row r="42" spans="1:6" ht="16" hidden="1">
      <c r="A42" s="1" t="s">
        <v>10</v>
      </c>
      <c r="B42" s="1" t="s">
        <v>268</v>
      </c>
      <c r="C42" s="8">
        <v>2014</v>
      </c>
      <c r="D42" s="12" t="s">
        <v>4</v>
      </c>
      <c r="E42" s="12" t="s">
        <v>10</v>
      </c>
      <c r="F42" s="8">
        <v>87.309029649999999</v>
      </c>
    </row>
    <row r="43" spans="1:6" ht="16" hidden="1">
      <c r="A43" s="1" t="s">
        <v>11</v>
      </c>
      <c r="B43" s="1" t="s">
        <v>269</v>
      </c>
      <c r="C43" s="8">
        <v>2014</v>
      </c>
      <c r="D43" s="12" t="s">
        <v>4</v>
      </c>
      <c r="E43" s="12" t="s">
        <v>10</v>
      </c>
      <c r="F43" s="8">
        <v>95.391507919999995</v>
      </c>
    </row>
    <row r="44" spans="1:6" ht="16" hidden="1">
      <c r="A44" s="1" t="s">
        <v>12</v>
      </c>
      <c r="B44" s="1" t="s">
        <v>270</v>
      </c>
      <c r="C44" s="8">
        <v>2014</v>
      </c>
      <c r="D44" s="12" t="s">
        <v>4</v>
      </c>
      <c r="E44" s="12" t="s">
        <v>10</v>
      </c>
      <c r="F44" s="8">
        <v>93.470580679999998</v>
      </c>
    </row>
    <row r="45" spans="1:6" ht="16" hidden="1">
      <c r="A45" s="1" t="s">
        <v>13</v>
      </c>
      <c r="B45" s="1" t="s">
        <v>271</v>
      </c>
      <c r="C45" s="8">
        <v>2014</v>
      </c>
      <c r="D45" s="12" t="s">
        <v>4</v>
      </c>
      <c r="E45" s="12" t="s">
        <v>10</v>
      </c>
      <c r="F45" s="8">
        <v>92.41776548</v>
      </c>
    </row>
    <row r="46" spans="1:6" ht="16">
      <c r="A46" s="1" t="s">
        <v>14</v>
      </c>
      <c r="B46" s="1" t="s">
        <v>272</v>
      </c>
      <c r="C46" s="8">
        <v>2014</v>
      </c>
      <c r="D46" s="12" t="s">
        <v>4</v>
      </c>
      <c r="E46" s="12" t="s">
        <v>10</v>
      </c>
      <c r="F46" s="8">
        <v>89.911950970000007</v>
      </c>
    </row>
    <row r="47" spans="1:6" ht="16" hidden="1">
      <c r="A47" s="1" t="s">
        <v>15</v>
      </c>
      <c r="B47" s="1" t="s">
        <v>273</v>
      </c>
      <c r="C47" s="8">
        <v>2014</v>
      </c>
      <c r="D47" s="12" t="s">
        <v>4</v>
      </c>
      <c r="E47" s="12" t="s">
        <v>10</v>
      </c>
      <c r="F47" s="8">
        <v>80.72178341</v>
      </c>
    </row>
    <row r="48" spans="1:6" ht="16" hidden="1">
      <c r="A48" s="1" t="s">
        <v>16</v>
      </c>
      <c r="B48" s="1" t="s">
        <v>274</v>
      </c>
      <c r="C48" s="8">
        <v>2014</v>
      </c>
      <c r="D48" s="12" t="s">
        <v>4</v>
      </c>
      <c r="E48" s="12" t="s">
        <v>10</v>
      </c>
      <c r="F48" s="8">
        <v>86.760998389999997</v>
      </c>
    </row>
    <row r="49" spans="1:6" ht="16" hidden="1">
      <c r="A49" s="1" t="s">
        <v>17</v>
      </c>
      <c r="B49" s="1" t="s">
        <v>275</v>
      </c>
      <c r="C49" s="8">
        <v>2014</v>
      </c>
      <c r="D49" s="12" t="s">
        <v>4</v>
      </c>
      <c r="E49" s="12" t="s">
        <v>10</v>
      </c>
      <c r="F49" s="8">
        <v>96.783144179999994</v>
      </c>
    </row>
    <row r="50" spans="1:6" ht="16" hidden="1">
      <c r="A50" s="1" t="s">
        <v>18</v>
      </c>
      <c r="B50" s="1" t="s">
        <v>276</v>
      </c>
      <c r="C50" s="8">
        <v>2014</v>
      </c>
      <c r="D50" s="12" t="s">
        <v>4</v>
      </c>
      <c r="E50" s="12" t="s">
        <v>10</v>
      </c>
      <c r="F50" s="8">
        <v>90.766809699999996</v>
      </c>
    </row>
    <row r="51" spans="1:6" ht="16" hidden="1">
      <c r="A51" s="1" t="s">
        <v>19</v>
      </c>
      <c r="B51" s="1" t="s">
        <v>277</v>
      </c>
      <c r="C51" s="8">
        <v>2014</v>
      </c>
      <c r="D51" s="12" t="s">
        <v>4</v>
      </c>
      <c r="E51" s="12" t="s">
        <v>10</v>
      </c>
      <c r="F51" s="8">
        <v>91.51103449</v>
      </c>
    </row>
    <row r="52" spans="1:6" ht="16" hidden="1">
      <c r="A52" s="1" t="s">
        <v>20</v>
      </c>
      <c r="B52" s="1" t="s">
        <v>278</v>
      </c>
      <c r="C52" s="8">
        <v>2014</v>
      </c>
      <c r="D52" s="12" t="s">
        <v>4</v>
      </c>
      <c r="E52" s="12" t="s">
        <v>10</v>
      </c>
      <c r="F52" s="8">
        <v>89.463457300000002</v>
      </c>
    </row>
    <row r="53" spans="1:6" ht="16" hidden="1">
      <c r="A53" s="1" t="s">
        <v>21</v>
      </c>
      <c r="B53" s="1" t="s">
        <v>279</v>
      </c>
      <c r="C53" s="8">
        <v>2014</v>
      </c>
      <c r="D53" s="12" t="s">
        <v>4</v>
      </c>
      <c r="E53" s="12" t="s">
        <v>10</v>
      </c>
      <c r="F53" s="8">
        <v>92.831005849999997</v>
      </c>
    </row>
    <row r="54" spans="1:6" ht="16" hidden="1">
      <c r="A54" s="1" t="s">
        <v>22</v>
      </c>
      <c r="B54" s="1" t="s">
        <v>280</v>
      </c>
      <c r="C54" s="8">
        <v>2014</v>
      </c>
      <c r="D54" s="12" t="s">
        <v>4</v>
      </c>
      <c r="E54" s="12" t="s">
        <v>10</v>
      </c>
      <c r="F54" s="8">
        <v>98.296523640000004</v>
      </c>
    </row>
    <row r="55" spans="1:6" ht="16" hidden="1">
      <c r="A55" s="1" t="s">
        <v>23</v>
      </c>
      <c r="B55" s="1" t="s">
        <v>281</v>
      </c>
      <c r="C55" s="8">
        <v>2014</v>
      </c>
      <c r="D55" s="12" t="s">
        <v>4</v>
      </c>
      <c r="E55" s="12" t="s">
        <v>10</v>
      </c>
      <c r="F55" s="8">
        <v>89.724230539999994</v>
      </c>
    </row>
    <row r="56" spans="1:6" ht="16" hidden="1">
      <c r="A56" s="1" t="s">
        <v>24</v>
      </c>
      <c r="B56" s="1" t="s">
        <v>282</v>
      </c>
      <c r="C56" s="8">
        <v>2014</v>
      </c>
      <c r="D56" s="12" t="s">
        <v>4</v>
      </c>
      <c r="E56" s="12" t="s">
        <v>10</v>
      </c>
      <c r="F56" s="8">
        <v>89.328366520000003</v>
      </c>
    </row>
    <row r="57" spans="1:6" ht="16" hidden="1">
      <c r="A57" s="1" t="s">
        <v>25</v>
      </c>
      <c r="B57" s="1" t="s">
        <v>283</v>
      </c>
      <c r="C57" s="8">
        <v>2014</v>
      </c>
      <c r="D57" s="12" t="s">
        <v>4</v>
      </c>
      <c r="E57" s="12" t="s">
        <v>10</v>
      </c>
      <c r="F57" s="8">
        <v>88.586016889999996</v>
      </c>
    </row>
    <row r="58" spans="1:6" ht="16" hidden="1">
      <c r="A58" s="1" t="s">
        <v>26</v>
      </c>
      <c r="B58" s="1" t="s">
        <v>284</v>
      </c>
      <c r="C58" s="8">
        <v>2014</v>
      </c>
      <c r="D58" s="12" t="s">
        <v>4</v>
      </c>
      <c r="E58" s="12" t="s">
        <v>10</v>
      </c>
      <c r="F58" s="8">
        <v>95.828733510000006</v>
      </c>
    </row>
    <row r="59" spans="1:6" ht="16" hidden="1">
      <c r="A59" s="1" t="s">
        <v>27</v>
      </c>
      <c r="B59" s="1" t="s">
        <v>285</v>
      </c>
      <c r="C59" s="8">
        <v>2014</v>
      </c>
      <c r="D59" s="12" t="s">
        <v>4</v>
      </c>
      <c r="E59" s="12" t="s">
        <v>10</v>
      </c>
      <c r="F59" s="8">
        <v>91.513651199999998</v>
      </c>
    </row>
    <row r="60" spans="1:6" ht="16" hidden="1">
      <c r="A60" s="1" t="s">
        <v>28</v>
      </c>
      <c r="B60" s="1" t="s">
        <v>286</v>
      </c>
      <c r="C60" s="8">
        <v>2014</v>
      </c>
      <c r="D60" s="12" t="s">
        <v>4</v>
      </c>
      <c r="E60" s="12" t="s">
        <v>10</v>
      </c>
      <c r="F60" s="8">
        <v>95.846513239999993</v>
      </c>
    </row>
    <row r="61" spans="1:6" ht="16" hidden="1">
      <c r="A61" s="1" t="s">
        <v>29</v>
      </c>
      <c r="B61" s="1" t="s">
        <v>287</v>
      </c>
      <c r="C61" s="8">
        <v>2014</v>
      </c>
      <c r="D61" s="12" t="s">
        <v>4</v>
      </c>
      <c r="E61" s="12" t="s">
        <v>10</v>
      </c>
      <c r="F61" s="8">
        <v>96.224508080000007</v>
      </c>
    </row>
    <row r="62" spans="1:6" ht="16" hidden="1">
      <c r="A62" s="1" t="s">
        <v>30</v>
      </c>
      <c r="B62" s="1" t="s">
        <v>288</v>
      </c>
      <c r="C62" s="8">
        <v>2014</v>
      </c>
      <c r="D62" s="12" t="s">
        <v>4</v>
      </c>
      <c r="E62" s="12" t="s">
        <v>10</v>
      </c>
      <c r="F62" s="8">
        <v>92.381791789999994</v>
      </c>
    </row>
    <row r="63" spans="1:6" ht="16" hidden="1">
      <c r="A63" s="1" t="s">
        <v>31</v>
      </c>
      <c r="B63" s="1" t="s">
        <v>289</v>
      </c>
      <c r="C63" s="8">
        <v>2014</v>
      </c>
      <c r="D63" s="12" t="s">
        <v>4</v>
      </c>
      <c r="E63" s="12" t="s">
        <v>10</v>
      </c>
      <c r="F63" s="8">
        <v>95.357272140000006</v>
      </c>
    </row>
    <row r="64" spans="1:6" ht="16" hidden="1">
      <c r="A64" s="1" t="s">
        <v>32</v>
      </c>
      <c r="B64" s="1" t="s">
        <v>290</v>
      </c>
      <c r="C64" s="8">
        <v>2014</v>
      </c>
      <c r="D64" s="12" t="s">
        <v>4</v>
      </c>
      <c r="E64" s="12" t="s">
        <v>10</v>
      </c>
      <c r="F64" s="8">
        <v>88.122581260000004</v>
      </c>
    </row>
    <row r="65" spans="1:26" ht="16" hidden="1">
      <c r="A65" s="1" t="s">
        <v>33</v>
      </c>
      <c r="B65" s="1" t="s">
        <v>291</v>
      </c>
      <c r="C65" s="8">
        <v>2014</v>
      </c>
      <c r="D65" s="12" t="s">
        <v>4</v>
      </c>
      <c r="E65" s="12" t="s">
        <v>10</v>
      </c>
      <c r="F65" s="8">
        <v>88.842917130000004</v>
      </c>
    </row>
    <row r="66" spans="1:26" ht="16" hidden="1">
      <c r="A66" s="1" t="s">
        <v>34</v>
      </c>
      <c r="B66" s="1" t="s">
        <v>292</v>
      </c>
      <c r="C66" s="8">
        <v>2014</v>
      </c>
      <c r="D66" s="12" t="s">
        <v>4</v>
      </c>
      <c r="E66" s="12" t="s">
        <v>10</v>
      </c>
      <c r="F66" s="8">
        <v>84.907904340000002</v>
      </c>
    </row>
    <row r="67" spans="1:26" ht="16" hidden="1">
      <c r="A67" s="1" t="s">
        <v>35</v>
      </c>
      <c r="B67" s="1" t="s">
        <v>293</v>
      </c>
      <c r="C67" s="8">
        <v>2014</v>
      </c>
      <c r="D67" s="12" t="s">
        <v>4</v>
      </c>
      <c r="E67" s="12" t="s">
        <v>10</v>
      </c>
      <c r="F67" s="8">
        <v>90.730960089999996</v>
      </c>
    </row>
    <row r="68" spans="1:26" ht="16" hidden="1">
      <c r="A68" s="3" t="s">
        <v>3</v>
      </c>
      <c r="B68" s="1" t="s">
        <v>261</v>
      </c>
      <c r="C68" s="8">
        <v>2015</v>
      </c>
      <c r="D68" s="12" t="s">
        <v>4</v>
      </c>
      <c r="E68" s="12" t="s">
        <v>10</v>
      </c>
      <c r="F68" s="8">
        <v>91.729507940000005</v>
      </c>
    </row>
    <row r="69" spans="1:26" ht="16" hidden="1">
      <c r="A69" s="3" t="s">
        <v>4</v>
      </c>
      <c r="B69" s="1" t="s">
        <v>262</v>
      </c>
      <c r="C69" s="8">
        <v>2015</v>
      </c>
      <c r="D69" s="12" t="s">
        <v>4</v>
      </c>
      <c r="E69" s="12" t="s">
        <v>10</v>
      </c>
      <c r="F69" s="8">
        <v>97.345397329999997</v>
      </c>
    </row>
    <row r="70" spans="1:26" ht="16" hidden="1">
      <c r="A70" s="1" t="s">
        <v>5</v>
      </c>
      <c r="B70" s="1" t="s">
        <v>263</v>
      </c>
      <c r="C70" s="8">
        <v>2015</v>
      </c>
      <c r="D70" s="12" t="s">
        <v>4</v>
      </c>
      <c r="E70" s="12" t="s">
        <v>10</v>
      </c>
      <c r="F70" s="8">
        <v>95.5043948</v>
      </c>
    </row>
    <row r="71" spans="1:26" ht="16" hidden="1">
      <c r="A71" s="1" t="s">
        <v>6</v>
      </c>
      <c r="B71" s="1" t="s">
        <v>264</v>
      </c>
      <c r="C71" s="8">
        <v>2015</v>
      </c>
      <c r="D71" s="12" t="s">
        <v>4</v>
      </c>
      <c r="E71" s="12" t="s">
        <v>10</v>
      </c>
      <c r="F71" s="8">
        <v>91.841192160000006</v>
      </c>
    </row>
    <row r="72" spans="1:26" ht="16" hidden="1">
      <c r="A72" s="1" t="s">
        <v>7</v>
      </c>
      <c r="B72" s="1" t="s">
        <v>265</v>
      </c>
      <c r="C72" s="8">
        <v>2015</v>
      </c>
      <c r="D72" s="12" t="s">
        <v>4</v>
      </c>
      <c r="E72" s="12" t="s">
        <v>10</v>
      </c>
      <c r="F72" s="8">
        <v>90.749827210000007</v>
      </c>
    </row>
    <row r="73" spans="1:26" ht="16">
      <c r="A73" s="1" t="s">
        <v>8</v>
      </c>
      <c r="B73" s="1" t="s">
        <v>266</v>
      </c>
      <c r="C73" s="8">
        <v>2015</v>
      </c>
      <c r="D73" s="12" t="s">
        <v>4</v>
      </c>
      <c r="E73" s="12" t="s">
        <v>10</v>
      </c>
      <c r="F73" s="8">
        <v>96.582447930000001</v>
      </c>
    </row>
    <row r="74" spans="1:26" ht="16">
      <c r="A74" s="24" t="s">
        <v>9</v>
      </c>
      <c r="B74" s="24" t="s">
        <v>267</v>
      </c>
      <c r="C74" s="25">
        <v>2015</v>
      </c>
      <c r="D74" s="28" t="s">
        <v>4</v>
      </c>
      <c r="E74" s="28" t="s">
        <v>10</v>
      </c>
      <c r="F74" s="8">
        <v>96.166142120000004</v>
      </c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6" hidden="1">
      <c r="A75" s="1" t="s">
        <v>10</v>
      </c>
      <c r="B75" s="1" t="s">
        <v>268</v>
      </c>
      <c r="C75" s="8">
        <v>2015</v>
      </c>
      <c r="D75" s="12" t="s">
        <v>4</v>
      </c>
      <c r="E75" s="12" t="s">
        <v>10</v>
      </c>
      <c r="F75" s="8">
        <v>87.540373590000002</v>
      </c>
    </row>
    <row r="76" spans="1:26" ht="16" hidden="1">
      <c r="A76" s="1" t="s">
        <v>11</v>
      </c>
      <c r="B76" s="1" t="s">
        <v>269</v>
      </c>
      <c r="C76" s="8">
        <v>2015</v>
      </c>
      <c r="D76" s="12" t="s">
        <v>4</v>
      </c>
      <c r="E76" s="12" t="s">
        <v>10</v>
      </c>
      <c r="F76" s="8">
        <v>96.830090709999993</v>
      </c>
    </row>
    <row r="77" spans="1:26" ht="16" hidden="1">
      <c r="A77" s="1" t="s">
        <v>12</v>
      </c>
      <c r="B77" s="1" t="s">
        <v>270</v>
      </c>
      <c r="C77" s="8">
        <v>2015</v>
      </c>
      <c r="D77" s="12" t="s">
        <v>4</v>
      </c>
      <c r="E77" s="12" t="s">
        <v>10</v>
      </c>
      <c r="F77" s="8">
        <v>92.053271179999996</v>
      </c>
    </row>
    <row r="78" spans="1:26" ht="16" hidden="1">
      <c r="A78" s="1" t="s">
        <v>13</v>
      </c>
      <c r="B78" s="1" t="s">
        <v>271</v>
      </c>
      <c r="C78" s="8">
        <v>2015</v>
      </c>
      <c r="D78" s="12" t="s">
        <v>4</v>
      </c>
      <c r="E78" s="12" t="s">
        <v>10</v>
      </c>
      <c r="F78" s="8">
        <v>92.603285799999995</v>
      </c>
    </row>
    <row r="79" spans="1:26" ht="16">
      <c r="A79" s="1" t="s">
        <v>14</v>
      </c>
      <c r="B79" s="1" t="s">
        <v>272</v>
      </c>
      <c r="C79" s="8">
        <v>2015</v>
      </c>
      <c r="D79" s="12" t="s">
        <v>4</v>
      </c>
      <c r="E79" s="12" t="s">
        <v>10</v>
      </c>
      <c r="F79" s="8">
        <v>91.001013310000005</v>
      </c>
    </row>
    <row r="80" spans="1:26" ht="16" hidden="1">
      <c r="A80" s="1" t="s">
        <v>15</v>
      </c>
      <c r="B80" s="1" t="s">
        <v>273</v>
      </c>
      <c r="C80" s="8">
        <v>2015</v>
      </c>
      <c r="D80" s="12" t="s">
        <v>4</v>
      </c>
      <c r="E80" s="12" t="s">
        <v>10</v>
      </c>
      <c r="F80" s="8">
        <v>78.919228149999995</v>
      </c>
    </row>
    <row r="81" spans="1:6" ht="16" hidden="1">
      <c r="A81" s="1" t="s">
        <v>16</v>
      </c>
      <c r="B81" s="1" t="s">
        <v>274</v>
      </c>
      <c r="C81" s="8">
        <v>2015</v>
      </c>
      <c r="D81" s="12" t="s">
        <v>4</v>
      </c>
      <c r="E81" s="12" t="s">
        <v>10</v>
      </c>
      <c r="F81" s="8">
        <v>88.559731970000001</v>
      </c>
    </row>
    <row r="82" spans="1:6" ht="16" hidden="1">
      <c r="A82" s="1" t="s">
        <v>17</v>
      </c>
      <c r="B82" s="1" t="s">
        <v>275</v>
      </c>
      <c r="C82" s="8">
        <v>2015</v>
      </c>
      <c r="D82" s="12" t="s">
        <v>4</v>
      </c>
      <c r="E82" s="12" t="s">
        <v>10</v>
      </c>
      <c r="F82" s="8">
        <v>96.333194379999995</v>
      </c>
    </row>
    <row r="83" spans="1:6" ht="16" hidden="1">
      <c r="A83" s="1" t="s">
        <v>18</v>
      </c>
      <c r="B83" s="1" t="s">
        <v>276</v>
      </c>
      <c r="C83" s="8">
        <v>2015</v>
      </c>
      <c r="D83" s="12" t="s">
        <v>4</v>
      </c>
      <c r="E83" s="12" t="s">
        <v>10</v>
      </c>
      <c r="F83" s="8">
        <v>91.198282019999994</v>
      </c>
    </row>
    <row r="84" spans="1:6" ht="16" hidden="1">
      <c r="A84" s="1" t="s">
        <v>19</v>
      </c>
      <c r="B84" s="1" t="s">
        <v>277</v>
      </c>
      <c r="C84" s="8">
        <v>2015</v>
      </c>
      <c r="D84" s="12" t="s">
        <v>4</v>
      </c>
      <c r="E84" s="12" t="s">
        <v>10</v>
      </c>
      <c r="F84" s="8">
        <v>92.881100759999995</v>
      </c>
    </row>
    <row r="85" spans="1:6" ht="16" hidden="1">
      <c r="A85" s="1" t="s">
        <v>20</v>
      </c>
      <c r="B85" s="1" t="s">
        <v>278</v>
      </c>
      <c r="C85" s="8">
        <v>2015</v>
      </c>
      <c r="D85" s="12" t="s">
        <v>4</v>
      </c>
      <c r="E85" s="12" t="s">
        <v>10</v>
      </c>
      <c r="F85" s="8">
        <v>88.18917562</v>
      </c>
    </row>
    <row r="86" spans="1:6" ht="16" hidden="1">
      <c r="A86" s="1" t="s">
        <v>21</v>
      </c>
      <c r="B86" s="1" t="s">
        <v>279</v>
      </c>
      <c r="C86" s="8">
        <v>2015</v>
      </c>
      <c r="D86" s="12" t="s">
        <v>4</v>
      </c>
      <c r="E86" s="12" t="s">
        <v>10</v>
      </c>
      <c r="F86" s="8">
        <v>93.064551980000005</v>
      </c>
    </row>
    <row r="87" spans="1:6" ht="16" hidden="1">
      <c r="A87" s="1" t="s">
        <v>22</v>
      </c>
      <c r="B87" s="1" t="s">
        <v>280</v>
      </c>
      <c r="C87" s="8">
        <v>2015</v>
      </c>
      <c r="D87" s="12" t="s">
        <v>4</v>
      </c>
      <c r="E87" s="12" t="s">
        <v>10</v>
      </c>
      <c r="F87" s="8">
        <v>98.394116289999999</v>
      </c>
    </row>
    <row r="88" spans="1:6" ht="16" hidden="1">
      <c r="A88" s="1" t="s">
        <v>23</v>
      </c>
      <c r="B88" s="1" t="s">
        <v>281</v>
      </c>
      <c r="C88" s="8">
        <v>2015</v>
      </c>
      <c r="D88" s="12" t="s">
        <v>4</v>
      </c>
      <c r="E88" s="12" t="s">
        <v>10</v>
      </c>
      <c r="F88" s="8">
        <v>88.361194350000005</v>
      </c>
    </row>
    <row r="89" spans="1:6" ht="16" hidden="1">
      <c r="A89" s="1" t="s">
        <v>24</v>
      </c>
      <c r="B89" s="1" t="s">
        <v>282</v>
      </c>
      <c r="C89" s="8">
        <v>2015</v>
      </c>
      <c r="D89" s="12" t="s">
        <v>4</v>
      </c>
      <c r="E89" s="12" t="s">
        <v>10</v>
      </c>
      <c r="F89" s="8">
        <v>88.575358269999995</v>
      </c>
    </row>
    <row r="90" spans="1:6" ht="16" hidden="1">
      <c r="A90" s="1" t="s">
        <v>25</v>
      </c>
      <c r="B90" s="1" t="s">
        <v>283</v>
      </c>
      <c r="C90" s="8">
        <v>2015</v>
      </c>
      <c r="D90" s="12" t="s">
        <v>4</v>
      </c>
      <c r="E90" s="12" t="s">
        <v>10</v>
      </c>
      <c r="F90" s="8">
        <v>87.715328220000004</v>
      </c>
    </row>
    <row r="91" spans="1:6" ht="16" hidden="1">
      <c r="A91" s="1" t="s">
        <v>26</v>
      </c>
      <c r="B91" s="1" t="s">
        <v>284</v>
      </c>
      <c r="C91" s="8">
        <v>2015</v>
      </c>
      <c r="D91" s="12" t="s">
        <v>4</v>
      </c>
      <c r="E91" s="12" t="s">
        <v>10</v>
      </c>
      <c r="F91" s="8">
        <v>96.025548499999999</v>
      </c>
    </row>
    <row r="92" spans="1:6" ht="16" hidden="1">
      <c r="A92" s="1" t="s">
        <v>27</v>
      </c>
      <c r="B92" s="1" t="s">
        <v>285</v>
      </c>
      <c r="C92" s="8">
        <v>2015</v>
      </c>
      <c r="D92" s="12" t="s">
        <v>4</v>
      </c>
      <c r="E92" s="12" t="s">
        <v>10</v>
      </c>
      <c r="F92" s="8">
        <v>91.56498139</v>
      </c>
    </row>
    <row r="93" spans="1:6" ht="16" hidden="1">
      <c r="A93" s="1" t="s">
        <v>28</v>
      </c>
      <c r="B93" s="1" t="s">
        <v>286</v>
      </c>
      <c r="C93" s="8">
        <v>2015</v>
      </c>
      <c r="D93" s="12" t="s">
        <v>4</v>
      </c>
      <c r="E93" s="12" t="s">
        <v>10</v>
      </c>
      <c r="F93" s="8">
        <v>94.67358385</v>
      </c>
    </row>
    <row r="94" spans="1:6" ht="16" hidden="1">
      <c r="A94" s="1" t="s">
        <v>29</v>
      </c>
      <c r="B94" s="1" t="s">
        <v>287</v>
      </c>
      <c r="C94" s="8">
        <v>2015</v>
      </c>
      <c r="D94" s="12" t="s">
        <v>4</v>
      </c>
      <c r="E94" s="12" t="s">
        <v>10</v>
      </c>
      <c r="F94" s="8">
        <v>96.426778630000001</v>
      </c>
    </row>
    <row r="95" spans="1:6" ht="16" hidden="1">
      <c r="A95" s="1" t="s">
        <v>30</v>
      </c>
      <c r="B95" s="1" t="s">
        <v>288</v>
      </c>
      <c r="C95" s="8">
        <v>2015</v>
      </c>
      <c r="D95" s="12" t="s">
        <v>4</v>
      </c>
      <c r="E95" s="12" t="s">
        <v>10</v>
      </c>
      <c r="F95" s="8">
        <v>91.2081929</v>
      </c>
    </row>
    <row r="96" spans="1:6" ht="16" hidden="1">
      <c r="A96" s="1" t="s">
        <v>31</v>
      </c>
      <c r="B96" s="1" t="s">
        <v>289</v>
      </c>
      <c r="C96" s="8">
        <v>2015</v>
      </c>
      <c r="D96" s="12" t="s">
        <v>4</v>
      </c>
      <c r="E96" s="12" t="s">
        <v>10</v>
      </c>
      <c r="F96" s="8">
        <v>95.13561344</v>
      </c>
    </row>
    <row r="97" spans="1:6" ht="16" hidden="1">
      <c r="A97" s="1" t="s">
        <v>32</v>
      </c>
      <c r="B97" s="1" t="s">
        <v>290</v>
      </c>
      <c r="C97" s="8">
        <v>2015</v>
      </c>
      <c r="D97" s="12" t="s">
        <v>4</v>
      </c>
      <c r="E97" s="12" t="s">
        <v>10</v>
      </c>
      <c r="F97" s="8">
        <v>89.242467259999998</v>
      </c>
    </row>
    <row r="98" spans="1:6" ht="16" hidden="1">
      <c r="A98" s="1" t="s">
        <v>33</v>
      </c>
      <c r="B98" s="1" t="s">
        <v>291</v>
      </c>
      <c r="C98" s="8">
        <v>2015</v>
      </c>
      <c r="D98" s="12" t="s">
        <v>4</v>
      </c>
      <c r="E98" s="12" t="s">
        <v>10</v>
      </c>
      <c r="F98" s="8">
        <v>88.126273789999999</v>
      </c>
    </row>
    <row r="99" spans="1:6" ht="16" hidden="1">
      <c r="A99" s="1" t="s">
        <v>34</v>
      </c>
      <c r="B99" s="1" t="s">
        <v>292</v>
      </c>
      <c r="C99" s="8">
        <v>2015</v>
      </c>
      <c r="D99" s="12" t="s">
        <v>4</v>
      </c>
      <c r="E99" s="12" t="s">
        <v>10</v>
      </c>
      <c r="F99" s="8">
        <v>86.71725343</v>
      </c>
    </row>
    <row r="100" spans="1:6" ht="16" hidden="1">
      <c r="A100" s="1" t="s">
        <v>35</v>
      </c>
      <c r="B100" s="1" t="s">
        <v>293</v>
      </c>
      <c r="C100" s="8">
        <v>2015</v>
      </c>
      <c r="D100" s="12" t="s">
        <v>4</v>
      </c>
      <c r="E100" s="12" t="s">
        <v>10</v>
      </c>
      <c r="F100" s="8">
        <v>87.856220859999993</v>
      </c>
    </row>
    <row r="101" spans="1:6" ht="16" hidden="1">
      <c r="A101" s="3" t="s">
        <v>3</v>
      </c>
      <c r="B101" s="1" t="s">
        <v>261</v>
      </c>
      <c r="C101" s="8">
        <v>2016</v>
      </c>
      <c r="D101" s="12" t="s">
        <v>4</v>
      </c>
      <c r="E101" s="12" t="s">
        <v>10</v>
      </c>
      <c r="F101" s="8">
        <v>91.580239129999995</v>
      </c>
    </row>
    <row r="102" spans="1:6" ht="16" hidden="1">
      <c r="A102" s="3" t="s">
        <v>4</v>
      </c>
      <c r="B102" s="1" t="s">
        <v>262</v>
      </c>
      <c r="C102" s="8">
        <v>2016</v>
      </c>
      <c r="D102" s="12" t="s">
        <v>4</v>
      </c>
      <c r="E102" s="12" t="s">
        <v>10</v>
      </c>
      <c r="F102" s="8">
        <v>97.570179479999993</v>
      </c>
    </row>
    <row r="103" spans="1:6" ht="16" hidden="1">
      <c r="A103" s="1" t="s">
        <v>5</v>
      </c>
      <c r="B103" s="1" t="s">
        <v>263</v>
      </c>
      <c r="C103" s="8">
        <v>2016</v>
      </c>
      <c r="D103" s="12" t="s">
        <v>4</v>
      </c>
      <c r="E103" s="12" t="s">
        <v>10</v>
      </c>
      <c r="F103" s="8">
        <v>95.290008319999998</v>
      </c>
    </row>
    <row r="104" spans="1:6" ht="16" hidden="1">
      <c r="A104" s="1" t="s">
        <v>6</v>
      </c>
      <c r="B104" s="1" t="s">
        <v>264</v>
      </c>
      <c r="C104" s="8">
        <v>2016</v>
      </c>
      <c r="D104" s="12" t="s">
        <v>4</v>
      </c>
      <c r="E104" s="12" t="s">
        <v>10</v>
      </c>
      <c r="F104" s="8">
        <v>93.97922054</v>
      </c>
    </row>
    <row r="105" spans="1:6" ht="16" hidden="1">
      <c r="A105" s="1" t="s">
        <v>7</v>
      </c>
      <c r="B105" s="1" t="s">
        <v>265</v>
      </c>
      <c r="C105" s="8">
        <v>2016</v>
      </c>
      <c r="D105" s="12" t="s">
        <v>4</v>
      </c>
      <c r="E105" s="12" t="s">
        <v>10</v>
      </c>
      <c r="F105" s="8">
        <v>92.359321460000004</v>
      </c>
    </row>
    <row r="106" spans="1:6" ht="16">
      <c r="A106" s="1" t="s">
        <v>8</v>
      </c>
      <c r="B106" s="1" t="s">
        <v>266</v>
      </c>
      <c r="C106" s="8">
        <v>2016</v>
      </c>
      <c r="D106" s="12" t="s">
        <v>4</v>
      </c>
      <c r="E106" s="12" t="s">
        <v>10</v>
      </c>
      <c r="F106" s="8">
        <v>96.624455119999993</v>
      </c>
    </row>
    <row r="107" spans="1:6" ht="16">
      <c r="A107" s="1" t="s">
        <v>9</v>
      </c>
      <c r="B107" s="1" t="s">
        <v>267</v>
      </c>
      <c r="C107" s="8">
        <v>2016</v>
      </c>
      <c r="D107" s="12" t="s">
        <v>4</v>
      </c>
      <c r="E107" s="12" t="s">
        <v>10</v>
      </c>
      <c r="F107" s="8">
        <v>96.770847739999994</v>
      </c>
    </row>
    <row r="108" spans="1:6" ht="16" hidden="1">
      <c r="A108" s="1" t="s">
        <v>10</v>
      </c>
      <c r="B108" s="1" t="s">
        <v>268</v>
      </c>
      <c r="C108" s="8">
        <v>2016</v>
      </c>
      <c r="D108" s="12" t="s">
        <v>4</v>
      </c>
      <c r="E108" s="12" t="s">
        <v>10</v>
      </c>
      <c r="F108" s="8">
        <v>87.709485229999999</v>
      </c>
    </row>
    <row r="109" spans="1:6" ht="16" hidden="1">
      <c r="A109" s="1" t="s">
        <v>11</v>
      </c>
      <c r="B109" s="1" t="s">
        <v>269</v>
      </c>
      <c r="C109" s="8">
        <v>2016</v>
      </c>
      <c r="D109" s="12" t="s">
        <v>4</v>
      </c>
      <c r="E109" s="12" t="s">
        <v>10</v>
      </c>
      <c r="F109" s="8">
        <v>94.831934020000006</v>
      </c>
    </row>
    <row r="110" spans="1:6" ht="16" hidden="1">
      <c r="A110" s="1" t="s">
        <v>12</v>
      </c>
      <c r="B110" s="1" t="s">
        <v>270</v>
      </c>
      <c r="C110" s="8">
        <v>2016</v>
      </c>
      <c r="D110" s="12" t="s">
        <v>4</v>
      </c>
      <c r="E110" s="12" t="s">
        <v>10</v>
      </c>
      <c r="F110" s="8">
        <v>92.135245459999993</v>
      </c>
    </row>
    <row r="111" spans="1:6" ht="16" hidden="1">
      <c r="A111" s="1" t="s">
        <v>13</v>
      </c>
      <c r="B111" s="1" t="s">
        <v>271</v>
      </c>
      <c r="C111" s="8">
        <v>2016</v>
      </c>
      <c r="D111" s="12" t="s">
        <v>4</v>
      </c>
      <c r="E111" s="12" t="s">
        <v>10</v>
      </c>
      <c r="F111" s="8">
        <v>94.608104890000007</v>
      </c>
    </row>
    <row r="112" spans="1:6" ht="16">
      <c r="A112" s="1" t="s">
        <v>14</v>
      </c>
      <c r="B112" s="1" t="s">
        <v>272</v>
      </c>
      <c r="C112" s="8">
        <v>2016</v>
      </c>
      <c r="D112" s="12" t="s">
        <v>4</v>
      </c>
      <c r="E112" s="12" t="s">
        <v>10</v>
      </c>
      <c r="F112" s="8">
        <v>90.875524060000004</v>
      </c>
    </row>
    <row r="113" spans="1:6" ht="16" hidden="1">
      <c r="A113" s="1" t="s">
        <v>15</v>
      </c>
      <c r="B113" s="1" t="s">
        <v>273</v>
      </c>
      <c r="C113" s="8">
        <v>2016</v>
      </c>
      <c r="D113" s="12" t="s">
        <v>4</v>
      </c>
      <c r="E113" s="12" t="s">
        <v>10</v>
      </c>
      <c r="F113" s="8">
        <v>79.800495359999999</v>
      </c>
    </row>
    <row r="114" spans="1:6" ht="16" hidden="1">
      <c r="A114" s="1" t="s">
        <v>16</v>
      </c>
      <c r="B114" s="1" t="s">
        <v>274</v>
      </c>
      <c r="C114" s="8">
        <v>2016</v>
      </c>
      <c r="D114" s="12" t="s">
        <v>4</v>
      </c>
      <c r="E114" s="12" t="s">
        <v>10</v>
      </c>
      <c r="F114" s="8">
        <v>89.552797650000002</v>
      </c>
    </row>
    <row r="115" spans="1:6" ht="16" hidden="1">
      <c r="A115" s="1" t="s">
        <v>17</v>
      </c>
      <c r="B115" s="1" t="s">
        <v>275</v>
      </c>
      <c r="C115" s="8">
        <v>2016</v>
      </c>
      <c r="D115" s="12" t="s">
        <v>4</v>
      </c>
      <c r="E115" s="12" t="s">
        <v>10</v>
      </c>
      <c r="F115" s="8">
        <v>98.129807439999993</v>
      </c>
    </row>
    <row r="116" spans="1:6" ht="16" hidden="1">
      <c r="A116" s="1" t="s">
        <v>18</v>
      </c>
      <c r="B116" s="1" t="s">
        <v>276</v>
      </c>
      <c r="C116" s="8">
        <v>2016</v>
      </c>
      <c r="D116" s="12" t="s">
        <v>4</v>
      </c>
      <c r="E116" s="12" t="s">
        <v>10</v>
      </c>
      <c r="F116" s="8">
        <v>87.872888000000003</v>
      </c>
    </row>
    <row r="117" spans="1:6" ht="16" hidden="1">
      <c r="A117" s="1" t="s">
        <v>19</v>
      </c>
      <c r="B117" s="1" t="s">
        <v>277</v>
      </c>
      <c r="C117" s="26">
        <v>2016</v>
      </c>
      <c r="D117" s="12" t="s">
        <v>4</v>
      </c>
      <c r="E117" s="12" t="s">
        <v>10</v>
      </c>
      <c r="F117" s="8">
        <v>92.972312610000003</v>
      </c>
    </row>
    <row r="118" spans="1:6" ht="16" hidden="1">
      <c r="A118" s="1" t="s">
        <v>20</v>
      </c>
      <c r="B118" s="1" t="s">
        <v>278</v>
      </c>
      <c r="C118" s="26">
        <v>2016</v>
      </c>
      <c r="D118" s="12" t="s">
        <v>4</v>
      </c>
      <c r="E118" s="12" t="s">
        <v>10</v>
      </c>
      <c r="F118" s="8">
        <v>90.322862760000007</v>
      </c>
    </row>
    <row r="119" spans="1:6" ht="16" hidden="1">
      <c r="A119" s="1" t="s">
        <v>21</v>
      </c>
      <c r="B119" s="1" t="s">
        <v>279</v>
      </c>
      <c r="C119" s="26">
        <v>2016</v>
      </c>
      <c r="D119" s="12" t="s">
        <v>4</v>
      </c>
      <c r="E119" s="12" t="s">
        <v>10</v>
      </c>
      <c r="F119" s="8">
        <v>92.681083509999993</v>
      </c>
    </row>
    <row r="120" spans="1:6" ht="16" hidden="1">
      <c r="A120" s="1" t="s">
        <v>22</v>
      </c>
      <c r="B120" s="1" t="s">
        <v>280</v>
      </c>
      <c r="C120" s="26">
        <v>2016</v>
      </c>
      <c r="D120" s="12" t="s">
        <v>4</v>
      </c>
      <c r="E120" s="12" t="s">
        <v>10</v>
      </c>
      <c r="F120" s="8">
        <v>97.917428150000006</v>
      </c>
    </row>
    <row r="121" spans="1:6" ht="16" hidden="1">
      <c r="A121" s="1" t="s">
        <v>23</v>
      </c>
      <c r="B121" s="1" t="s">
        <v>281</v>
      </c>
      <c r="C121" s="26">
        <v>2016</v>
      </c>
      <c r="D121" s="12" t="s">
        <v>4</v>
      </c>
      <c r="E121" s="12" t="s">
        <v>10</v>
      </c>
      <c r="F121" s="8">
        <v>89.374220930000007</v>
      </c>
    </row>
    <row r="122" spans="1:6" ht="16" hidden="1">
      <c r="A122" s="1" t="s">
        <v>24</v>
      </c>
      <c r="B122" s="1" t="s">
        <v>282</v>
      </c>
      <c r="C122" s="26">
        <v>2016</v>
      </c>
      <c r="D122" s="12" t="s">
        <v>4</v>
      </c>
      <c r="E122" s="12" t="s">
        <v>10</v>
      </c>
      <c r="F122" s="8">
        <v>90.552730100000005</v>
      </c>
    </row>
    <row r="123" spans="1:6" ht="16" hidden="1">
      <c r="A123" s="1" t="s">
        <v>25</v>
      </c>
      <c r="B123" s="1" t="s">
        <v>283</v>
      </c>
      <c r="C123" s="26">
        <v>2016</v>
      </c>
      <c r="D123" s="12" t="s">
        <v>4</v>
      </c>
      <c r="E123" s="12" t="s">
        <v>10</v>
      </c>
      <c r="F123" s="8">
        <v>90.111988240000002</v>
      </c>
    </row>
    <row r="124" spans="1:6" ht="16" hidden="1">
      <c r="A124" s="1" t="s">
        <v>26</v>
      </c>
      <c r="B124" s="1" t="s">
        <v>284</v>
      </c>
      <c r="C124" s="26">
        <v>2016</v>
      </c>
      <c r="D124" s="12" t="s">
        <v>4</v>
      </c>
      <c r="E124" s="12" t="s">
        <v>10</v>
      </c>
      <c r="F124" s="8">
        <v>94.964495170000006</v>
      </c>
    </row>
    <row r="125" spans="1:6" ht="16" hidden="1">
      <c r="A125" s="1" t="s">
        <v>27</v>
      </c>
      <c r="B125" s="1" t="s">
        <v>285</v>
      </c>
      <c r="C125" s="26">
        <v>2016</v>
      </c>
      <c r="D125" s="12" t="s">
        <v>4</v>
      </c>
      <c r="E125" s="12" t="s">
        <v>10</v>
      </c>
      <c r="F125" s="8">
        <v>91.247773800000004</v>
      </c>
    </row>
    <row r="126" spans="1:6" ht="16" hidden="1">
      <c r="A126" s="1" t="s">
        <v>28</v>
      </c>
      <c r="B126" s="1" t="s">
        <v>286</v>
      </c>
      <c r="C126" s="26">
        <v>2016</v>
      </c>
      <c r="D126" s="12" t="s">
        <v>4</v>
      </c>
      <c r="E126" s="12" t="s">
        <v>10</v>
      </c>
      <c r="F126" s="8">
        <v>94.39131922</v>
      </c>
    </row>
    <row r="127" spans="1:6" ht="16" hidden="1">
      <c r="A127" s="1" t="s">
        <v>29</v>
      </c>
      <c r="B127" s="1" t="s">
        <v>287</v>
      </c>
      <c r="C127" s="26">
        <v>2016</v>
      </c>
      <c r="D127" s="12" t="s">
        <v>4</v>
      </c>
      <c r="E127" s="12" t="s">
        <v>10</v>
      </c>
      <c r="F127" s="8">
        <v>96.195881459999995</v>
      </c>
    </row>
    <row r="128" spans="1:6" ht="16" hidden="1">
      <c r="A128" s="1" t="s">
        <v>30</v>
      </c>
      <c r="B128" s="1" t="s">
        <v>288</v>
      </c>
      <c r="C128" s="26">
        <v>2016</v>
      </c>
      <c r="D128" s="12" t="s">
        <v>4</v>
      </c>
      <c r="E128" s="12" t="s">
        <v>10</v>
      </c>
      <c r="F128" s="8">
        <v>91.982281799999996</v>
      </c>
    </row>
    <row r="129" spans="1:6" ht="16" hidden="1">
      <c r="A129" s="1" t="s">
        <v>31</v>
      </c>
      <c r="B129" s="1" t="s">
        <v>289</v>
      </c>
      <c r="C129" s="26">
        <v>2016</v>
      </c>
      <c r="D129" s="12" t="s">
        <v>4</v>
      </c>
      <c r="E129" s="12" t="s">
        <v>10</v>
      </c>
      <c r="F129" s="8">
        <v>94.271468609999999</v>
      </c>
    </row>
    <row r="130" spans="1:6" ht="16" hidden="1">
      <c r="A130" s="1" t="s">
        <v>32</v>
      </c>
      <c r="B130" s="1" t="s">
        <v>290</v>
      </c>
      <c r="C130" s="26">
        <v>2016</v>
      </c>
      <c r="D130" s="12" t="s">
        <v>4</v>
      </c>
      <c r="E130" s="12" t="s">
        <v>10</v>
      </c>
      <c r="F130" s="8">
        <v>87.863904129999995</v>
      </c>
    </row>
    <row r="131" spans="1:6" ht="16" hidden="1">
      <c r="A131" s="1" t="s">
        <v>33</v>
      </c>
      <c r="B131" s="1" t="s">
        <v>291</v>
      </c>
      <c r="C131" s="26">
        <v>2016</v>
      </c>
      <c r="D131" s="12" t="s">
        <v>4</v>
      </c>
      <c r="E131" s="12" t="s">
        <v>10</v>
      </c>
      <c r="F131" s="8">
        <v>86.964928099999995</v>
      </c>
    </row>
    <row r="132" spans="1:6" ht="16" hidden="1">
      <c r="A132" s="1" t="s">
        <v>34</v>
      </c>
      <c r="B132" s="1" t="s">
        <v>292</v>
      </c>
      <c r="C132" s="26">
        <v>2016</v>
      </c>
      <c r="D132" s="12" t="s">
        <v>4</v>
      </c>
      <c r="E132" s="12" t="s">
        <v>10</v>
      </c>
      <c r="F132" s="8">
        <v>88.467835410000006</v>
      </c>
    </row>
    <row r="133" spans="1:6" ht="16" hidden="1">
      <c r="A133" s="1" t="s">
        <v>35</v>
      </c>
      <c r="B133" s="1" t="s">
        <v>293</v>
      </c>
      <c r="C133" s="8">
        <v>2016</v>
      </c>
      <c r="D133" s="12" t="s">
        <v>4</v>
      </c>
      <c r="E133" s="12" t="s">
        <v>10</v>
      </c>
      <c r="F133" s="8">
        <v>91.170033910000001</v>
      </c>
    </row>
    <row r="134" spans="1:6" ht="16" hidden="1">
      <c r="A134" s="3" t="s">
        <v>3</v>
      </c>
      <c r="B134" s="1" t="s">
        <v>261</v>
      </c>
      <c r="C134" s="8">
        <v>2017</v>
      </c>
      <c r="D134" s="12" t="s">
        <v>4</v>
      </c>
      <c r="E134" s="12" t="s">
        <v>10</v>
      </c>
      <c r="F134" s="8">
        <v>92.148748839999996</v>
      </c>
    </row>
    <row r="135" spans="1:6" ht="16" hidden="1">
      <c r="A135" s="3" t="s">
        <v>4</v>
      </c>
      <c r="B135" s="1" t="s">
        <v>262</v>
      </c>
      <c r="C135" s="8">
        <v>2017</v>
      </c>
      <c r="D135" s="12" t="s">
        <v>4</v>
      </c>
      <c r="E135" s="12" t="s">
        <v>10</v>
      </c>
      <c r="F135" s="8">
        <v>97.921977249999998</v>
      </c>
    </row>
    <row r="136" spans="1:6" ht="16" hidden="1">
      <c r="A136" s="1" t="s">
        <v>5</v>
      </c>
      <c r="B136" s="1" t="s">
        <v>263</v>
      </c>
      <c r="C136" s="8">
        <v>2017</v>
      </c>
      <c r="D136" s="12" t="s">
        <v>4</v>
      </c>
      <c r="E136" s="12" t="s">
        <v>10</v>
      </c>
      <c r="F136" s="8">
        <v>93.766982580000004</v>
      </c>
    </row>
    <row r="137" spans="1:6" ht="16" hidden="1">
      <c r="A137" s="1" t="s">
        <v>6</v>
      </c>
      <c r="B137" s="1" t="s">
        <v>264</v>
      </c>
      <c r="C137" s="8">
        <v>2017</v>
      </c>
      <c r="D137" s="12" t="s">
        <v>4</v>
      </c>
      <c r="E137" s="12" t="s">
        <v>10</v>
      </c>
      <c r="F137" s="8">
        <v>93.727042470000001</v>
      </c>
    </row>
    <row r="138" spans="1:6" ht="16" hidden="1">
      <c r="A138" s="1" t="s">
        <v>7</v>
      </c>
      <c r="B138" s="1" t="s">
        <v>265</v>
      </c>
      <c r="C138" s="8">
        <v>2017</v>
      </c>
      <c r="D138" s="12" t="s">
        <v>4</v>
      </c>
      <c r="E138" s="12" t="s">
        <v>10</v>
      </c>
      <c r="F138" s="8">
        <v>92.512216210000005</v>
      </c>
    </row>
    <row r="139" spans="1:6" ht="16">
      <c r="A139" s="1" t="s">
        <v>8</v>
      </c>
      <c r="B139" s="1" t="s">
        <v>266</v>
      </c>
      <c r="C139" s="8">
        <v>2017</v>
      </c>
      <c r="D139" s="12" t="s">
        <v>4</v>
      </c>
      <c r="E139" s="12" t="s">
        <v>10</v>
      </c>
      <c r="F139" s="8">
        <v>96.340551480000002</v>
      </c>
    </row>
    <row r="140" spans="1:6" ht="16">
      <c r="A140" s="1" t="s">
        <v>9</v>
      </c>
      <c r="B140" s="1" t="s">
        <v>267</v>
      </c>
      <c r="C140" s="8">
        <v>2017</v>
      </c>
      <c r="D140" s="12" t="s">
        <v>4</v>
      </c>
      <c r="E140" s="12" t="s">
        <v>10</v>
      </c>
      <c r="F140" s="8">
        <v>97.207315379999997</v>
      </c>
    </row>
    <row r="141" spans="1:6" ht="16" hidden="1">
      <c r="A141" s="1" t="s">
        <v>10</v>
      </c>
      <c r="B141" s="1" t="s">
        <v>268</v>
      </c>
      <c r="C141" s="8">
        <v>2017</v>
      </c>
      <c r="D141" s="12" t="s">
        <v>4</v>
      </c>
      <c r="E141" s="12" t="s">
        <v>10</v>
      </c>
      <c r="F141" s="8">
        <v>90.391471620000004</v>
      </c>
    </row>
    <row r="142" spans="1:6" ht="16" hidden="1">
      <c r="A142" s="1" t="s">
        <v>11</v>
      </c>
      <c r="B142" s="1" t="s">
        <v>269</v>
      </c>
      <c r="C142" s="8">
        <v>2017</v>
      </c>
      <c r="D142" s="12" t="s">
        <v>4</v>
      </c>
      <c r="E142" s="12" t="s">
        <v>10</v>
      </c>
      <c r="F142" s="8">
        <v>94.890026989999996</v>
      </c>
    </row>
    <row r="143" spans="1:6" ht="16" hidden="1">
      <c r="A143" s="1" t="s">
        <v>12</v>
      </c>
      <c r="B143" s="1" t="s">
        <v>270</v>
      </c>
      <c r="C143" s="8">
        <v>2017</v>
      </c>
      <c r="D143" s="12" t="s">
        <v>4</v>
      </c>
      <c r="E143" s="12" t="s">
        <v>10</v>
      </c>
      <c r="F143" s="8">
        <v>92.803748130000002</v>
      </c>
    </row>
    <row r="144" spans="1:6" ht="16" hidden="1">
      <c r="A144" s="1" t="s">
        <v>13</v>
      </c>
      <c r="B144" s="1" t="s">
        <v>271</v>
      </c>
      <c r="C144" s="8">
        <v>2017</v>
      </c>
      <c r="D144" s="12" t="s">
        <v>4</v>
      </c>
      <c r="E144" s="12" t="s">
        <v>10</v>
      </c>
      <c r="F144" s="8">
        <v>93.765866849999995</v>
      </c>
    </row>
    <row r="145" spans="1:6" ht="16">
      <c r="A145" s="1" t="s">
        <v>14</v>
      </c>
      <c r="B145" s="1" t="s">
        <v>272</v>
      </c>
      <c r="C145" s="8">
        <v>2017</v>
      </c>
      <c r="D145" s="12" t="s">
        <v>4</v>
      </c>
      <c r="E145" s="12" t="s">
        <v>10</v>
      </c>
      <c r="F145" s="8">
        <v>90.301580040000005</v>
      </c>
    </row>
    <row r="146" spans="1:6" ht="16" hidden="1">
      <c r="A146" s="1" t="s">
        <v>15</v>
      </c>
      <c r="B146" s="1" t="s">
        <v>273</v>
      </c>
      <c r="C146" s="8">
        <v>2017</v>
      </c>
      <c r="D146" s="12" t="s">
        <v>4</v>
      </c>
      <c r="E146" s="12" t="s">
        <v>10</v>
      </c>
      <c r="F146" s="8">
        <v>84.052166850000006</v>
      </c>
    </row>
    <row r="147" spans="1:6" ht="16" hidden="1">
      <c r="A147" s="1" t="s">
        <v>16</v>
      </c>
      <c r="B147" s="1" t="s">
        <v>274</v>
      </c>
      <c r="C147" s="8">
        <v>2017</v>
      </c>
      <c r="D147" s="12" t="s">
        <v>4</v>
      </c>
      <c r="E147" s="12" t="s">
        <v>10</v>
      </c>
      <c r="F147" s="8">
        <v>88.19451712</v>
      </c>
    </row>
    <row r="148" spans="1:6" ht="16" hidden="1">
      <c r="A148" s="1" t="s">
        <v>17</v>
      </c>
      <c r="B148" s="1" t="s">
        <v>275</v>
      </c>
      <c r="C148" s="8">
        <v>2017</v>
      </c>
      <c r="D148" s="12" t="s">
        <v>4</v>
      </c>
      <c r="E148" s="12" t="s">
        <v>10</v>
      </c>
      <c r="F148" s="8">
        <v>97.037145859999995</v>
      </c>
    </row>
    <row r="149" spans="1:6" ht="16" hidden="1">
      <c r="A149" s="1" t="s">
        <v>18</v>
      </c>
      <c r="B149" s="1" t="s">
        <v>276</v>
      </c>
      <c r="C149" s="8">
        <v>2017</v>
      </c>
      <c r="D149" s="12" t="s">
        <v>4</v>
      </c>
      <c r="E149" s="12" t="s">
        <v>10</v>
      </c>
      <c r="F149" s="8">
        <v>89.432386199999996</v>
      </c>
    </row>
    <row r="150" spans="1:6" ht="16" hidden="1">
      <c r="A150" s="1" t="s">
        <v>19</v>
      </c>
      <c r="B150" s="1" t="s">
        <v>277</v>
      </c>
      <c r="C150" s="8">
        <v>2017</v>
      </c>
      <c r="D150" s="12" t="s">
        <v>4</v>
      </c>
      <c r="E150" s="12" t="s">
        <v>10</v>
      </c>
      <c r="F150" s="8">
        <v>91.946511490000006</v>
      </c>
    </row>
    <row r="151" spans="1:6" ht="16" hidden="1">
      <c r="A151" s="1" t="s">
        <v>20</v>
      </c>
      <c r="B151" s="1" t="s">
        <v>278</v>
      </c>
      <c r="C151" s="8">
        <v>2017</v>
      </c>
      <c r="D151" s="12" t="s">
        <v>4</v>
      </c>
      <c r="E151" s="12" t="s">
        <v>10</v>
      </c>
      <c r="F151" s="8">
        <v>91.996372960000002</v>
      </c>
    </row>
    <row r="152" spans="1:6" ht="16" hidden="1">
      <c r="A152" s="1" t="s">
        <v>21</v>
      </c>
      <c r="B152" s="1" t="s">
        <v>279</v>
      </c>
      <c r="C152" s="8">
        <v>2017</v>
      </c>
      <c r="D152" s="12" t="s">
        <v>4</v>
      </c>
      <c r="E152" s="12" t="s">
        <v>10</v>
      </c>
      <c r="F152" s="8">
        <v>94.755635929999997</v>
      </c>
    </row>
    <row r="153" spans="1:6" ht="16" hidden="1">
      <c r="A153" s="1" t="s">
        <v>22</v>
      </c>
      <c r="B153" s="1" t="s">
        <v>280</v>
      </c>
      <c r="C153" s="8">
        <v>2017</v>
      </c>
      <c r="D153" s="12" t="s">
        <v>4</v>
      </c>
      <c r="E153" s="12" t="s">
        <v>10</v>
      </c>
      <c r="F153" s="8">
        <v>97.308321109999994</v>
      </c>
    </row>
    <row r="154" spans="1:6" ht="16" hidden="1">
      <c r="A154" s="1" t="s">
        <v>23</v>
      </c>
      <c r="B154" s="1" t="s">
        <v>281</v>
      </c>
      <c r="C154" s="8">
        <v>2017</v>
      </c>
      <c r="D154" s="12" t="s">
        <v>4</v>
      </c>
      <c r="E154" s="12" t="s">
        <v>10</v>
      </c>
      <c r="F154" s="8">
        <v>91.048562880000006</v>
      </c>
    </row>
    <row r="155" spans="1:6" ht="16" hidden="1">
      <c r="A155" s="1" t="s">
        <v>24</v>
      </c>
      <c r="B155" s="1" t="s">
        <v>282</v>
      </c>
      <c r="C155" s="8">
        <v>2017</v>
      </c>
      <c r="D155" s="12" t="s">
        <v>4</v>
      </c>
      <c r="E155" s="12" t="s">
        <v>10</v>
      </c>
      <c r="F155" s="8">
        <v>90.100870169999993</v>
      </c>
    </row>
    <row r="156" spans="1:6" ht="16" hidden="1">
      <c r="A156" s="1" t="s">
        <v>25</v>
      </c>
      <c r="B156" s="1" t="s">
        <v>283</v>
      </c>
      <c r="C156" s="8">
        <v>2017</v>
      </c>
      <c r="D156" s="12" t="s">
        <v>4</v>
      </c>
      <c r="E156" s="12" t="s">
        <v>10</v>
      </c>
      <c r="F156" s="8">
        <v>90.119856940000005</v>
      </c>
    </row>
    <row r="157" spans="1:6" ht="16" hidden="1">
      <c r="A157" s="1" t="s">
        <v>26</v>
      </c>
      <c r="B157" s="1" t="s">
        <v>284</v>
      </c>
      <c r="C157" s="8">
        <v>2017</v>
      </c>
      <c r="D157" s="12" t="s">
        <v>4</v>
      </c>
      <c r="E157" s="12" t="s">
        <v>10</v>
      </c>
      <c r="F157" s="8">
        <v>95.546257749999995</v>
      </c>
    </row>
    <row r="158" spans="1:6" ht="16" hidden="1">
      <c r="A158" s="1" t="s">
        <v>27</v>
      </c>
      <c r="B158" s="1" t="s">
        <v>285</v>
      </c>
      <c r="C158" s="8">
        <v>2017</v>
      </c>
      <c r="D158" s="12" t="s">
        <v>4</v>
      </c>
      <c r="E158" s="12" t="s">
        <v>10</v>
      </c>
      <c r="F158" s="8">
        <v>92.894300479999998</v>
      </c>
    </row>
    <row r="159" spans="1:6" ht="16" hidden="1">
      <c r="A159" s="1" t="s">
        <v>28</v>
      </c>
      <c r="B159" s="1" t="s">
        <v>286</v>
      </c>
      <c r="C159" s="8">
        <v>2017</v>
      </c>
      <c r="D159" s="12" t="s">
        <v>4</v>
      </c>
      <c r="E159" s="12" t="s">
        <v>10</v>
      </c>
      <c r="F159" s="8">
        <v>94.936335260000007</v>
      </c>
    </row>
    <row r="160" spans="1:6" ht="16" hidden="1">
      <c r="A160" s="1" t="s">
        <v>29</v>
      </c>
      <c r="B160" s="1" t="s">
        <v>287</v>
      </c>
      <c r="C160" s="8">
        <v>2017</v>
      </c>
      <c r="D160" s="12" t="s">
        <v>4</v>
      </c>
      <c r="E160" s="12" t="s">
        <v>10</v>
      </c>
      <c r="F160" s="8">
        <v>94.829274299999994</v>
      </c>
    </row>
    <row r="161" spans="1:6" ht="16" hidden="1">
      <c r="A161" s="1" t="s">
        <v>30</v>
      </c>
      <c r="B161" s="1" t="s">
        <v>288</v>
      </c>
      <c r="C161" s="8">
        <v>2017</v>
      </c>
      <c r="D161" s="12" t="s">
        <v>4</v>
      </c>
      <c r="E161" s="12" t="s">
        <v>10</v>
      </c>
      <c r="F161" s="8">
        <v>91.054401580000004</v>
      </c>
    </row>
    <row r="162" spans="1:6" ht="16" hidden="1">
      <c r="A162" s="1" t="s">
        <v>31</v>
      </c>
      <c r="B162" s="1" t="s">
        <v>289</v>
      </c>
      <c r="C162" s="8">
        <v>2017</v>
      </c>
      <c r="D162" s="12" t="s">
        <v>4</v>
      </c>
      <c r="E162" s="12" t="s">
        <v>10</v>
      </c>
      <c r="F162" s="8">
        <v>95.257044969999995</v>
      </c>
    </row>
    <row r="163" spans="1:6" ht="16" hidden="1">
      <c r="A163" s="1" t="s">
        <v>32</v>
      </c>
      <c r="B163" s="1" t="s">
        <v>290</v>
      </c>
      <c r="C163" s="8">
        <v>2017</v>
      </c>
      <c r="D163" s="12" t="s">
        <v>4</v>
      </c>
      <c r="E163" s="12" t="s">
        <v>10</v>
      </c>
      <c r="F163" s="8">
        <v>89.579211709999996</v>
      </c>
    </row>
    <row r="164" spans="1:6" ht="16" hidden="1">
      <c r="A164" s="1" t="s">
        <v>33</v>
      </c>
      <c r="B164" s="1" t="s">
        <v>291</v>
      </c>
      <c r="C164" s="8">
        <v>2017</v>
      </c>
      <c r="D164" s="12" t="s">
        <v>4</v>
      </c>
      <c r="E164" s="12" t="s">
        <v>10</v>
      </c>
      <c r="F164" s="8">
        <v>89.191495470000007</v>
      </c>
    </row>
    <row r="165" spans="1:6" ht="16" hidden="1">
      <c r="A165" s="1" t="s">
        <v>34</v>
      </c>
      <c r="B165" s="1" t="s">
        <v>292</v>
      </c>
      <c r="C165" s="8">
        <v>2017</v>
      </c>
      <c r="D165" s="12" t="s">
        <v>4</v>
      </c>
      <c r="E165" s="12" t="s">
        <v>10</v>
      </c>
      <c r="F165" s="8">
        <v>90.275110659999996</v>
      </c>
    </row>
    <row r="166" spans="1:6" ht="16" hidden="1">
      <c r="A166" s="1" t="s">
        <v>35</v>
      </c>
      <c r="B166" s="1" t="s">
        <v>293</v>
      </c>
      <c r="C166" s="8">
        <v>2017</v>
      </c>
      <c r="D166" s="12" t="s">
        <v>4</v>
      </c>
      <c r="E166" s="12" t="s">
        <v>10</v>
      </c>
      <c r="F166" s="8">
        <v>90.992293529999998</v>
      </c>
    </row>
    <row r="167" spans="1:6" ht="16" hidden="1">
      <c r="A167" s="3" t="s">
        <v>3</v>
      </c>
      <c r="B167" s="1" t="s">
        <v>261</v>
      </c>
      <c r="C167" s="8">
        <v>2020</v>
      </c>
      <c r="D167" s="12" t="s">
        <v>4</v>
      </c>
      <c r="E167" s="12" t="s">
        <v>10</v>
      </c>
      <c r="F167" s="8">
        <v>93.989080000000001</v>
      </c>
    </row>
    <row r="168" spans="1:6" ht="16" hidden="1">
      <c r="A168" s="3" t="s">
        <v>4</v>
      </c>
      <c r="B168" s="1" t="s">
        <v>262</v>
      </c>
      <c r="C168" s="8">
        <v>2020</v>
      </c>
      <c r="D168" s="12" t="s">
        <v>4</v>
      </c>
      <c r="E168" s="12" t="s">
        <v>10</v>
      </c>
      <c r="F168" s="23">
        <v>99.099963399999993</v>
      </c>
    </row>
    <row r="169" spans="1:6" ht="16" hidden="1">
      <c r="A169" s="1" t="s">
        <v>5</v>
      </c>
      <c r="B169" s="1" t="s">
        <v>263</v>
      </c>
      <c r="C169" s="8">
        <v>2020</v>
      </c>
      <c r="D169" s="12" t="s">
        <v>4</v>
      </c>
      <c r="E169" s="12" t="s">
        <v>10</v>
      </c>
      <c r="F169" s="23">
        <v>95.085331100000005</v>
      </c>
    </row>
    <row r="170" spans="1:6" ht="16" hidden="1">
      <c r="A170" s="1" t="s">
        <v>6</v>
      </c>
      <c r="B170" s="1" t="s">
        <v>264</v>
      </c>
      <c r="C170" s="8">
        <v>2020</v>
      </c>
      <c r="D170" s="12" t="s">
        <v>4</v>
      </c>
      <c r="E170" s="12" t="s">
        <v>10</v>
      </c>
      <c r="F170" s="23">
        <v>96.743287800000004</v>
      </c>
    </row>
    <row r="171" spans="1:6" ht="16" hidden="1">
      <c r="A171" s="1" t="s">
        <v>7</v>
      </c>
      <c r="B171" s="1" t="s">
        <v>265</v>
      </c>
      <c r="C171" s="8">
        <v>2020</v>
      </c>
      <c r="D171" s="12" t="s">
        <v>4</v>
      </c>
      <c r="E171" s="12" t="s">
        <v>10</v>
      </c>
      <c r="F171" s="23">
        <v>92.642624900000001</v>
      </c>
    </row>
    <row r="172" spans="1:6" ht="16">
      <c r="A172" s="1" t="s">
        <v>8</v>
      </c>
      <c r="B172" s="1" t="s">
        <v>266</v>
      </c>
      <c r="C172" s="8">
        <v>2020</v>
      </c>
      <c r="D172" s="12" t="s">
        <v>4</v>
      </c>
      <c r="E172" s="12" t="s">
        <v>10</v>
      </c>
      <c r="F172" s="23">
        <v>97.840809699999994</v>
      </c>
    </row>
    <row r="173" spans="1:6" ht="16">
      <c r="A173" s="1" t="s">
        <v>9</v>
      </c>
      <c r="B173" s="1" t="s">
        <v>267</v>
      </c>
      <c r="C173" s="8">
        <v>2020</v>
      </c>
      <c r="D173" s="12" t="s">
        <v>4</v>
      </c>
      <c r="E173" s="12" t="s">
        <v>10</v>
      </c>
      <c r="F173" s="23">
        <v>99.156807299999997</v>
      </c>
    </row>
    <row r="174" spans="1:6" ht="16" hidden="1">
      <c r="A174" s="1" t="s">
        <v>10</v>
      </c>
      <c r="B174" s="1" t="s">
        <v>268</v>
      </c>
      <c r="C174" s="8">
        <v>2020</v>
      </c>
      <c r="D174" s="12" t="s">
        <v>4</v>
      </c>
      <c r="E174" s="12" t="s">
        <v>10</v>
      </c>
      <c r="F174" s="23">
        <v>86.751013400000005</v>
      </c>
    </row>
    <row r="175" spans="1:6" ht="16" hidden="1">
      <c r="A175" s="1" t="s">
        <v>11</v>
      </c>
      <c r="B175" s="1" t="s">
        <v>269</v>
      </c>
      <c r="C175" s="8">
        <v>2020</v>
      </c>
      <c r="D175" s="12" t="s">
        <v>4</v>
      </c>
      <c r="E175" s="12" t="s">
        <v>10</v>
      </c>
      <c r="F175" s="23">
        <v>95.467332600000006</v>
      </c>
    </row>
    <row r="176" spans="1:6" ht="16" hidden="1">
      <c r="A176" s="1" t="s">
        <v>12</v>
      </c>
      <c r="B176" s="1" t="s">
        <v>270</v>
      </c>
      <c r="C176" s="8">
        <v>2020</v>
      </c>
      <c r="D176" s="12" t="s">
        <v>4</v>
      </c>
      <c r="E176" s="12" t="s">
        <v>10</v>
      </c>
      <c r="F176" s="23">
        <v>99.267550099999994</v>
      </c>
    </row>
    <row r="177" spans="1:10" ht="16" hidden="1">
      <c r="A177" s="1" t="s">
        <v>13</v>
      </c>
      <c r="B177" s="1" t="s">
        <v>271</v>
      </c>
      <c r="C177" s="8">
        <v>2020</v>
      </c>
      <c r="D177" s="12" t="s">
        <v>4</v>
      </c>
      <c r="E177" s="12" t="s">
        <v>10</v>
      </c>
      <c r="F177" s="23">
        <v>93.4640737</v>
      </c>
    </row>
    <row r="178" spans="1:10" ht="16">
      <c r="A178" s="1" t="s">
        <v>14</v>
      </c>
      <c r="B178" s="1" t="s">
        <v>272</v>
      </c>
      <c r="C178" s="8">
        <v>2020</v>
      </c>
      <c r="D178" s="12" t="s">
        <v>4</v>
      </c>
      <c r="E178" s="12" t="s">
        <v>10</v>
      </c>
      <c r="F178" s="23">
        <v>96.3803087</v>
      </c>
      <c r="J178" s="27"/>
    </row>
    <row r="179" spans="1:10" ht="16" hidden="1">
      <c r="A179" s="1" t="s">
        <v>15</v>
      </c>
      <c r="B179" s="1" t="s">
        <v>273</v>
      </c>
      <c r="C179" s="8">
        <v>2020</v>
      </c>
      <c r="D179" s="12" t="s">
        <v>4</v>
      </c>
      <c r="E179" s="12" t="s">
        <v>10</v>
      </c>
      <c r="F179" s="23">
        <v>86.9187637</v>
      </c>
    </row>
    <row r="180" spans="1:10" ht="16" hidden="1">
      <c r="A180" s="1" t="s">
        <v>16</v>
      </c>
      <c r="B180" s="1" t="s">
        <v>274</v>
      </c>
      <c r="C180" s="8">
        <v>2020</v>
      </c>
      <c r="D180" s="12" t="s">
        <v>4</v>
      </c>
      <c r="E180" s="12" t="s">
        <v>10</v>
      </c>
      <c r="F180" s="23">
        <v>90.830725400000006</v>
      </c>
    </row>
    <row r="181" spans="1:10" ht="16" hidden="1">
      <c r="A181" s="1" t="s">
        <v>17</v>
      </c>
      <c r="B181" s="1" t="s">
        <v>275</v>
      </c>
      <c r="C181" s="8">
        <v>2020</v>
      </c>
      <c r="D181" s="12" t="s">
        <v>4</v>
      </c>
      <c r="E181" s="12" t="s">
        <v>10</v>
      </c>
      <c r="F181" s="23">
        <v>98.974826399999998</v>
      </c>
    </row>
    <row r="182" spans="1:10" ht="16" hidden="1">
      <c r="A182" s="1" t="s">
        <v>18</v>
      </c>
      <c r="B182" s="1" t="s">
        <v>276</v>
      </c>
      <c r="C182" s="8">
        <v>2020</v>
      </c>
      <c r="D182" s="12" t="s">
        <v>4</v>
      </c>
      <c r="E182" s="12" t="s">
        <v>10</v>
      </c>
      <c r="F182" s="23">
        <v>96.281047799999996</v>
      </c>
    </row>
    <row r="183" spans="1:10" ht="16" hidden="1">
      <c r="A183" s="1" t="s">
        <v>19</v>
      </c>
      <c r="B183" s="1" t="s">
        <v>277</v>
      </c>
      <c r="C183" s="8">
        <v>2020</v>
      </c>
      <c r="D183" s="12" t="s">
        <v>4</v>
      </c>
      <c r="E183" s="12" t="s">
        <v>10</v>
      </c>
      <c r="F183" s="23">
        <v>93.219685100000007</v>
      </c>
    </row>
    <row r="184" spans="1:10" ht="16" hidden="1">
      <c r="A184" s="1" t="s">
        <v>20</v>
      </c>
      <c r="B184" s="1" t="s">
        <v>278</v>
      </c>
      <c r="C184" s="8">
        <v>2020</v>
      </c>
      <c r="D184" s="12" t="s">
        <v>4</v>
      </c>
      <c r="E184" s="12" t="s">
        <v>10</v>
      </c>
      <c r="F184" s="23">
        <v>96.8194041</v>
      </c>
    </row>
    <row r="185" spans="1:10" ht="16" hidden="1">
      <c r="A185" s="1" t="s">
        <v>21</v>
      </c>
      <c r="B185" s="1" t="s">
        <v>279</v>
      </c>
      <c r="C185" s="8">
        <v>2020</v>
      </c>
      <c r="D185" s="12" t="s">
        <v>4</v>
      </c>
      <c r="E185" s="12" t="s">
        <v>10</v>
      </c>
      <c r="F185" s="23">
        <v>95.185429600000006</v>
      </c>
    </row>
    <row r="186" spans="1:10" ht="16" hidden="1">
      <c r="A186" s="1" t="s">
        <v>22</v>
      </c>
      <c r="B186" s="1" t="s">
        <v>280</v>
      </c>
      <c r="C186" s="8">
        <v>2020</v>
      </c>
      <c r="D186" s="12" t="s">
        <v>4</v>
      </c>
      <c r="E186" s="12" t="s">
        <v>10</v>
      </c>
      <c r="F186" s="23">
        <v>98.521868600000005</v>
      </c>
    </row>
    <row r="187" spans="1:10" ht="16" hidden="1">
      <c r="A187" s="1" t="s">
        <v>23</v>
      </c>
      <c r="B187" s="1" t="s">
        <v>281</v>
      </c>
      <c r="C187" s="8">
        <v>2020</v>
      </c>
      <c r="D187" s="12" t="s">
        <v>4</v>
      </c>
      <c r="E187" s="12" t="s">
        <v>10</v>
      </c>
      <c r="F187" s="23">
        <v>79.306144000000003</v>
      </c>
    </row>
    <row r="188" spans="1:10" ht="16" hidden="1">
      <c r="A188" s="1" t="s">
        <v>24</v>
      </c>
      <c r="B188" s="1" t="s">
        <v>282</v>
      </c>
      <c r="C188" s="8">
        <v>2020</v>
      </c>
      <c r="D188" s="12" t="s">
        <v>4</v>
      </c>
      <c r="E188" s="12" t="s">
        <v>10</v>
      </c>
      <c r="F188" s="23">
        <v>91.536124000000001</v>
      </c>
    </row>
    <row r="189" spans="1:10" ht="16" hidden="1">
      <c r="A189" s="1" t="s">
        <v>25</v>
      </c>
      <c r="B189" s="1" t="s">
        <v>283</v>
      </c>
      <c r="C189" s="8">
        <v>2020</v>
      </c>
      <c r="D189" s="12" t="s">
        <v>4</v>
      </c>
      <c r="E189" s="12" t="s">
        <v>10</v>
      </c>
      <c r="F189" s="23">
        <v>96.5720879</v>
      </c>
    </row>
    <row r="190" spans="1:10" ht="16" hidden="1">
      <c r="A190" s="1" t="s">
        <v>26</v>
      </c>
      <c r="B190" s="1" t="s">
        <v>284</v>
      </c>
      <c r="C190" s="8">
        <v>2020</v>
      </c>
      <c r="D190" s="12" t="s">
        <v>4</v>
      </c>
      <c r="E190" s="12" t="s">
        <v>10</v>
      </c>
      <c r="F190" s="23">
        <v>97.797966299999999</v>
      </c>
    </row>
    <row r="191" spans="1:10" ht="16" hidden="1">
      <c r="A191" s="1" t="s">
        <v>27</v>
      </c>
      <c r="B191" s="1" t="s">
        <v>285</v>
      </c>
      <c r="C191" s="8">
        <v>2020</v>
      </c>
      <c r="D191" s="12" t="s">
        <v>4</v>
      </c>
      <c r="E191" s="12" t="s">
        <v>10</v>
      </c>
      <c r="F191" s="23">
        <v>82.570270500000007</v>
      </c>
    </row>
    <row r="192" spans="1:10" ht="16" hidden="1">
      <c r="A192" s="1" t="s">
        <v>28</v>
      </c>
      <c r="B192" s="1" t="s">
        <v>286</v>
      </c>
      <c r="C192" s="8">
        <v>2020</v>
      </c>
      <c r="D192" s="12" t="s">
        <v>4</v>
      </c>
      <c r="E192" s="12" t="s">
        <v>10</v>
      </c>
      <c r="F192" s="23">
        <v>94.788270900000001</v>
      </c>
    </row>
    <row r="193" spans="1:10" ht="16" hidden="1">
      <c r="A193" s="1" t="s">
        <v>29</v>
      </c>
      <c r="B193" s="1" t="s">
        <v>287</v>
      </c>
      <c r="C193" s="8">
        <v>2020</v>
      </c>
      <c r="D193" s="12" t="s">
        <v>4</v>
      </c>
      <c r="E193" s="12" t="s">
        <v>10</v>
      </c>
      <c r="F193" s="23">
        <v>93.734072999999995</v>
      </c>
    </row>
    <row r="194" spans="1:10" ht="16" hidden="1">
      <c r="A194" s="1" t="s">
        <v>30</v>
      </c>
      <c r="B194" s="1" t="s">
        <v>288</v>
      </c>
      <c r="C194" s="8">
        <v>2020</v>
      </c>
      <c r="D194" s="12" t="s">
        <v>4</v>
      </c>
      <c r="E194" s="12" t="s">
        <v>10</v>
      </c>
      <c r="F194" s="23">
        <v>97.368690799999996</v>
      </c>
    </row>
    <row r="195" spans="1:10" ht="16" hidden="1">
      <c r="A195" s="1" t="s">
        <v>31</v>
      </c>
      <c r="B195" s="1" t="s">
        <v>289</v>
      </c>
      <c r="C195" s="8">
        <v>2020</v>
      </c>
      <c r="D195" s="12" t="s">
        <v>4</v>
      </c>
      <c r="E195" s="12" t="s">
        <v>10</v>
      </c>
      <c r="F195" s="23">
        <v>93.635224500000007</v>
      </c>
    </row>
    <row r="196" spans="1:10" ht="16" hidden="1">
      <c r="A196" s="1" t="s">
        <v>32</v>
      </c>
      <c r="B196" s="1" t="s">
        <v>290</v>
      </c>
      <c r="C196" s="8">
        <v>2020</v>
      </c>
      <c r="D196" s="12" t="s">
        <v>4</v>
      </c>
      <c r="E196" s="12" t="s">
        <v>10</v>
      </c>
      <c r="F196" s="23">
        <v>95.541726299999993</v>
      </c>
    </row>
    <row r="197" spans="1:10" ht="16" hidden="1">
      <c r="A197" s="1" t="s">
        <v>33</v>
      </c>
      <c r="B197" s="1" t="s">
        <v>291</v>
      </c>
      <c r="C197" s="8">
        <v>2020</v>
      </c>
      <c r="D197" s="12" t="s">
        <v>4</v>
      </c>
      <c r="E197" s="12" t="s">
        <v>10</v>
      </c>
      <c r="F197" s="23">
        <v>87.252069500000005</v>
      </c>
    </row>
    <row r="198" spans="1:10" ht="16" hidden="1">
      <c r="A198" s="1" t="s">
        <v>34</v>
      </c>
      <c r="B198" s="1" t="s">
        <v>292</v>
      </c>
      <c r="C198" s="8">
        <v>2020</v>
      </c>
      <c r="D198" s="12" t="s">
        <v>4</v>
      </c>
      <c r="E198" s="12" t="s">
        <v>10</v>
      </c>
      <c r="F198" s="23">
        <v>92.660973499999997</v>
      </c>
    </row>
    <row r="199" spans="1:10" ht="16" hidden="1">
      <c r="A199" s="1" t="s">
        <v>35</v>
      </c>
      <c r="B199" s="1" t="s">
        <v>293</v>
      </c>
      <c r="C199" s="8">
        <v>2020</v>
      </c>
      <c r="D199" s="12" t="s">
        <v>4</v>
      </c>
      <c r="E199" s="12" t="s">
        <v>10</v>
      </c>
      <c r="F199" s="23">
        <v>95.791956400000004</v>
      </c>
    </row>
    <row r="205" spans="1:10" ht="13">
      <c r="J205" s="27"/>
    </row>
  </sheetData>
  <autoFilter ref="A1:F199" xr:uid="{00000000-0009-0000-0000-000008000000}">
    <filterColumn colId="1">
      <filters>
        <filter val="COAH"/>
        <filter val="COL"/>
        <filter val="GTO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66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8">
        <v>2014</v>
      </c>
      <c r="D2" s="12" t="s">
        <v>4</v>
      </c>
      <c r="E2" s="12" t="s">
        <v>11</v>
      </c>
      <c r="F2" s="8">
        <v>1.4224698840000001</v>
      </c>
    </row>
    <row r="3" spans="1:6">
      <c r="A3" s="3" t="s">
        <v>4</v>
      </c>
      <c r="B3" s="1" t="s">
        <v>262</v>
      </c>
      <c r="C3" s="8">
        <v>2014</v>
      </c>
      <c r="D3" s="12" t="s">
        <v>4</v>
      </c>
      <c r="E3" s="12" t="s">
        <v>11</v>
      </c>
      <c r="F3" s="8">
        <v>0.233513946</v>
      </c>
    </row>
    <row r="4" spans="1:6">
      <c r="A4" s="1" t="s">
        <v>5</v>
      </c>
      <c r="B4" s="1" t="s">
        <v>263</v>
      </c>
      <c r="C4" s="8">
        <v>2014</v>
      </c>
      <c r="D4" s="8" t="s">
        <v>4</v>
      </c>
      <c r="E4" s="12" t="s">
        <v>11</v>
      </c>
      <c r="F4" s="8">
        <v>1.57380732</v>
      </c>
    </row>
    <row r="5" spans="1:6">
      <c r="A5" s="1" t="s">
        <v>6</v>
      </c>
      <c r="B5" s="1" t="s">
        <v>264</v>
      </c>
      <c r="C5" s="8">
        <v>2014</v>
      </c>
      <c r="D5" s="8" t="s">
        <v>4</v>
      </c>
      <c r="E5" s="12" t="s">
        <v>11</v>
      </c>
      <c r="F5" s="8">
        <v>2.325711541</v>
      </c>
    </row>
    <row r="6" spans="1:6">
      <c r="A6" s="1" t="s">
        <v>7</v>
      </c>
      <c r="B6" s="1" t="s">
        <v>265</v>
      </c>
      <c r="C6" s="8">
        <v>2014</v>
      </c>
      <c r="D6" s="8" t="s">
        <v>4</v>
      </c>
      <c r="E6" s="12" t="s">
        <v>11</v>
      </c>
      <c r="F6" s="8">
        <v>2.7212695249999999</v>
      </c>
    </row>
    <row r="7" spans="1:6">
      <c r="A7" s="1" t="s">
        <v>8</v>
      </c>
      <c r="B7" s="1" t="s">
        <v>266</v>
      </c>
      <c r="C7" s="8">
        <v>2014</v>
      </c>
      <c r="D7" s="8" t="s">
        <v>4</v>
      </c>
      <c r="E7" s="12" t="s">
        <v>11</v>
      </c>
      <c r="F7" s="8">
        <v>1E-3</v>
      </c>
    </row>
    <row r="8" spans="1:6">
      <c r="A8" s="1" t="s">
        <v>9</v>
      </c>
      <c r="B8" s="1" t="s">
        <v>267</v>
      </c>
      <c r="C8" s="8">
        <v>2014</v>
      </c>
      <c r="D8" s="8" t="s">
        <v>4</v>
      </c>
      <c r="E8" s="12" t="s">
        <v>11</v>
      </c>
      <c r="F8" s="8">
        <v>1.0573859459999999</v>
      </c>
    </row>
    <row r="9" spans="1:6">
      <c r="A9" s="1" t="s">
        <v>10</v>
      </c>
      <c r="B9" s="1" t="s">
        <v>268</v>
      </c>
      <c r="C9" s="8">
        <v>2014</v>
      </c>
      <c r="D9" s="8" t="s">
        <v>4</v>
      </c>
      <c r="E9" s="12" t="s">
        <v>11</v>
      </c>
      <c r="F9" s="8">
        <v>2.9970404159999999</v>
      </c>
    </row>
    <row r="10" spans="1:6">
      <c r="A10" s="1" t="s">
        <v>11</v>
      </c>
      <c r="B10" s="1" t="s">
        <v>269</v>
      </c>
      <c r="C10" s="8">
        <v>2014</v>
      </c>
      <c r="D10" s="8" t="s">
        <v>4</v>
      </c>
      <c r="E10" s="12" t="s">
        <v>11</v>
      </c>
      <c r="F10" s="8">
        <v>0.132780177</v>
      </c>
    </row>
    <row r="11" spans="1:6">
      <c r="A11" s="1" t="s">
        <v>12</v>
      </c>
      <c r="B11" s="1" t="s">
        <v>270</v>
      </c>
      <c r="C11" s="8">
        <v>2014</v>
      </c>
      <c r="D11" s="8" t="s">
        <v>4</v>
      </c>
      <c r="E11" s="12" t="s">
        <v>11</v>
      </c>
      <c r="F11" s="8">
        <v>0.45747779399999999</v>
      </c>
    </row>
    <row r="12" spans="1:6">
      <c r="A12" s="1" t="s">
        <v>13</v>
      </c>
      <c r="B12" s="1" t="s">
        <v>271</v>
      </c>
      <c r="C12" s="8">
        <v>2014</v>
      </c>
      <c r="D12" s="8" t="s">
        <v>4</v>
      </c>
      <c r="E12" s="12" t="s">
        <v>11</v>
      </c>
      <c r="F12" s="8">
        <v>6.8308418999999995E-2</v>
      </c>
    </row>
    <row r="13" spans="1:6">
      <c r="A13" s="1" t="s">
        <v>14</v>
      </c>
      <c r="B13" s="1" t="s">
        <v>272</v>
      </c>
      <c r="C13" s="8">
        <v>2014</v>
      </c>
      <c r="D13" s="8" t="s">
        <v>4</v>
      </c>
      <c r="E13" s="12" t="s">
        <v>11</v>
      </c>
      <c r="F13" s="8">
        <v>0.23344927800000001</v>
      </c>
    </row>
    <row r="14" spans="1:6">
      <c r="A14" s="1" t="s">
        <v>15</v>
      </c>
      <c r="B14" s="1" t="s">
        <v>273</v>
      </c>
      <c r="C14" s="8">
        <v>2014</v>
      </c>
      <c r="D14" s="8" t="s">
        <v>4</v>
      </c>
      <c r="E14" s="12" t="s">
        <v>11</v>
      </c>
      <c r="F14" s="8">
        <v>3.663988867</v>
      </c>
    </row>
    <row r="15" spans="1:6">
      <c r="A15" s="1" t="s">
        <v>16</v>
      </c>
      <c r="B15" s="1" t="s">
        <v>274</v>
      </c>
      <c r="C15" s="8">
        <v>2014</v>
      </c>
      <c r="D15" s="8" t="s">
        <v>4</v>
      </c>
      <c r="E15" s="12" t="s">
        <v>11</v>
      </c>
      <c r="F15" s="8">
        <v>1.684108983</v>
      </c>
    </row>
    <row r="16" spans="1:6">
      <c r="A16" s="1" t="s">
        <v>17</v>
      </c>
      <c r="B16" s="1" t="s">
        <v>275</v>
      </c>
      <c r="C16" s="8">
        <v>2014</v>
      </c>
      <c r="D16" s="8" t="s">
        <v>4</v>
      </c>
      <c r="E16" s="12" t="s">
        <v>11</v>
      </c>
      <c r="F16" s="8">
        <v>0.47935954200000003</v>
      </c>
    </row>
    <row r="17" spans="1:6">
      <c r="A17" s="1" t="s">
        <v>18</v>
      </c>
      <c r="B17" s="1" t="s">
        <v>276</v>
      </c>
      <c r="C17" s="8">
        <v>2014</v>
      </c>
      <c r="D17" s="8" t="s">
        <v>4</v>
      </c>
      <c r="E17" s="12" t="s">
        <v>11</v>
      </c>
      <c r="F17" s="8">
        <v>0.12416092400000001</v>
      </c>
    </row>
    <row r="18" spans="1:6">
      <c r="A18" s="1" t="s">
        <v>19</v>
      </c>
      <c r="B18" s="1" t="s">
        <v>277</v>
      </c>
      <c r="C18" s="8">
        <v>2014</v>
      </c>
      <c r="D18" s="8" t="s">
        <v>4</v>
      </c>
      <c r="E18" s="12" t="s">
        <v>11</v>
      </c>
      <c r="F18" s="8">
        <v>0.77610858000000005</v>
      </c>
    </row>
    <row r="19" spans="1:6">
      <c r="A19" s="1" t="s">
        <v>20</v>
      </c>
      <c r="B19" s="1" t="s">
        <v>278</v>
      </c>
      <c r="C19" s="8">
        <v>2014</v>
      </c>
      <c r="D19" s="8" t="s">
        <v>4</v>
      </c>
      <c r="E19" s="12" t="s">
        <v>11</v>
      </c>
      <c r="F19" s="8">
        <v>1.5930869270000001</v>
      </c>
    </row>
    <row r="20" spans="1:6">
      <c r="A20" s="1" t="s">
        <v>21</v>
      </c>
      <c r="B20" s="1" t="s">
        <v>279</v>
      </c>
      <c r="C20" s="8">
        <v>2014</v>
      </c>
      <c r="D20" s="8" t="s">
        <v>4</v>
      </c>
      <c r="E20" s="12" t="s">
        <v>11</v>
      </c>
      <c r="F20" s="8">
        <v>2.5131370569999998</v>
      </c>
    </row>
    <row r="21" spans="1:6">
      <c r="A21" s="1" t="s">
        <v>22</v>
      </c>
      <c r="B21" s="1" t="s">
        <v>280</v>
      </c>
      <c r="C21" s="8">
        <v>2014</v>
      </c>
      <c r="D21" s="8" t="s">
        <v>4</v>
      </c>
      <c r="E21" s="12" t="s">
        <v>11</v>
      </c>
      <c r="F21" s="8">
        <v>0.21618700199999999</v>
      </c>
    </row>
    <row r="22" spans="1:6">
      <c r="A22" s="1" t="s">
        <v>23</v>
      </c>
      <c r="B22" s="1" t="s">
        <v>281</v>
      </c>
      <c r="C22" s="8">
        <v>2014</v>
      </c>
      <c r="D22" s="8" t="s">
        <v>4</v>
      </c>
      <c r="E22" s="12" t="s">
        <v>11</v>
      </c>
      <c r="F22" s="8">
        <v>4.9617637459999999</v>
      </c>
    </row>
    <row r="23" spans="1:6">
      <c r="A23" s="1" t="s">
        <v>24</v>
      </c>
      <c r="B23" s="1" t="s">
        <v>282</v>
      </c>
      <c r="C23" s="8">
        <v>2014</v>
      </c>
      <c r="D23" s="8" t="s">
        <v>4</v>
      </c>
      <c r="E23" s="12" t="s">
        <v>11</v>
      </c>
      <c r="F23" s="8">
        <v>0.45799927899999998</v>
      </c>
    </row>
    <row r="24" spans="1:6">
      <c r="A24" s="1" t="s">
        <v>25</v>
      </c>
      <c r="B24" s="1" t="s">
        <v>283</v>
      </c>
      <c r="C24" s="8">
        <v>2014</v>
      </c>
      <c r="D24" s="8" t="s">
        <v>4</v>
      </c>
      <c r="E24" s="12" t="s">
        <v>11</v>
      </c>
      <c r="F24" s="8">
        <v>0.27796670299999998</v>
      </c>
    </row>
    <row r="25" spans="1:6">
      <c r="A25" s="1" t="s">
        <v>26</v>
      </c>
      <c r="B25" s="1" t="s">
        <v>284</v>
      </c>
      <c r="C25" s="8">
        <v>2014</v>
      </c>
      <c r="D25" s="8" t="s">
        <v>4</v>
      </c>
      <c r="E25" s="12" t="s">
        <v>11</v>
      </c>
      <c r="F25" s="8">
        <v>0.92864963</v>
      </c>
    </row>
    <row r="26" spans="1:6">
      <c r="A26" s="1" t="s">
        <v>27</v>
      </c>
      <c r="B26" s="1" t="s">
        <v>285</v>
      </c>
      <c r="C26" s="8">
        <v>2014</v>
      </c>
      <c r="D26" s="8" t="s">
        <v>4</v>
      </c>
      <c r="E26" s="12" t="s">
        <v>11</v>
      </c>
      <c r="F26" s="8">
        <v>4.6084741510000002</v>
      </c>
    </row>
    <row r="27" spans="1:6">
      <c r="A27" s="1" t="s">
        <v>28</v>
      </c>
      <c r="B27" s="1" t="s">
        <v>286</v>
      </c>
      <c r="C27" s="8">
        <v>2014</v>
      </c>
      <c r="D27" s="8" t="s">
        <v>4</v>
      </c>
      <c r="E27" s="12" t="s">
        <v>11</v>
      </c>
      <c r="F27" s="8">
        <v>0.33647208200000001</v>
      </c>
    </row>
    <row r="28" spans="1:6">
      <c r="A28" s="1" t="s">
        <v>29</v>
      </c>
      <c r="B28" s="1" t="s">
        <v>287</v>
      </c>
      <c r="C28" s="8">
        <v>2014</v>
      </c>
      <c r="D28" s="8" t="s">
        <v>4</v>
      </c>
      <c r="E28" s="12" t="s">
        <v>11</v>
      </c>
      <c r="F28" s="8">
        <v>0.74651522599999998</v>
      </c>
    </row>
    <row r="29" spans="1:6">
      <c r="A29" s="1" t="s">
        <v>30</v>
      </c>
      <c r="B29" s="1" t="s">
        <v>288</v>
      </c>
      <c r="C29" s="8">
        <v>2014</v>
      </c>
      <c r="D29" s="8" t="s">
        <v>4</v>
      </c>
      <c r="E29" s="12" t="s">
        <v>11</v>
      </c>
      <c r="F29" s="8">
        <v>5.2271766660000001</v>
      </c>
    </row>
    <row r="30" spans="1:6">
      <c r="A30" s="1" t="s">
        <v>31</v>
      </c>
      <c r="B30" s="1" t="s">
        <v>289</v>
      </c>
      <c r="C30" s="8">
        <v>2014</v>
      </c>
      <c r="D30" s="8" t="s">
        <v>4</v>
      </c>
      <c r="E30" s="12" t="s">
        <v>11</v>
      </c>
      <c r="F30" s="8">
        <v>0.60030360199999999</v>
      </c>
    </row>
    <row r="31" spans="1:6">
      <c r="A31" s="1" t="s">
        <v>32</v>
      </c>
      <c r="B31" s="1" t="s">
        <v>290</v>
      </c>
      <c r="C31" s="8">
        <v>2014</v>
      </c>
      <c r="D31" s="8" t="s">
        <v>4</v>
      </c>
      <c r="E31" s="12" t="s">
        <v>11</v>
      </c>
      <c r="F31" s="8">
        <v>0.14036528100000001</v>
      </c>
    </row>
    <row r="32" spans="1:6">
      <c r="A32" s="1" t="s">
        <v>33</v>
      </c>
      <c r="B32" s="1" t="s">
        <v>291</v>
      </c>
      <c r="C32" s="8">
        <v>2014</v>
      </c>
      <c r="D32" s="8" t="s">
        <v>4</v>
      </c>
      <c r="E32" s="12" t="s">
        <v>11</v>
      </c>
      <c r="F32" s="8">
        <v>5.5655520449999996</v>
      </c>
    </row>
    <row r="33" spans="1:6">
      <c r="A33" s="1" t="s">
        <v>34</v>
      </c>
      <c r="B33" s="1" t="s">
        <v>292</v>
      </c>
      <c r="C33" s="8">
        <v>2014</v>
      </c>
      <c r="D33" s="8" t="s">
        <v>4</v>
      </c>
      <c r="E33" s="12" t="s">
        <v>11</v>
      </c>
      <c r="F33" s="8">
        <v>2.5575644899999999</v>
      </c>
    </row>
    <row r="34" spans="1:6">
      <c r="A34" s="1" t="s">
        <v>35</v>
      </c>
      <c r="B34" s="1" t="s">
        <v>293</v>
      </c>
      <c r="C34" s="8">
        <v>2014</v>
      </c>
      <c r="D34" s="8" t="s">
        <v>4</v>
      </c>
      <c r="E34" s="12" t="s">
        <v>11</v>
      </c>
      <c r="F34" s="8">
        <v>1E-3</v>
      </c>
    </row>
    <row r="35" spans="1:6">
      <c r="A35" s="3" t="s">
        <v>3</v>
      </c>
      <c r="B35" s="1" t="s">
        <v>261</v>
      </c>
      <c r="C35" s="8">
        <v>2015</v>
      </c>
      <c r="D35" s="8" t="s">
        <v>4</v>
      </c>
      <c r="E35" s="12" t="s">
        <v>11</v>
      </c>
      <c r="F35" s="8">
        <v>1.5584985060000001</v>
      </c>
    </row>
    <row r="36" spans="1:6">
      <c r="A36" s="3" t="s">
        <v>4</v>
      </c>
      <c r="B36" s="1" t="s">
        <v>262</v>
      </c>
      <c r="C36" s="8">
        <v>2015</v>
      </c>
      <c r="D36" s="8" t="s">
        <v>4</v>
      </c>
      <c r="E36" s="12" t="s">
        <v>11</v>
      </c>
      <c r="F36" s="8">
        <v>1E-3</v>
      </c>
    </row>
    <row r="37" spans="1:6">
      <c r="A37" s="1" t="s">
        <v>5</v>
      </c>
      <c r="B37" s="1" t="s">
        <v>263</v>
      </c>
      <c r="C37" s="8">
        <v>2015</v>
      </c>
      <c r="D37" s="8" t="s">
        <v>4</v>
      </c>
      <c r="E37" s="12" t="s">
        <v>11</v>
      </c>
      <c r="F37" s="8">
        <v>1.0808702459999999</v>
      </c>
    </row>
    <row r="38" spans="1:6">
      <c r="A38" s="1" t="s">
        <v>6</v>
      </c>
      <c r="B38" s="1" t="s">
        <v>264</v>
      </c>
      <c r="C38" s="8">
        <v>2015</v>
      </c>
      <c r="D38" s="8" t="s">
        <v>4</v>
      </c>
      <c r="E38" s="12" t="s">
        <v>11</v>
      </c>
      <c r="F38" s="8">
        <v>2.5392622610000002</v>
      </c>
    </row>
    <row r="39" spans="1:6">
      <c r="A39" s="1" t="s">
        <v>7</v>
      </c>
      <c r="B39" s="1" t="s">
        <v>265</v>
      </c>
      <c r="C39" s="8">
        <v>2015</v>
      </c>
      <c r="D39" s="8" t="s">
        <v>4</v>
      </c>
      <c r="E39" s="12" t="s">
        <v>11</v>
      </c>
      <c r="F39" s="8">
        <v>2.1790364329999998</v>
      </c>
    </row>
    <row r="40" spans="1:6">
      <c r="A40" s="1" t="s">
        <v>8</v>
      </c>
      <c r="B40" s="1" t="s">
        <v>266</v>
      </c>
      <c r="C40" s="8">
        <v>2015</v>
      </c>
      <c r="D40" s="8" t="s">
        <v>4</v>
      </c>
      <c r="E40" s="12" t="s">
        <v>11</v>
      </c>
      <c r="F40" s="8">
        <v>4.9766694979999997</v>
      </c>
    </row>
    <row r="41" spans="1:6">
      <c r="A41" s="1" t="s">
        <v>9</v>
      </c>
      <c r="B41" s="1" t="s">
        <v>267</v>
      </c>
      <c r="C41" s="8">
        <v>2015</v>
      </c>
      <c r="D41" s="8" t="s">
        <v>4</v>
      </c>
      <c r="E41" s="12" t="s">
        <v>11</v>
      </c>
      <c r="F41" s="8">
        <v>0.227974223</v>
      </c>
    </row>
    <row r="42" spans="1:6">
      <c r="A42" s="1" t="s">
        <v>10</v>
      </c>
      <c r="B42" s="1" t="s">
        <v>268</v>
      </c>
      <c r="C42" s="8">
        <v>2015</v>
      </c>
      <c r="D42" s="8" t="s">
        <v>4</v>
      </c>
      <c r="E42" s="12" t="s">
        <v>11</v>
      </c>
      <c r="F42" s="8">
        <v>4.9766694979999997</v>
      </c>
    </row>
    <row r="43" spans="1:6">
      <c r="A43" s="1" t="s">
        <v>11</v>
      </c>
      <c r="B43" s="1" t="s">
        <v>269</v>
      </c>
      <c r="C43" s="8">
        <v>2015</v>
      </c>
      <c r="D43" s="8" t="s">
        <v>4</v>
      </c>
      <c r="E43" s="12" t="s">
        <v>11</v>
      </c>
      <c r="F43" s="8">
        <v>0.10165779699999999</v>
      </c>
    </row>
    <row r="44" spans="1:6">
      <c r="A44" s="1" t="s">
        <v>12</v>
      </c>
      <c r="B44" s="1" t="s">
        <v>270</v>
      </c>
      <c r="C44" s="8">
        <v>2015</v>
      </c>
      <c r="D44" s="8" t="s">
        <v>4</v>
      </c>
      <c r="E44" s="12" t="s">
        <v>11</v>
      </c>
      <c r="F44" s="8">
        <v>0.303857184</v>
      </c>
    </row>
    <row r="45" spans="1:6">
      <c r="A45" s="1" t="s">
        <v>13</v>
      </c>
      <c r="B45" s="1" t="s">
        <v>271</v>
      </c>
      <c r="C45" s="8">
        <v>2015</v>
      </c>
      <c r="D45" s="8" t="s">
        <v>4</v>
      </c>
      <c r="E45" s="12" t="s">
        <v>11</v>
      </c>
      <c r="F45" s="8">
        <v>0.14014736</v>
      </c>
    </row>
    <row r="46" spans="1:6">
      <c r="A46" s="1" t="s">
        <v>14</v>
      </c>
      <c r="B46" s="1" t="s">
        <v>272</v>
      </c>
      <c r="C46" s="8">
        <v>2015</v>
      </c>
      <c r="D46" s="8" t="s">
        <v>4</v>
      </c>
      <c r="E46" s="12" t="s">
        <v>11</v>
      </c>
      <c r="F46" s="8">
        <v>0.207694189</v>
      </c>
    </row>
    <row r="47" spans="1:6">
      <c r="A47" s="1" t="s">
        <v>15</v>
      </c>
      <c r="B47" s="1" t="s">
        <v>273</v>
      </c>
      <c r="C47" s="8">
        <v>2015</v>
      </c>
      <c r="D47" s="8" t="s">
        <v>4</v>
      </c>
      <c r="E47" s="12" t="s">
        <v>11</v>
      </c>
      <c r="F47" s="8">
        <v>4.0511169669999996</v>
      </c>
    </row>
    <row r="48" spans="1:6">
      <c r="A48" s="1" t="s">
        <v>16</v>
      </c>
      <c r="B48" s="1" t="s">
        <v>274</v>
      </c>
      <c r="C48" s="8">
        <v>2015</v>
      </c>
      <c r="D48" s="8" t="s">
        <v>4</v>
      </c>
      <c r="E48" s="12" t="s">
        <v>11</v>
      </c>
      <c r="F48" s="8">
        <v>1.3340529750000001</v>
      </c>
    </row>
    <row r="49" spans="1:6">
      <c r="A49" s="1" t="s">
        <v>17</v>
      </c>
      <c r="B49" s="1" t="s">
        <v>275</v>
      </c>
      <c r="C49" s="8">
        <v>2015</v>
      </c>
      <c r="D49" s="8" t="s">
        <v>4</v>
      </c>
      <c r="E49" s="12" t="s">
        <v>11</v>
      </c>
      <c r="F49" s="8">
        <v>1E-3</v>
      </c>
    </row>
    <row r="50" spans="1:6">
      <c r="A50" s="1" t="s">
        <v>18</v>
      </c>
      <c r="B50" s="1" t="s">
        <v>276</v>
      </c>
      <c r="C50" s="8">
        <v>2015</v>
      </c>
      <c r="D50" s="8" t="s">
        <v>4</v>
      </c>
      <c r="E50" s="12" t="s">
        <v>11</v>
      </c>
      <c r="F50" s="8">
        <v>0.15620405500000001</v>
      </c>
    </row>
    <row r="51" spans="1:6">
      <c r="A51" s="1" t="s">
        <v>19</v>
      </c>
      <c r="B51" s="1" t="s">
        <v>277</v>
      </c>
      <c r="C51" s="8">
        <v>2015</v>
      </c>
      <c r="D51" s="8" t="s">
        <v>4</v>
      </c>
      <c r="E51" s="12" t="s">
        <v>11</v>
      </c>
      <c r="F51" s="8">
        <v>0.52273503399999999</v>
      </c>
    </row>
    <row r="52" spans="1:6">
      <c r="A52" s="1" t="s">
        <v>20</v>
      </c>
      <c r="B52" s="1" t="s">
        <v>278</v>
      </c>
      <c r="C52" s="8">
        <v>2015</v>
      </c>
      <c r="D52" s="8" t="s">
        <v>4</v>
      </c>
      <c r="E52" s="12" t="s">
        <v>11</v>
      </c>
      <c r="F52" s="8">
        <v>1.836900255</v>
      </c>
    </row>
    <row r="53" spans="1:6">
      <c r="A53" s="1" t="s">
        <v>21</v>
      </c>
      <c r="B53" s="1" t="s">
        <v>279</v>
      </c>
      <c r="C53" s="8">
        <v>2015</v>
      </c>
      <c r="D53" s="8" t="s">
        <v>4</v>
      </c>
      <c r="E53" s="12" t="s">
        <v>11</v>
      </c>
      <c r="F53" s="8">
        <v>0.49506704499999998</v>
      </c>
    </row>
    <row r="54" spans="1:6">
      <c r="A54" s="1" t="s">
        <v>22</v>
      </c>
      <c r="B54" s="1" t="s">
        <v>280</v>
      </c>
      <c r="C54" s="8">
        <v>2015</v>
      </c>
      <c r="D54" s="8" t="s">
        <v>4</v>
      </c>
      <c r="E54" s="12" t="s">
        <v>11</v>
      </c>
      <c r="F54" s="8">
        <v>0.44759021900000001</v>
      </c>
    </row>
    <row r="55" spans="1:6">
      <c r="A55" s="1" t="s">
        <v>23</v>
      </c>
      <c r="B55" s="1" t="s">
        <v>281</v>
      </c>
      <c r="C55" s="8">
        <v>2015</v>
      </c>
      <c r="D55" s="8" t="s">
        <v>4</v>
      </c>
      <c r="E55" s="12" t="s">
        <v>11</v>
      </c>
      <c r="F55" s="8">
        <v>4.4616427390000002</v>
      </c>
    </row>
    <row r="56" spans="1:6">
      <c r="A56" s="1" t="s">
        <v>24</v>
      </c>
      <c r="B56" s="1" t="s">
        <v>282</v>
      </c>
      <c r="C56" s="8">
        <v>2015</v>
      </c>
      <c r="D56" s="8" t="s">
        <v>4</v>
      </c>
      <c r="E56" s="12" t="s">
        <v>11</v>
      </c>
      <c r="F56" s="8">
        <v>0.93935218200000004</v>
      </c>
    </row>
    <row r="57" spans="1:6">
      <c r="A57" s="1" t="s">
        <v>25</v>
      </c>
      <c r="B57" s="1" t="s">
        <v>283</v>
      </c>
      <c r="C57" s="8">
        <v>2015</v>
      </c>
      <c r="D57" s="8" t="s">
        <v>4</v>
      </c>
      <c r="E57" s="12" t="s">
        <v>11</v>
      </c>
      <c r="F57" s="8">
        <v>0.111757892</v>
      </c>
    </row>
    <row r="58" spans="1:6">
      <c r="A58" s="1" t="s">
        <v>26</v>
      </c>
      <c r="B58" s="1" t="s">
        <v>284</v>
      </c>
      <c r="C58" s="8">
        <v>2015</v>
      </c>
      <c r="D58" s="8" t="s">
        <v>4</v>
      </c>
      <c r="E58" s="12" t="s">
        <v>11</v>
      </c>
      <c r="F58" s="8">
        <v>0.31683025399999998</v>
      </c>
    </row>
    <row r="59" spans="1:6">
      <c r="A59" s="1" t="s">
        <v>27</v>
      </c>
      <c r="B59" s="1" t="s">
        <v>285</v>
      </c>
      <c r="C59" s="8">
        <v>2015</v>
      </c>
      <c r="D59" s="8" t="s">
        <v>4</v>
      </c>
      <c r="E59" s="12" t="s">
        <v>11</v>
      </c>
      <c r="F59" s="8">
        <v>4.4606557420000001</v>
      </c>
    </row>
    <row r="60" spans="1:6">
      <c r="A60" s="1" t="s">
        <v>28</v>
      </c>
      <c r="B60" s="1" t="s">
        <v>286</v>
      </c>
      <c r="C60" s="8">
        <v>2015</v>
      </c>
      <c r="D60" s="8" t="s">
        <v>4</v>
      </c>
      <c r="E60" s="12" t="s">
        <v>11</v>
      </c>
      <c r="F60" s="8">
        <v>0.87637995099999999</v>
      </c>
    </row>
    <row r="61" spans="1:6">
      <c r="A61" s="1" t="s">
        <v>29</v>
      </c>
      <c r="B61" s="1" t="s">
        <v>287</v>
      </c>
      <c r="C61" s="8">
        <v>2015</v>
      </c>
      <c r="D61" s="8" t="s">
        <v>4</v>
      </c>
      <c r="E61" s="12" t="s">
        <v>11</v>
      </c>
      <c r="F61" s="8">
        <v>0.73518661100000005</v>
      </c>
    </row>
    <row r="62" spans="1:6">
      <c r="A62" s="1" t="s">
        <v>30</v>
      </c>
      <c r="B62" s="1" t="s">
        <v>288</v>
      </c>
      <c r="C62" s="8">
        <v>2015</v>
      </c>
      <c r="D62" s="8" t="s">
        <v>4</v>
      </c>
      <c r="E62" s="12" t="s">
        <v>11</v>
      </c>
      <c r="F62" s="8">
        <v>5.9259039939999996</v>
      </c>
    </row>
    <row r="63" spans="1:6">
      <c r="A63" s="1" t="s">
        <v>31</v>
      </c>
      <c r="B63" s="1" t="s">
        <v>289</v>
      </c>
      <c r="C63" s="8">
        <v>2015</v>
      </c>
      <c r="D63" s="8" t="s">
        <v>4</v>
      </c>
      <c r="E63" s="12" t="s">
        <v>11</v>
      </c>
      <c r="F63" s="8">
        <v>1.637601909</v>
      </c>
    </row>
    <row r="64" spans="1:6">
      <c r="A64" s="1" t="s">
        <v>32</v>
      </c>
      <c r="B64" s="1" t="s">
        <v>290</v>
      </c>
      <c r="C64" s="8">
        <v>2015</v>
      </c>
      <c r="D64" s="8" t="s">
        <v>4</v>
      </c>
      <c r="E64" s="12" t="s">
        <v>11</v>
      </c>
      <c r="F64" s="8">
        <v>4.5671681999999998E-2</v>
      </c>
    </row>
    <row r="65" spans="1:6">
      <c r="A65" s="1" t="s">
        <v>33</v>
      </c>
      <c r="B65" s="1" t="s">
        <v>291</v>
      </c>
      <c r="C65" s="8">
        <v>2015</v>
      </c>
      <c r="D65" s="8" t="s">
        <v>4</v>
      </c>
      <c r="E65" s="12" t="s">
        <v>11</v>
      </c>
      <c r="F65" s="8">
        <v>5.59437169</v>
      </c>
    </row>
    <row r="66" spans="1:6">
      <c r="A66" s="1" t="s">
        <v>34</v>
      </c>
      <c r="B66" s="1" t="s">
        <v>292</v>
      </c>
      <c r="C66" s="8">
        <v>2015</v>
      </c>
      <c r="D66" s="8" t="s">
        <v>4</v>
      </c>
      <c r="E66" s="12" t="s">
        <v>11</v>
      </c>
      <c r="F66" s="8">
        <v>5.4237822759999998</v>
      </c>
    </row>
    <row r="67" spans="1:6">
      <c r="A67" s="1" t="s">
        <v>35</v>
      </c>
      <c r="B67" s="1" t="s">
        <v>293</v>
      </c>
      <c r="C67" s="8">
        <v>2015</v>
      </c>
      <c r="D67" s="8" t="s">
        <v>4</v>
      </c>
      <c r="E67" s="12" t="s">
        <v>11</v>
      </c>
      <c r="F67" s="8">
        <v>9.3808161000000001E-2</v>
      </c>
    </row>
    <row r="68" spans="1:6">
      <c r="A68" s="3" t="s">
        <v>3</v>
      </c>
      <c r="B68" s="1" t="s">
        <v>261</v>
      </c>
      <c r="C68" s="8">
        <v>2016</v>
      </c>
      <c r="D68" s="8" t="s">
        <v>4</v>
      </c>
      <c r="E68" s="12" t="s">
        <v>11</v>
      </c>
      <c r="F68" s="8">
        <v>1.535914512</v>
      </c>
    </row>
    <row r="69" spans="1:6">
      <c r="A69" s="3" t="s">
        <v>4</v>
      </c>
      <c r="B69" s="1" t="s">
        <v>262</v>
      </c>
      <c r="C69" s="8">
        <v>2016</v>
      </c>
      <c r="D69" s="8" t="s">
        <v>4</v>
      </c>
      <c r="E69" s="12" t="s">
        <v>11</v>
      </c>
      <c r="F69" s="8">
        <v>0.14132387199999999</v>
      </c>
    </row>
    <row r="70" spans="1:6">
      <c r="A70" s="1" t="s">
        <v>5</v>
      </c>
      <c r="B70" s="1" t="s">
        <v>263</v>
      </c>
      <c r="C70" s="8">
        <v>2016</v>
      </c>
      <c r="D70" s="8" t="s">
        <v>4</v>
      </c>
      <c r="E70" s="12" t="s">
        <v>11</v>
      </c>
      <c r="F70" s="8">
        <v>1.0133772029999999</v>
      </c>
    </row>
    <row r="71" spans="1:6">
      <c r="A71" s="1" t="s">
        <v>6</v>
      </c>
      <c r="B71" s="1" t="s">
        <v>264</v>
      </c>
      <c r="C71" s="8">
        <v>2016</v>
      </c>
      <c r="D71" s="8" t="s">
        <v>4</v>
      </c>
      <c r="E71" s="12" t="s">
        <v>11</v>
      </c>
      <c r="F71" s="8">
        <v>1.426237932</v>
      </c>
    </row>
    <row r="72" spans="1:6">
      <c r="A72" s="1" t="s">
        <v>7</v>
      </c>
      <c r="B72" s="1" t="s">
        <v>265</v>
      </c>
      <c r="C72" s="8">
        <v>2016</v>
      </c>
      <c r="D72" s="8" t="s">
        <v>4</v>
      </c>
      <c r="E72" s="12" t="s">
        <v>11</v>
      </c>
      <c r="F72" s="8">
        <v>2.488095575</v>
      </c>
    </row>
    <row r="73" spans="1:6">
      <c r="A73" s="1" t="s">
        <v>8</v>
      </c>
      <c r="B73" s="1" t="s">
        <v>266</v>
      </c>
      <c r="C73" s="8">
        <v>2016</v>
      </c>
      <c r="D73" s="8" t="s">
        <v>4</v>
      </c>
      <c r="E73" s="12" t="s">
        <v>11</v>
      </c>
      <c r="F73" s="8">
        <v>0.225133681</v>
      </c>
    </row>
    <row r="74" spans="1:6">
      <c r="A74" s="1" t="s">
        <v>9</v>
      </c>
      <c r="B74" s="1" t="s">
        <v>267</v>
      </c>
      <c r="C74" s="8">
        <v>2016</v>
      </c>
      <c r="D74" s="8" t="s">
        <v>4</v>
      </c>
      <c r="E74" s="12" t="s">
        <v>11</v>
      </c>
      <c r="F74" s="8">
        <v>1.441478818</v>
      </c>
    </row>
    <row r="75" spans="1:6">
      <c r="A75" s="1" t="s">
        <v>10</v>
      </c>
      <c r="B75" s="1" t="s">
        <v>268</v>
      </c>
      <c r="C75" s="8">
        <v>2016</v>
      </c>
      <c r="D75" s="8" t="s">
        <v>4</v>
      </c>
      <c r="E75" s="12" t="s">
        <v>11</v>
      </c>
      <c r="F75" s="8">
        <v>3.6317790620000001</v>
      </c>
    </row>
    <row r="76" spans="1:6">
      <c r="A76" s="1" t="s">
        <v>11</v>
      </c>
      <c r="B76" s="1" t="s">
        <v>269</v>
      </c>
      <c r="C76" s="8">
        <v>2016</v>
      </c>
      <c r="D76" s="8" t="s">
        <v>4</v>
      </c>
      <c r="E76" s="12" t="s">
        <v>11</v>
      </c>
      <c r="F76" s="8">
        <v>1E-3</v>
      </c>
    </row>
    <row r="77" spans="1:6">
      <c r="A77" s="1" t="s">
        <v>12</v>
      </c>
      <c r="B77" s="1" t="s">
        <v>270</v>
      </c>
      <c r="C77" s="8">
        <v>2016</v>
      </c>
      <c r="D77" s="8" t="s">
        <v>4</v>
      </c>
      <c r="E77" s="12" t="s">
        <v>11</v>
      </c>
      <c r="F77" s="8">
        <v>0.20599759200000001</v>
      </c>
    </row>
    <row r="78" spans="1:6">
      <c r="A78" s="1" t="s">
        <v>13</v>
      </c>
      <c r="B78" s="1" t="s">
        <v>271</v>
      </c>
      <c r="C78" s="8">
        <v>2016</v>
      </c>
      <c r="D78" s="8" t="s">
        <v>4</v>
      </c>
      <c r="E78" s="12" t="s">
        <v>11</v>
      </c>
      <c r="F78" s="8">
        <v>0.167699239</v>
      </c>
    </row>
    <row r="79" spans="1:6">
      <c r="A79" s="1" t="s">
        <v>14</v>
      </c>
      <c r="B79" s="1" t="s">
        <v>272</v>
      </c>
      <c r="C79" s="8">
        <v>2016</v>
      </c>
      <c r="D79" s="8" t="s">
        <v>4</v>
      </c>
      <c r="E79" s="12" t="s">
        <v>11</v>
      </c>
      <c r="F79" s="8">
        <v>0.47396387499999998</v>
      </c>
    </row>
    <row r="80" spans="1:6">
      <c r="A80" s="1" t="s">
        <v>15</v>
      </c>
      <c r="B80" s="1" t="s">
        <v>273</v>
      </c>
      <c r="C80" s="8">
        <v>2016</v>
      </c>
      <c r="D80" s="8" t="s">
        <v>4</v>
      </c>
      <c r="E80" s="12" t="s">
        <v>11</v>
      </c>
      <c r="F80" s="8">
        <v>4.3357376719999996</v>
      </c>
    </row>
    <row r="81" spans="1:6">
      <c r="A81" s="1" t="s">
        <v>16</v>
      </c>
      <c r="B81" s="1" t="s">
        <v>274</v>
      </c>
      <c r="C81" s="8">
        <v>2016</v>
      </c>
      <c r="D81" s="8" t="s">
        <v>4</v>
      </c>
      <c r="E81" s="12" t="s">
        <v>11</v>
      </c>
      <c r="F81" s="8">
        <v>1.4342509320000001</v>
      </c>
    </row>
    <row r="82" spans="1:6">
      <c r="A82" s="1" t="s">
        <v>17</v>
      </c>
      <c r="B82" s="1" t="s">
        <v>275</v>
      </c>
      <c r="C82" s="8">
        <v>2016</v>
      </c>
      <c r="D82" s="8" t="s">
        <v>4</v>
      </c>
      <c r="E82" s="12" t="s">
        <v>11</v>
      </c>
      <c r="F82" s="8">
        <v>0.28125792900000002</v>
      </c>
    </row>
    <row r="83" spans="1:6">
      <c r="A83" s="1" t="s">
        <v>18</v>
      </c>
      <c r="B83" s="1" t="s">
        <v>276</v>
      </c>
      <c r="C83" s="8">
        <v>2016</v>
      </c>
      <c r="D83" s="8" t="s">
        <v>4</v>
      </c>
      <c r="E83" s="12" t="s">
        <v>11</v>
      </c>
      <c r="F83" s="8">
        <v>5.1260643000000002E-2</v>
      </c>
    </row>
    <row r="84" spans="1:6">
      <c r="A84" s="1" t="s">
        <v>19</v>
      </c>
      <c r="B84" s="1" t="s">
        <v>277</v>
      </c>
      <c r="C84" s="8">
        <v>2016</v>
      </c>
      <c r="D84" s="8" t="s">
        <v>4</v>
      </c>
      <c r="E84" s="12" t="s">
        <v>11</v>
      </c>
      <c r="F84" s="8">
        <v>0.87300563399999997</v>
      </c>
    </row>
    <row r="85" spans="1:6">
      <c r="A85" s="1" t="s">
        <v>20</v>
      </c>
      <c r="B85" s="1" t="s">
        <v>278</v>
      </c>
      <c r="C85" s="8">
        <v>2016</v>
      </c>
      <c r="D85" s="8" t="s">
        <v>4</v>
      </c>
      <c r="E85" s="12" t="s">
        <v>11</v>
      </c>
      <c r="F85" s="8">
        <v>1.6678110420000001</v>
      </c>
    </row>
    <row r="86" spans="1:6">
      <c r="A86" s="1" t="s">
        <v>21</v>
      </c>
      <c r="B86" s="1" t="s">
        <v>279</v>
      </c>
      <c r="C86" s="8">
        <v>2016</v>
      </c>
      <c r="D86" s="8" t="s">
        <v>4</v>
      </c>
      <c r="E86" s="12" t="s">
        <v>11</v>
      </c>
      <c r="F86" s="8">
        <v>0.66763738699999997</v>
      </c>
    </row>
    <row r="87" spans="1:6">
      <c r="A87" s="1" t="s">
        <v>22</v>
      </c>
      <c r="B87" s="1" t="s">
        <v>280</v>
      </c>
      <c r="C87" s="8">
        <v>2016</v>
      </c>
      <c r="D87" s="8" t="s">
        <v>4</v>
      </c>
      <c r="E87" s="12" t="s">
        <v>11</v>
      </c>
      <c r="F87" s="8">
        <v>0.115320645</v>
      </c>
    </row>
    <row r="88" spans="1:6">
      <c r="A88" s="1" t="s">
        <v>23</v>
      </c>
      <c r="B88" s="1" t="s">
        <v>281</v>
      </c>
      <c r="C88" s="8">
        <v>2016</v>
      </c>
      <c r="D88" s="8" t="s">
        <v>4</v>
      </c>
      <c r="E88" s="12" t="s">
        <v>11</v>
      </c>
      <c r="F88" s="8">
        <v>6.1226953540000002</v>
      </c>
    </row>
    <row r="89" spans="1:6">
      <c r="A89" s="1" t="s">
        <v>24</v>
      </c>
      <c r="B89" s="1" t="s">
        <v>282</v>
      </c>
      <c r="C89" s="8">
        <v>2016</v>
      </c>
      <c r="D89" s="8" t="s">
        <v>4</v>
      </c>
      <c r="E89" s="12" t="s">
        <v>11</v>
      </c>
      <c r="F89" s="8">
        <v>0.420496437</v>
      </c>
    </row>
    <row r="90" spans="1:6">
      <c r="A90" s="1" t="s">
        <v>25</v>
      </c>
      <c r="B90" s="1" t="s">
        <v>283</v>
      </c>
      <c r="C90" s="8">
        <v>2016</v>
      </c>
      <c r="D90" s="8" t="s">
        <v>4</v>
      </c>
      <c r="E90" s="12" t="s">
        <v>11</v>
      </c>
      <c r="F90" s="8">
        <v>0.27055983300000003</v>
      </c>
    </row>
    <row r="91" spans="1:6">
      <c r="A91" s="1" t="s">
        <v>26</v>
      </c>
      <c r="B91" s="1" t="s">
        <v>284</v>
      </c>
      <c r="C91" s="8">
        <v>2016</v>
      </c>
      <c r="D91" s="8" t="s">
        <v>4</v>
      </c>
      <c r="E91" s="12" t="s">
        <v>11</v>
      </c>
      <c r="F91" s="8">
        <v>1.0332338080000001</v>
      </c>
    </row>
    <row r="92" spans="1:6">
      <c r="A92" s="1" t="s">
        <v>27</v>
      </c>
      <c r="B92" s="1" t="s">
        <v>285</v>
      </c>
      <c r="C92" s="8">
        <v>2016</v>
      </c>
      <c r="D92" s="8" t="s">
        <v>4</v>
      </c>
      <c r="E92" s="12" t="s">
        <v>11</v>
      </c>
      <c r="F92" s="8">
        <v>4.7159443899999998</v>
      </c>
    </row>
    <row r="93" spans="1:6">
      <c r="A93" s="1" t="s">
        <v>28</v>
      </c>
      <c r="B93" s="1" t="s">
        <v>286</v>
      </c>
      <c r="C93" s="8">
        <v>2016</v>
      </c>
      <c r="D93" s="8" t="s">
        <v>4</v>
      </c>
      <c r="E93" s="12" t="s">
        <v>11</v>
      </c>
      <c r="F93" s="8">
        <v>1.251428558</v>
      </c>
    </row>
    <row r="94" spans="1:6">
      <c r="A94" s="1" t="s">
        <v>29</v>
      </c>
      <c r="B94" s="1" t="s">
        <v>287</v>
      </c>
      <c r="C94" s="8">
        <v>2016</v>
      </c>
      <c r="D94" s="8" t="s">
        <v>4</v>
      </c>
      <c r="E94" s="12" t="s">
        <v>11</v>
      </c>
      <c r="F94" s="8">
        <v>0.87654999</v>
      </c>
    </row>
    <row r="95" spans="1:6">
      <c r="A95" s="1" t="s">
        <v>30</v>
      </c>
      <c r="B95" s="1" t="s">
        <v>288</v>
      </c>
      <c r="C95" s="8">
        <v>2016</v>
      </c>
      <c r="D95" s="8" t="s">
        <v>4</v>
      </c>
      <c r="E95" s="12" t="s">
        <v>11</v>
      </c>
      <c r="F95" s="8">
        <v>4.0730138780000003</v>
      </c>
    </row>
    <row r="96" spans="1:6">
      <c r="A96" s="1" t="s">
        <v>31</v>
      </c>
      <c r="B96" s="1" t="s">
        <v>289</v>
      </c>
      <c r="C96" s="8">
        <v>2016</v>
      </c>
      <c r="D96" s="8" t="s">
        <v>4</v>
      </c>
      <c r="E96" s="12" t="s">
        <v>11</v>
      </c>
      <c r="F96" s="8">
        <v>1.44561107</v>
      </c>
    </row>
    <row r="97" spans="1:6">
      <c r="A97" s="1" t="s">
        <v>32</v>
      </c>
      <c r="B97" s="1" t="s">
        <v>290</v>
      </c>
      <c r="C97" s="8">
        <v>2016</v>
      </c>
      <c r="D97" s="8" t="s">
        <v>4</v>
      </c>
      <c r="E97" s="12" t="s">
        <v>11</v>
      </c>
      <c r="F97" s="8">
        <v>0.119993161</v>
      </c>
    </row>
    <row r="98" spans="1:6">
      <c r="A98" s="1" t="s">
        <v>33</v>
      </c>
      <c r="B98" s="1" t="s">
        <v>291</v>
      </c>
      <c r="C98" s="8">
        <v>2016</v>
      </c>
      <c r="D98" s="8" t="s">
        <v>4</v>
      </c>
      <c r="E98" s="12" t="s">
        <v>11</v>
      </c>
      <c r="F98" s="8">
        <v>6.1954381139999999</v>
      </c>
    </row>
    <row r="99" spans="1:6">
      <c r="A99" s="1" t="s">
        <v>34</v>
      </c>
      <c r="B99" s="1" t="s">
        <v>292</v>
      </c>
      <c r="C99" s="8">
        <v>2016</v>
      </c>
      <c r="D99" s="8" t="s">
        <v>4</v>
      </c>
      <c r="E99" s="12" t="s">
        <v>11</v>
      </c>
      <c r="F99" s="8">
        <v>4.4826516840000004</v>
      </c>
    </row>
    <row r="100" spans="1:6">
      <c r="A100" s="1" t="s">
        <v>35</v>
      </c>
      <c r="B100" s="1" t="s">
        <v>293</v>
      </c>
      <c r="C100" s="8">
        <v>2016</v>
      </c>
      <c r="D100" s="8" t="s">
        <v>4</v>
      </c>
      <c r="E100" s="12" t="s">
        <v>11</v>
      </c>
      <c r="F100" s="8">
        <v>1E-3</v>
      </c>
    </row>
    <row r="101" spans="1:6">
      <c r="A101" s="3" t="s">
        <v>3</v>
      </c>
      <c r="B101" s="1" t="s">
        <v>261</v>
      </c>
      <c r="C101" s="8">
        <v>2017</v>
      </c>
      <c r="D101" s="8" t="s">
        <v>4</v>
      </c>
      <c r="E101" s="12" t="s">
        <v>11</v>
      </c>
      <c r="F101" s="8">
        <v>1.089641729</v>
      </c>
    </row>
    <row r="102" spans="1:6">
      <c r="A102" s="3" t="s">
        <v>4</v>
      </c>
      <c r="B102" s="1" t="s">
        <v>262</v>
      </c>
      <c r="C102" s="8">
        <v>2017</v>
      </c>
      <c r="D102" s="8" t="s">
        <v>4</v>
      </c>
      <c r="E102" s="12" t="s">
        <v>11</v>
      </c>
      <c r="F102" s="8">
        <v>0.164091654</v>
      </c>
    </row>
    <row r="103" spans="1:6">
      <c r="A103" s="1" t="s">
        <v>5</v>
      </c>
      <c r="B103" s="1" t="s">
        <v>263</v>
      </c>
      <c r="C103" s="8">
        <v>2017</v>
      </c>
      <c r="D103" s="8" t="s">
        <v>4</v>
      </c>
      <c r="E103" s="12" t="s">
        <v>11</v>
      </c>
      <c r="F103" s="8">
        <v>5.5885945999999999E-2</v>
      </c>
    </row>
    <row r="104" spans="1:6">
      <c r="A104" s="1" t="s">
        <v>6</v>
      </c>
      <c r="B104" s="1" t="s">
        <v>264</v>
      </c>
      <c r="C104" s="8">
        <v>2017</v>
      </c>
      <c r="D104" s="8" t="s">
        <v>4</v>
      </c>
      <c r="E104" s="12" t="s">
        <v>11</v>
      </c>
      <c r="F104" s="8">
        <v>3.0592133810000002</v>
      </c>
    </row>
    <row r="105" spans="1:6">
      <c r="A105" s="1" t="s">
        <v>7</v>
      </c>
      <c r="B105" s="1" t="s">
        <v>265</v>
      </c>
      <c r="C105" s="8">
        <v>2017</v>
      </c>
      <c r="D105" s="8" t="s">
        <v>4</v>
      </c>
      <c r="E105" s="12" t="s">
        <v>11</v>
      </c>
      <c r="F105" s="8">
        <v>2.779464699</v>
      </c>
    </row>
    <row r="106" spans="1:6">
      <c r="A106" s="1" t="s">
        <v>8</v>
      </c>
      <c r="B106" s="1" t="s">
        <v>266</v>
      </c>
      <c r="C106" s="8">
        <v>2017</v>
      </c>
      <c r="D106" s="8" t="s">
        <v>4</v>
      </c>
      <c r="E106" s="12" t="s">
        <v>11</v>
      </c>
      <c r="F106" s="8">
        <v>0.87060917400000004</v>
      </c>
    </row>
    <row r="107" spans="1:6">
      <c r="A107" s="1" t="s">
        <v>9</v>
      </c>
      <c r="B107" s="1" t="s">
        <v>267</v>
      </c>
      <c r="C107" s="8">
        <v>2017</v>
      </c>
      <c r="D107" s="8" t="s">
        <v>4</v>
      </c>
      <c r="E107" s="12" t="s">
        <v>11</v>
      </c>
      <c r="F107" s="8">
        <v>1.438137902</v>
      </c>
    </row>
    <row r="108" spans="1:6">
      <c r="A108" s="1" t="s">
        <v>10</v>
      </c>
      <c r="B108" s="1" t="s">
        <v>268</v>
      </c>
      <c r="C108" s="8">
        <v>2017</v>
      </c>
      <c r="D108" s="8" t="s">
        <v>4</v>
      </c>
      <c r="E108" s="12" t="s">
        <v>11</v>
      </c>
      <c r="F108" s="8">
        <v>3.2674381110000001</v>
      </c>
    </row>
    <row r="109" spans="1:6">
      <c r="A109" s="1" t="s">
        <v>11</v>
      </c>
      <c r="B109" s="1" t="s">
        <v>269</v>
      </c>
      <c r="C109" s="8">
        <v>2017</v>
      </c>
      <c r="D109" s="8" t="s">
        <v>4</v>
      </c>
      <c r="E109" s="12" t="s">
        <v>11</v>
      </c>
      <c r="F109" s="8">
        <v>6.3477377000000001E-2</v>
      </c>
    </row>
    <row r="110" spans="1:6">
      <c r="A110" s="1" t="s">
        <v>12</v>
      </c>
      <c r="B110" s="1" t="s">
        <v>270</v>
      </c>
      <c r="C110" s="8">
        <v>2017</v>
      </c>
      <c r="D110" s="8" t="s">
        <v>4</v>
      </c>
      <c r="E110" s="12" t="s">
        <v>11</v>
      </c>
      <c r="F110" s="8">
        <v>0.227959579</v>
      </c>
    </row>
    <row r="111" spans="1:6">
      <c r="A111" s="1" t="s">
        <v>13</v>
      </c>
      <c r="B111" s="1" t="s">
        <v>271</v>
      </c>
      <c r="C111" s="8">
        <v>2017</v>
      </c>
      <c r="D111" s="8" t="s">
        <v>4</v>
      </c>
      <c r="E111" s="12" t="s">
        <v>11</v>
      </c>
      <c r="F111" s="8">
        <v>0.15559098299999999</v>
      </c>
    </row>
    <row r="112" spans="1:6">
      <c r="A112" s="1" t="s">
        <v>14</v>
      </c>
      <c r="B112" s="1" t="s">
        <v>272</v>
      </c>
      <c r="C112" s="8">
        <v>2017</v>
      </c>
      <c r="D112" s="8" t="s">
        <v>4</v>
      </c>
      <c r="E112" s="12" t="s">
        <v>11</v>
      </c>
      <c r="F112" s="8">
        <v>6.0707627E-2</v>
      </c>
    </row>
    <row r="113" spans="1:6">
      <c r="A113" s="1" t="s">
        <v>15</v>
      </c>
      <c r="B113" s="1" t="s">
        <v>273</v>
      </c>
      <c r="C113" s="8">
        <v>2017</v>
      </c>
      <c r="D113" s="8" t="s">
        <v>4</v>
      </c>
      <c r="E113" s="12" t="s">
        <v>11</v>
      </c>
      <c r="F113" s="8">
        <v>2.9756102339999999</v>
      </c>
    </row>
    <row r="114" spans="1:6">
      <c r="A114" s="1" t="s">
        <v>16</v>
      </c>
      <c r="B114" s="1" t="s">
        <v>274</v>
      </c>
      <c r="C114" s="8">
        <v>2017</v>
      </c>
      <c r="D114" s="8" t="s">
        <v>4</v>
      </c>
      <c r="E114" s="12" t="s">
        <v>11</v>
      </c>
      <c r="F114" s="8">
        <v>1.5707525819999999</v>
      </c>
    </row>
    <row r="115" spans="1:6">
      <c r="A115" s="1" t="s">
        <v>17</v>
      </c>
      <c r="B115" s="1" t="s">
        <v>275</v>
      </c>
      <c r="C115" s="8">
        <v>2017</v>
      </c>
      <c r="D115" s="8" t="s">
        <v>4</v>
      </c>
      <c r="E115" s="12" t="s">
        <v>11</v>
      </c>
      <c r="F115" s="8">
        <v>0.12511850499999999</v>
      </c>
    </row>
    <row r="116" spans="1:6">
      <c r="A116" s="1" t="s">
        <v>18</v>
      </c>
      <c r="B116" s="1" t="s">
        <v>276</v>
      </c>
      <c r="C116" s="8">
        <v>2017</v>
      </c>
      <c r="D116" s="8" t="s">
        <v>4</v>
      </c>
      <c r="E116" s="12" t="s">
        <v>11</v>
      </c>
      <c r="F116" s="8">
        <v>0.10747693799999999</v>
      </c>
    </row>
    <row r="117" spans="1:6">
      <c r="A117" s="1" t="s">
        <v>19</v>
      </c>
      <c r="B117" s="1" t="s">
        <v>277</v>
      </c>
      <c r="C117" s="8">
        <v>2017</v>
      </c>
      <c r="D117" s="8" t="s">
        <v>4</v>
      </c>
      <c r="E117" s="12" t="s">
        <v>11</v>
      </c>
      <c r="F117" s="8">
        <v>0.79277057399999995</v>
      </c>
    </row>
    <row r="118" spans="1:6">
      <c r="A118" s="1" t="s">
        <v>20</v>
      </c>
      <c r="B118" s="1" t="s">
        <v>278</v>
      </c>
      <c r="C118" s="8">
        <v>2017</v>
      </c>
      <c r="D118" s="8" t="s">
        <v>4</v>
      </c>
      <c r="E118" s="12" t="s">
        <v>11</v>
      </c>
      <c r="F118" s="8">
        <v>0.83110667599999999</v>
      </c>
    </row>
    <row r="119" spans="1:6">
      <c r="A119" s="1" t="s">
        <v>21</v>
      </c>
      <c r="B119" s="1" t="s">
        <v>279</v>
      </c>
      <c r="C119" s="8">
        <v>2017</v>
      </c>
      <c r="D119" s="8" t="s">
        <v>4</v>
      </c>
      <c r="E119" s="12" t="s">
        <v>11</v>
      </c>
      <c r="F119" s="8">
        <v>0.249279046</v>
      </c>
    </row>
    <row r="120" spans="1:6">
      <c r="A120" s="1" t="s">
        <v>22</v>
      </c>
      <c r="B120" s="1" t="s">
        <v>280</v>
      </c>
      <c r="C120" s="8">
        <v>2017</v>
      </c>
      <c r="D120" s="8" t="s">
        <v>4</v>
      </c>
      <c r="E120" s="12" t="s">
        <v>11</v>
      </c>
      <c r="F120" s="8">
        <v>7.9016890000000006E-2</v>
      </c>
    </row>
    <row r="121" spans="1:6">
      <c r="A121" s="1" t="s">
        <v>23</v>
      </c>
      <c r="B121" s="1" t="s">
        <v>281</v>
      </c>
      <c r="C121" s="8">
        <v>2017</v>
      </c>
      <c r="D121" s="8" t="s">
        <v>4</v>
      </c>
      <c r="E121" s="12" t="s">
        <v>11</v>
      </c>
      <c r="F121" s="8">
        <v>5.1308068389999999</v>
      </c>
    </row>
    <row r="122" spans="1:6">
      <c r="A122" s="1" t="s">
        <v>24</v>
      </c>
      <c r="B122" s="1" t="s">
        <v>282</v>
      </c>
      <c r="C122" s="8">
        <v>2017</v>
      </c>
      <c r="D122" s="8" t="s">
        <v>4</v>
      </c>
      <c r="E122" s="12" t="s">
        <v>11</v>
      </c>
      <c r="F122" s="8">
        <v>0.872354556</v>
      </c>
    </row>
    <row r="123" spans="1:6">
      <c r="A123" s="1" t="s">
        <v>25</v>
      </c>
      <c r="B123" s="1" t="s">
        <v>283</v>
      </c>
      <c r="C123" s="8">
        <v>2017</v>
      </c>
      <c r="D123" s="8" t="s">
        <v>4</v>
      </c>
      <c r="E123" s="12" t="s">
        <v>11</v>
      </c>
      <c r="F123" s="8">
        <v>8.0816589999999994E-2</v>
      </c>
    </row>
    <row r="124" spans="1:6">
      <c r="A124" s="1" t="s">
        <v>26</v>
      </c>
      <c r="B124" s="1" t="s">
        <v>284</v>
      </c>
      <c r="C124" s="8">
        <v>2017</v>
      </c>
      <c r="D124" s="8" t="s">
        <v>4</v>
      </c>
      <c r="E124" s="12" t="s">
        <v>11</v>
      </c>
      <c r="F124" s="8">
        <v>0.38113700099999998</v>
      </c>
    </row>
    <row r="125" spans="1:6">
      <c r="A125" s="1" t="s">
        <v>27</v>
      </c>
      <c r="B125" s="1" t="s">
        <v>285</v>
      </c>
      <c r="C125" s="8">
        <v>2017</v>
      </c>
      <c r="D125" s="8" t="s">
        <v>4</v>
      </c>
      <c r="E125" s="12" t="s">
        <v>11</v>
      </c>
      <c r="F125" s="8">
        <v>2.0750729699999999</v>
      </c>
    </row>
    <row r="126" spans="1:6">
      <c r="A126" s="1" t="s">
        <v>28</v>
      </c>
      <c r="B126" s="1" t="s">
        <v>286</v>
      </c>
      <c r="C126" s="8">
        <v>2017</v>
      </c>
      <c r="D126" s="8" t="s">
        <v>4</v>
      </c>
      <c r="E126" s="12" t="s">
        <v>11</v>
      </c>
      <c r="F126" s="8">
        <v>0.71438365199999998</v>
      </c>
    </row>
    <row r="127" spans="1:6">
      <c r="A127" s="1" t="s">
        <v>29</v>
      </c>
      <c r="B127" s="1" t="s">
        <v>287</v>
      </c>
      <c r="C127" s="8">
        <v>2017</v>
      </c>
      <c r="D127" s="8" t="s">
        <v>4</v>
      </c>
      <c r="E127" s="12" t="s">
        <v>11</v>
      </c>
      <c r="F127" s="8">
        <v>0.9028583</v>
      </c>
    </row>
    <row r="128" spans="1:6">
      <c r="A128" s="1" t="s">
        <v>30</v>
      </c>
      <c r="B128" s="1" t="s">
        <v>288</v>
      </c>
      <c r="C128" s="8">
        <v>2017</v>
      </c>
      <c r="D128" s="8" t="s">
        <v>4</v>
      </c>
      <c r="E128" s="12" t="s">
        <v>11</v>
      </c>
      <c r="F128" s="8">
        <v>4.103797696</v>
      </c>
    </row>
    <row r="129" spans="1:6">
      <c r="A129" s="1" t="s">
        <v>31</v>
      </c>
      <c r="B129" s="1" t="s">
        <v>289</v>
      </c>
      <c r="C129" s="8">
        <v>2017</v>
      </c>
      <c r="D129" s="8" t="s">
        <v>4</v>
      </c>
      <c r="E129" s="12" t="s">
        <v>11</v>
      </c>
      <c r="F129" s="8">
        <v>0.651432609</v>
      </c>
    </row>
    <row r="130" spans="1:6">
      <c r="A130" s="1" t="s">
        <v>32</v>
      </c>
      <c r="B130" s="1" t="s">
        <v>290</v>
      </c>
      <c r="C130" s="8">
        <v>2017</v>
      </c>
      <c r="D130" s="8" t="s">
        <v>4</v>
      </c>
      <c r="E130" s="12" t="s">
        <v>11</v>
      </c>
      <c r="F130" s="8">
        <v>8.5137660000000004E-2</v>
      </c>
    </row>
    <row r="131" spans="1:6">
      <c r="A131" s="1" t="s">
        <v>33</v>
      </c>
      <c r="B131" s="1" t="s">
        <v>291</v>
      </c>
      <c r="C131" s="8">
        <v>2017</v>
      </c>
      <c r="D131" s="8" t="s">
        <v>4</v>
      </c>
      <c r="E131" s="12" t="s">
        <v>11</v>
      </c>
      <c r="F131" s="8">
        <v>2.9446622699999998</v>
      </c>
    </row>
    <row r="132" spans="1:6">
      <c r="A132" s="1" t="s">
        <v>34</v>
      </c>
      <c r="B132" s="1" t="s">
        <v>292</v>
      </c>
      <c r="C132" s="8">
        <v>2017</v>
      </c>
      <c r="D132" s="8" t="s">
        <v>4</v>
      </c>
      <c r="E132" s="12" t="s">
        <v>11</v>
      </c>
      <c r="F132" s="8">
        <v>3.4044943820000002</v>
      </c>
    </row>
    <row r="133" spans="1:6">
      <c r="A133" s="1" t="s">
        <v>35</v>
      </c>
      <c r="B133" s="1" t="s">
        <v>293</v>
      </c>
      <c r="C133" s="8">
        <v>2017</v>
      </c>
      <c r="D133" s="8" t="s">
        <v>4</v>
      </c>
      <c r="E133" s="12" t="s">
        <v>11</v>
      </c>
      <c r="F133" s="8">
        <v>0.23642274199999999</v>
      </c>
    </row>
    <row r="134" spans="1:6">
      <c r="A134" s="3" t="s">
        <v>3</v>
      </c>
      <c r="B134" s="1" t="s">
        <v>261</v>
      </c>
      <c r="C134" s="8">
        <v>2020</v>
      </c>
      <c r="D134" s="8" t="s">
        <v>4</v>
      </c>
      <c r="E134" s="12" t="s">
        <v>11</v>
      </c>
      <c r="F134" s="8">
        <v>1.3</v>
      </c>
    </row>
    <row r="135" spans="1:6">
      <c r="A135" s="3" t="s">
        <v>4</v>
      </c>
      <c r="B135" s="1" t="s">
        <v>262</v>
      </c>
      <c r="C135" s="8">
        <v>2020</v>
      </c>
      <c r="D135" s="8" t="s">
        <v>4</v>
      </c>
      <c r="E135" s="12" t="s">
        <v>11</v>
      </c>
      <c r="F135" s="8">
        <v>0.3</v>
      </c>
    </row>
    <row r="136" spans="1:6">
      <c r="A136" s="1" t="s">
        <v>5</v>
      </c>
      <c r="B136" s="1" t="s">
        <v>263</v>
      </c>
      <c r="C136" s="8">
        <v>2020</v>
      </c>
      <c r="D136" s="8" t="s">
        <v>4</v>
      </c>
      <c r="E136" s="12" t="s">
        <v>11</v>
      </c>
      <c r="F136" s="8">
        <v>1.4</v>
      </c>
    </row>
    <row r="137" spans="1:6">
      <c r="A137" s="1" t="s">
        <v>6</v>
      </c>
      <c r="B137" s="1" t="s">
        <v>264</v>
      </c>
      <c r="C137" s="8">
        <v>2020</v>
      </c>
      <c r="D137" s="8" t="s">
        <v>4</v>
      </c>
      <c r="E137" s="12" t="s">
        <v>11</v>
      </c>
      <c r="F137" s="8">
        <v>1</v>
      </c>
    </row>
    <row r="138" spans="1:6">
      <c r="A138" s="1" t="s">
        <v>7</v>
      </c>
      <c r="B138" s="1" t="s">
        <v>265</v>
      </c>
      <c r="C138" s="8">
        <v>2020</v>
      </c>
      <c r="D138" s="8" t="s">
        <v>4</v>
      </c>
      <c r="E138" s="12" t="s">
        <v>11</v>
      </c>
      <c r="F138" s="8">
        <v>2.9</v>
      </c>
    </row>
    <row r="139" spans="1:6">
      <c r="A139" s="1" t="s">
        <v>8</v>
      </c>
      <c r="B139" s="1" t="s">
        <v>266</v>
      </c>
      <c r="C139" s="8">
        <v>2020</v>
      </c>
      <c r="D139" s="8" t="s">
        <v>4</v>
      </c>
      <c r="E139" s="12" t="s">
        <v>11</v>
      </c>
      <c r="F139" s="8">
        <v>0.3</v>
      </c>
    </row>
    <row r="140" spans="1:6">
      <c r="A140" s="1" t="s">
        <v>9</v>
      </c>
      <c r="B140" s="1" t="s">
        <v>267</v>
      </c>
      <c r="C140" s="8">
        <v>2020</v>
      </c>
      <c r="D140" s="8" t="s">
        <v>4</v>
      </c>
      <c r="E140" s="12" t="s">
        <v>11</v>
      </c>
      <c r="F140" s="8">
        <v>0.7</v>
      </c>
    </row>
    <row r="141" spans="1:6">
      <c r="A141" s="1" t="s">
        <v>10</v>
      </c>
      <c r="B141" s="1" t="s">
        <v>268</v>
      </c>
      <c r="C141" s="8">
        <v>2020</v>
      </c>
      <c r="D141" s="8" t="s">
        <v>4</v>
      </c>
      <c r="E141" s="12" t="s">
        <v>11</v>
      </c>
      <c r="F141" s="8">
        <v>3.3</v>
      </c>
    </row>
    <row r="142" spans="1:6">
      <c r="A142" s="1" t="s">
        <v>11</v>
      </c>
      <c r="B142" s="1" t="s">
        <v>269</v>
      </c>
      <c r="C142" s="8">
        <v>2020</v>
      </c>
      <c r="D142" s="8" t="s">
        <v>4</v>
      </c>
      <c r="E142" s="12" t="s">
        <v>11</v>
      </c>
      <c r="F142" s="8">
        <v>0.3</v>
      </c>
    </row>
    <row r="143" spans="1:6">
      <c r="A143" s="1" t="s">
        <v>12</v>
      </c>
      <c r="B143" s="1" t="s">
        <v>270</v>
      </c>
      <c r="C143" s="8">
        <v>2020</v>
      </c>
      <c r="D143" s="8" t="s">
        <v>4</v>
      </c>
      <c r="E143" s="12" t="s">
        <v>11</v>
      </c>
      <c r="F143" s="8">
        <v>0.4</v>
      </c>
    </row>
    <row r="144" spans="1:6">
      <c r="A144" s="1" t="s">
        <v>13</v>
      </c>
      <c r="B144" s="1" t="s">
        <v>271</v>
      </c>
      <c r="C144" s="8">
        <v>2020</v>
      </c>
      <c r="D144" s="8" t="s">
        <v>4</v>
      </c>
      <c r="E144" s="12" t="s">
        <v>11</v>
      </c>
      <c r="F144" s="8">
        <v>0.4</v>
      </c>
    </row>
    <row r="145" spans="1:6">
      <c r="A145" s="1" t="s">
        <v>14</v>
      </c>
      <c r="B145" s="1" t="s">
        <v>272</v>
      </c>
      <c r="C145" s="8">
        <v>2020</v>
      </c>
      <c r="D145" s="8" t="s">
        <v>4</v>
      </c>
      <c r="E145" s="12" t="s">
        <v>11</v>
      </c>
      <c r="F145" s="8">
        <v>0.4</v>
      </c>
    </row>
    <row r="146" spans="1:6">
      <c r="A146" s="1" t="s">
        <v>15</v>
      </c>
      <c r="B146" s="1" t="s">
        <v>273</v>
      </c>
      <c r="C146" s="8">
        <v>2020</v>
      </c>
      <c r="D146" s="8" t="s">
        <v>4</v>
      </c>
      <c r="E146" s="12" t="s">
        <v>11</v>
      </c>
      <c r="F146" s="8">
        <v>3.1</v>
      </c>
    </row>
    <row r="147" spans="1:6">
      <c r="A147" s="1" t="s">
        <v>16</v>
      </c>
      <c r="B147" s="1" t="s">
        <v>274</v>
      </c>
      <c r="C147" s="8">
        <v>2020</v>
      </c>
      <c r="D147" s="8" t="s">
        <v>4</v>
      </c>
      <c r="E147" s="12" t="s">
        <v>11</v>
      </c>
      <c r="F147" s="8">
        <v>1</v>
      </c>
    </row>
    <row r="148" spans="1:6">
      <c r="A148" s="1" t="s">
        <v>17</v>
      </c>
      <c r="B148" s="1" t="s">
        <v>275</v>
      </c>
      <c r="C148" s="8">
        <v>2020</v>
      </c>
      <c r="D148" s="8" t="s">
        <v>4</v>
      </c>
      <c r="E148" s="12" t="s">
        <v>11</v>
      </c>
      <c r="F148" s="8">
        <v>0.4</v>
      </c>
    </row>
    <row r="149" spans="1:6">
      <c r="A149" s="1" t="s">
        <v>18</v>
      </c>
      <c r="B149" s="1" t="s">
        <v>276</v>
      </c>
      <c r="C149" s="8">
        <v>2020</v>
      </c>
      <c r="D149" s="8" t="s">
        <v>4</v>
      </c>
      <c r="E149" s="12" t="s">
        <v>11</v>
      </c>
      <c r="F149" s="8">
        <v>0.4</v>
      </c>
    </row>
    <row r="150" spans="1:6">
      <c r="A150" s="1" t="s">
        <v>19</v>
      </c>
      <c r="B150" s="1" t="s">
        <v>277</v>
      </c>
      <c r="C150" s="8">
        <v>2020</v>
      </c>
      <c r="D150" s="8" t="s">
        <v>4</v>
      </c>
      <c r="E150" s="12" t="s">
        <v>11</v>
      </c>
      <c r="F150" s="8">
        <v>0.8</v>
      </c>
    </row>
    <row r="151" spans="1:6">
      <c r="A151" s="1" t="s">
        <v>20</v>
      </c>
      <c r="B151" s="1" t="s">
        <v>278</v>
      </c>
      <c r="C151" s="8">
        <v>2020</v>
      </c>
      <c r="D151" s="8" t="s">
        <v>4</v>
      </c>
      <c r="E151" s="12" t="s">
        <v>11</v>
      </c>
      <c r="F151" s="8">
        <v>1.5</v>
      </c>
    </row>
    <row r="152" spans="1:6">
      <c r="A152" s="1" t="s">
        <v>21</v>
      </c>
      <c r="B152" s="1" t="s">
        <v>279</v>
      </c>
      <c r="C152" s="8">
        <v>2020</v>
      </c>
      <c r="D152" s="8" t="s">
        <v>4</v>
      </c>
      <c r="E152" s="12" t="s">
        <v>11</v>
      </c>
      <c r="F152" s="8">
        <v>0.9</v>
      </c>
    </row>
    <row r="153" spans="1:6">
      <c r="A153" s="1" t="s">
        <v>22</v>
      </c>
      <c r="B153" s="1" t="s">
        <v>280</v>
      </c>
      <c r="C153" s="8">
        <v>2020</v>
      </c>
      <c r="D153" s="8" t="s">
        <v>4</v>
      </c>
      <c r="E153" s="12" t="s">
        <v>11</v>
      </c>
      <c r="F153" s="8">
        <v>0.5</v>
      </c>
    </row>
    <row r="154" spans="1:6">
      <c r="A154" s="1" t="s">
        <v>23</v>
      </c>
      <c r="B154" s="1" t="s">
        <v>281</v>
      </c>
      <c r="C154" s="8">
        <v>2020</v>
      </c>
      <c r="D154" s="8" t="s">
        <v>4</v>
      </c>
      <c r="E154" s="12" t="s">
        <v>11</v>
      </c>
      <c r="F154" s="8">
        <v>5.7</v>
      </c>
    </row>
    <row r="155" spans="1:6">
      <c r="A155" s="1" t="s">
        <v>24</v>
      </c>
      <c r="B155" s="1" t="s">
        <v>282</v>
      </c>
      <c r="C155" s="8">
        <v>2020</v>
      </c>
      <c r="D155" s="8" t="s">
        <v>4</v>
      </c>
      <c r="E155" s="12" t="s">
        <v>11</v>
      </c>
      <c r="F155" s="8">
        <v>0.8</v>
      </c>
    </row>
    <row r="156" spans="1:6">
      <c r="A156" s="1" t="s">
        <v>25</v>
      </c>
      <c r="B156" s="1" t="s">
        <v>283</v>
      </c>
      <c r="C156" s="8">
        <v>2020</v>
      </c>
      <c r="D156" s="8" t="s">
        <v>4</v>
      </c>
      <c r="E156" s="12" t="s">
        <v>11</v>
      </c>
      <c r="F156" s="8">
        <v>0.4</v>
      </c>
    </row>
    <row r="157" spans="1:6">
      <c r="A157" s="1" t="s">
        <v>26</v>
      </c>
      <c r="B157" s="1" t="s">
        <v>284</v>
      </c>
      <c r="C157" s="8">
        <v>2020</v>
      </c>
      <c r="D157" s="8" t="s">
        <v>4</v>
      </c>
      <c r="E157" s="12" t="s">
        <v>11</v>
      </c>
      <c r="F157" s="8">
        <v>0.9</v>
      </c>
    </row>
    <row r="158" spans="1:6">
      <c r="A158" s="1" t="s">
        <v>27</v>
      </c>
      <c r="B158" s="1" t="s">
        <v>285</v>
      </c>
      <c r="C158" s="8">
        <v>2020</v>
      </c>
      <c r="D158" s="8" t="s">
        <v>4</v>
      </c>
      <c r="E158" s="12" t="s">
        <v>11</v>
      </c>
      <c r="F158" s="8">
        <v>3</v>
      </c>
    </row>
    <row r="159" spans="1:6">
      <c r="A159" s="1" t="s">
        <v>28</v>
      </c>
      <c r="B159" s="1" t="s">
        <v>286</v>
      </c>
      <c r="C159" s="8">
        <v>2020</v>
      </c>
      <c r="D159" s="8" t="s">
        <v>4</v>
      </c>
      <c r="E159" s="12" t="s">
        <v>11</v>
      </c>
      <c r="F159" s="8">
        <v>1.1000000000000001</v>
      </c>
    </row>
    <row r="160" spans="1:6">
      <c r="A160" s="1" t="s">
        <v>29</v>
      </c>
      <c r="B160" s="1" t="s">
        <v>287</v>
      </c>
      <c r="C160" s="8">
        <v>2020</v>
      </c>
      <c r="D160" s="8" t="s">
        <v>4</v>
      </c>
      <c r="E160" s="12" t="s">
        <v>11</v>
      </c>
      <c r="F160" s="8">
        <v>1.2</v>
      </c>
    </row>
    <row r="161" spans="1:6">
      <c r="A161" s="1" t="s">
        <v>30</v>
      </c>
      <c r="B161" s="1" t="s">
        <v>288</v>
      </c>
      <c r="C161" s="8">
        <v>2020</v>
      </c>
      <c r="D161" s="8" t="s">
        <v>4</v>
      </c>
      <c r="E161" s="12" t="s">
        <v>11</v>
      </c>
      <c r="F161" s="8">
        <v>3.6</v>
      </c>
    </row>
    <row r="162" spans="1:6">
      <c r="A162" s="1" t="s">
        <v>31</v>
      </c>
      <c r="B162" s="1" t="s">
        <v>289</v>
      </c>
      <c r="C162" s="8">
        <v>2020</v>
      </c>
      <c r="D162" s="8" t="s">
        <v>4</v>
      </c>
      <c r="E162" s="12" t="s">
        <v>11</v>
      </c>
      <c r="F162" s="8">
        <v>0.8</v>
      </c>
    </row>
    <row r="163" spans="1:6">
      <c r="A163" s="1" t="s">
        <v>32</v>
      </c>
      <c r="B163" s="1" t="s">
        <v>290</v>
      </c>
      <c r="C163" s="8">
        <v>2020</v>
      </c>
      <c r="D163" s="8" t="s">
        <v>4</v>
      </c>
      <c r="E163" s="12" t="s">
        <v>11</v>
      </c>
      <c r="F163" s="8">
        <v>0.3</v>
      </c>
    </row>
    <row r="164" spans="1:6">
      <c r="A164" s="1" t="s">
        <v>33</v>
      </c>
      <c r="B164" s="1" t="s">
        <v>291</v>
      </c>
      <c r="C164" s="8">
        <v>2020</v>
      </c>
      <c r="D164" s="8" t="s">
        <v>4</v>
      </c>
      <c r="E164" s="12" t="s">
        <v>11</v>
      </c>
      <c r="F164" s="8">
        <v>3.5</v>
      </c>
    </row>
    <row r="165" spans="1:6">
      <c r="A165" s="1" t="s">
        <v>34</v>
      </c>
      <c r="B165" s="1" t="s">
        <v>292</v>
      </c>
      <c r="C165" s="8">
        <v>2020</v>
      </c>
      <c r="D165" s="8" t="s">
        <v>4</v>
      </c>
      <c r="E165" s="12" t="s">
        <v>11</v>
      </c>
      <c r="F165" s="8">
        <v>1.8</v>
      </c>
    </row>
    <row r="166" spans="1:6">
      <c r="A166" s="1" t="s">
        <v>35</v>
      </c>
      <c r="B166" s="1" t="s">
        <v>293</v>
      </c>
      <c r="C166" s="8">
        <v>2020</v>
      </c>
      <c r="D166" s="8" t="s">
        <v>4</v>
      </c>
      <c r="E166" s="12" t="s">
        <v>11</v>
      </c>
      <c r="F166" s="8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99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8">
        <v>2010</v>
      </c>
      <c r="D2" s="8" t="s">
        <v>4</v>
      </c>
      <c r="E2" s="8" t="s">
        <v>12</v>
      </c>
      <c r="F2" s="8">
        <v>5.3889579999999997</v>
      </c>
    </row>
    <row r="3" spans="1:6">
      <c r="A3" s="3" t="s">
        <v>4</v>
      </c>
      <c r="B3" s="1" t="s">
        <v>262</v>
      </c>
      <c r="C3" s="8">
        <v>2010</v>
      </c>
      <c r="D3" s="8" t="s">
        <v>4</v>
      </c>
      <c r="E3" s="8" t="s">
        <v>12</v>
      </c>
      <c r="F3" s="23">
        <v>0.95622311999999998</v>
      </c>
    </row>
    <row r="4" spans="1:6">
      <c r="A4" s="1" t="s">
        <v>5</v>
      </c>
      <c r="B4" s="1" t="s">
        <v>263</v>
      </c>
      <c r="C4" s="8">
        <v>2010</v>
      </c>
      <c r="D4" s="8" t="s">
        <v>4</v>
      </c>
      <c r="E4" s="8" t="s">
        <v>12</v>
      </c>
      <c r="F4" s="23">
        <v>1.80416731</v>
      </c>
    </row>
    <row r="5" spans="1:6">
      <c r="A5" s="1" t="s">
        <v>6</v>
      </c>
      <c r="B5" s="1" t="s">
        <v>264</v>
      </c>
      <c r="C5" s="8">
        <v>2010</v>
      </c>
      <c r="D5" s="8" t="s">
        <v>4</v>
      </c>
      <c r="E5" s="8" t="s">
        <v>12</v>
      </c>
      <c r="F5" s="23">
        <v>4.0063655999999996</v>
      </c>
    </row>
    <row r="6" spans="1:6">
      <c r="A6" s="1" t="s">
        <v>7</v>
      </c>
      <c r="B6" s="1" t="s">
        <v>265</v>
      </c>
      <c r="C6" s="8">
        <v>2010</v>
      </c>
      <c r="D6" s="8" t="s">
        <v>4</v>
      </c>
      <c r="E6" s="8" t="s">
        <v>12</v>
      </c>
      <c r="F6" s="23">
        <v>4.7313455099999997</v>
      </c>
    </row>
    <row r="7" spans="1:6">
      <c r="A7" s="1" t="s">
        <v>8</v>
      </c>
      <c r="B7" s="1" t="s">
        <v>266</v>
      </c>
      <c r="C7" s="8">
        <v>2010</v>
      </c>
      <c r="D7" s="8" t="s">
        <v>4</v>
      </c>
      <c r="E7" s="8" t="s">
        <v>12</v>
      </c>
      <c r="F7" s="23">
        <v>1.21593832</v>
      </c>
    </row>
    <row r="8" spans="1:6">
      <c r="A8" s="1" t="s">
        <v>9</v>
      </c>
      <c r="B8" s="1" t="s">
        <v>267</v>
      </c>
      <c r="C8" s="8">
        <v>2010</v>
      </c>
      <c r="D8" s="8" t="s">
        <v>4</v>
      </c>
      <c r="E8" s="8" t="s">
        <v>12</v>
      </c>
      <c r="F8" s="23">
        <v>4.0795163700000003</v>
      </c>
    </row>
    <row r="9" spans="1:6">
      <c r="A9" s="1" t="s">
        <v>10</v>
      </c>
      <c r="B9" s="1" t="s">
        <v>268</v>
      </c>
      <c r="C9" s="8">
        <v>2010</v>
      </c>
      <c r="D9" s="8" t="s">
        <v>4</v>
      </c>
      <c r="E9" s="8" t="s">
        <v>12</v>
      </c>
      <c r="F9" s="23">
        <v>13.9054942</v>
      </c>
    </row>
    <row r="10" spans="1:6">
      <c r="A10" s="1" t="s">
        <v>11</v>
      </c>
      <c r="B10" s="1" t="s">
        <v>269</v>
      </c>
      <c r="C10" s="8">
        <v>2010</v>
      </c>
      <c r="D10" s="8" t="s">
        <v>4</v>
      </c>
      <c r="E10" s="8" t="s">
        <v>12</v>
      </c>
      <c r="F10" s="23">
        <v>2.5483335399999998</v>
      </c>
    </row>
    <row r="11" spans="1:6">
      <c r="A11" s="1" t="s">
        <v>12</v>
      </c>
      <c r="B11" s="1" t="s">
        <v>270</v>
      </c>
      <c r="C11" s="8">
        <v>2010</v>
      </c>
      <c r="D11" s="8" t="s">
        <v>4</v>
      </c>
      <c r="E11" s="8" t="s">
        <v>12</v>
      </c>
      <c r="F11" s="23">
        <v>0.65907304</v>
      </c>
    </row>
    <row r="12" spans="1:6">
      <c r="A12" s="1" t="s">
        <v>13</v>
      </c>
      <c r="B12" s="1" t="s">
        <v>271</v>
      </c>
      <c r="C12" s="8">
        <v>2010</v>
      </c>
      <c r="D12" s="8" t="s">
        <v>4</v>
      </c>
      <c r="E12" s="8" t="s">
        <v>12</v>
      </c>
      <c r="F12" s="23">
        <v>5.3917961700000001</v>
      </c>
    </row>
    <row r="13" spans="1:6">
      <c r="A13" s="1" t="s">
        <v>14</v>
      </c>
      <c r="B13" s="1" t="s">
        <v>272</v>
      </c>
      <c r="C13" s="8">
        <v>2010</v>
      </c>
      <c r="D13" s="8" t="s">
        <v>4</v>
      </c>
      <c r="E13" s="8" t="s">
        <v>12</v>
      </c>
      <c r="F13" s="23">
        <v>2.6710989700000001</v>
      </c>
    </row>
    <row r="14" spans="1:6">
      <c r="A14" s="1" t="s">
        <v>15</v>
      </c>
      <c r="B14" s="1" t="s">
        <v>273</v>
      </c>
      <c r="C14" s="8">
        <v>2010</v>
      </c>
      <c r="D14" s="8" t="s">
        <v>4</v>
      </c>
      <c r="E14" s="8" t="s">
        <v>12</v>
      </c>
      <c r="F14" s="23">
        <v>17.182321900000002</v>
      </c>
    </row>
    <row r="15" spans="1:6">
      <c r="A15" s="1" t="s">
        <v>16</v>
      </c>
      <c r="B15" s="1" t="s">
        <v>274</v>
      </c>
      <c r="C15" s="8">
        <v>2010</v>
      </c>
      <c r="D15" s="8" t="s">
        <v>4</v>
      </c>
      <c r="E15" s="8" t="s">
        <v>12</v>
      </c>
      <c r="F15" s="23">
        <v>6.3831840199999998</v>
      </c>
    </row>
    <row r="16" spans="1:6">
      <c r="A16" s="1" t="s">
        <v>17</v>
      </c>
      <c r="B16" s="1" t="s">
        <v>275</v>
      </c>
      <c r="C16" s="8">
        <v>2010</v>
      </c>
      <c r="D16" s="8" t="s">
        <v>4</v>
      </c>
      <c r="E16" s="8" t="s">
        <v>12</v>
      </c>
      <c r="F16" s="23">
        <v>2.1759094000000001</v>
      </c>
    </row>
    <row r="17" spans="1:6">
      <c r="A17" s="1" t="s">
        <v>18</v>
      </c>
      <c r="B17" s="1" t="s">
        <v>276</v>
      </c>
      <c r="C17" s="8">
        <v>2010</v>
      </c>
      <c r="D17" s="8" t="s">
        <v>4</v>
      </c>
      <c r="E17" s="8" t="s">
        <v>12</v>
      </c>
      <c r="F17" s="23">
        <v>3.1133521900000001</v>
      </c>
    </row>
    <row r="18" spans="1:6">
      <c r="A18" s="1" t="s">
        <v>19</v>
      </c>
      <c r="B18" s="1" t="s">
        <v>277</v>
      </c>
      <c r="C18" s="8">
        <v>2010</v>
      </c>
      <c r="D18" s="8" t="s">
        <v>4</v>
      </c>
      <c r="E18" s="8" t="s">
        <v>12</v>
      </c>
      <c r="F18" s="23">
        <v>8.8965209900000009</v>
      </c>
    </row>
    <row r="19" spans="1:6">
      <c r="A19" s="1" t="s">
        <v>20</v>
      </c>
      <c r="B19" s="1" t="s">
        <v>278</v>
      </c>
      <c r="C19" s="8">
        <v>2010</v>
      </c>
      <c r="D19" s="8" t="s">
        <v>4</v>
      </c>
      <c r="E19" s="8" t="s">
        <v>12</v>
      </c>
      <c r="F19" s="23">
        <v>6.6077618899999999</v>
      </c>
    </row>
    <row r="20" spans="1:6">
      <c r="A20" s="1" t="s">
        <v>21</v>
      </c>
      <c r="B20" s="1" t="s">
        <v>279</v>
      </c>
      <c r="C20" s="8">
        <v>2010</v>
      </c>
      <c r="D20" s="8" t="s">
        <v>4</v>
      </c>
      <c r="E20" s="8" t="s">
        <v>12</v>
      </c>
      <c r="F20" s="23">
        <v>3.54264687</v>
      </c>
    </row>
    <row r="21" spans="1:6">
      <c r="A21" s="1" t="s">
        <v>22</v>
      </c>
      <c r="B21" s="1" t="s">
        <v>280</v>
      </c>
      <c r="C21" s="8">
        <v>2010</v>
      </c>
      <c r="D21" s="8" t="s">
        <v>4</v>
      </c>
      <c r="E21" s="8" t="s">
        <v>12</v>
      </c>
      <c r="F21" s="23">
        <v>1.5229933</v>
      </c>
    </row>
    <row r="22" spans="1:6">
      <c r="A22" s="1" t="s">
        <v>23</v>
      </c>
      <c r="B22" s="1" t="s">
        <v>281</v>
      </c>
      <c r="C22" s="8">
        <v>2010</v>
      </c>
      <c r="D22" s="8" t="s">
        <v>4</v>
      </c>
      <c r="E22" s="8" t="s">
        <v>12</v>
      </c>
      <c r="F22" s="23">
        <v>17.663262799999998</v>
      </c>
    </row>
    <row r="23" spans="1:6">
      <c r="A23" s="1" t="s">
        <v>24</v>
      </c>
      <c r="B23" s="1" t="s">
        <v>282</v>
      </c>
      <c r="C23" s="8">
        <v>2010</v>
      </c>
      <c r="D23" s="8" t="s">
        <v>4</v>
      </c>
      <c r="E23" s="8" t="s">
        <v>12</v>
      </c>
      <c r="F23" s="23">
        <v>8.69256545</v>
      </c>
    </row>
    <row r="24" spans="1:6">
      <c r="A24" s="1" t="s">
        <v>25</v>
      </c>
      <c r="B24" s="1" t="s">
        <v>283</v>
      </c>
      <c r="C24" s="8">
        <v>2010</v>
      </c>
      <c r="D24" s="8" t="s">
        <v>4</v>
      </c>
      <c r="E24" s="8" t="s">
        <v>12</v>
      </c>
      <c r="F24" s="23">
        <v>2.5110659599999998</v>
      </c>
    </row>
    <row r="25" spans="1:6">
      <c r="A25" s="1" t="s">
        <v>26</v>
      </c>
      <c r="B25" s="1" t="s">
        <v>284</v>
      </c>
      <c r="C25" s="8">
        <v>2010</v>
      </c>
      <c r="D25" s="8" t="s">
        <v>4</v>
      </c>
      <c r="E25" s="8" t="s">
        <v>12</v>
      </c>
      <c r="F25" s="23">
        <v>3.53981579</v>
      </c>
    </row>
    <row r="26" spans="1:6">
      <c r="A26" s="1" t="s">
        <v>27</v>
      </c>
      <c r="B26" s="1" t="s">
        <v>285</v>
      </c>
      <c r="C26" s="8">
        <v>2010</v>
      </c>
      <c r="D26" s="8" t="s">
        <v>4</v>
      </c>
      <c r="E26" s="8" t="s">
        <v>12</v>
      </c>
      <c r="F26" s="23">
        <v>7.6039015299999999</v>
      </c>
    </row>
    <row r="27" spans="1:6">
      <c r="A27" s="1" t="s">
        <v>28</v>
      </c>
      <c r="B27" s="1" t="s">
        <v>286</v>
      </c>
      <c r="C27" s="8">
        <v>2010</v>
      </c>
      <c r="D27" s="8" t="s">
        <v>4</v>
      </c>
      <c r="E27" s="8" t="s">
        <v>12</v>
      </c>
      <c r="F27" s="23">
        <v>5.5709065300000002</v>
      </c>
    </row>
    <row r="28" spans="1:6">
      <c r="A28" s="1" t="s">
        <v>29</v>
      </c>
      <c r="B28" s="1" t="s">
        <v>287</v>
      </c>
      <c r="C28" s="8">
        <v>2010</v>
      </c>
      <c r="D28" s="8" t="s">
        <v>4</v>
      </c>
      <c r="E28" s="8" t="s">
        <v>12</v>
      </c>
      <c r="F28" s="23">
        <v>4.8232525600000002</v>
      </c>
    </row>
    <row r="29" spans="1:6">
      <c r="A29" s="1" t="s">
        <v>30</v>
      </c>
      <c r="B29" s="1" t="s">
        <v>288</v>
      </c>
      <c r="C29" s="8">
        <v>2010</v>
      </c>
      <c r="D29" s="8" t="s">
        <v>4</v>
      </c>
      <c r="E29" s="8" t="s">
        <v>12</v>
      </c>
      <c r="F29" s="23">
        <v>5.4823912100000003</v>
      </c>
    </row>
    <row r="30" spans="1:6">
      <c r="A30" s="1" t="s">
        <v>31</v>
      </c>
      <c r="B30" s="1" t="s">
        <v>289</v>
      </c>
      <c r="C30" s="8">
        <v>2010</v>
      </c>
      <c r="D30" s="8" t="s">
        <v>4</v>
      </c>
      <c r="E30" s="8" t="s">
        <v>12</v>
      </c>
      <c r="F30" s="23">
        <v>3.1194466599999999</v>
      </c>
    </row>
    <row r="31" spans="1:6">
      <c r="A31" s="1" t="s">
        <v>32</v>
      </c>
      <c r="B31" s="1" t="s">
        <v>290</v>
      </c>
      <c r="C31" s="8">
        <v>2010</v>
      </c>
      <c r="D31" s="8" t="s">
        <v>4</v>
      </c>
      <c r="E31" s="8" t="s">
        <v>12</v>
      </c>
      <c r="F31" s="23">
        <v>3.1872682600000002</v>
      </c>
    </row>
    <row r="32" spans="1:6">
      <c r="A32" s="1" t="s">
        <v>33</v>
      </c>
      <c r="B32" s="1" t="s">
        <v>291</v>
      </c>
      <c r="C32" s="8">
        <v>2010</v>
      </c>
      <c r="D32" s="8" t="s">
        <v>4</v>
      </c>
      <c r="E32" s="8" t="s">
        <v>12</v>
      </c>
      <c r="F32" s="23">
        <v>11.047829399999999</v>
      </c>
    </row>
    <row r="33" spans="1:6">
      <c r="A33" s="1" t="s">
        <v>34</v>
      </c>
      <c r="B33" s="1" t="s">
        <v>292</v>
      </c>
      <c r="C33" s="8">
        <v>2010</v>
      </c>
      <c r="D33" s="8" t="s">
        <v>4</v>
      </c>
      <c r="E33" s="8" t="s">
        <v>12</v>
      </c>
      <c r="F33" s="23">
        <v>2.6685749099999998</v>
      </c>
    </row>
    <row r="34" spans="1:6">
      <c r="A34" s="1" t="s">
        <v>35</v>
      </c>
      <c r="B34" s="1" t="s">
        <v>293</v>
      </c>
      <c r="C34" s="8">
        <v>2010</v>
      </c>
      <c r="D34" s="8" t="s">
        <v>4</v>
      </c>
      <c r="E34" s="8" t="s">
        <v>12</v>
      </c>
      <c r="F34" s="23">
        <v>2.48030046</v>
      </c>
    </row>
    <row r="35" spans="1:6">
      <c r="A35" s="3" t="s">
        <v>3</v>
      </c>
      <c r="B35" s="1" t="s">
        <v>261</v>
      </c>
      <c r="C35" s="8">
        <v>2014</v>
      </c>
      <c r="D35" s="8" t="s">
        <v>4</v>
      </c>
      <c r="E35" s="8" t="s">
        <v>12</v>
      </c>
      <c r="F35" s="8">
        <v>2.700839695</v>
      </c>
    </row>
    <row r="36" spans="1:6">
      <c r="A36" s="3" t="s">
        <v>4</v>
      </c>
      <c r="B36" s="1" t="s">
        <v>262</v>
      </c>
      <c r="C36" s="8">
        <v>2014</v>
      </c>
      <c r="D36" s="12" t="s">
        <v>4</v>
      </c>
      <c r="E36" s="12" t="s">
        <v>12</v>
      </c>
      <c r="F36" s="8">
        <v>0.76868793000000002</v>
      </c>
    </row>
    <row r="37" spans="1:6">
      <c r="A37" s="1" t="s">
        <v>5</v>
      </c>
      <c r="B37" s="1" t="s">
        <v>263</v>
      </c>
      <c r="C37" s="8">
        <v>2014</v>
      </c>
      <c r="D37" s="8" t="s">
        <v>4</v>
      </c>
      <c r="E37" s="8" t="s">
        <v>12</v>
      </c>
      <c r="F37" s="8">
        <v>1.9729984840000001</v>
      </c>
    </row>
    <row r="38" spans="1:6">
      <c r="A38" s="1" t="s">
        <v>6</v>
      </c>
      <c r="B38" s="1" t="s">
        <v>264</v>
      </c>
      <c r="C38" s="8">
        <v>2014</v>
      </c>
      <c r="D38" s="8" t="s">
        <v>4</v>
      </c>
      <c r="E38" s="8" t="s">
        <v>12</v>
      </c>
      <c r="F38" s="8">
        <v>2.9077223700000001</v>
      </c>
    </row>
    <row r="39" spans="1:6">
      <c r="A39" s="1" t="s">
        <v>7</v>
      </c>
      <c r="B39" s="1" t="s">
        <v>265</v>
      </c>
      <c r="C39" s="8">
        <v>2014</v>
      </c>
      <c r="D39" s="8" t="s">
        <v>4</v>
      </c>
      <c r="E39" s="8" t="s">
        <v>12</v>
      </c>
      <c r="F39" s="8">
        <v>1.6676255659999999</v>
      </c>
    </row>
    <row r="40" spans="1:6">
      <c r="A40" s="1" t="s">
        <v>8</v>
      </c>
      <c r="B40" s="1" t="s">
        <v>266</v>
      </c>
      <c r="C40" s="8">
        <v>2014</v>
      </c>
      <c r="D40" s="8" t="s">
        <v>4</v>
      </c>
      <c r="E40" s="8" t="s">
        <v>12</v>
      </c>
      <c r="F40" s="8">
        <v>0.54529894199999995</v>
      </c>
    </row>
    <row r="41" spans="1:6">
      <c r="A41" s="1" t="s">
        <v>9</v>
      </c>
      <c r="B41" s="1" t="s">
        <v>267</v>
      </c>
      <c r="C41" s="8">
        <v>2014</v>
      </c>
      <c r="D41" s="8" t="s">
        <v>4</v>
      </c>
      <c r="E41" s="8" t="s">
        <v>12</v>
      </c>
      <c r="F41" s="8">
        <v>2.6114531799999998</v>
      </c>
    </row>
    <row r="42" spans="1:6">
      <c r="A42" s="1" t="s">
        <v>10</v>
      </c>
      <c r="B42" s="1" t="s">
        <v>268</v>
      </c>
      <c r="C42" s="8">
        <v>2014</v>
      </c>
      <c r="D42" s="8" t="s">
        <v>4</v>
      </c>
      <c r="E42" s="8" t="s">
        <v>12</v>
      </c>
      <c r="F42" s="8">
        <v>7.6228785749999997</v>
      </c>
    </row>
    <row r="43" spans="1:6">
      <c r="A43" s="1" t="s">
        <v>11</v>
      </c>
      <c r="B43" s="1" t="s">
        <v>269</v>
      </c>
      <c r="C43" s="8">
        <v>2014</v>
      </c>
      <c r="D43" s="8" t="s">
        <v>4</v>
      </c>
      <c r="E43" s="8" t="s">
        <v>12</v>
      </c>
      <c r="F43" s="8">
        <v>1.2693444949999999</v>
      </c>
    </row>
    <row r="44" spans="1:6">
      <c r="A44" s="1" t="s">
        <v>12</v>
      </c>
      <c r="B44" s="1" t="s">
        <v>270</v>
      </c>
      <c r="C44" s="8">
        <v>2014</v>
      </c>
      <c r="D44" s="8" t="s">
        <v>4</v>
      </c>
      <c r="E44" s="8" t="s">
        <v>12</v>
      </c>
      <c r="F44" s="8">
        <v>0.77389692600000004</v>
      </c>
    </row>
    <row r="45" spans="1:6">
      <c r="A45" s="1" t="s">
        <v>13</v>
      </c>
      <c r="B45" s="1" t="s">
        <v>271</v>
      </c>
      <c r="C45" s="8">
        <v>2014</v>
      </c>
      <c r="D45" s="8" t="s">
        <v>4</v>
      </c>
      <c r="E45" s="8" t="s">
        <v>12</v>
      </c>
      <c r="F45" s="8">
        <v>2.1788182200000001</v>
      </c>
    </row>
    <row r="46" spans="1:6">
      <c r="A46" s="1" t="s">
        <v>14</v>
      </c>
      <c r="B46" s="1" t="s">
        <v>272</v>
      </c>
      <c r="C46" s="8">
        <v>2014</v>
      </c>
      <c r="D46" s="8" t="s">
        <v>4</v>
      </c>
      <c r="E46" s="8" t="s">
        <v>12</v>
      </c>
      <c r="F46" s="8">
        <v>1.2598282220000001</v>
      </c>
    </row>
    <row r="47" spans="1:6">
      <c r="A47" s="1" t="s">
        <v>15</v>
      </c>
      <c r="B47" s="1" t="s">
        <v>273</v>
      </c>
      <c r="C47" s="8">
        <v>2014</v>
      </c>
      <c r="D47" s="8" t="s">
        <v>4</v>
      </c>
      <c r="E47" s="8" t="s">
        <v>12</v>
      </c>
      <c r="F47" s="8">
        <v>10.42856604</v>
      </c>
    </row>
    <row r="48" spans="1:6">
      <c r="A48" s="1" t="s">
        <v>16</v>
      </c>
      <c r="B48" s="1" t="s">
        <v>274</v>
      </c>
      <c r="C48" s="8">
        <v>2014</v>
      </c>
      <c r="D48" s="8" t="s">
        <v>4</v>
      </c>
      <c r="E48" s="8" t="s">
        <v>12</v>
      </c>
      <c r="F48" s="8">
        <v>2.3453227299999999</v>
      </c>
    </row>
    <row r="49" spans="1:6">
      <c r="A49" s="1" t="s">
        <v>17</v>
      </c>
      <c r="B49" s="1" t="s">
        <v>275</v>
      </c>
      <c r="C49" s="8">
        <v>2014</v>
      </c>
      <c r="D49" s="8" t="s">
        <v>4</v>
      </c>
      <c r="E49" s="8" t="s">
        <v>12</v>
      </c>
      <c r="F49" s="8">
        <v>0.61811892499999999</v>
      </c>
    </row>
    <row r="50" spans="1:6">
      <c r="A50" s="1" t="s">
        <v>18</v>
      </c>
      <c r="B50" s="1" t="s">
        <v>276</v>
      </c>
      <c r="C50" s="8">
        <v>2014</v>
      </c>
      <c r="D50" s="8" t="s">
        <v>4</v>
      </c>
      <c r="E50" s="8" t="s">
        <v>12</v>
      </c>
      <c r="F50" s="8">
        <v>1.2134294940000001</v>
      </c>
    </row>
    <row r="51" spans="1:6">
      <c r="A51" s="1" t="s">
        <v>19</v>
      </c>
      <c r="B51" s="1" t="s">
        <v>277</v>
      </c>
      <c r="C51" s="8">
        <v>2014</v>
      </c>
      <c r="D51" s="8" t="s">
        <v>4</v>
      </c>
      <c r="E51" s="8" t="s">
        <v>12</v>
      </c>
      <c r="F51" s="8">
        <v>5.1440709269999996</v>
      </c>
    </row>
    <row r="52" spans="1:6">
      <c r="A52" s="1" t="s">
        <v>20</v>
      </c>
      <c r="B52" s="1" t="s">
        <v>278</v>
      </c>
      <c r="C52" s="8">
        <v>2014</v>
      </c>
      <c r="D52" s="8" t="s">
        <v>4</v>
      </c>
      <c r="E52" s="8" t="s">
        <v>12</v>
      </c>
      <c r="F52" s="8">
        <v>4.4503384290000003</v>
      </c>
    </row>
    <row r="53" spans="1:6">
      <c r="A53" s="1" t="s">
        <v>21</v>
      </c>
      <c r="B53" s="1" t="s">
        <v>279</v>
      </c>
      <c r="C53" s="8">
        <v>2014</v>
      </c>
      <c r="D53" s="8" t="s">
        <v>4</v>
      </c>
      <c r="E53" s="8" t="s">
        <v>12</v>
      </c>
      <c r="F53" s="8">
        <v>2.472346194</v>
      </c>
    </row>
    <row r="54" spans="1:6">
      <c r="A54" s="1" t="s">
        <v>22</v>
      </c>
      <c r="B54" s="1" t="s">
        <v>280</v>
      </c>
      <c r="C54" s="8">
        <v>2014</v>
      </c>
      <c r="D54" s="8" t="s">
        <v>4</v>
      </c>
      <c r="E54" s="8" t="s">
        <v>12</v>
      </c>
      <c r="F54" s="8">
        <v>0.33647962599999998</v>
      </c>
    </row>
    <row r="55" spans="1:6">
      <c r="A55" s="1" t="s">
        <v>23</v>
      </c>
      <c r="B55" s="1" t="s">
        <v>281</v>
      </c>
      <c r="C55" s="8">
        <v>2014</v>
      </c>
      <c r="D55" s="8" t="s">
        <v>4</v>
      </c>
      <c r="E55" s="8" t="s">
        <v>12</v>
      </c>
      <c r="F55" s="8">
        <v>8.1507603779999993</v>
      </c>
    </row>
    <row r="56" spans="1:6">
      <c r="A56" s="1" t="s">
        <v>24</v>
      </c>
      <c r="B56" s="1" t="s">
        <v>282</v>
      </c>
      <c r="C56" s="8">
        <v>2014</v>
      </c>
      <c r="D56" s="8" t="s">
        <v>4</v>
      </c>
      <c r="E56" s="8" t="s">
        <v>12</v>
      </c>
      <c r="F56" s="8">
        <v>4.5270403330000004</v>
      </c>
    </row>
    <row r="57" spans="1:6">
      <c r="A57" s="1" t="s">
        <v>25</v>
      </c>
      <c r="B57" s="1" t="s">
        <v>283</v>
      </c>
      <c r="C57" s="8">
        <v>2014</v>
      </c>
      <c r="D57" s="8" t="s">
        <v>4</v>
      </c>
      <c r="E57" s="8" t="s">
        <v>12</v>
      </c>
      <c r="F57" s="8">
        <v>1.733250535</v>
      </c>
    </row>
    <row r="58" spans="1:6">
      <c r="A58" s="1" t="s">
        <v>26</v>
      </c>
      <c r="B58" s="1" t="s">
        <v>284</v>
      </c>
      <c r="C58" s="8">
        <v>2014</v>
      </c>
      <c r="D58" s="8" t="s">
        <v>4</v>
      </c>
      <c r="E58" s="8" t="s">
        <v>12</v>
      </c>
      <c r="F58" s="8">
        <v>2.1882578279999998</v>
      </c>
    </row>
    <row r="59" spans="1:6">
      <c r="A59" s="1" t="s">
        <v>27</v>
      </c>
      <c r="B59" s="1" t="s">
        <v>285</v>
      </c>
      <c r="C59" s="8">
        <v>2014</v>
      </c>
      <c r="D59" s="8" t="s">
        <v>4</v>
      </c>
      <c r="E59" s="8" t="s">
        <v>12</v>
      </c>
      <c r="F59" s="8">
        <v>4.7294514400000001</v>
      </c>
    </row>
    <row r="60" spans="1:6">
      <c r="A60" s="1" t="s">
        <v>28</v>
      </c>
      <c r="B60" s="1" t="s">
        <v>286</v>
      </c>
      <c r="C60" s="8">
        <v>2014</v>
      </c>
      <c r="D60" s="8" t="s">
        <v>4</v>
      </c>
      <c r="E60" s="8" t="s">
        <v>12</v>
      </c>
      <c r="F60" s="8">
        <v>3.341425589</v>
      </c>
    </row>
    <row r="61" spans="1:6">
      <c r="A61" s="1" t="s">
        <v>29</v>
      </c>
      <c r="B61" s="1" t="s">
        <v>287</v>
      </c>
      <c r="C61" s="8">
        <v>2014</v>
      </c>
      <c r="D61" s="8" t="s">
        <v>4</v>
      </c>
      <c r="E61" s="8" t="s">
        <v>12</v>
      </c>
      <c r="F61" s="8">
        <v>0.98072325299999996</v>
      </c>
    </row>
    <row r="62" spans="1:6">
      <c r="A62" s="1" t="s">
        <v>30</v>
      </c>
      <c r="B62" s="1" t="s">
        <v>288</v>
      </c>
      <c r="C62" s="8">
        <v>2014</v>
      </c>
      <c r="D62" s="8" t="s">
        <v>4</v>
      </c>
      <c r="E62" s="8" t="s">
        <v>12</v>
      </c>
      <c r="F62" s="8">
        <v>2.449517207</v>
      </c>
    </row>
    <row r="63" spans="1:6">
      <c r="A63" s="1" t="s">
        <v>31</v>
      </c>
      <c r="B63" s="1" t="s">
        <v>289</v>
      </c>
      <c r="C63" s="8">
        <v>2014</v>
      </c>
      <c r="D63" s="8" t="s">
        <v>4</v>
      </c>
      <c r="E63" s="8" t="s">
        <v>12</v>
      </c>
      <c r="F63" s="8">
        <v>2.342814057</v>
      </c>
    </row>
    <row r="64" spans="1:6">
      <c r="A64" s="1" t="s">
        <v>32</v>
      </c>
      <c r="B64" s="1" t="s">
        <v>290</v>
      </c>
      <c r="C64" s="8">
        <v>2014</v>
      </c>
      <c r="D64" s="8" t="s">
        <v>4</v>
      </c>
      <c r="E64" s="8" t="s">
        <v>12</v>
      </c>
      <c r="F64" s="8">
        <v>0.79716885900000001</v>
      </c>
    </row>
    <row r="65" spans="1:6">
      <c r="A65" s="1" t="s">
        <v>33</v>
      </c>
      <c r="B65" s="1" t="s">
        <v>291</v>
      </c>
      <c r="C65" s="8">
        <v>2014</v>
      </c>
      <c r="D65" s="8" t="s">
        <v>4</v>
      </c>
      <c r="E65" s="8" t="s">
        <v>12</v>
      </c>
      <c r="F65" s="8">
        <v>4.3211813250000004</v>
      </c>
    </row>
    <row r="66" spans="1:6">
      <c r="A66" s="1" t="s">
        <v>34</v>
      </c>
      <c r="B66" s="1" t="s">
        <v>292</v>
      </c>
      <c r="C66" s="8">
        <v>2014</v>
      </c>
      <c r="D66" s="8" t="s">
        <v>4</v>
      </c>
      <c r="E66" s="8" t="s">
        <v>12</v>
      </c>
      <c r="F66" s="8">
        <v>1.680454042</v>
      </c>
    </row>
    <row r="67" spans="1:6">
      <c r="A67" s="1" t="s">
        <v>35</v>
      </c>
      <c r="B67" s="1" t="s">
        <v>293</v>
      </c>
      <c r="C67" s="8">
        <v>2014</v>
      </c>
      <c r="D67" s="8" t="s">
        <v>4</v>
      </c>
      <c r="E67" s="8" t="s">
        <v>12</v>
      </c>
      <c r="F67" s="8">
        <v>0.63393616699999999</v>
      </c>
    </row>
    <row r="68" spans="1:6">
      <c r="A68" s="3" t="s">
        <v>3</v>
      </c>
      <c r="B68" s="1" t="s">
        <v>261</v>
      </c>
      <c r="C68" s="8">
        <v>2015</v>
      </c>
      <c r="D68" s="8" t="s">
        <v>4</v>
      </c>
      <c r="E68" s="8" t="s">
        <v>12</v>
      </c>
      <c r="F68" s="8">
        <v>2.7655570570000001</v>
      </c>
    </row>
    <row r="69" spans="1:6">
      <c r="A69" s="3" t="s">
        <v>4</v>
      </c>
      <c r="B69" s="1" t="s">
        <v>262</v>
      </c>
      <c r="C69" s="8">
        <v>2015</v>
      </c>
      <c r="D69" s="8" t="s">
        <v>4</v>
      </c>
      <c r="E69" s="8" t="s">
        <v>12</v>
      </c>
      <c r="F69" s="8">
        <v>0.41102550999999998</v>
      </c>
    </row>
    <row r="70" spans="1:6">
      <c r="A70" s="1" t="s">
        <v>5</v>
      </c>
      <c r="B70" s="1" t="s">
        <v>263</v>
      </c>
      <c r="C70" s="8">
        <v>2015</v>
      </c>
      <c r="D70" s="8" t="s">
        <v>4</v>
      </c>
      <c r="E70" s="8" t="s">
        <v>12</v>
      </c>
      <c r="F70" s="8">
        <v>1.572889368</v>
      </c>
    </row>
    <row r="71" spans="1:6">
      <c r="A71" s="1" t="s">
        <v>6</v>
      </c>
      <c r="B71" s="1" t="s">
        <v>264</v>
      </c>
      <c r="C71" s="8">
        <v>2015</v>
      </c>
      <c r="D71" s="8" t="s">
        <v>4</v>
      </c>
      <c r="E71" s="8" t="s">
        <v>12</v>
      </c>
      <c r="F71" s="8">
        <v>2.6080847280000001</v>
      </c>
    </row>
    <row r="72" spans="1:6">
      <c r="A72" s="1" t="s">
        <v>7</v>
      </c>
      <c r="B72" s="1" t="s">
        <v>265</v>
      </c>
      <c r="C72" s="8">
        <v>2015</v>
      </c>
      <c r="D72" s="8" t="s">
        <v>4</v>
      </c>
      <c r="E72" s="8" t="s">
        <v>12</v>
      </c>
      <c r="F72" s="8">
        <v>1.822302927</v>
      </c>
    </row>
    <row r="73" spans="1:6">
      <c r="A73" s="1" t="s">
        <v>8</v>
      </c>
      <c r="B73" s="1" t="s">
        <v>266</v>
      </c>
      <c r="C73" s="8">
        <v>2015</v>
      </c>
      <c r="D73" s="8" t="s">
        <v>4</v>
      </c>
      <c r="E73" s="8" t="s">
        <v>12</v>
      </c>
      <c r="F73" s="8">
        <v>0.40069072</v>
      </c>
    </row>
    <row r="74" spans="1:6">
      <c r="A74" s="1" t="s">
        <v>9</v>
      </c>
      <c r="B74" s="1" t="s">
        <v>267</v>
      </c>
      <c r="C74" s="8">
        <v>2015</v>
      </c>
      <c r="D74" s="8" t="s">
        <v>4</v>
      </c>
      <c r="E74" s="8" t="s">
        <v>12</v>
      </c>
      <c r="F74" s="8">
        <v>0.333600075</v>
      </c>
    </row>
    <row r="75" spans="1:6">
      <c r="A75" s="1" t="s">
        <v>10</v>
      </c>
      <c r="B75" s="1" t="s">
        <v>268</v>
      </c>
      <c r="C75" s="8">
        <v>2015</v>
      </c>
      <c r="D75" s="8" t="s">
        <v>4</v>
      </c>
      <c r="E75" s="8" t="s">
        <v>12</v>
      </c>
      <c r="F75" s="8">
        <v>14.61535396</v>
      </c>
    </row>
    <row r="76" spans="1:6">
      <c r="A76" s="1" t="s">
        <v>11</v>
      </c>
      <c r="B76" s="1" t="s">
        <v>269</v>
      </c>
      <c r="C76" s="8">
        <v>2015</v>
      </c>
      <c r="D76" s="8" t="s">
        <v>4</v>
      </c>
      <c r="E76" s="8" t="s">
        <v>12</v>
      </c>
      <c r="F76" s="8">
        <v>2.9954031429999999</v>
      </c>
    </row>
    <row r="77" spans="1:6">
      <c r="A77" s="1" t="s">
        <v>12</v>
      </c>
      <c r="B77" s="1" t="s">
        <v>270</v>
      </c>
      <c r="C77" s="8">
        <v>2015</v>
      </c>
      <c r="D77" s="8" t="s">
        <v>4</v>
      </c>
      <c r="E77" s="8" t="s">
        <v>12</v>
      </c>
      <c r="F77" s="8">
        <v>0.21293809599999999</v>
      </c>
    </row>
    <row r="78" spans="1:6">
      <c r="A78" s="1" t="s">
        <v>13</v>
      </c>
      <c r="B78" s="1" t="s">
        <v>271</v>
      </c>
      <c r="C78" s="8">
        <v>2015</v>
      </c>
      <c r="D78" s="8" t="s">
        <v>4</v>
      </c>
      <c r="E78" s="8" t="s">
        <v>12</v>
      </c>
      <c r="F78" s="8">
        <v>1.715887398</v>
      </c>
    </row>
    <row r="79" spans="1:6">
      <c r="A79" s="1" t="s">
        <v>14</v>
      </c>
      <c r="B79" s="1" t="s">
        <v>272</v>
      </c>
      <c r="C79" s="8">
        <v>2015</v>
      </c>
      <c r="D79" s="8" t="s">
        <v>4</v>
      </c>
      <c r="E79" s="8" t="s">
        <v>12</v>
      </c>
      <c r="F79" s="8">
        <v>1.3978825260000001</v>
      </c>
    </row>
    <row r="80" spans="1:6">
      <c r="A80" s="1" t="s">
        <v>15</v>
      </c>
      <c r="B80" s="1" t="s">
        <v>273</v>
      </c>
      <c r="C80" s="8">
        <v>2015</v>
      </c>
      <c r="D80" s="8" t="s">
        <v>4</v>
      </c>
      <c r="E80" s="8" t="s">
        <v>12</v>
      </c>
      <c r="F80" s="8">
        <v>12.07820463</v>
      </c>
    </row>
    <row r="81" spans="1:6">
      <c r="A81" s="1" t="s">
        <v>16</v>
      </c>
      <c r="B81" s="1" t="s">
        <v>274</v>
      </c>
      <c r="C81" s="8">
        <v>2015</v>
      </c>
      <c r="D81" s="8" t="s">
        <v>4</v>
      </c>
      <c r="E81" s="8" t="s">
        <v>12</v>
      </c>
      <c r="F81" s="8">
        <v>2.9965273890000002</v>
      </c>
    </row>
    <row r="82" spans="1:6">
      <c r="A82" s="1" t="s">
        <v>17</v>
      </c>
      <c r="B82" s="1" t="s">
        <v>275</v>
      </c>
      <c r="C82" s="8">
        <v>2015</v>
      </c>
      <c r="D82" s="8" t="s">
        <v>4</v>
      </c>
      <c r="E82" s="8" t="s">
        <v>12</v>
      </c>
      <c r="F82" s="8">
        <v>0.80629975099999995</v>
      </c>
    </row>
    <row r="83" spans="1:6">
      <c r="A83" s="1" t="s">
        <v>18</v>
      </c>
      <c r="B83" s="1" t="s">
        <v>276</v>
      </c>
      <c r="C83" s="8">
        <v>2015</v>
      </c>
      <c r="D83" s="8" t="s">
        <v>4</v>
      </c>
      <c r="E83" s="8" t="s">
        <v>12</v>
      </c>
      <c r="F83" s="8">
        <v>0.91059836699999996</v>
      </c>
    </row>
    <row r="84" spans="1:6">
      <c r="A84" s="1" t="s">
        <v>19</v>
      </c>
      <c r="B84" s="1" t="s">
        <v>277</v>
      </c>
      <c r="C84" s="8">
        <v>2015</v>
      </c>
      <c r="D84" s="8" t="s">
        <v>4</v>
      </c>
      <c r="E84" s="8" t="s">
        <v>12</v>
      </c>
      <c r="F84" s="8">
        <v>3.4456348999999999</v>
      </c>
    </row>
    <row r="85" spans="1:6">
      <c r="A85" s="1" t="s">
        <v>20</v>
      </c>
      <c r="B85" s="1" t="s">
        <v>278</v>
      </c>
      <c r="C85" s="8">
        <v>2015</v>
      </c>
      <c r="D85" s="8" t="s">
        <v>4</v>
      </c>
      <c r="E85" s="8" t="s">
        <v>12</v>
      </c>
      <c r="F85" s="8">
        <v>4.3139148570000003</v>
      </c>
    </row>
    <row r="86" spans="1:6">
      <c r="A86" s="1" t="s">
        <v>21</v>
      </c>
      <c r="B86" s="1" t="s">
        <v>279</v>
      </c>
      <c r="C86" s="8">
        <v>2015</v>
      </c>
      <c r="D86" s="8" t="s">
        <v>4</v>
      </c>
      <c r="E86" s="8" t="s">
        <v>12</v>
      </c>
      <c r="F86" s="8">
        <v>2.813217678</v>
      </c>
    </row>
    <row r="87" spans="1:6">
      <c r="A87" s="1" t="s">
        <v>22</v>
      </c>
      <c r="B87" s="1" t="s">
        <v>280</v>
      </c>
      <c r="C87" s="8">
        <v>2015</v>
      </c>
      <c r="D87" s="8" t="s">
        <v>4</v>
      </c>
      <c r="E87" s="8" t="s">
        <v>12</v>
      </c>
      <c r="F87" s="8">
        <v>0.41572320200000001</v>
      </c>
    </row>
    <row r="88" spans="1:6">
      <c r="A88" s="1" t="s">
        <v>23</v>
      </c>
      <c r="B88" s="1" t="s">
        <v>281</v>
      </c>
      <c r="C88" s="8">
        <v>2015</v>
      </c>
      <c r="D88" s="8" t="s">
        <v>4</v>
      </c>
      <c r="E88" s="8" t="s">
        <v>12</v>
      </c>
      <c r="F88" s="8">
        <v>5.9141227519999999</v>
      </c>
    </row>
    <row r="89" spans="1:6">
      <c r="A89" s="1" t="s">
        <v>24</v>
      </c>
      <c r="B89" s="1" t="s">
        <v>282</v>
      </c>
      <c r="C89" s="8">
        <v>2015</v>
      </c>
      <c r="D89" s="8" t="s">
        <v>4</v>
      </c>
      <c r="E89" s="8" t="s">
        <v>12</v>
      </c>
      <c r="F89" s="8">
        <v>4.1202438649999999</v>
      </c>
    </row>
    <row r="90" spans="1:6">
      <c r="A90" s="1" t="s">
        <v>25</v>
      </c>
      <c r="B90" s="1" t="s">
        <v>283</v>
      </c>
      <c r="C90" s="8">
        <v>2015</v>
      </c>
      <c r="D90" s="8" t="s">
        <v>4</v>
      </c>
      <c r="E90" s="8" t="s">
        <v>12</v>
      </c>
      <c r="F90" s="8">
        <v>1.479866927</v>
      </c>
    </row>
    <row r="91" spans="1:6">
      <c r="A91" s="1" t="s">
        <v>26</v>
      </c>
      <c r="B91" s="1" t="s">
        <v>284</v>
      </c>
      <c r="C91" s="8">
        <v>2015</v>
      </c>
      <c r="D91" s="8" t="s">
        <v>4</v>
      </c>
      <c r="E91" s="8" t="s">
        <v>12</v>
      </c>
      <c r="F91" s="8">
        <v>2.5274249420000001</v>
      </c>
    </row>
    <row r="92" spans="1:6">
      <c r="A92" s="1" t="s">
        <v>27</v>
      </c>
      <c r="B92" s="1" t="s">
        <v>285</v>
      </c>
      <c r="C92" s="8">
        <v>2015</v>
      </c>
      <c r="D92" s="8" t="s">
        <v>4</v>
      </c>
      <c r="E92" s="8" t="s">
        <v>12</v>
      </c>
      <c r="F92" s="8">
        <v>4.4238970310000001</v>
      </c>
    </row>
    <row r="93" spans="1:6">
      <c r="A93" s="1" t="s">
        <v>28</v>
      </c>
      <c r="B93" s="1" t="s">
        <v>286</v>
      </c>
      <c r="C93" s="8">
        <v>2015</v>
      </c>
      <c r="D93" s="8" t="s">
        <v>4</v>
      </c>
      <c r="E93" s="8" t="s">
        <v>12</v>
      </c>
      <c r="F93" s="8">
        <v>2.111853988</v>
      </c>
    </row>
    <row r="94" spans="1:6">
      <c r="A94" s="1" t="s">
        <v>29</v>
      </c>
      <c r="B94" s="1" t="s">
        <v>287</v>
      </c>
      <c r="C94" s="8">
        <v>2015</v>
      </c>
      <c r="D94" s="8" t="s">
        <v>4</v>
      </c>
      <c r="E94" s="8" t="s">
        <v>12</v>
      </c>
      <c r="F94" s="8">
        <v>2.429746669</v>
      </c>
    </row>
    <row r="95" spans="1:6">
      <c r="A95" s="1" t="s">
        <v>30</v>
      </c>
      <c r="B95" s="1" t="s">
        <v>288</v>
      </c>
      <c r="C95" s="8">
        <v>2015</v>
      </c>
      <c r="D95" s="8" t="s">
        <v>4</v>
      </c>
      <c r="E95" s="8" t="s">
        <v>12</v>
      </c>
      <c r="F95" s="8">
        <v>3.314466371</v>
      </c>
    </row>
    <row r="96" spans="1:6">
      <c r="A96" s="1" t="s">
        <v>31</v>
      </c>
      <c r="B96" s="1" t="s">
        <v>289</v>
      </c>
      <c r="C96" s="8">
        <v>2015</v>
      </c>
      <c r="D96" s="8" t="s">
        <v>4</v>
      </c>
      <c r="E96" s="8" t="s">
        <v>12</v>
      </c>
      <c r="F96" s="8">
        <v>1.1698150730000001</v>
      </c>
    </row>
    <row r="97" spans="1:6">
      <c r="A97" s="1" t="s">
        <v>32</v>
      </c>
      <c r="B97" s="1" t="s">
        <v>290</v>
      </c>
      <c r="C97" s="8">
        <v>2015</v>
      </c>
      <c r="D97" s="8" t="s">
        <v>4</v>
      </c>
      <c r="E97" s="8" t="s">
        <v>12</v>
      </c>
      <c r="F97" s="8">
        <v>0.77333267500000002</v>
      </c>
    </row>
    <row r="98" spans="1:6">
      <c r="A98" s="1" t="s">
        <v>33</v>
      </c>
      <c r="B98" s="1" t="s">
        <v>291</v>
      </c>
      <c r="C98" s="8">
        <v>2015</v>
      </c>
      <c r="D98" s="8" t="s">
        <v>4</v>
      </c>
      <c r="E98" s="8" t="s">
        <v>12</v>
      </c>
      <c r="F98" s="8">
        <v>7.2036251509999998</v>
      </c>
    </row>
    <row r="99" spans="1:6">
      <c r="A99" s="1" t="s">
        <v>34</v>
      </c>
      <c r="B99" s="1" t="s">
        <v>292</v>
      </c>
      <c r="C99" s="8">
        <v>2015</v>
      </c>
      <c r="D99" s="8" t="s">
        <v>4</v>
      </c>
      <c r="E99" s="8" t="s">
        <v>12</v>
      </c>
      <c r="F99" s="8">
        <v>1.391785735</v>
      </c>
    </row>
    <row r="100" spans="1:6">
      <c r="A100" s="1" t="s">
        <v>35</v>
      </c>
      <c r="B100" s="1" t="s">
        <v>293</v>
      </c>
      <c r="C100" s="8">
        <v>2015</v>
      </c>
      <c r="D100" s="8" t="s">
        <v>4</v>
      </c>
      <c r="E100" s="8" t="s">
        <v>12</v>
      </c>
      <c r="F100" s="8">
        <v>0.81575576900000002</v>
      </c>
    </row>
    <row r="101" spans="1:6">
      <c r="A101" s="3" t="s">
        <v>3</v>
      </c>
      <c r="B101" s="1" t="s">
        <v>261</v>
      </c>
      <c r="C101" s="8">
        <v>2016</v>
      </c>
      <c r="D101" s="8" t="s">
        <v>4</v>
      </c>
      <c r="E101" s="8" t="s">
        <v>12</v>
      </c>
      <c r="F101" s="8">
        <v>2.5504361850000001</v>
      </c>
    </row>
    <row r="102" spans="1:6">
      <c r="A102" s="3" t="s">
        <v>4</v>
      </c>
      <c r="B102" s="1" t="s">
        <v>262</v>
      </c>
      <c r="C102" s="8">
        <v>2016</v>
      </c>
      <c r="D102" s="8" t="s">
        <v>4</v>
      </c>
      <c r="E102" s="8" t="s">
        <v>12</v>
      </c>
      <c r="F102" s="8">
        <v>0.55312263399999995</v>
      </c>
    </row>
    <row r="103" spans="1:6">
      <c r="A103" s="1" t="s">
        <v>5</v>
      </c>
      <c r="B103" s="1" t="s">
        <v>263</v>
      </c>
      <c r="C103" s="8">
        <v>2016</v>
      </c>
      <c r="D103" s="8" t="s">
        <v>4</v>
      </c>
      <c r="E103" s="8" t="s">
        <v>12</v>
      </c>
      <c r="F103" s="8">
        <v>0.79779820899999998</v>
      </c>
    </row>
    <row r="104" spans="1:6">
      <c r="A104" s="1" t="s">
        <v>6</v>
      </c>
      <c r="B104" s="1" t="s">
        <v>264</v>
      </c>
      <c r="C104" s="8">
        <v>2016</v>
      </c>
      <c r="D104" s="8" t="s">
        <v>4</v>
      </c>
      <c r="E104" s="8" t="s">
        <v>12</v>
      </c>
      <c r="F104" s="8">
        <v>2.002331109</v>
      </c>
    </row>
    <row r="105" spans="1:6">
      <c r="A105" s="1" t="s">
        <v>7</v>
      </c>
      <c r="B105" s="1" t="s">
        <v>265</v>
      </c>
      <c r="C105" s="8">
        <v>2016</v>
      </c>
      <c r="D105" s="8" t="s">
        <v>4</v>
      </c>
      <c r="E105" s="8" t="s">
        <v>12</v>
      </c>
      <c r="F105" s="8">
        <v>1.615846135</v>
      </c>
    </row>
    <row r="106" spans="1:6">
      <c r="A106" s="1" t="s">
        <v>8</v>
      </c>
      <c r="B106" s="1" t="s">
        <v>266</v>
      </c>
      <c r="C106" s="8">
        <v>2016</v>
      </c>
      <c r="D106" s="8" t="s">
        <v>4</v>
      </c>
      <c r="E106" s="8" t="s">
        <v>12</v>
      </c>
      <c r="F106" s="8">
        <v>0.52486571100000001</v>
      </c>
    </row>
    <row r="107" spans="1:6">
      <c r="A107" s="1" t="s">
        <v>9</v>
      </c>
      <c r="B107" s="1" t="s">
        <v>267</v>
      </c>
      <c r="C107" s="8">
        <v>2016</v>
      </c>
      <c r="D107" s="8" t="s">
        <v>4</v>
      </c>
      <c r="E107" s="8" t="s">
        <v>12</v>
      </c>
      <c r="F107" s="8">
        <v>1.5640990180000001</v>
      </c>
    </row>
    <row r="108" spans="1:6">
      <c r="A108" s="1" t="s">
        <v>10</v>
      </c>
      <c r="B108" s="1" t="s">
        <v>268</v>
      </c>
      <c r="C108" s="8">
        <v>2016</v>
      </c>
      <c r="D108" s="8" t="s">
        <v>4</v>
      </c>
      <c r="E108" s="8" t="s">
        <v>12</v>
      </c>
      <c r="F108" s="8">
        <v>7.8764839929999999</v>
      </c>
    </row>
    <row r="109" spans="1:6">
      <c r="A109" s="1" t="s">
        <v>11</v>
      </c>
      <c r="B109" s="1" t="s">
        <v>269</v>
      </c>
      <c r="C109" s="8">
        <v>2016</v>
      </c>
      <c r="D109" s="8" t="s">
        <v>4</v>
      </c>
      <c r="E109" s="8" t="s">
        <v>12</v>
      </c>
      <c r="F109" s="8">
        <v>0.85062079099999999</v>
      </c>
    </row>
    <row r="110" spans="1:6">
      <c r="A110" s="1" t="s">
        <v>12</v>
      </c>
      <c r="B110" s="1" t="s">
        <v>270</v>
      </c>
      <c r="C110" s="8">
        <v>2016</v>
      </c>
      <c r="D110" s="8" t="s">
        <v>4</v>
      </c>
      <c r="E110" s="8" t="s">
        <v>12</v>
      </c>
      <c r="F110" s="8">
        <v>0.48151163899999999</v>
      </c>
    </row>
    <row r="111" spans="1:6">
      <c r="A111" s="1" t="s">
        <v>13</v>
      </c>
      <c r="B111" s="1" t="s">
        <v>271</v>
      </c>
      <c r="C111" s="8">
        <v>2016</v>
      </c>
      <c r="D111" s="8" t="s">
        <v>4</v>
      </c>
      <c r="E111" s="8" t="s">
        <v>12</v>
      </c>
      <c r="F111" s="8">
        <v>0.88696170600000002</v>
      </c>
    </row>
    <row r="112" spans="1:6">
      <c r="A112" s="1" t="s">
        <v>14</v>
      </c>
      <c r="B112" s="1" t="s">
        <v>272</v>
      </c>
      <c r="C112" s="8">
        <v>2016</v>
      </c>
      <c r="D112" s="8" t="s">
        <v>4</v>
      </c>
      <c r="E112" s="8" t="s">
        <v>12</v>
      </c>
      <c r="F112" s="8">
        <v>0.76169888500000005</v>
      </c>
    </row>
    <row r="113" spans="1:6">
      <c r="A113" s="1" t="s">
        <v>15</v>
      </c>
      <c r="B113" s="1" t="s">
        <v>273</v>
      </c>
      <c r="C113" s="8">
        <v>2016</v>
      </c>
      <c r="D113" s="8" t="s">
        <v>4</v>
      </c>
      <c r="E113" s="8" t="s">
        <v>12</v>
      </c>
      <c r="F113" s="8">
        <v>9.8056936290000003</v>
      </c>
    </row>
    <row r="114" spans="1:6">
      <c r="A114" s="1" t="s">
        <v>16</v>
      </c>
      <c r="B114" s="1" t="s">
        <v>274</v>
      </c>
      <c r="C114" s="8">
        <v>2016</v>
      </c>
      <c r="D114" s="8" t="s">
        <v>4</v>
      </c>
      <c r="E114" s="8" t="s">
        <v>12</v>
      </c>
      <c r="F114" s="8">
        <v>2.5580421800000002</v>
      </c>
    </row>
    <row r="115" spans="1:6">
      <c r="A115" s="1" t="s">
        <v>17</v>
      </c>
      <c r="B115" s="1" t="s">
        <v>275</v>
      </c>
      <c r="C115" s="8">
        <v>2016</v>
      </c>
      <c r="D115" s="8" t="s">
        <v>4</v>
      </c>
      <c r="E115" s="8" t="s">
        <v>12</v>
      </c>
      <c r="F115" s="8">
        <v>1.0271861879999999</v>
      </c>
    </row>
    <row r="116" spans="1:6">
      <c r="A116" s="1" t="s">
        <v>18</v>
      </c>
      <c r="B116" s="1" t="s">
        <v>276</v>
      </c>
      <c r="C116" s="8">
        <v>2016</v>
      </c>
      <c r="D116" s="8" t="s">
        <v>4</v>
      </c>
      <c r="E116" s="8" t="s">
        <v>12</v>
      </c>
      <c r="F116" s="8">
        <v>1.0428470599999999</v>
      </c>
    </row>
    <row r="117" spans="1:6">
      <c r="A117" s="1" t="s">
        <v>19</v>
      </c>
      <c r="B117" s="1" t="s">
        <v>277</v>
      </c>
      <c r="C117" s="8">
        <v>2016</v>
      </c>
      <c r="D117" s="8" t="s">
        <v>4</v>
      </c>
      <c r="E117" s="8" t="s">
        <v>12</v>
      </c>
      <c r="F117" s="8">
        <v>3.9094119279999999</v>
      </c>
    </row>
    <row r="118" spans="1:6">
      <c r="A118" s="1" t="s">
        <v>20</v>
      </c>
      <c r="B118" s="1" t="s">
        <v>278</v>
      </c>
      <c r="C118" s="8">
        <v>2016</v>
      </c>
      <c r="D118" s="8" t="s">
        <v>4</v>
      </c>
      <c r="E118" s="8" t="s">
        <v>12</v>
      </c>
      <c r="F118" s="8">
        <v>3.0138943939999998</v>
      </c>
    </row>
    <row r="119" spans="1:6">
      <c r="A119" s="1" t="s">
        <v>21</v>
      </c>
      <c r="B119" s="1" t="s">
        <v>279</v>
      </c>
      <c r="C119" s="8">
        <v>2016</v>
      </c>
      <c r="D119" s="8" t="s">
        <v>4</v>
      </c>
      <c r="E119" s="8" t="s">
        <v>12</v>
      </c>
      <c r="F119" s="8">
        <v>2.7394142420000001</v>
      </c>
    </row>
    <row r="120" spans="1:6">
      <c r="A120" s="1" t="s">
        <v>22</v>
      </c>
      <c r="B120" s="1" t="s">
        <v>280</v>
      </c>
      <c r="C120" s="8">
        <v>2016</v>
      </c>
      <c r="D120" s="8" t="s">
        <v>4</v>
      </c>
      <c r="E120" s="8" t="s">
        <v>12</v>
      </c>
      <c r="F120" s="8">
        <v>4.2643137999999997E-2</v>
      </c>
    </row>
    <row r="121" spans="1:6">
      <c r="A121" s="1" t="s">
        <v>23</v>
      </c>
      <c r="B121" s="1" t="s">
        <v>281</v>
      </c>
      <c r="C121" s="8">
        <v>2016</v>
      </c>
      <c r="D121" s="8" t="s">
        <v>4</v>
      </c>
      <c r="E121" s="8" t="s">
        <v>12</v>
      </c>
      <c r="F121" s="8">
        <v>9.1379093939999994</v>
      </c>
    </row>
    <row r="122" spans="1:6">
      <c r="A122" s="1" t="s">
        <v>24</v>
      </c>
      <c r="B122" s="1" t="s">
        <v>282</v>
      </c>
      <c r="C122" s="8">
        <v>2016</v>
      </c>
      <c r="D122" s="8" t="s">
        <v>4</v>
      </c>
      <c r="E122" s="8" t="s">
        <v>12</v>
      </c>
      <c r="F122" s="8">
        <v>3.2117906430000001</v>
      </c>
    </row>
    <row r="123" spans="1:6">
      <c r="A123" s="1" t="s">
        <v>25</v>
      </c>
      <c r="B123" s="1" t="s">
        <v>283</v>
      </c>
      <c r="C123" s="8">
        <v>2016</v>
      </c>
      <c r="D123" s="8" t="s">
        <v>4</v>
      </c>
      <c r="E123" s="8" t="s">
        <v>12</v>
      </c>
      <c r="F123" s="8">
        <v>1.1958925579999999</v>
      </c>
    </row>
    <row r="124" spans="1:6">
      <c r="A124" s="1" t="s">
        <v>26</v>
      </c>
      <c r="B124" s="1" t="s">
        <v>284</v>
      </c>
      <c r="C124" s="8">
        <v>2016</v>
      </c>
      <c r="D124" s="8" t="s">
        <v>4</v>
      </c>
      <c r="E124" s="8" t="s">
        <v>12</v>
      </c>
      <c r="F124" s="8">
        <v>1.8355402629999999</v>
      </c>
    </row>
    <row r="125" spans="1:6">
      <c r="A125" s="1" t="s">
        <v>27</v>
      </c>
      <c r="B125" s="1" t="s">
        <v>285</v>
      </c>
      <c r="C125" s="8">
        <v>2016</v>
      </c>
      <c r="D125" s="8" t="s">
        <v>4</v>
      </c>
      <c r="E125" s="8" t="s">
        <v>12</v>
      </c>
      <c r="F125" s="8">
        <v>4.3891596369999997</v>
      </c>
    </row>
    <row r="126" spans="1:6">
      <c r="A126" s="1" t="s">
        <v>28</v>
      </c>
      <c r="B126" s="1" t="s">
        <v>286</v>
      </c>
      <c r="C126" s="8">
        <v>2016</v>
      </c>
      <c r="D126" s="8" t="s">
        <v>4</v>
      </c>
      <c r="E126" s="8" t="s">
        <v>12</v>
      </c>
      <c r="F126" s="8">
        <v>2.4446229210000001</v>
      </c>
    </row>
    <row r="127" spans="1:6">
      <c r="A127" s="1" t="s">
        <v>29</v>
      </c>
      <c r="B127" s="1" t="s">
        <v>287</v>
      </c>
      <c r="C127" s="8">
        <v>2016</v>
      </c>
      <c r="D127" s="8" t="s">
        <v>4</v>
      </c>
      <c r="E127" s="8" t="s">
        <v>12</v>
      </c>
      <c r="F127" s="8">
        <v>2.1986815220000002</v>
      </c>
    </row>
    <row r="128" spans="1:6">
      <c r="A128" s="1" t="s">
        <v>30</v>
      </c>
      <c r="B128" s="1" t="s">
        <v>288</v>
      </c>
      <c r="C128" s="8">
        <v>2016</v>
      </c>
      <c r="D128" s="8" t="s">
        <v>4</v>
      </c>
      <c r="E128" s="8" t="s">
        <v>12</v>
      </c>
      <c r="F128" s="8">
        <v>2.7596639440000001</v>
      </c>
    </row>
    <row r="129" spans="1:6">
      <c r="A129" s="1" t="s">
        <v>31</v>
      </c>
      <c r="B129" s="1" t="s">
        <v>289</v>
      </c>
      <c r="C129" s="8">
        <v>2016</v>
      </c>
      <c r="D129" s="8" t="s">
        <v>4</v>
      </c>
      <c r="E129" s="8" t="s">
        <v>12</v>
      </c>
      <c r="F129" s="8">
        <v>1.4042205000000001</v>
      </c>
    </row>
    <row r="130" spans="1:6">
      <c r="A130" s="1" t="s">
        <v>32</v>
      </c>
      <c r="B130" s="1" t="s">
        <v>290</v>
      </c>
      <c r="C130" s="8">
        <v>2016</v>
      </c>
      <c r="D130" s="8" t="s">
        <v>4</v>
      </c>
      <c r="E130" s="8" t="s">
        <v>12</v>
      </c>
      <c r="F130" s="8">
        <v>0.62390226500000001</v>
      </c>
    </row>
    <row r="131" spans="1:6">
      <c r="A131" s="1" t="s">
        <v>33</v>
      </c>
      <c r="B131" s="1" t="s">
        <v>291</v>
      </c>
      <c r="C131" s="8">
        <v>2016</v>
      </c>
      <c r="D131" s="8" t="s">
        <v>4</v>
      </c>
      <c r="E131" s="8" t="s">
        <v>12</v>
      </c>
      <c r="F131" s="8">
        <v>6.332110879</v>
      </c>
    </row>
    <row r="132" spans="1:6">
      <c r="A132" s="1" t="s">
        <v>34</v>
      </c>
      <c r="B132" s="1" t="s">
        <v>292</v>
      </c>
      <c r="C132" s="8">
        <v>2016</v>
      </c>
      <c r="D132" s="8" t="s">
        <v>4</v>
      </c>
      <c r="E132" s="8" t="s">
        <v>12</v>
      </c>
      <c r="F132" s="8">
        <v>1.6243851819999999</v>
      </c>
    </row>
    <row r="133" spans="1:6">
      <c r="A133" s="1" t="s">
        <v>35</v>
      </c>
      <c r="B133" s="1" t="s">
        <v>293</v>
      </c>
      <c r="C133" s="8">
        <v>2016</v>
      </c>
      <c r="D133" s="8" t="s">
        <v>4</v>
      </c>
      <c r="E133" s="8" t="s">
        <v>12</v>
      </c>
      <c r="F133" s="8">
        <v>0.535281216</v>
      </c>
    </row>
    <row r="134" spans="1:6">
      <c r="A134" s="3" t="s">
        <v>3</v>
      </c>
      <c r="B134" s="1" t="s">
        <v>261</v>
      </c>
      <c r="C134" s="8">
        <v>2017</v>
      </c>
      <c r="D134" s="8" t="s">
        <v>4</v>
      </c>
      <c r="E134" s="8" t="s">
        <v>12</v>
      </c>
      <c r="F134" s="8">
        <v>2.0277947900000002</v>
      </c>
    </row>
    <row r="135" spans="1:6">
      <c r="A135" s="3" t="s">
        <v>4</v>
      </c>
      <c r="B135" s="1" t="s">
        <v>262</v>
      </c>
      <c r="C135" s="8">
        <v>2017</v>
      </c>
      <c r="D135" s="8" t="s">
        <v>4</v>
      </c>
      <c r="E135" s="8" t="s">
        <v>12</v>
      </c>
      <c r="F135" s="8">
        <v>0.32733455700000003</v>
      </c>
    </row>
    <row r="136" spans="1:6">
      <c r="A136" s="1" t="s">
        <v>5</v>
      </c>
      <c r="B136" s="1" t="s">
        <v>263</v>
      </c>
      <c r="C136" s="8">
        <v>2017</v>
      </c>
      <c r="D136" s="8" t="s">
        <v>4</v>
      </c>
      <c r="E136" s="8" t="s">
        <v>12</v>
      </c>
      <c r="F136" s="8">
        <v>0.93175362399999995</v>
      </c>
    </row>
    <row r="137" spans="1:6">
      <c r="A137" s="1" t="s">
        <v>6</v>
      </c>
      <c r="B137" s="1" t="s">
        <v>264</v>
      </c>
      <c r="C137" s="8">
        <v>2017</v>
      </c>
      <c r="D137" s="8" t="s">
        <v>4</v>
      </c>
      <c r="E137" s="8" t="s">
        <v>12</v>
      </c>
      <c r="F137" s="8">
        <v>1.96716841</v>
      </c>
    </row>
    <row r="138" spans="1:6">
      <c r="A138" s="1" t="s">
        <v>7</v>
      </c>
      <c r="B138" s="1" t="s">
        <v>265</v>
      </c>
      <c r="C138" s="8">
        <v>2017</v>
      </c>
      <c r="D138" s="8" t="s">
        <v>4</v>
      </c>
      <c r="E138" s="8" t="s">
        <v>12</v>
      </c>
      <c r="F138" s="8">
        <v>2.7271813229999999</v>
      </c>
    </row>
    <row r="139" spans="1:6">
      <c r="A139" s="1" t="s">
        <v>8</v>
      </c>
      <c r="B139" s="1" t="s">
        <v>266</v>
      </c>
      <c r="C139" s="8">
        <v>2017</v>
      </c>
      <c r="D139" s="8" t="s">
        <v>4</v>
      </c>
      <c r="E139" s="8" t="s">
        <v>12</v>
      </c>
      <c r="F139" s="8">
        <v>0.36510193800000001</v>
      </c>
    </row>
    <row r="140" spans="1:6">
      <c r="A140" s="1" t="s">
        <v>9</v>
      </c>
      <c r="B140" s="1" t="s">
        <v>267</v>
      </c>
      <c r="C140" s="8">
        <v>2017</v>
      </c>
      <c r="D140" s="8" t="s">
        <v>4</v>
      </c>
      <c r="E140" s="8" t="s">
        <v>12</v>
      </c>
      <c r="F140" s="8">
        <v>1.126864638</v>
      </c>
    </row>
    <row r="141" spans="1:6">
      <c r="A141" s="1" t="s">
        <v>10</v>
      </c>
      <c r="B141" s="1" t="s">
        <v>268</v>
      </c>
      <c r="C141" s="8">
        <v>2017</v>
      </c>
      <c r="D141" s="8" t="s">
        <v>4</v>
      </c>
      <c r="E141" s="8" t="s">
        <v>12</v>
      </c>
      <c r="F141" s="8">
        <v>7.4048131509999999</v>
      </c>
    </row>
    <row r="142" spans="1:6">
      <c r="A142" s="1" t="s">
        <v>11</v>
      </c>
      <c r="B142" s="1" t="s">
        <v>269</v>
      </c>
      <c r="C142" s="8">
        <v>2017</v>
      </c>
      <c r="D142" s="8" t="s">
        <v>4</v>
      </c>
      <c r="E142" s="8" t="s">
        <v>12</v>
      </c>
      <c r="F142" s="8">
        <v>0.51461701199999998</v>
      </c>
    </row>
    <row r="143" spans="1:6">
      <c r="A143" s="1" t="s">
        <v>12</v>
      </c>
      <c r="B143" s="1" t="s">
        <v>270</v>
      </c>
      <c r="C143" s="8">
        <v>2017</v>
      </c>
      <c r="D143" s="8" t="s">
        <v>4</v>
      </c>
      <c r="E143" s="8" t="s">
        <v>12</v>
      </c>
      <c r="F143" s="8">
        <v>0.13134656</v>
      </c>
    </row>
    <row r="144" spans="1:6">
      <c r="A144" s="1" t="s">
        <v>13</v>
      </c>
      <c r="B144" s="1" t="s">
        <v>271</v>
      </c>
      <c r="C144" s="8">
        <v>2017</v>
      </c>
      <c r="D144" s="8" t="s">
        <v>4</v>
      </c>
      <c r="E144" s="8" t="s">
        <v>12</v>
      </c>
      <c r="F144" s="8">
        <v>1.0511977079999999</v>
      </c>
    </row>
    <row r="145" spans="1:6">
      <c r="A145" s="1" t="s">
        <v>14</v>
      </c>
      <c r="B145" s="1" t="s">
        <v>272</v>
      </c>
      <c r="C145" s="8">
        <v>2017</v>
      </c>
      <c r="D145" s="8" t="s">
        <v>4</v>
      </c>
      <c r="E145" s="8" t="s">
        <v>12</v>
      </c>
      <c r="F145" s="8">
        <v>1.2045912519999999</v>
      </c>
    </row>
    <row r="146" spans="1:6">
      <c r="A146" s="1" t="s">
        <v>15</v>
      </c>
      <c r="B146" s="1" t="s">
        <v>273</v>
      </c>
      <c r="C146" s="8">
        <v>2017</v>
      </c>
      <c r="D146" s="8" t="s">
        <v>4</v>
      </c>
      <c r="E146" s="8" t="s">
        <v>12</v>
      </c>
      <c r="F146" s="8">
        <v>9.971235042</v>
      </c>
    </row>
    <row r="147" spans="1:6">
      <c r="A147" s="1" t="s">
        <v>16</v>
      </c>
      <c r="B147" s="1" t="s">
        <v>274</v>
      </c>
      <c r="C147" s="8">
        <v>2017</v>
      </c>
      <c r="D147" s="8" t="s">
        <v>4</v>
      </c>
      <c r="E147" s="8" t="s">
        <v>12</v>
      </c>
      <c r="F147" s="8">
        <v>3.221190156</v>
      </c>
    </row>
    <row r="148" spans="1:6">
      <c r="A148" s="1" t="s">
        <v>17</v>
      </c>
      <c r="B148" s="1" t="s">
        <v>275</v>
      </c>
      <c r="C148" s="8">
        <v>2017</v>
      </c>
      <c r="D148" s="8" t="s">
        <v>4</v>
      </c>
      <c r="E148" s="8" t="s">
        <v>12</v>
      </c>
      <c r="F148" s="8">
        <v>0.36243977100000002</v>
      </c>
    </row>
    <row r="149" spans="1:6">
      <c r="A149" s="1" t="s">
        <v>18</v>
      </c>
      <c r="B149" s="1" t="s">
        <v>276</v>
      </c>
      <c r="C149" s="8">
        <v>2017</v>
      </c>
      <c r="D149" s="8" t="s">
        <v>4</v>
      </c>
      <c r="E149" s="8" t="s">
        <v>12</v>
      </c>
      <c r="F149" s="8">
        <v>0.71408627899999999</v>
      </c>
    </row>
    <row r="150" spans="1:6">
      <c r="A150" s="1" t="s">
        <v>19</v>
      </c>
      <c r="B150" s="1" t="s">
        <v>277</v>
      </c>
      <c r="C150" s="8">
        <v>2017</v>
      </c>
      <c r="D150" s="8" t="s">
        <v>4</v>
      </c>
      <c r="E150" s="8" t="s">
        <v>12</v>
      </c>
      <c r="F150" s="8">
        <v>2.396577969</v>
      </c>
    </row>
    <row r="151" spans="1:6">
      <c r="A151" s="1" t="s">
        <v>20</v>
      </c>
      <c r="B151" s="1" t="s">
        <v>278</v>
      </c>
      <c r="C151" s="8">
        <v>2017</v>
      </c>
      <c r="D151" s="8" t="s">
        <v>4</v>
      </c>
      <c r="E151" s="8" t="s">
        <v>12</v>
      </c>
      <c r="F151" s="8">
        <v>2.4613062339999998</v>
      </c>
    </row>
    <row r="152" spans="1:6">
      <c r="A152" s="1" t="s">
        <v>21</v>
      </c>
      <c r="B152" s="1" t="s">
        <v>279</v>
      </c>
      <c r="C152" s="8">
        <v>2017</v>
      </c>
      <c r="D152" s="8" t="s">
        <v>4</v>
      </c>
      <c r="E152" s="8" t="s">
        <v>12</v>
      </c>
      <c r="F152" s="8">
        <v>1.1027475</v>
      </c>
    </row>
    <row r="153" spans="1:6">
      <c r="A153" s="1" t="s">
        <v>22</v>
      </c>
      <c r="B153" s="1" t="s">
        <v>280</v>
      </c>
      <c r="C153" s="8">
        <v>2017</v>
      </c>
      <c r="D153" s="8" t="s">
        <v>4</v>
      </c>
      <c r="E153" s="8" t="s">
        <v>12</v>
      </c>
      <c r="F153" s="8">
        <v>0.28970528800000001</v>
      </c>
    </row>
    <row r="154" spans="1:6">
      <c r="A154" s="1" t="s">
        <v>23</v>
      </c>
      <c r="B154" s="1" t="s">
        <v>281</v>
      </c>
      <c r="C154" s="8">
        <v>2017</v>
      </c>
      <c r="D154" s="8" t="s">
        <v>4</v>
      </c>
      <c r="E154" s="8" t="s">
        <v>12</v>
      </c>
      <c r="F154" s="8">
        <v>6.346116125</v>
      </c>
    </row>
    <row r="155" spans="1:6">
      <c r="A155" s="1" t="s">
        <v>24</v>
      </c>
      <c r="B155" s="1" t="s">
        <v>282</v>
      </c>
      <c r="C155" s="8">
        <v>2017</v>
      </c>
      <c r="D155" s="8" t="s">
        <v>4</v>
      </c>
      <c r="E155" s="8" t="s">
        <v>12</v>
      </c>
      <c r="F155" s="8">
        <v>2.9293993810000001</v>
      </c>
    </row>
    <row r="156" spans="1:6">
      <c r="A156" s="1" t="s">
        <v>25</v>
      </c>
      <c r="B156" s="1" t="s">
        <v>283</v>
      </c>
      <c r="C156" s="8">
        <v>2017</v>
      </c>
      <c r="D156" s="8" t="s">
        <v>4</v>
      </c>
      <c r="E156" s="8" t="s">
        <v>12</v>
      </c>
      <c r="F156" s="8">
        <v>0.54231711400000004</v>
      </c>
    </row>
    <row r="157" spans="1:6">
      <c r="A157" s="1" t="s">
        <v>26</v>
      </c>
      <c r="B157" s="1" t="s">
        <v>284</v>
      </c>
      <c r="C157" s="8">
        <v>2017</v>
      </c>
      <c r="D157" s="8" t="s">
        <v>4</v>
      </c>
      <c r="E157" s="8" t="s">
        <v>12</v>
      </c>
      <c r="F157" s="8">
        <v>1.5220379820000001</v>
      </c>
    </row>
    <row r="158" spans="1:6">
      <c r="A158" s="1" t="s">
        <v>27</v>
      </c>
      <c r="B158" s="1" t="s">
        <v>285</v>
      </c>
      <c r="C158" s="8">
        <v>2017</v>
      </c>
      <c r="D158" s="8" t="s">
        <v>4</v>
      </c>
      <c r="E158" s="8" t="s">
        <v>12</v>
      </c>
      <c r="F158" s="8">
        <v>2.6507265630000001</v>
      </c>
    </row>
    <row r="159" spans="1:6">
      <c r="A159" s="1" t="s">
        <v>28</v>
      </c>
      <c r="B159" s="1" t="s">
        <v>286</v>
      </c>
      <c r="C159" s="8">
        <v>2017</v>
      </c>
      <c r="D159" s="8" t="s">
        <v>4</v>
      </c>
      <c r="E159" s="8" t="s">
        <v>12</v>
      </c>
      <c r="F159" s="8">
        <v>1.8440579969999999</v>
      </c>
    </row>
    <row r="160" spans="1:6">
      <c r="A160" s="1" t="s">
        <v>29</v>
      </c>
      <c r="B160" s="1" t="s">
        <v>287</v>
      </c>
      <c r="C160" s="8">
        <v>2017</v>
      </c>
      <c r="D160" s="8" t="s">
        <v>4</v>
      </c>
      <c r="E160" s="8" t="s">
        <v>12</v>
      </c>
      <c r="F160" s="8">
        <v>1.2206793819999999</v>
      </c>
    </row>
    <row r="161" spans="1:6">
      <c r="A161" s="1" t="s">
        <v>30</v>
      </c>
      <c r="B161" s="1" t="s">
        <v>288</v>
      </c>
      <c r="C161" s="8">
        <v>2017</v>
      </c>
      <c r="D161" s="8" t="s">
        <v>4</v>
      </c>
      <c r="E161" s="8" t="s">
        <v>12</v>
      </c>
      <c r="F161" s="8">
        <v>2.686124806</v>
      </c>
    </row>
    <row r="162" spans="1:6">
      <c r="A162" s="1" t="s">
        <v>31</v>
      </c>
      <c r="B162" s="1" t="s">
        <v>289</v>
      </c>
      <c r="C162" s="8">
        <v>2017</v>
      </c>
      <c r="D162" s="8" t="s">
        <v>4</v>
      </c>
      <c r="E162" s="8" t="s">
        <v>12</v>
      </c>
      <c r="F162" s="8">
        <v>0.83759702199999997</v>
      </c>
    </row>
    <row r="163" spans="1:6">
      <c r="A163" s="1" t="s">
        <v>32</v>
      </c>
      <c r="B163" s="1" t="s">
        <v>290</v>
      </c>
      <c r="C163" s="8">
        <v>2017</v>
      </c>
      <c r="D163" s="8" t="s">
        <v>4</v>
      </c>
      <c r="E163" s="8" t="s">
        <v>12</v>
      </c>
      <c r="F163" s="8">
        <v>0.70100756399999997</v>
      </c>
    </row>
    <row r="164" spans="1:6">
      <c r="A164" s="1" t="s">
        <v>33</v>
      </c>
      <c r="B164" s="1" t="s">
        <v>291</v>
      </c>
      <c r="C164" s="8">
        <v>2017</v>
      </c>
      <c r="D164" s="8" t="s">
        <v>4</v>
      </c>
      <c r="E164" s="8" t="s">
        <v>12</v>
      </c>
      <c r="F164" s="8">
        <v>4.7043268549999997</v>
      </c>
    </row>
    <row r="165" spans="1:6">
      <c r="A165" s="1" t="s">
        <v>34</v>
      </c>
      <c r="B165" s="1" t="s">
        <v>292</v>
      </c>
      <c r="C165" s="8">
        <v>2017</v>
      </c>
      <c r="D165" s="8" t="s">
        <v>4</v>
      </c>
      <c r="E165" s="8" t="s">
        <v>12</v>
      </c>
      <c r="F165" s="8">
        <v>0.84916581499999999</v>
      </c>
    </row>
    <row r="166" spans="1:6">
      <c r="A166" s="1" t="s">
        <v>35</v>
      </c>
      <c r="B166" s="1" t="s">
        <v>293</v>
      </c>
      <c r="C166" s="8">
        <v>2017</v>
      </c>
      <c r="D166" s="8" t="s">
        <v>4</v>
      </c>
      <c r="E166" s="8" t="s">
        <v>12</v>
      </c>
      <c r="F166" s="8">
        <v>0.470344859</v>
      </c>
    </row>
    <row r="167" spans="1:6">
      <c r="A167" s="3" t="s">
        <v>3</v>
      </c>
      <c r="B167" s="1" t="s">
        <v>261</v>
      </c>
      <c r="C167" s="8">
        <v>2020</v>
      </c>
      <c r="D167" s="8" t="s">
        <v>4</v>
      </c>
      <c r="E167" s="8" t="s">
        <v>12</v>
      </c>
      <c r="F167" s="8">
        <v>2.9689480000000001</v>
      </c>
    </row>
    <row r="168" spans="1:6">
      <c r="A168" s="3" t="s">
        <v>4</v>
      </c>
      <c r="B168" s="1" t="s">
        <v>262</v>
      </c>
      <c r="C168" s="8">
        <v>2020</v>
      </c>
      <c r="D168" s="8" t="s">
        <v>4</v>
      </c>
      <c r="E168" s="8" t="s">
        <v>12</v>
      </c>
      <c r="F168" s="23">
        <v>0.34325179</v>
      </c>
    </row>
    <row r="169" spans="1:6">
      <c r="A169" s="1" t="s">
        <v>5</v>
      </c>
      <c r="B169" s="1" t="s">
        <v>263</v>
      </c>
      <c r="C169" s="8">
        <v>2020</v>
      </c>
      <c r="D169" s="8" t="s">
        <v>4</v>
      </c>
      <c r="E169" s="8" t="s">
        <v>12</v>
      </c>
      <c r="F169" s="23">
        <v>1.5094164000000001</v>
      </c>
    </row>
    <row r="170" spans="1:6">
      <c r="A170" s="1" t="s">
        <v>6</v>
      </c>
      <c r="B170" s="1" t="s">
        <v>264</v>
      </c>
      <c r="C170" s="8">
        <v>2020</v>
      </c>
      <c r="D170" s="8" t="s">
        <v>4</v>
      </c>
      <c r="E170" s="8" t="s">
        <v>12</v>
      </c>
      <c r="F170" s="23">
        <v>3.2073870599999998</v>
      </c>
    </row>
    <row r="171" spans="1:6">
      <c r="A171" s="1" t="s">
        <v>7</v>
      </c>
      <c r="B171" s="1" t="s">
        <v>265</v>
      </c>
      <c r="C171" s="8">
        <v>2020</v>
      </c>
      <c r="D171" s="8" t="s">
        <v>4</v>
      </c>
      <c r="E171" s="8" t="s">
        <v>12</v>
      </c>
      <c r="F171" s="23">
        <v>2.2920862299999998</v>
      </c>
    </row>
    <row r="172" spans="1:6">
      <c r="A172" s="1" t="s">
        <v>8</v>
      </c>
      <c r="B172" s="1" t="s">
        <v>266</v>
      </c>
      <c r="C172" s="8">
        <v>2020</v>
      </c>
      <c r="D172" s="8" t="s">
        <v>4</v>
      </c>
      <c r="E172" s="8" t="s">
        <v>12</v>
      </c>
      <c r="F172" s="23">
        <v>0.58221601000000001</v>
      </c>
    </row>
    <row r="173" spans="1:6">
      <c r="A173" s="1" t="s">
        <v>9</v>
      </c>
      <c r="B173" s="1" t="s">
        <v>267</v>
      </c>
      <c r="C173" s="8">
        <v>2020</v>
      </c>
      <c r="D173" s="8" t="s">
        <v>4</v>
      </c>
      <c r="E173" s="8" t="s">
        <v>12</v>
      </c>
      <c r="F173" s="23">
        <v>1.6881559100000001</v>
      </c>
    </row>
    <row r="174" spans="1:6">
      <c r="A174" s="1" t="s">
        <v>10</v>
      </c>
      <c r="B174" s="1" t="s">
        <v>268</v>
      </c>
      <c r="C174" s="8">
        <v>2020</v>
      </c>
      <c r="D174" s="8" t="s">
        <v>4</v>
      </c>
      <c r="E174" s="8" t="s">
        <v>12</v>
      </c>
      <c r="F174" s="23">
        <v>11.023854399999999</v>
      </c>
    </row>
    <row r="175" spans="1:6">
      <c r="A175" s="1" t="s">
        <v>11</v>
      </c>
      <c r="B175" s="1" t="s">
        <v>269</v>
      </c>
      <c r="C175" s="8">
        <v>2020</v>
      </c>
      <c r="D175" s="8" t="s">
        <v>4</v>
      </c>
      <c r="E175" s="8" t="s">
        <v>12</v>
      </c>
      <c r="F175" s="23">
        <v>1.7121865700000001</v>
      </c>
    </row>
    <row r="176" spans="1:6">
      <c r="A176" s="1" t="s">
        <v>12</v>
      </c>
      <c r="B176" s="1" t="s">
        <v>270</v>
      </c>
      <c r="C176" s="8">
        <v>2020</v>
      </c>
      <c r="D176" s="8" t="s">
        <v>4</v>
      </c>
      <c r="E176" s="8" t="s">
        <v>12</v>
      </c>
      <c r="F176" s="23">
        <v>0.33148818000000002</v>
      </c>
    </row>
    <row r="177" spans="1:6">
      <c r="A177" s="1" t="s">
        <v>13</v>
      </c>
      <c r="B177" s="1" t="s">
        <v>271</v>
      </c>
      <c r="C177" s="8">
        <v>2020</v>
      </c>
      <c r="D177" s="8" t="s">
        <v>4</v>
      </c>
      <c r="E177" s="8" t="s">
        <v>12</v>
      </c>
      <c r="F177" s="23">
        <v>3.2816657400000002</v>
      </c>
    </row>
    <row r="178" spans="1:6">
      <c r="A178" s="1" t="s">
        <v>14</v>
      </c>
      <c r="B178" s="1" t="s">
        <v>272</v>
      </c>
      <c r="C178" s="8">
        <v>2020</v>
      </c>
      <c r="D178" s="8" t="s">
        <v>4</v>
      </c>
      <c r="E178" s="8" t="s">
        <v>12</v>
      </c>
      <c r="F178" s="23">
        <v>1.35556052</v>
      </c>
    </row>
    <row r="179" spans="1:6">
      <c r="A179" s="1" t="s">
        <v>15</v>
      </c>
      <c r="B179" s="1" t="s">
        <v>273</v>
      </c>
      <c r="C179" s="8">
        <v>2020</v>
      </c>
      <c r="D179" s="8" t="s">
        <v>4</v>
      </c>
      <c r="E179" s="8" t="s">
        <v>12</v>
      </c>
      <c r="F179" s="23">
        <v>12.181796800000001</v>
      </c>
    </row>
    <row r="180" spans="1:6">
      <c r="A180" s="1" t="s">
        <v>16</v>
      </c>
      <c r="B180" s="1" t="s">
        <v>274</v>
      </c>
      <c r="C180" s="8">
        <v>2020</v>
      </c>
      <c r="D180" s="8" t="s">
        <v>4</v>
      </c>
      <c r="E180" s="8" t="s">
        <v>12</v>
      </c>
      <c r="F180" s="23">
        <v>2.5060642899999999</v>
      </c>
    </row>
    <row r="181" spans="1:6">
      <c r="A181" s="1" t="s">
        <v>17</v>
      </c>
      <c r="B181" s="1" t="s">
        <v>275</v>
      </c>
      <c r="C181" s="8">
        <v>2020</v>
      </c>
      <c r="D181" s="8" t="s">
        <v>4</v>
      </c>
      <c r="E181" s="8" t="s">
        <v>12</v>
      </c>
      <c r="F181" s="23">
        <v>1.06516247</v>
      </c>
    </row>
    <row r="182" spans="1:6">
      <c r="A182" s="1" t="s">
        <v>18</v>
      </c>
      <c r="B182" s="1" t="s">
        <v>276</v>
      </c>
      <c r="C182" s="8">
        <v>2020</v>
      </c>
      <c r="D182" s="8" t="s">
        <v>4</v>
      </c>
      <c r="E182" s="8" t="s">
        <v>12</v>
      </c>
      <c r="F182" s="23">
        <v>1.3972529899999999</v>
      </c>
    </row>
    <row r="183" spans="1:6">
      <c r="A183" s="1" t="s">
        <v>19</v>
      </c>
      <c r="B183" s="1" t="s">
        <v>277</v>
      </c>
      <c r="C183" s="8">
        <v>2020</v>
      </c>
      <c r="D183" s="8" t="s">
        <v>4</v>
      </c>
      <c r="E183" s="8" t="s">
        <v>12</v>
      </c>
      <c r="F183" s="23">
        <v>3.8805659000000001</v>
      </c>
    </row>
    <row r="184" spans="1:6">
      <c r="A184" s="1" t="s">
        <v>20</v>
      </c>
      <c r="B184" s="1" t="s">
        <v>278</v>
      </c>
      <c r="C184" s="8">
        <v>2020</v>
      </c>
      <c r="D184" s="8" t="s">
        <v>4</v>
      </c>
      <c r="E184" s="8" t="s">
        <v>12</v>
      </c>
      <c r="F184" s="23">
        <v>2.9960999400000001</v>
      </c>
    </row>
    <row r="185" spans="1:6">
      <c r="A185" s="1" t="s">
        <v>21</v>
      </c>
      <c r="B185" s="1" t="s">
        <v>279</v>
      </c>
      <c r="C185" s="8">
        <v>2020</v>
      </c>
      <c r="D185" s="8" t="s">
        <v>4</v>
      </c>
      <c r="E185" s="8" t="s">
        <v>12</v>
      </c>
      <c r="F185" s="23">
        <v>3.03002459</v>
      </c>
    </row>
    <row r="186" spans="1:6">
      <c r="A186" s="1" t="s">
        <v>22</v>
      </c>
      <c r="B186" s="1" t="s">
        <v>280</v>
      </c>
      <c r="C186" s="8">
        <v>2020</v>
      </c>
      <c r="D186" s="8" t="s">
        <v>4</v>
      </c>
      <c r="E186" s="8" t="s">
        <v>12</v>
      </c>
      <c r="F186" s="23">
        <v>0.49575679</v>
      </c>
    </row>
    <row r="187" spans="1:6">
      <c r="A187" s="1" t="s">
        <v>23</v>
      </c>
      <c r="B187" s="1" t="s">
        <v>281</v>
      </c>
      <c r="C187" s="8">
        <v>2020</v>
      </c>
      <c r="D187" s="8" t="s">
        <v>4</v>
      </c>
      <c r="E187" s="8" t="s">
        <v>12</v>
      </c>
      <c r="F187" s="23">
        <v>11.743290999999999</v>
      </c>
    </row>
    <row r="188" spans="1:6">
      <c r="A188" s="1" t="s">
        <v>24</v>
      </c>
      <c r="B188" s="1" t="s">
        <v>282</v>
      </c>
      <c r="C188" s="8">
        <v>2020</v>
      </c>
      <c r="D188" s="8" t="s">
        <v>4</v>
      </c>
      <c r="E188" s="8" t="s">
        <v>12</v>
      </c>
      <c r="F188" s="23">
        <v>4.56552472</v>
      </c>
    </row>
    <row r="189" spans="1:6">
      <c r="A189" s="1" t="s">
        <v>25</v>
      </c>
      <c r="B189" s="1" t="s">
        <v>283</v>
      </c>
      <c r="C189" s="8">
        <v>2020</v>
      </c>
      <c r="D189" s="8" t="s">
        <v>4</v>
      </c>
      <c r="E189" s="8" t="s">
        <v>12</v>
      </c>
      <c r="F189" s="23">
        <v>1.08083503</v>
      </c>
    </row>
    <row r="190" spans="1:6">
      <c r="A190" s="1" t="s">
        <v>26</v>
      </c>
      <c r="B190" s="1" t="s">
        <v>284</v>
      </c>
      <c r="C190" s="8">
        <v>2020</v>
      </c>
      <c r="D190" s="8" t="s">
        <v>4</v>
      </c>
      <c r="E190" s="8" t="s">
        <v>12</v>
      </c>
      <c r="F190" s="23">
        <v>1.54149461</v>
      </c>
    </row>
    <row r="191" spans="1:6">
      <c r="A191" s="1" t="s">
        <v>27</v>
      </c>
      <c r="B191" s="1" t="s">
        <v>285</v>
      </c>
      <c r="C191" s="8">
        <v>2020</v>
      </c>
      <c r="D191" s="8" t="s">
        <v>4</v>
      </c>
      <c r="E191" s="8" t="s">
        <v>12</v>
      </c>
      <c r="F191" s="23">
        <v>4.2963587399999996</v>
      </c>
    </row>
    <row r="192" spans="1:6">
      <c r="A192" s="1" t="s">
        <v>28</v>
      </c>
      <c r="B192" s="1" t="s">
        <v>286</v>
      </c>
      <c r="C192" s="8">
        <v>2020</v>
      </c>
      <c r="D192" s="8" t="s">
        <v>4</v>
      </c>
      <c r="E192" s="8" t="s">
        <v>12</v>
      </c>
      <c r="F192" s="23">
        <v>2.0427853200000001</v>
      </c>
    </row>
    <row r="193" spans="1:6">
      <c r="A193" s="1" t="s">
        <v>29</v>
      </c>
      <c r="B193" s="1" t="s">
        <v>287</v>
      </c>
      <c r="C193" s="8">
        <v>2020</v>
      </c>
      <c r="D193" s="8" t="s">
        <v>4</v>
      </c>
      <c r="E193" s="8" t="s">
        <v>12</v>
      </c>
      <c r="F193" s="23">
        <v>2.00184279</v>
      </c>
    </row>
    <row r="194" spans="1:6">
      <c r="A194" s="1" t="s">
        <v>30</v>
      </c>
      <c r="B194" s="1" t="s">
        <v>288</v>
      </c>
      <c r="C194" s="8">
        <v>2020</v>
      </c>
      <c r="D194" s="8" t="s">
        <v>4</v>
      </c>
      <c r="E194" s="8" t="s">
        <v>12</v>
      </c>
      <c r="F194" s="23">
        <v>3.16125553</v>
      </c>
    </row>
    <row r="195" spans="1:6">
      <c r="A195" s="1" t="s">
        <v>31</v>
      </c>
      <c r="B195" s="1" t="s">
        <v>289</v>
      </c>
      <c r="C195" s="8">
        <v>2020</v>
      </c>
      <c r="D195" s="8" t="s">
        <v>4</v>
      </c>
      <c r="E195" s="8" t="s">
        <v>12</v>
      </c>
      <c r="F195" s="23">
        <v>1.1322796500000001</v>
      </c>
    </row>
    <row r="196" spans="1:6">
      <c r="A196" s="1" t="s">
        <v>32</v>
      </c>
      <c r="B196" s="1" t="s">
        <v>290</v>
      </c>
      <c r="C196" s="8">
        <v>2020</v>
      </c>
      <c r="D196" s="8" t="s">
        <v>4</v>
      </c>
      <c r="E196" s="8" t="s">
        <v>12</v>
      </c>
      <c r="F196" s="23">
        <v>1.28803698</v>
      </c>
    </row>
    <row r="197" spans="1:6">
      <c r="A197" s="1" t="s">
        <v>33</v>
      </c>
      <c r="B197" s="1" t="s">
        <v>291</v>
      </c>
      <c r="C197" s="8">
        <v>2020</v>
      </c>
      <c r="D197" s="8" t="s">
        <v>4</v>
      </c>
      <c r="E197" s="8" t="s">
        <v>12</v>
      </c>
      <c r="F197" s="23">
        <v>5.4570330599999997</v>
      </c>
    </row>
    <row r="198" spans="1:6">
      <c r="A198" s="1" t="s">
        <v>34</v>
      </c>
      <c r="B198" s="1" t="s">
        <v>292</v>
      </c>
      <c r="C198" s="8">
        <v>2020</v>
      </c>
      <c r="D198" s="8" t="s">
        <v>4</v>
      </c>
      <c r="E198" s="8" t="s">
        <v>12</v>
      </c>
      <c r="F198" s="23">
        <v>1.1940149600000001</v>
      </c>
    </row>
    <row r="199" spans="1:6">
      <c r="A199" s="1" t="s">
        <v>35</v>
      </c>
      <c r="B199" s="1" t="s">
        <v>293</v>
      </c>
      <c r="C199" s="8">
        <v>2020</v>
      </c>
      <c r="D199" s="8" t="s">
        <v>4</v>
      </c>
      <c r="E199" s="8" t="s">
        <v>12</v>
      </c>
      <c r="F199" s="23">
        <v>0.97861478999999996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66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8">
        <v>2014</v>
      </c>
      <c r="D2" s="12" t="s">
        <v>4</v>
      </c>
      <c r="E2" s="12" t="s">
        <v>13</v>
      </c>
      <c r="F2" s="8">
        <v>16.15316202</v>
      </c>
    </row>
    <row r="3" spans="1:6">
      <c r="A3" s="3" t="s">
        <v>4</v>
      </c>
      <c r="B3" s="1" t="s">
        <v>262</v>
      </c>
      <c r="C3" s="8">
        <v>2014</v>
      </c>
      <c r="D3" s="12" t="s">
        <v>4</v>
      </c>
      <c r="E3" s="12" t="s">
        <v>13</v>
      </c>
      <c r="F3" s="8">
        <v>1.754837615</v>
      </c>
    </row>
    <row r="4" spans="1:6">
      <c r="A4" s="1" t="s">
        <v>5</v>
      </c>
      <c r="B4" s="1" t="s">
        <v>263</v>
      </c>
      <c r="C4" s="8">
        <v>2014</v>
      </c>
      <c r="D4" s="12" t="s">
        <v>4</v>
      </c>
      <c r="E4" s="12" t="s">
        <v>13</v>
      </c>
      <c r="F4" s="8">
        <v>1.796923922</v>
      </c>
    </row>
    <row r="5" spans="1:6">
      <c r="A5" s="1" t="s">
        <v>6</v>
      </c>
      <c r="B5" s="1" t="s">
        <v>264</v>
      </c>
      <c r="C5" s="8">
        <v>2014</v>
      </c>
      <c r="D5" s="12" t="s">
        <v>4</v>
      </c>
      <c r="E5" s="12" t="s">
        <v>13</v>
      </c>
      <c r="F5" s="8">
        <v>2.931972821</v>
      </c>
    </row>
    <row r="6" spans="1:6">
      <c r="A6" s="1" t="s">
        <v>7</v>
      </c>
      <c r="B6" s="1" t="s">
        <v>265</v>
      </c>
      <c r="C6" s="8">
        <v>2014</v>
      </c>
      <c r="D6" s="12" t="s">
        <v>4</v>
      </c>
      <c r="E6" s="12" t="s">
        <v>13</v>
      </c>
      <c r="F6" s="8">
        <v>29.32255932</v>
      </c>
    </row>
    <row r="7" spans="1:6">
      <c r="A7" s="1" t="s">
        <v>8</v>
      </c>
      <c r="B7" s="1" t="s">
        <v>266</v>
      </c>
      <c r="C7" s="8">
        <v>2014</v>
      </c>
      <c r="D7" s="12" t="s">
        <v>4</v>
      </c>
      <c r="E7" s="12" t="s">
        <v>13</v>
      </c>
      <c r="F7" s="8">
        <v>2.6960741000000001</v>
      </c>
    </row>
    <row r="8" spans="1:6">
      <c r="A8" s="1" t="s">
        <v>9</v>
      </c>
      <c r="B8" s="1" t="s">
        <v>267</v>
      </c>
      <c r="C8" s="8">
        <v>2014</v>
      </c>
      <c r="D8" s="12" t="s">
        <v>4</v>
      </c>
      <c r="E8" s="12" t="s">
        <v>13</v>
      </c>
      <c r="F8" s="8">
        <v>9.6675286479999993</v>
      </c>
    </row>
    <row r="9" spans="1:6">
      <c r="A9" s="1" t="s">
        <v>10</v>
      </c>
      <c r="B9" s="1" t="s">
        <v>268</v>
      </c>
      <c r="C9" s="8">
        <v>2014</v>
      </c>
      <c r="D9" s="12" t="s">
        <v>4</v>
      </c>
      <c r="E9" s="12" t="s">
        <v>13</v>
      </c>
      <c r="F9" s="8">
        <v>54.915676920000003</v>
      </c>
    </row>
    <row r="10" spans="1:6">
      <c r="A10" s="1" t="s">
        <v>11</v>
      </c>
      <c r="B10" s="1" t="s">
        <v>269</v>
      </c>
      <c r="C10" s="8">
        <v>2014</v>
      </c>
      <c r="D10" s="12" t="s">
        <v>4</v>
      </c>
      <c r="E10" s="12" t="s">
        <v>13</v>
      </c>
      <c r="F10" s="8">
        <v>6.3980968799999998</v>
      </c>
    </row>
    <row r="11" spans="1:6">
      <c r="A11" s="1" t="s">
        <v>12</v>
      </c>
      <c r="B11" s="1" t="s">
        <v>270</v>
      </c>
      <c r="C11" s="8">
        <v>2014</v>
      </c>
      <c r="D11" s="12" t="s">
        <v>4</v>
      </c>
      <c r="E11" s="12" t="s">
        <v>13</v>
      </c>
      <c r="F11" s="8">
        <v>0.374992979</v>
      </c>
    </row>
    <row r="12" spans="1:6">
      <c r="A12" s="1" t="s">
        <v>13</v>
      </c>
      <c r="B12" s="1" t="s">
        <v>271</v>
      </c>
      <c r="C12" s="8">
        <v>2014</v>
      </c>
      <c r="D12" s="12" t="s">
        <v>4</v>
      </c>
      <c r="E12" s="12" t="s">
        <v>13</v>
      </c>
      <c r="F12" s="8">
        <v>12.868204410000001</v>
      </c>
    </row>
    <row r="13" spans="1:6">
      <c r="A13" s="1" t="s">
        <v>14</v>
      </c>
      <c r="B13" s="1" t="s">
        <v>272</v>
      </c>
      <c r="C13" s="8">
        <v>2014</v>
      </c>
      <c r="D13" s="12" t="s">
        <v>4</v>
      </c>
      <c r="E13" s="12" t="s">
        <v>13</v>
      </c>
      <c r="F13" s="8">
        <v>11.68030518</v>
      </c>
    </row>
    <row r="14" spans="1:6">
      <c r="A14" s="1" t="s">
        <v>15</v>
      </c>
      <c r="B14" s="1" t="s">
        <v>273</v>
      </c>
      <c r="C14" s="8">
        <v>2014</v>
      </c>
      <c r="D14" s="12" t="s">
        <v>4</v>
      </c>
      <c r="E14" s="12" t="s">
        <v>13</v>
      </c>
      <c r="F14" s="8">
        <v>49.41311966</v>
      </c>
    </row>
    <row r="15" spans="1:6">
      <c r="A15" s="1" t="s">
        <v>16</v>
      </c>
      <c r="B15" s="1" t="s">
        <v>274</v>
      </c>
      <c r="C15" s="8">
        <v>2014</v>
      </c>
      <c r="D15" s="12" t="s">
        <v>4</v>
      </c>
      <c r="E15" s="12" t="s">
        <v>13</v>
      </c>
      <c r="F15" s="8">
        <v>22.314275139999999</v>
      </c>
    </row>
    <row r="16" spans="1:6">
      <c r="A16" s="1" t="s">
        <v>17</v>
      </c>
      <c r="B16" s="1" t="s">
        <v>275</v>
      </c>
      <c r="C16" s="8">
        <v>2014</v>
      </c>
      <c r="D16" s="12" t="s">
        <v>4</v>
      </c>
      <c r="E16" s="12" t="s">
        <v>13</v>
      </c>
      <c r="F16" s="8">
        <v>6.1156475810000002</v>
      </c>
    </row>
    <row r="17" spans="1:6">
      <c r="A17" s="1" t="s">
        <v>18</v>
      </c>
      <c r="B17" s="1" t="s">
        <v>276</v>
      </c>
      <c r="C17" s="8">
        <v>2014</v>
      </c>
      <c r="D17" s="12" t="s">
        <v>4</v>
      </c>
      <c r="E17" s="12" t="s">
        <v>13</v>
      </c>
      <c r="F17" s="8">
        <v>6.7394287090000002</v>
      </c>
    </row>
    <row r="18" spans="1:6">
      <c r="A18" s="1" t="s">
        <v>19</v>
      </c>
      <c r="B18" s="1" t="s">
        <v>277</v>
      </c>
      <c r="C18" s="8">
        <v>2014</v>
      </c>
      <c r="D18" s="12" t="s">
        <v>4</v>
      </c>
      <c r="E18" s="12" t="s">
        <v>13</v>
      </c>
      <c r="F18" s="8">
        <v>25.17914803</v>
      </c>
    </row>
    <row r="19" spans="1:6">
      <c r="A19" s="1" t="s">
        <v>20</v>
      </c>
      <c r="B19" s="1" t="s">
        <v>278</v>
      </c>
      <c r="C19" s="8">
        <v>2014</v>
      </c>
      <c r="D19" s="12" t="s">
        <v>4</v>
      </c>
      <c r="E19" s="12" t="s">
        <v>13</v>
      </c>
      <c r="F19" s="8">
        <v>12.9192334</v>
      </c>
    </row>
    <row r="20" spans="1:6">
      <c r="A20" s="1" t="s">
        <v>21</v>
      </c>
      <c r="B20" s="1" t="s">
        <v>279</v>
      </c>
      <c r="C20" s="8">
        <v>2014</v>
      </c>
      <c r="D20" s="12" t="s">
        <v>4</v>
      </c>
      <c r="E20" s="12" t="s">
        <v>13</v>
      </c>
      <c r="F20" s="8">
        <v>13.39409972</v>
      </c>
    </row>
    <row r="21" spans="1:6">
      <c r="A21" s="1" t="s">
        <v>22</v>
      </c>
      <c r="B21" s="1" t="s">
        <v>280</v>
      </c>
      <c r="C21" s="8">
        <v>2014</v>
      </c>
      <c r="D21" s="12" t="s">
        <v>4</v>
      </c>
      <c r="E21" s="12" t="s">
        <v>13</v>
      </c>
      <c r="F21" s="8">
        <v>2.8277259830000001</v>
      </c>
    </row>
    <row r="22" spans="1:6">
      <c r="A22" s="1" t="s">
        <v>23</v>
      </c>
      <c r="B22" s="1" t="s">
        <v>281</v>
      </c>
      <c r="C22" s="8">
        <v>2014</v>
      </c>
      <c r="D22" s="12" t="s">
        <v>4</v>
      </c>
      <c r="E22" s="12" t="s">
        <v>13</v>
      </c>
      <c r="F22" s="8">
        <v>51.729555079999997</v>
      </c>
    </row>
    <row r="23" spans="1:6">
      <c r="A23" s="1" t="s">
        <v>24</v>
      </c>
      <c r="B23" s="1" t="s">
        <v>282</v>
      </c>
      <c r="C23" s="8">
        <v>2014</v>
      </c>
      <c r="D23" s="12" t="s">
        <v>4</v>
      </c>
      <c r="E23" s="12" t="s">
        <v>13</v>
      </c>
      <c r="F23" s="8">
        <v>26.593990949999998</v>
      </c>
    </row>
    <row r="24" spans="1:6">
      <c r="A24" s="1" t="s">
        <v>25</v>
      </c>
      <c r="B24" s="1" t="s">
        <v>283</v>
      </c>
      <c r="C24" s="8">
        <v>2014</v>
      </c>
      <c r="D24" s="12" t="s">
        <v>4</v>
      </c>
      <c r="E24" s="12" t="s">
        <v>13</v>
      </c>
      <c r="F24" s="8">
        <v>11.66021035</v>
      </c>
    </row>
    <row r="25" spans="1:6">
      <c r="A25" s="1" t="s">
        <v>26</v>
      </c>
      <c r="B25" s="1" t="s">
        <v>284</v>
      </c>
      <c r="C25" s="8">
        <v>2014</v>
      </c>
      <c r="D25" s="12" t="s">
        <v>4</v>
      </c>
      <c r="E25" s="12" t="s">
        <v>13</v>
      </c>
      <c r="F25" s="8">
        <v>13.875346560000001</v>
      </c>
    </row>
    <row r="26" spans="1:6">
      <c r="A26" s="1" t="s">
        <v>27</v>
      </c>
      <c r="B26" s="1" t="s">
        <v>285</v>
      </c>
      <c r="C26" s="8">
        <v>2014</v>
      </c>
      <c r="D26" s="12" t="s">
        <v>4</v>
      </c>
      <c r="E26" s="12" t="s">
        <v>13</v>
      </c>
      <c r="F26" s="8">
        <v>27.463279880000002</v>
      </c>
    </row>
    <row r="27" spans="1:6">
      <c r="A27" s="1" t="s">
        <v>28</v>
      </c>
      <c r="B27" s="1" t="s">
        <v>286</v>
      </c>
      <c r="C27" s="8">
        <v>2014</v>
      </c>
      <c r="D27" s="12" t="s">
        <v>4</v>
      </c>
      <c r="E27" s="12" t="s">
        <v>13</v>
      </c>
      <c r="F27" s="8">
        <v>11.426309209999999</v>
      </c>
    </row>
    <row r="28" spans="1:6">
      <c r="A28" s="1" t="s">
        <v>29</v>
      </c>
      <c r="B28" s="1" t="s">
        <v>287</v>
      </c>
      <c r="C28" s="8">
        <v>2014</v>
      </c>
      <c r="D28" s="12" t="s">
        <v>4</v>
      </c>
      <c r="E28" s="12" t="s">
        <v>13</v>
      </c>
      <c r="F28" s="8">
        <v>5.1370927719999999</v>
      </c>
    </row>
    <row r="29" spans="1:6">
      <c r="A29" s="1" t="s">
        <v>30</v>
      </c>
      <c r="B29" s="1" t="s">
        <v>288</v>
      </c>
      <c r="C29" s="8">
        <v>2014</v>
      </c>
      <c r="D29" s="12" t="s">
        <v>4</v>
      </c>
      <c r="E29" s="12" t="s">
        <v>13</v>
      </c>
      <c r="F29" s="8">
        <v>27.467456089999999</v>
      </c>
    </row>
    <row r="30" spans="1:6">
      <c r="A30" s="1" t="s">
        <v>31</v>
      </c>
      <c r="B30" s="1" t="s">
        <v>289</v>
      </c>
      <c r="C30" s="8">
        <v>2014</v>
      </c>
      <c r="D30" s="12" t="s">
        <v>4</v>
      </c>
      <c r="E30" s="12" t="s">
        <v>13</v>
      </c>
      <c r="F30" s="8">
        <v>5.5721334330000003</v>
      </c>
    </row>
    <row r="31" spans="1:6">
      <c r="A31" s="1" t="s">
        <v>32</v>
      </c>
      <c r="B31" s="1" t="s">
        <v>290</v>
      </c>
      <c r="C31" s="8">
        <v>2014</v>
      </c>
      <c r="D31" s="12" t="s">
        <v>4</v>
      </c>
      <c r="E31" s="12" t="s">
        <v>13</v>
      </c>
      <c r="F31" s="8">
        <v>10.467144920000001</v>
      </c>
    </row>
    <row r="32" spans="1:6">
      <c r="A32" s="1" t="s">
        <v>33</v>
      </c>
      <c r="B32" s="1" t="s">
        <v>291</v>
      </c>
      <c r="C32" s="8">
        <v>2014</v>
      </c>
      <c r="D32" s="12" t="s">
        <v>4</v>
      </c>
      <c r="E32" s="12" t="s">
        <v>13</v>
      </c>
      <c r="F32" s="8">
        <v>29.201154549999998</v>
      </c>
    </row>
    <row r="33" spans="1:6">
      <c r="A33" s="1" t="s">
        <v>34</v>
      </c>
      <c r="B33" s="1" t="s">
        <v>292</v>
      </c>
      <c r="C33" s="8">
        <v>2014</v>
      </c>
      <c r="D33" s="12" t="s">
        <v>4</v>
      </c>
      <c r="E33" s="12" t="s">
        <v>13</v>
      </c>
      <c r="F33" s="8">
        <v>36.969800749999997</v>
      </c>
    </row>
    <row r="34" spans="1:6">
      <c r="A34" s="1" t="s">
        <v>35</v>
      </c>
      <c r="B34" s="1" t="s">
        <v>293</v>
      </c>
      <c r="C34" s="8">
        <v>2014</v>
      </c>
      <c r="D34" s="12" t="s">
        <v>4</v>
      </c>
      <c r="E34" s="12" t="s">
        <v>13</v>
      </c>
      <c r="F34" s="8">
        <v>9.9259285130000006</v>
      </c>
    </row>
    <row r="35" spans="1:6">
      <c r="A35" s="3" t="s">
        <v>3</v>
      </c>
      <c r="B35" s="1" t="s">
        <v>261</v>
      </c>
      <c r="C35" s="8">
        <v>2015</v>
      </c>
      <c r="D35" s="12" t="s">
        <v>4</v>
      </c>
      <c r="E35" s="12" t="s">
        <v>13</v>
      </c>
      <c r="F35" s="8">
        <v>15.770468040000001</v>
      </c>
    </row>
    <row r="36" spans="1:6">
      <c r="A36" s="3" t="s">
        <v>4</v>
      </c>
      <c r="B36" s="1" t="s">
        <v>262</v>
      </c>
      <c r="C36" s="8">
        <v>2015</v>
      </c>
      <c r="D36" s="12" t="s">
        <v>4</v>
      </c>
      <c r="E36" s="12" t="s">
        <v>13</v>
      </c>
      <c r="F36" s="8">
        <v>1.443874331</v>
      </c>
    </row>
    <row r="37" spans="1:6">
      <c r="A37" s="1" t="s">
        <v>5</v>
      </c>
      <c r="B37" s="1" t="s">
        <v>263</v>
      </c>
      <c r="C37" s="8">
        <v>2015</v>
      </c>
      <c r="D37" s="12" t="s">
        <v>4</v>
      </c>
      <c r="E37" s="12" t="s">
        <v>13</v>
      </c>
      <c r="F37" s="8">
        <v>1.0013088809999999</v>
      </c>
    </row>
    <row r="38" spans="1:6">
      <c r="A38" s="1" t="s">
        <v>6</v>
      </c>
      <c r="B38" s="1" t="s">
        <v>264</v>
      </c>
      <c r="C38" s="8">
        <v>2015</v>
      </c>
      <c r="D38" s="12" t="s">
        <v>4</v>
      </c>
      <c r="E38" s="12" t="s">
        <v>13</v>
      </c>
      <c r="F38" s="8">
        <v>1.9241614650000001</v>
      </c>
    </row>
    <row r="39" spans="1:6">
      <c r="A39" s="1" t="s">
        <v>7</v>
      </c>
      <c r="B39" s="1" t="s">
        <v>265</v>
      </c>
      <c r="C39" s="8">
        <v>2015</v>
      </c>
      <c r="D39" s="12" t="s">
        <v>4</v>
      </c>
      <c r="E39" s="12" t="s">
        <v>13</v>
      </c>
      <c r="F39" s="8">
        <v>25.771956710000001</v>
      </c>
    </row>
    <row r="40" spans="1:6">
      <c r="A40" s="1" t="s">
        <v>8</v>
      </c>
      <c r="B40" s="1" t="s">
        <v>266</v>
      </c>
      <c r="C40" s="8">
        <v>2015</v>
      </c>
      <c r="D40" s="12" t="s">
        <v>4</v>
      </c>
      <c r="E40" s="12" t="s">
        <v>13</v>
      </c>
      <c r="F40" s="8">
        <v>1.4564347360000001</v>
      </c>
    </row>
    <row r="41" spans="1:6">
      <c r="A41" s="1" t="s">
        <v>9</v>
      </c>
      <c r="B41" s="1" t="s">
        <v>267</v>
      </c>
      <c r="C41" s="8">
        <v>2015</v>
      </c>
      <c r="D41" s="12" t="s">
        <v>4</v>
      </c>
      <c r="E41" s="12" t="s">
        <v>13</v>
      </c>
      <c r="F41" s="8">
        <v>1.6907694529999999</v>
      </c>
    </row>
    <row r="42" spans="1:6">
      <c r="A42" s="1" t="s">
        <v>10</v>
      </c>
      <c r="B42" s="1" t="s">
        <v>268</v>
      </c>
      <c r="C42" s="8">
        <v>2015</v>
      </c>
      <c r="D42" s="12" t="s">
        <v>4</v>
      </c>
      <c r="E42" s="12" t="s">
        <v>13</v>
      </c>
      <c r="F42" s="8">
        <v>80.333631850000003</v>
      </c>
    </row>
    <row r="43" spans="1:6">
      <c r="A43" s="1" t="s">
        <v>11</v>
      </c>
      <c r="B43" s="1" t="s">
        <v>269</v>
      </c>
      <c r="C43" s="8">
        <v>2015</v>
      </c>
      <c r="D43" s="12" t="s">
        <v>4</v>
      </c>
      <c r="E43" s="12" t="s">
        <v>13</v>
      </c>
      <c r="F43" s="8">
        <v>50.198071900000002</v>
      </c>
    </row>
    <row r="44" spans="1:6">
      <c r="A44" s="1" t="s">
        <v>12</v>
      </c>
      <c r="B44" s="1" t="s">
        <v>270</v>
      </c>
      <c r="C44" s="8">
        <v>2015</v>
      </c>
      <c r="D44" s="12" t="s">
        <v>4</v>
      </c>
      <c r="E44" s="12" t="s">
        <v>13</v>
      </c>
      <c r="F44" s="8">
        <v>5.2337047999999997E-2</v>
      </c>
    </row>
    <row r="45" spans="1:6">
      <c r="A45" s="1" t="s">
        <v>13</v>
      </c>
      <c r="B45" s="1" t="s">
        <v>271</v>
      </c>
      <c r="C45" s="8">
        <v>2015</v>
      </c>
      <c r="D45" s="12" t="s">
        <v>4</v>
      </c>
      <c r="E45" s="12" t="s">
        <v>13</v>
      </c>
      <c r="F45" s="8">
        <v>10.896079329999999</v>
      </c>
    </row>
    <row r="46" spans="1:6">
      <c r="A46" s="1" t="s">
        <v>14</v>
      </c>
      <c r="B46" s="1" t="s">
        <v>272</v>
      </c>
      <c r="C46" s="8">
        <v>2015</v>
      </c>
      <c r="D46" s="12" t="s">
        <v>4</v>
      </c>
      <c r="E46" s="12" t="s">
        <v>13</v>
      </c>
      <c r="F46" s="8">
        <v>9.8942660470000003</v>
      </c>
    </row>
    <row r="47" spans="1:6">
      <c r="A47" s="1" t="s">
        <v>15</v>
      </c>
      <c r="B47" s="1" t="s">
        <v>273</v>
      </c>
      <c r="C47" s="8">
        <v>2015</v>
      </c>
      <c r="D47" s="12" t="s">
        <v>4</v>
      </c>
      <c r="E47" s="12" t="s">
        <v>13</v>
      </c>
      <c r="F47" s="8">
        <v>46.501432370000003</v>
      </c>
    </row>
    <row r="48" spans="1:6">
      <c r="A48" s="1" t="s">
        <v>16</v>
      </c>
      <c r="B48" s="1" t="s">
        <v>274</v>
      </c>
      <c r="C48" s="8">
        <v>2015</v>
      </c>
      <c r="D48" s="12" t="s">
        <v>4</v>
      </c>
      <c r="E48" s="12" t="s">
        <v>13</v>
      </c>
      <c r="F48" s="8">
        <v>18.754773570000001</v>
      </c>
    </row>
    <row r="49" spans="1:6">
      <c r="A49" s="1" t="s">
        <v>17</v>
      </c>
      <c r="B49" s="1" t="s">
        <v>275</v>
      </c>
      <c r="C49" s="8">
        <v>2015</v>
      </c>
      <c r="D49" s="12" t="s">
        <v>4</v>
      </c>
      <c r="E49" s="12" t="s">
        <v>13</v>
      </c>
      <c r="F49" s="8">
        <v>4.9893399299999999</v>
      </c>
    </row>
    <row r="50" spans="1:6">
      <c r="A50" s="1" t="s">
        <v>18</v>
      </c>
      <c r="B50" s="1" t="s">
        <v>276</v>
      </c>
      <c r="C50" s="8">
        <v>2015</v>
      </c>
      <c r="D50" s="12" t="s">
        <v>4</v>
      </c>
      <c r="E50" s="12" t="s">
        <v>13</v>
      </c>
      <c r="F50" s="8">
        <v>6.6808704030000001</v>
      </c>
    </row>
    <row r="51" spans="1:6">
      <c r="A51" s="1" t="s">
        <v>19</v>
      </c>
      <c r="B51" s="1" t="s">
        <v>277</v>
      </c>
      <c r="C51" s="8">
        <v>2015</v>
      </c>
      <c r="D51" s="12" t="s">
        <v>4</v>
      </c>
      <c r="E51" s="12" t="s">
        <v>13</v>
      </c>
      <c r="F51" s="8">
        <v>24.035632669999998</v>
      </c>
    </row>
    <row r="52" spans="1:6">
      <c r="A52" s="1" t="s">
        <v>20</v>
      </c>
      <c r="B52" s="1" t="s">
        <v>278</v>
      </c>
      <c r="C52" s="8">
        <v>2015</v>
      </c>
      <c r="D52" s="12" t="s">
        <v>4</v>
      </c>
      <c r="E52" s="12" t="s">
        <v>13</v>
      </c>
      <c r="F52" s="8">
        <v>11.32484741</v>
      </c>
    </row>
    <row r="53" spans="1:6">
      <c r="A53" s="1" t="s">
        <v>21</v>
      </c>
      <c r="B53" s="1" t="s">
        <v>279</v>
      </c>
      <c r="C53" s="8">
        <v>2015</v>
      </c>
      <c r="D53" s="12" t="s">
        <v>4</v>
      </c>
      <c r="E53" s="12" t="s">
        <v>13</v>
      </c>
      <c r="F53" s="8">
        <v>12.382796020000001</v>
      </c>
    </row>
    <row r="54" spans="1:6">
      <c r="A54" s="1" t="s">
        <v>22</v>
      </c>
      <c r="B54" s="1" t="s">
        <v>280</v>
      </c>
      <c r="C54" s="8">
        <v>2015</v>
      </c>
      <c r="D54" s="12" t="s">
        <v>4</v>
      </c>
      <c r="E54" s="12" t="s">
        <v>13</v>
      </c>
      <c r="F54" s="8">
        <v>1.703853769</v>
      </c>
    </row>
    <row r="55" spans="1:6">
      <c r="A55" s="1" t="s">
        <v>23</v>
      </c>
      <c r="B55" s="1" t="s">
        <v>281</v>
      </c>
      <c r="C55" s="8">
        <v>2015</v>
      </c>
      <c r="D55" s="12" t="s">
        <v>4</v>
      </c>
      <c r="E55" s="12" t="s">
        <v>13</v>
      </c>
      <c r="F55" s="8">
        <v>51.671930680000003</v>
      </c>
    </row>
    <row r="56" spans="1:6">
      <c r="A56" s="1" t="s">
        <v>24</v>
      </c>
      <c r="B56" s="1" t="s">
        <v>282</v>
      </c>
      <c r="C56" s="8">
        <v>2015</v>
      </c>
      <c r="D56" s="12" t="s">
        <v>4</v>
      </c>
      <c r="E56" s="12" t="s">
        <v>13</v>
      </c>
      <c r="F56" s="8">
        <v>25.65155038</v>
      </c>
    </row>
    <row r="57" spans="1:6">
      <c r="A57" s="1" t="s">
        <v>25</v>
      </c>
      <c r="B57" s="1" t="s">
        <v>283</v>
      </c>
      <c r="C57" s="8">
        <v>2015</v>
      </c>
      <c r="D57" s="12" t="s">
        <v>4</v>
      </c>
      <c r="E57" s="12" t="s">
        <v>13</v>
      </c>
      <c r="F57" s="8">
        <v>10.09392104</v>
      </c>
    </row>
    <row r="58" spans="1:6">
      <c r="A58" s="1" t="s">
        <v>26</v>
      </c>
      <c r="B58" s="1" t="s">
        <v>284</v>
      </c>
      <c r="C58" s="8">
        <v>2015</v>
      </c>
      <c r="D58" s="12" t="s">
        <v>4</v>
      </c>
      <c r="E58" s="12" t="s">
        <v>13</v>
      </c>
      <c r="F58" s="8">
        <v>11.14150308</v>
      </c>
    </row>
    <row r="59" spans="1:6">
      <c r="A59" s="1" t="s">
        <v>27</v>
      </c>
      <c r="B59" s="1" t="s">
        <v>285</v>
      </c>
      <c r="C59" s="8">
        <v>2015</v>
      </c>
      <c r="D59" s="12" t="s">
        <v>4</v>
      </c>
      <c r="E59" s="12" t="s">
        <v>13</v>
      </c>
      <c r="F59" s="8">
        <v>25.860996799999999</v>
      </c>
    </row>
    <row r="60" spans="1:6">
      <c r="A60" s="1" t="s">
        <v>28</v>
      </c>
      <c r="B60" s="1" t="s">
        <v>286</v>
      </c>
      <c r="C60" s="8">
        <v>2015</v>
      </c>
      <c r="D60" s="12" t="s">
        <v>4</v>
      </c>
      <c r="E60" s="12" t="s">
        <v>13</v>
      </c>
      <c r="F60" s="8">
        <v>9.1929087999999997</v>
      </c>
    </row>
    <row r="61" spans="1:6">
      <c r="A61" s="1" t="s">
        <v>29</v>
      </c>
      <c r="B61" s="1" t="s">
        <v>287</v>
      </c>
      <c r="C61" s="8">
        <v>2015</v>
      </c>
      <c r="D61" s="12" t="s">
        <v>4</v>
      </c>
      <c r="E61" s="12" t="s">
        <v>13</v>
      </c>
      <c r="F61" s="8">
        <v>6.5848790849999999</v>
      </c>
    </row>
    <row r="62" spans="1:6">
      <c r="A62" s="1" t="s">
        <v>30</v>
      </c>
      <c r="B62" s="1" t="s">
        <v>288</v>
      </c>
      <c r="C62" s="8">
        <v>2015</v>
      </c>
      <c r="D62" s="12" t="s">
        <v>4</v>
      </c>
      <c r="E62" s="12" t="s">
        <v>13</v>
      </c>
      <c r="F62" s="8">
        <v>31.781209029999999</v>
      </c>
    </row>
    <row r="63" spans="1:6">
      <c r="A63" s="1" t="s">
        <v>31</v>
      </c>
      <c r="B63" s="1" t="s">
        <v>289</v>
      </c>
      <c r="C63" s="8">
        <v>2015</v>
      </c>
      <c r="D63" s="12" t="s">
        <v>4</v>
      </c>
      <c r="E63" s="12" t="s">
        <v>13</v>
      </c>
      <c r="F63" s="8">
        <v>5.7456750850000002</v>
      </c>
    </row>
    <row r="64" spans="1:6">
      <c r="A64" s="1" t="s">
        <v>32</v>
      </c>
      <c r="B64" s="1" t="s">
        <v>290</v>
      </c>
      <c r="C64" s="8">
        <v>2015</v>
      </c>
      <c r="D64" s="12" t="s">
        <v>4</v>
      </c>
      <c r="E64" s="12" t="s">
        <v>13</v>
      </c>
      <c r="F64" s="8">
        <v>9.0605828689999992</v>
      </c>
    </row>
    <row r="65" spans="1:6">
      <c r="A65" s="1" t="s">
        <v>33</v>
      </c>
      <c r="B65" s="1" t="s">
        <v>291</v>
      </c>
      <c r="C65" s="8">
        <v>2015</v>
      </c>
      <c r="D65" s="12" t="s">
        <v>4</v>
      </c>
      <c r="E65" s="12" t="s">
        <v>13</v>
      </c>
      <c r="F65" s="8">
        <v>33.525548129999997</v>
      </c>
    </row>
    <row r="66" spans="1:6">
      <c r="A66" s="1" t="s">
        <v>34</v>
      </c>
      <c r="B66" s="1" t="s">
        <v>292</v>
      </c>
      <c r="C66" s="8">
        <v>2015</v>
      </c>
      <c r="D66" s="12" t="s">
        <v>4</v>
      </c>
      <c r="E66" s="12" t="s">
        <v>13</v>
      </c>
      <c r="F66" s="8">
        <v>34.579159359999998</v>
      </c>
    </row>
    <row r="67" spans="1:6">
      <c r="A67" s="1" t="s">
        <v>35</v>
      </c>
      <c r="B67" s="1" t="s">
        <v>293</v>
      </c>
      <c r="C67" s="8">
        <v>2015</v>
      </c>
      <c r="D67" s="12" t="s">
        <v>4</v>
      </c>
      <c r="E67" s="12" t="s">
        <v>13</v>
      </c>
      <c r="F67" s="8">
        <v>10.468240310000001</v>
      </c>
    </row>
    <row r="68" spans="1:6">
      <c r="A68" s="3" t="s">
        <v>3</v>
      </c>
      <c r="B68" s="1" t="s">
        <v>261</v>
      </c>
      <c r="C68" s="8">
        <v>2016</v>
      </c>
      <c r="D68" s="12" t="s">
        <v>4</v>
      </c>
      <c r="E68" s="12" t="s">
        <v>13</v>
      </c>
      <c r="F68" s="8">
        <v>14.71347995</v>
      </c>
    </row>
    <row r="69" spans="1:6">
      <c r="A69" s="3" t="s">
        <v>4</v>
      </c>
      <c r="B69" s="1" t="s">
        <v>262</v>
      </c>
      <c r="C69" s="8">
        <v>2016</v>
      </c>
      <c r="D69" s="12" t="s">
        <v>4</v>
      </c>
      <c r="E69" s="12" t="s">
        <v>13</v>
      </c>
      <c r="F69" s="8">
        <v>1.2526164209999999</v>
      </c>
    </row>
    <row r="70" spans="1:6">
      <c r="A70" s="1" t="s">
        <v>5</v>
      </c>
      <c r="B70" s="1" t="s">
        <v>263</v>
      </c>
      <c r="C70" s="8">
        <v>2016</v>
      </c>
      <c r="D70" s="12" t="s">
        <v>4</v>
      </c>
      <c r="E70" s="12" t="s">
        <v>13</v>
      </c>
      <c r="F70" s="8">
        <v>0.62324939499999998</v>
      </c>
    </row>
    <row r="71" spans="1:6">
      <c r="A71" s="1" t="s">
        <v>6</v>
      </c>
      <c r="B71" s="1" t="s">
        <v>264</v>
      </c>
      <c r="C71" s="8">
        <v>2016</v>
      </c>
      <c r="D71" s="12" t="s">
        <v>4</v>
      </c>
      <c r="E71" s="12" t="s">
        <v>13</v>
      </c>
      <c r="F71" s="8">
        <v>3.3145201379999998</v>
      </c>
    </row>
    <row r="72" spans="1:6">
      <c r="A72" s="1" t="s">
        <v>7</v>
      </c>
      <c r="B72" s="1" t="s">
        <v>265</v>
      </c>
      <c r="C72" s="8">
        <v>2016</v>
      </c>
      <c r="D72" s="12" t="s">
        <v>4</v>
      </c>
      <c r="E72" s="12" t="s">
        <v>13</v>
      </c>
      <c r="F72" s="8">
        <v>26.476573470000002</v>
      </c>
    </row>
    <row r="73" spans="1:6">
      <c r="A73" s="1" t="s">
        <v>8</v>
      </c>
      <c r="B73" s="1" t="s">
        <v>266</v>
      </c>
      <c r="C73" s="8">
        <v>2016</v>
      </c>
      <c r="D73" s="12" t="s">
        <v>4</v>
      </c>
      <c r="E73" s="12" t="s">
        <v>13</v>
      </c>
      <c r="F73" s="8">
        <v>1.221319794</v>
      </c>
    </row>
    <row r="74" spans="1:6">
      <c r="A74" s="1" t="s">
        <v>9</v>
      </c>
      <c r="B74" s="1" t="s">
        <v>267</v>
      </c>
      <c r="C74" s="8">
        <v>2016</v>
      </c>
      <c r="D74" s="12" t="s">
        <v>4</v>
      </c>
      <c r="E74" s="12" t="s">
        <v>13</v>
      </c>
      <c r="F74" s="8">
        <v>8.7765638690000003</v>
      </c>
    </row>
    <row r="75" spans="1:6">
      <c r="A75" s="1" t="s">
        <v>10</v>
      </c>
      <c r="B75" s="1" t="s">
        <v>268</v>
      </c>
      <c r="C75" s="8">
        <v>2016</v>
      </c>
      <c r="D75" s="12" t="s">
        <v>4</v>
      </c>
      <c r="E75" s="12" t="s">
        <v>13</v>
      </c>
      <c r="F75" s="8">
        <v>50.655142509999997</v>
      </c>
    </row>
    <row r="76" spans="1:6">
      <c r="A76" s="1" t="s">
        <v>11</v>
      </c>
      <c r="B76" s="1" t="s">
        <v>269</v>
      </c>
      <c r="C76" s="8">
        <v>2016</v>
      </c>
      <c r="D76" s="12" t="s">
        <v>4</v>
      </c>
      <c r="E76" s="12" t="s">
        <v>13</v>
      </c>
      <c r="F76" s="8">
        <v>8.7998227369999995</v>
      </c>
    </row>
    <row r="77" spans="1:6">
      <c r="A77" s="1" t="s">
        <v>12</v>
      </c>
      <c r="B77" s="1" t="s">
        <v>270</v>
      </c>
      <c r="C77" s="8">
        <v>2016</v>
      </c>
      <c r="D77" s="12" t="s">
        <v>4</v>
      </c>
      <c r="E77" s="12" t="s">
        <v>13</v>
      </c>
      <c r="F77" s="8">
        <v>5.8922734999999997E-2</v>
      </c>
    </row>
    <row r="78" spans="1:6">
      <c r="A78" s="1" t="s">
        <v>13</v>
      </c>
      <c r="B78" s="1" t="s">
        <v>271</v>
      </c>
      <c r="C78" s="8">
        <v>2016</v>
      </c>
      <c r="D78" s="12" t="s">
        <v>4</v>
      </c>
      <c r="E78" s="12" t="s">
        <v>13</v>
      </c>
      <c r="F78" s="8">
        <v>8.5059112910000003</v>
      </c>
    </row>
    <row r="79" spans="1:6">
      <c r="A79" s="1" t="s">
        <v>14</v>
      </c>
      <c r="B79" s="1" t="s">
        <v>272</v>
      </c>
      <c r="C79" s="8">
        <v>2016</v>
      </c>
      <c r="D79" s="12" t="s">
        <v>4</v>
      </c>
      <c r="E79" s="12" t="s">
        <v>13</v>
      </c>
      <c r="F79" s="8">
        <v>7.5120588899999996</v>
      </c>
    </row>
    <row r="80" spans="1:6">
      <c r="A80" s="1" t="s">
        <v>15</v>
      </c>
      <c r="B80" s="1" t="s">
        <v>273</v>
      </c>
      <c r="C80" s="8">
        <v>2016</v>
      </c>
      <c r="D80" s="12" t="s">
        <v>4</v>
      </c>
      <c r="E80" s="12" t="s">
        <v>13</v>
      </c>
      <c r="F80" s="8">
        <v>43.909593229999999</v>
      </c>
    </row>
    <row r="81" spans="1:6">
      <c r="A81" s="1" t="s">
        <v>16</v>
      </c>
      <c r="B81" s="1" t="s">
        <v>274</v>
      </c>
      <c r="C81" s="8">
        <v>2016</v>
      </c>
      <c r="D81" s="12" t="s">
        <v>4</v>
      </c>
      <c r="E81" s="12" t="s">
        <v>13</v>
      </c>
      <c r="F81" s="8">
        <v>18.47196112</v>
      </c>
    </row>
    <row r="82" spans="1:6">
      <c r="A82" s="1" t="s">
        <v>17</v>
      </c>
      <c r="B82" s="1" t="s">
        <v>275</v>
      </c>
      <c r="C82" s="8">
        <v>2016</v>
      </c>
      <c r="D82" s="12" t="s">
        <v>4</v>
      </c>
      <c r="E82" s="12" t="s">
        <v>13</v>
      </c>
      <c r="F82" s="8">
        <v>2.5589003699999999</v>
      </c>
    </row>
    <row r="83" spans="1:6">
      <c r="A83" s="1" t="s">
        <v>18</v>
      </c>
      <c r="B83" s="1" t="s">
        <v>276</v>
      </c>
      <c r="C83" s="8">
        <v>2016</v>
      </c>
      <c r="D83" s="12" t="s">
        <v>4</v>
      </c>
      <c r="E83" s="12" t="s">
        <v>13</v>
      </c>
      <c r="F83" s="8">
        <v>6.0047378419999999</v>
      </c>
    </row>
    <row r="84" spans="1:6">
      <c r="A84" s="1" t="s">
        <v>19</v>
      </c>
      <c r="B84" s="1" t="s">
        <v>277</v>
      </c>
      <c r="C84" s="26">
        <v>2016</v>
      </c>
      <c r="D84" s="12" t="s">
        <v>4</v>
      </c>
      <c r="E84" s="12" t="s">
        <v>13</v>
      </c>
      <c r="F84" s="8">
        <v>23.37961967</v>
      </c>
    </row>
    <row r="85" spans="1:6">
      <c r="A85" s="1" t="s">
        <v>20</v>
      </c>
      <c r="B85" s="1" t="s">
        <v>278</v>
      </c>
      <c r="C85" s="26">
        <v>2016</v>
      </c>
      <c r="D85" s="12" t="s">
        <v>4</v>
      </c>
      <c r="E85" s="12" t="s">
        <v>13</v>
      </c>
      <c r="F85" s="8">
        <v>7.7813814749999999</v>
      </c>
    </row>
    <row r="86" spans="1:6">
      <c r="A86" s="1" t="s">
        <v>21</v>
      </c>
      <c r="B86" s="1" t="s">
        <v>279</v>
      </c>
      <c r="C86" s="26">
        <v>2016</v>
      </c>
      <c r="D86" s="12" t="s">
        <v>4</v>
      </c>
      <c r="E86" s="12" t="s">
        <v>13</v>
      </c>
      <c r="F86" s="8">
        <v>10.38368724</v>
      </c>
    </row>
    <row r="87" spans="1:6">
      <c r="A87" s="1" t="s">
        <v>22</v>
      </c>
      <c r="B87" s="1" t="s">
        <v>280</v>
      </c>
      <c r="C87" s="26">
        <v>2016</v>
      </c>
      <c r="D87" s="12" t="s">
        <v>4</v>
      </c>
      <c r="E87" s="12" t="s">
        <v>13</v>
      </c>
      <c r="F87" s="8">
        <v>1.019822684</v>
      </c>
    </row>
    <row r="88" spans="1:6">
      <c r="A88" s="1" t="s">
        <v>23</v>
      </c>
      <c r="B88" s="1" t="s">
        <v>281</v>
      </c>
      <c r="C88" s="26">
        <v>2016</v>
      </c>
      <c r="D88" s="12" t="s">
        <v>4</v>
      </c>
      <c r="E88" s="12" t="s">
        <v>13</v>
      </c>
      <c r="F88" s="8">
        <v>53.115577459999997</v>
      </c>
    </row>
    <row r="89" spans="1:6">
      <c r="A89" s="1" t="s">
        <v>24</v>
      </c>
      <c r="B89" s="1" t="s">
        <v>282</v>
      </c>
      <c r="C89" s="26">
        <v>2016</v>
      </c>
      <c r="D89" s="12" t="s">
        <v>4</v>
      </c>
      <c r="E89" s="12" t="s">
        <v>13</v>
      </c>
      <c r="F89" s="8">
        <v>23.737964059999999</v>
      </c>
    </row>
    <row r="90" spans="1:6">
      <c r="A90" s="1" t="s">
        <v>25</v>
      </c>
      <c r="B90" s="1" t="s">
        <v>283</v>
      </c>
      <c r="C90" s="26">
        <v>2016</v>
      </c>
      <c r="D90" s="12" t="s">
        <v>4</v>
      </c>
      <c r="E90" s="12" t="s">
        <v>13</v>
      </c>
      <c r="F90" s="8">
        <v>9.6015259939999993</v>
      </c>
    </row>
    <row r="91" spans="1:6">
      <c r="A91" s="1" t="s">
        <v>26</v>
      </c>
      <c r="B91" s="1" t="s">
        <v>284</v>
      </c>
      <c r="C91" s="26">
        <v>2016</v>
      </c>
      <c r="D91" s="12" t="s">
        <v>4</v>
      </c>
      <c r="E91" s="12" t="s">
        <v>13</v>
      </c>
      <c r="F91" s="8">
        <v>11.70179568</v>
      </c>
    </row>
    <row r="92" spans="1:6">
      <c r="A92" s="1" t="s">
        <v>27</v>
      </c>
      <c r="B92" s="1" t="s">
        <v>285</v>
      </c>
      <c r="C92" s="26">
        <v>2016</v>
      </c>
      <c r="D92" s="12" t="s">
        <v>4</v>
      </c>
      <c r="E92" s="12" t="s">
        <v>13</v>
      </c>
      <c r="F92" s="8">
        <v>22.532547319999999</v>
      </c>
    </row>
    <row r="93" spans="1:6">
      <c r="A93" s="1" t="s">
        <v>28</v>
      </c>
      <c r="B93" s="1" t="s">
        <v>286</v>
      </c>
      <c r="C93" s="26">
        <v>2016</v>
      </c>
      <c r="D93" s="12" t="s">
        <v>4</v>
      </c>
      <c r="E93" s="12" t="s">
        <v>13</v>
      </c>
      <c r="F93" s="8">
        <v>7.5459382860000002</v>
      </c>
    </row>
    <row r="94" spans="1:6">
      <c r="A94" s="1" t="s">
        <v>29</v>
      </c>
      <c r="B94" s="1" t="s">
        <v>287</v>
      </c>
      <c r="C94" s="26">
        <v>2016</v>
      </c>
      <c r="D94" s="12" t="s">
        <v>4</v>
      </c>
      <c r="E94" s="12" t="s">
        <v>13</v>
      </c>
      <c r="F94" s="8">
        <v>4.517803228</v>
      </c>
    </row>
    <row r="95" spans="1:6">
      <c r="A95" s="1" t="s">
        <v>30</v>
      </c>
      <c r="B95" s="1" t="s">
        <v>288</v>
      </c>
      <c r="C95" s="26">
        <v>2016</v>
      </c>
      <c r="D95" s="12" t="s">
        <v>4</v>
      </c>
      <c r="E95" s="12" t="s">
        <v>13</v>
      </c>
      <c r="F95" s="8">
        <v>30.20161822</v>
      </c>
    </row>
    <row r="96" spans="1:6">
      <c r="A96" s="1" t="s">
        <v>31</v>
      </c>
      <c r="B96" s="1" t="s">
        <v>289</v>
      </c>
      <c r="C96" s="26">
        <v>2016</v>
      </c>
      <c r="D96" s="12" t="s">
        <v>4</v>
      </c>
      <c r="E96" s="12" t="s">
        <v>13</v>
      </c>
      <c r="F96" s="8">
        <v>5.8615929920000003</v>
      </c>
    </row>
    <row r="97" spans="1:6">
      <c r="A97" s="1" t="s">
        <v>32</v>
      </c>
      <c r="B97" s="1" t="s">
        <v>290</v>
      </c>
      <c r="C97" s="26">
        <v>2016</v>
      </c>
      <c r="D97" s="12" t="s">
        <v>4</v>
      </c>
      <c r="E97" s="12" t="s">
        <v>13</v>
      </c>
      <c r="F97" s="8">
        <v>8.7644745640000004</v>
      </c>
    </row>
    <row r="98" spans="1:6">
      <c r="A98" s="1" t="s">
        <v>33</v>
      </c>
      <c r="B98" s="1" t="s">
        <v>291</v>
      </c>
      <c r="C98" s="26">
        <v>2016</v>
      </c>
      <c r="D98" s="12" t="s">
        <v>4</v>
      </c>
      <c r="E98" s="12" t="s">
        <v>13</v>
      </c>
      <c r="F98" s="8">
        <v>33.285179120000002</v>
      </c>
    </row>
    <row r="99" spans="1:6">
      <c r="A99" s="1" t="s">
        <v>34</v>
      </c>
      <c r="B99" s="1" t="s">
        <v>292</v>
      </c>
      <c r="C99" s="26">
        <v>2016</v>
      </c>
      <c r="D99" s="12" t="s">
        <v>4</v>
      </c>
      <c r="E99" s="12" t="s">
        <v>13</v>
      </c>
      <c r="F99" s="8">
        <v>33.053709009999999</v>
      </c>
    </row>
    <row r="100" spans="1:6">
      <c r="A100" s="1" t="s">
        <v>35</v>
      </c>
      <c r="B100" s="1" t="s">
        <v>293</v>
      </c>
      <c r="C100" s="8">
        <v>2016</v>
      </c>
      <c r="D100" s="12" t="s">
        <v>4</v>
      </c>
      <c r="E100" s="12" t="s">
        <v>13</v>
      </c>
      <c r="F100" s="8">
        <v>9.9901446420000006</v>
      </c>
    </row>
    <row r="101" spans="1:6">
      <c r="A101" s="3" t="s">
        <v>3</v>
      </c>
      <c r="B101" s="1" t="s">
        <v>261</v>
      </c>
      <c r="C101" s="8">
        <v>2017</v>
      </c>
      <c r="D101" s="12" t="s">
        <v>4</v>
      </c>
      <c r="E101" s="12" t="s">
        <v>13</v>
      </c>
      <c r="F101" s="8">
        <v>13.561809439999999</v>
      </c>
    </row>
    <row r="102" spans="1:6">
      <c r="A102" s="3" t="s">
        <v>4</v>
      </c>
      <c r="B102" s="1" t="s">
        <v>262</v>
      </c>
      <c r="C102" s="8">
        <v>2017</v>
      </c>
      <c r="D102" s="12" t="s">
        <v>4</v>
      </c>
      <c r="E102" s="12" t="s">
        <v>13</v>
      </c>
      <c r="F102" s="8">
        <v>0.97436492299999999</v>
      </c>
    </row>
    <row r="103" spans="1:6">
      <c r="A103" s="1" t="s">
        <v>5</v>
      </c>
      <c r="B103" s="1" t="s">
        <v>263</v>
      </c>
      <c r="C103" s="8">
        <v>2017</v>
      </c>
      <c r="D103" s="12" t="s">
        <v>4</v>
      </c>
      <c r="E103" s="12" t="s">
        <v>13</v>
      </c>
      <c r="F103" s="8">
        <v>0.277213565</v>
      </c>
    </row>
    <row r="104" spans="1:6">
      <c r="A104" s="1" t="s">
        <v>6</v>
      </c>
      <c r="B104" s="1" t="s">
        <v>264</v>
      </c>
      <c r="C104" s="8">
        <v>2017</v>
      </c>
      <c r="D104" s="12" t="s">
        <v>4</v>
      </c>
      <c r="E104" s="12" t="s">
        <v>13</v>
      </c>
      <c r="F104" s="8">
        <v>1.8605669709999999</v>
      </c>
    </row>
    <row r="105" spans="1:6">
      <c r="A105" s="1" t="s">
        <v>7</v>
      </c>
      <c r="B105" s="1" t="s">
        <v>265</v>
      </c>
      <c r="C105" s="8">
        <v>2017</v>
      </c>
      <c r="D105" s="12" t="s">
        <v>4</v>
      </c>
      <c r="E105" s="12" t="s">
        <v>13</v>
      </c>
      <c r="F105" s="8">
        <v>29.08966599</v>
      </c>
    </row>
    <row r="106" spans="1:6">
      <c r="A106" s="1" t="s">
        <v>8</v>
      </c>
      <c r="B106" s="1" t="s">
        <v>266</v>
      </c>
      <c r="C106" s="8">
        <v>2017</v>
      </c>
      <c r="D106" s="12" t="s">
        <v>4</v>
      </c>
      <c r="E106" s="12" t="s">
        <v>13</v>
      </c>
      <c r="F106" s="8">
        <v>1.940266337</v>
      </c>
    </row>
    <row r="107" spans="1:6">
      <c r="A107" s="1" t="s">
        <v>9</v>
      </c>
      <c r="B107" s="1" t="s">
        <v>267</v>
      </c>
      <c r="C107" s="8">
        <v>2017</v>
      </c>
      <c r="D107" s="12" t="s">
        <v>4</v>
      </c>
      <c r="E107" s="12" t="s">
        <v>13</v>
      </c>
      <c r="F107" s="8">
        <v>6.8752597790000003</v>
      </c>
    </row>
    <row r="108" spans="1:6">
      <c r="A108" s="1" t="s">
        <v>10</v>
      </c>
      <c r="B108" s="1" t="s">
        <v>268</v>
      </c>
      <c r="C108" s="8">
        <v>2017</v>
      </c>
      <c r="D108" s="12" t="s">
        <v>4</v>
      </c>
      <c r="E108" s="12" t="s">
        <v>13</v>
      </c>
      <c r="F108" s="8">
        <v>48.903204520000003</v>
      </c>
    </row>
    <row r="109" spans="1:6">
      <c r="A109" s="1" t="s">
        <v>11</v>
      </c>
      <c r="B109" s="1" t="s">
        <v>269</v>
      </c>
      <c r="C109" s="8">
        <v>2017</v>
      </c>
      <c r="D109" s="12" t="s">
        <v>4</v>
      </c>
      <c r="E109" s="12" t="s">
        <v>13</v>
      </c>
      <c r="F109" s="8">
        <v>4.8194249600000001</v>
      </c>
    </row>
    <row r="110" spans="1:6">
      <c r="A110" s="1" t="s">
        <v>12</v>
      </c>
      <c r="B110" s="1" t="s">
        <v>270</v>
      </c>
      <c r="C110" s="8">
        <v>2017</v>
      </c>
      <c r="D110" s="12" t="s">
        <v>4</v>
      </c>
      <c r="E110" s="12" t="s">
        <v>13</v>
      </c>
      <c r="F110" s="8">
        <v>3.3223387E-2</v>
      </c>
    </row>
    <row r="111" spans="1:6">
      <c r="A111" s="1" t="s">
        <v>13</v>
      </c>
      <c r="B111" s="1" t="s">
        <v>271</v>
      </c>
      <c r="C111" s="8">
        <v>2017</v>
      </c>
      <c r="D111" s="12" t="s">
        <v>4</v>
      </c>
      <c r="E111" s="12" t="s">
        <v>13</v>
      </c>
      <c r="F111" s="8">
        <v>5.7958145820000002</v>
      </c>
    </row>
    <row r="112" spans="1:6">
      <c r="A112" s="1" t="s">
        <v>14</v>
      </c>
      <c r="B112" s="1" t="s">
        <v>272</v>
      </c>
      <c r="C112" s="8">
        <v>2017</v>
      </c>
      <c r="D112" s="12" t="s">
        <v>4</v>
      </c>
      <c r="E112" s="12" t="s">
        <v>13</v>
      </c>
      <c r="F112" s="8">
        <v>7.4586556169999998</v>
      </c>
    </row>
    <row r="113" spans="1:6">
      <c r="A113" s="1" t="s">
        <v>15</v>
      </c>
      <c r="B113" s="1" t="s">
        <v>273</v>
      </c>
      <c r="C113" s="8">
        <v>2017</v>
      </c>
      <c r="D113" s="12" t="s">
        <v>4</v>
      </c>
      <c r="E113" s="12" t="s">
        <v>13</v>
      </c>
      <c r="F113" s="8">
        <v>41.313058810000001</v>
      </c>
    </row>
    <row r="114" spans="1:6">
      <c r="A114" s="1" t="s">
        <v>16</v>
      </c>
      <c r="B114" s="1" t="s">
        <v>274</v>
      </c>
      <c r="C114" s="8">
        <v>2017</v>
      </c>
      <c r="D114" s="12" t="s">
        <v>4</v>
      </c>
      <c r="E114" s="12" t="s">
        <v>13</v>
      </c>
      <c r="F114" s="8">
        <v>21.153843729999998</v>
      </c>
    </row>
    <row r="115" spans="1:6">
      <c r="A115" s="1" t="s">
        <v>17</v>
      </c>
      <c r="B115" s="1" t="s">
        <v>275</v>
      </c>
      <c r="C115" s="8">
        <v>2017</v>
      </c>
      <c r="D115" s="12" t="s">
        <v>4</v>
      </c>
      <c r="E115" s="12" t="s">
        <v>13</v>
      </c>
      <c r="F115" s="8">
        <v>2.1532899200000002</v>
      </c>
    </row>
    <row r="116" spans="1:6">
      <c r="A116" s="1" t="s">
        <v>18</v>
      </c>
      <c r="B116" s="1" t="s">
        <v>276</v>
      </c>
      <c r="C116" s="8">
        <v>2017</v>
      </c>
      <c r="D116" s="12" t="s">
        <v>4</v>
      </c>
      <c r="E116" s="12" t="s">
        <v>13</v>
      </c>
      <c r="F116" s="8">
        <v>5.5506138780000001</v>
      </c>
    </row>
    <row r="117" spans="1:6">
      <c r="A117" s="1" t="s">
        <v>19</v>
      </c>
      <c r="B117" s="1" t="s">
        <v>277</v>
      </c>
      <c r="C117" s="8">
        <v>2017</v>
      </c>
      <c r="D117" s="12" t="s">
        <v>4</v>
      </c>
      <c r="E117" s="12" t="s">
        <v>13</v>
      </c>
      <c r="F117" s="8">
        <v>18.86548874</v>
      </c>
    </row>
    <row r="118" spans="1:6">
      <c r="A118" s="1" t="s">
        <v>20</v>
      </c>
      <c r="B118" s="1" t="s">
        <v>278</v>
      </c>
      <c r="C118" s="8">
        <v>2017</v>
      </c>
      <c r="D118" s="12" t="s">
        <v>4</v>
      </c>
      <c r="E118" s="12" t="s">
        <v>13</v>
      </c>
      <c r="F118" s="8">
        <v>8.8272220969999999</v>
      </c>
    </row>
    <row r="119" spans="1:6">
      <c r="A119" s="1" t="s">
        <v>21</v>
      </c>
      <c r="B119" s="1" t="s">
        <v>279</v>
      </c>
      <c r="C119" s="8">
        <v>2017</v>
      </c>
      <c r="D119" s="12" t="s">
        <v>4</v>
      </c>
      <c r="E119" s="12" t="s">
        <v>13</v>
      </c>
      <c r="F119" s="8">
        <v>7.9302235909999998</v>
      </c>
    </row>
    <row r="120" spans="1:6">
      <c r="A120" s="1" t="s">
        <v>22</v>
      </c>
      <c r="B120" s="1" t="s">
        <v>280</v>
      </c>
      <c r="C120" s="8">
        <v>2017</v>
      </c>
      <c r="D120" s="12" t="s">
        <v>4</v>
      </c>
      <c r="E120" s="12" t="s">
        <v>13</v>
      </c>
      <c r="F120" s="8">
        <v>0.82960741900000001</v>
      </c>
    </row>
    <row r="121" spans="1:6">
      <c r="A121" s="1" t="s">
        <v>23</v>
      </c>
      <c r="B121" s="1" t="s">
        <v>281</v>
      </c>
      <c r="C121" s="8">
        <v>2017</v>
      </c>
      <c r="D121" s="12" t="s">
        <v>4</v>
      </c>
      <c r="E121" s="12" t="s">
        <v>13</v>
      </c>
      <c r="F121" s="8">
        <v>48.775341480000002</v>
      </c>
    </row>
    <row r="122" spans="1:6">
      <c r="A122" s="1" t="s">
        <v>24</v>
      </c>
      <c r="B122" s="1" t="s">
        <v>282</v>
      </c>
      <c r="C122" s="8">
        <v>2017</v>
      </c>
      <c r="D122" s="12" t="s">
        <v>4</v>
      </c>
      <c r="E122" s="12" t="s">
        <v>13</v>
      </c>
      <c r="F122" s="8">
        <v>24.233001829999999</v>
      </c>
    </row>
    <row r="123" spans="1:6">
      <c r="A123" s="1" t="s">
        <v>25</v>
      </c>
      <c r="B123" s="1" t="s">
        <v>283</v>
      </c>
      <c r="C123" s="8">
        <v>2017</v>
      </c>
      <c r="D123" s="12" t="s">
        <v>4</v>
      </c>
      <c r="E123" s="12" t="s">
        <v>13</v>
      </c>
      <c r="F123" s="8">
        <v>9.4168426089999997</v>
      </c>
    </row>
    <row r="124" spans="1:6">
      <c r="A124" s="1" t="s">
        <v>26</v>
      </c>
      <c r="B124" s="1" t="s">
        <v>284</v>
      </c>
      <c r="C124" s="8">
        <v>2017</v>
      </c>
      <c r="D124" s="12" t="s">
        <v>4</v>
      </c>
      <c r="E124" s="12" t="s">
        <v>13</v>
      </c>
      <c r="F124" s="8">
        <v>12.704373609999999</v>
      </c>
    </row>
    <row r="125" spans="1:6">
      <c r="A125" s="1" t="s">
        <v>27</v>
      </c>
      <c r="B125" s="1" t="s">
        <v>285</v>
      </c>
      <c r="C125" s="8">
        <v>2017</v>
      </c>
      <c r="D125" s="12" t="s">
        <v>4</v>
      </c>
      <c r="E125" s="12" t="s">
        <v>13</v>
      </c>
      <c r="F125" s="8">
        <v>18.052664069999999</v>
      </c>
    </row>
    <row r="126" spans="1:6">
      <c r="A126" s="1" t="s">
        <v>28</v>
      </c>
      <c r="B126" s="1" t="s">
        <v>286</v>
      </c>
      <c r="C126" s="8">
        <v>2017</v>
      </c>
      <c r="D126" s="12" t="s">
        <v>4</v>
      </c>
      <c r="E126" s="12" t="s">
        <v>13</v>
      </c>
      <c r="F126" s="8">
        <v>6.8827402209999997</v>
      </c>
    </row>
    <row r="127" spans="1:6">
      <c r="A127" s="1" t="s">
        <v>29</v>
      </c>
      <c r="B127" s="1" t="s">
        <v>287</v>
      </c>
      <c r="C127" s="8">
        <v>2017</v>
      </c>
      <c r="D127" s="12" t="s">
        <v>4</v>
      </c>
      <c r="E127" s="12" t="s">
        <v>13</v>
      </c>
      <c r="F127" s="8">
        <v>3.002413636</v>
      </c>
    </row>
    <row r="128" spans="1:6">
      <c r="A128" s="1" t="s">
        <v>30</v>
      </c>
      <c r="B128" s="1" t="s">
        <v>288</v>
      </c>
      <c r="C128" s="8">
        <v>2017</v>
      </c>
      <c r="D128" s="12" t="s">
        <v>4</v>
      </c>
      <c r="E128" s="12" t="s">
        <v>13</v>
      </c>
      <c r="F128" s="8">
        <v>28.77799366</v>
      </c>
    </row>
    <row r="129" spans="1:6">
      <c r="A129" s="1" t="s">
        <v>31</v>
      </c>
      <c r="B129" s="1" t="s">
        <v>289</v>
      </c>
      <c r="C129" s="8">
        <v>2017</v>
      </c>
      <c r="D129" s="12" t="s">
        <v>4</v>
      </c>
      <c r="E129" s="12" t="s">
        <v>13</v>
      </c>
      <c r="F129" s="8">
        <v>6.1205716910000003</v>
      </c>
    </row>
    <row r="130" spans="1:6">
      <c r="A130" s="1" t="s">
        <v>32</v>
      </c>
      <c r="B130" s="1" t="s">
        <v>290</v>
      </c>
      <c r="C130" s="8">
        <v>2017</v>
      </c>
      <c r="D130" s="12" t="s">
        <v>4</v>
      </c>
      <c r="E130" s="12" t="s">
        <v>13</v>
      </c>
      <c r="F130" s="8">
        <v>7.5588766730000003</v>
      </c>
    </row>
    <row r="131" spans="1:6">
      <c r="A131" s="1" t="s">
        <v>33</v>
      </c>
      <c r="B131" s="1" t="s">
        <v>291</v>
      </c>
      <c r="C131" s="8">
        <v>2017</v>
      </c>
      <c r="D131" s="12" t="s">
        <v>4</v>
      </c>
      <c r="E131" s="12" t="s">
        <v>13</v>
      </c>
      <c r="F131" s="8">
        <v>30.018027660000001</v>
      </c>
    </row>
    <row r="132" spans="1:6">
      <c r="A132" s="1" t="s">
        <v>34</v>
      </c>
      <c r="B132" s="1" t="s">
        <v>292</v>
      </c>
      <c r="C132" s="8">
        <v>2017</v>
      </c>
      <c r="D132" s="12" t="s">
        <v>4</v>
      </c>
      <c r="E132" s="12" t="s">
        <v>13</v>
      </c>
      <c r="F132" s="8">
        <v>32.918454199999999</v>
      </c>
    </row>
    <row r="133" spans="1:6">
      <c r="A133" s="1" t="s">
        <v>35</v>
      </c>
      <c r="B133" s="1" t="s">
        <v>293</v>
      </c>
      <c r="C133" s="8">
        <v>2017</v>
      </c>
      <c r="D133" s="12" t="s">
        <v>4</v>
      </c>
      <c r="E133" s="12" t="s">
        <v>13</v>
      </c>
      <c r="F133" s="8">
        <v>6.4873036439999998</v>
      </c>
    </row>
    <row r="134" spans="1:6">
      <c r="A134" s="3" t="s">
        <v>3</v>
      </c>
      <c r="B134" s="1" t="s">
        <v>261</v>
      </c>
      <c r="C134" s="8">
        <v>2020</v>
      </c>
      <c r="D134" s="12" t="s">
        <v>4</v>
      </c>
      <c r="E134" s="12" t="s">
        <v>13</v>
      </c>
      <c r="F134" s="8">
        <v>1.35</v>
      </c>
    </row>
    <row r="135" spans="1:6">
      <c r="A135" s="3" t="s">
        <v>4</v>
      </c>
      <c r="B135" s="1" t="s">
        <v>262</v>
      </c>
      <c r="C135" s="8">
        <v>2020</v>
      </c>
      <c r="D135" s="12" t="s">
        <v>4</v>
      </c>
      <c r="E135" s="12" t="s">
        <v>13</v>
      </c>
      <c r="F135" s="23">
        <v>0.88560000000000005</v>
      </c>
    </row>
    <row r="136" spans="1:6">
      <c r="A136" s="1" t="s">
        <v>5</v>
      </c>
      <c r="B136" s="1" t="s">
        <v>263</v>
      </c>
      <c r="C136" s="8">
        <v>2020</v>
      </c>
      <c r="D136" s="12" t="s">
        <v>4</v>
      </c>
      <c r="E136" s="12" t="s">
        <v>13</v>
      </c>
      <c r="F136" s="23">
        <v>0.66779999999999995</v>
      </c>
    </row>
    <row r="137" spans="1:6">
      <c r="A137" s="1" t="s">
        <v>6</v>
      </c>
      <c r="B137" s="1" t="s">
        <v>264</v>
      </c>
      <c r="C137" s="8">
        <v>2020</v>
      </c>
      <c r="D137" s="12" t="s">
        <v>4</v>
      </c>
      <c r="E137" s="12" t="s">
        <v>13</v>
      </c>
      <c r="F137" s="23">
        <v>2.7877000000000001</v>
      </c>
    </row>
    <row r="138" spans="1:6">
      <c r="A138" s="1" t="s">
        <v>7</v>
      </c>
      <c r="B138" s="1" t="s">
        <v>265</v>
      </c>
      <c r="C138" s="8">
        <v>2020</v>
      </c>
      <c r="D138" s="12" t="s">
        <v>4</v>
      </c>
      <c r="E138" s="12" t="s">
        <v>13</v>
      </c>
      <c r="F138" s="23">
        <v>24.2607</v>
      </c>
    </row>
    <row r="139" spans="1:6">
      <c r="A139" s="1" t="s">
        <v>8</v>
      </c>
      <c r="B139" s="1" t="s">
        <v>266</v>
      </c>
      <c r="C139" s="8">
        <v>2020</v>
      </c>
      <c r="D139" s="12" t="s">
        <v>4</v>
      </c>
      <c r="E139" s="12" t="s">
        <v>13</v>
      </c>
      <c r="F139" s="23">
        <v>1.1888000000000001</v>
      </c>
    </row>
    <row r="140" spans="1:6">
      <c r="A140" s="1" t="s">
        <v>9</v>
      </c>
      <c r="B140" s="1" t="s">
        <v>267</v>
      </c>
      <c r="C140" s="8">
        <v>2020</v>
      </c>
      <c r="D140" s="12" t="s">
        <v>4</v>
      </c>
      <c r="E140" s="12" t="s">
        <v>13</v>
      </c>
      <c r="F140" s="23">
        <v>5.9142999999999999</v>
      </c>
    </row>
    <row r="141" spans="1:6">
      <c r="A141" s="1" t="s">
        <v>10</v>
      </c>
      <c r="B141" s="1" t="s">
        <v>268</v>
      </c>
      <c r="C141" s="8">
        <v>2020</v>
      </c>
      <c r="D141" s="12" t="s">
        <v>4</v>
      </c>
      <c r="E141" s="12" t="s">
        <v>13</v>
      </c>
      <c r="F141" s="23">
        <v>49.1678</v>
      </c>
    </row>
    <row r="142" spans="1:6">
      <c r="A142" s="1" t="s">
        <v>11</v>
      </c>
      <c r="B142" s="1" t="s">
        <v>269</v>
      </c>
      <c r="C142" s="8">
        <v>2020</v>
      </c>
      <c r="D142" s="12" t="s">
        <v>4</v>
      </c>
      <c r="E142" s="12" t="s">
        <v>13</v>
      </c>
      <c r="F142" s="23">
        <v>5.992</v>
      </c>
    </row>
    <row r="143" spans="1:6">
      <c r="A143" s="1" t="s">
        <v>12</v>
      </c>
      <c r="B143" s="1" t="s">
        <v>270</v>
      </c>
      <c r="C143" s="8">
        <v>2020</v>
      </c>
      <c r="D143" s="12" t="s">
        <v>4</v>
      </c>
      <c r="E143" s="12" t="s">
        <v>13</v>
      </c>
      <c r="F143" s="23">
        <v>0.23019999999999999</v>
      </c>
    </row>
    <row r="144" spans="1:6">
      <c r="A144" s="1" t="s">
        <v>13</v>
      </c>
      <c r="B144" s="1" t="s">
        <v>271</v>
      </c>
      <c r="C144" s="8">
        <v>2020</v>
      </c>
      <c r="D144" s="12" t="s">
        <v>4</v>
      </c>
      <c r="E144" s="12" t="s">
        <v>13</v>
      </c>
      <c r="F144" s="23">
        <v>10.5213</v>
      </c>
    </row>
    <row r="145" spans="1:6">
      <c r="A145" s="1" t="s">
        <v>14</v>
      </c>
      <c r="B145" s="1" t="s">
        <v>272</v>
      </c>
      <c r="C145" s="8">
        <v>2020</v>
      </c>
      <c r="D145" s="12" t="s">
        <v>4</v>
      </c>
      <c r="E145" s="12" t="s">
        <v>13</v>
      </c>
      <c r="F145" s="23">
        <v>5.4663000000000004</v>
      </c>
    </row>
    <row r="146" spans="1:6">
      <c r="A146" s="1" t="s">
        <v>15</v>
      </c>
      <c r="B146" s="1" t="s">
        <v>273</v>
      </c>
      <c r="C146" s="8">
        <v>2020</v>
      </c>
      <c r="D146" s="12" t="s">
        <v>4</v>
      </c>
      <c r="E146" s="12" t="s">
        <v>13</v>
      </c>
      <c r="F146" s="23">
        <v>40.694699999999997</v>
      </c>
    </row>
    <row r="147" spans="1:6">
      <c r="A147" s="1" t="s">
        <v>16</v>
      </c>
      <c r="B147" s="1" t="s">
        <v>274</v>
      </c>
      <c r="C147" s="8">
        <v>2020</v>
      </c>
      <c r="D147" s="12" t="s">
        <v>4</v>
      </c>
      <c r="E147" s="12" t="s">
        <v>13</v>
      </c>
      <c r="F147" s="23">
        <v>18.808299999999999</v>
      </c>
    </row>
    <row r="148" spans="1:6">
      <c r="A148" s="1" t="s">
        <v>17</v>
      </c>
      <c r="B148" s="1" t="s">
        <v>275</v>
      </c>
      <c r="C148" s="8">
        <v>2020</v>
      </c>
      <c r="D148" s="12" t="s">
        <v>4</v>
      </c>
      <c r="E148" s="12" t="s">
        <v>13</v>
      </c>
      <c r="F148" s="23">
        <v>2.6185999999999998</v>
      </c>
    </row>
    <row r="149" spans="1:6">
      <c r="A149" s="1" t="s">
        <v>18</v>
      </c>
      <c r="B149" s="1" t="s">
        <v>276</v>
      </c>
      <c r="C149" s="8">
        <v>2020</v>
      </c>
      <c r="D149" s="12" t="s">
        <v>4</v>
      </c>
      <c r="E149" s="12" t="s">
        <v>13</v>
      </c>
      <c r="F149" s="23">
        <v>5.0750000000000002</v>
      </c>
    </row>
    <row r="150" spans="1:6">
      <c r="A150" s="1" t="s">
        <v>19</v>
      </c>
      <c r="B150" s="1" t="s">
        <v>277</v>
      </c>
      <c r="C150" s="8">
        <v>2020</v>
      </c>
      <c r="D150" s="12" t="s">
        <v>4</v>
      </c>
      <c r="E150" s="12" t="s">
        <v>13</v>
      </c>
      <c r="F150" s="23">
        <v>14.843299999999999</v>
      </c>
    </row>
    <row r="151" spans="1:6">
      <c r="A151" s="1" t="s">
        <v>20</v>
      </c>
      <c r="B151" s="1" t="s">
        <v>278</v>
      </c>
      <c r="C151" s="8">
        <v>2020</v>
      </c>
      <c r="D151" s="12" t="s">
        <v>4</v>
      </c>
      <c r="E151" s="12" t="s">
        <v>13</v>
      </c>
      <c r="F151" s="23">
        <v>8.7019000000000002</v>
      </c>
    </row>
    <row r="152" spans="1:6">
      <c r="A152" s="1" t="s">
        <v>21</v>
      </c>
      <c r="B152" s="1" t="s">
        <v>279</v>
      </c>
      <c r="C152" s="8">
        <v>2020</v>
      </c>
      <c r="D152" s="12" t="s">
        <v>4</v>
      </c>
      <c r="E152" s="12" t="s">
        <v>13</v>
      </c>
      <c r="F152" s="23">
        <v>10.8704</v>
      </c>
    </row>
    <row r="153" spans="1:6">
      <c r="A153" s="1" t="s">
        <v>22</v>
      </c>
      <c r="B153" s="1" t="s">
        <v>280</v>
      </c>
      <c r="C153" s="8">
        <v>2020</v>
      </c>
      <c r="D153" s="12" t="s">
        <v>4</v>
      </c>
      <c r="E153" s="12" t="s">
        <v>13</v>
      </c>
      <c r="F153" s="23">
        <v>1.1674</v>
      </c>
    </row>
    <row r="154" spans="1:6">
      <c r="A154" s="1" t="s">
        <v>23</v>
      </c>
      <c r="B154" s="1" t="s">
        <v>281</v>
      </c>
      <c r="C154" s="8">
        <v>2020</v>
      </c>
      <c r="D154" s="12" t="s">
        <v>4</v>
      </c>
      <c r="E154" s="12" t="s">
        <v>13</v>
      </c>
      <c r="F154" s="23">
        <v>45.901600000000002</v>
      </c>
    </row>
    <row r="155" spans="1:6">
      <c r="A155" s="1" t="s">
        <v>24</v>
      </c>
      <c r="B155" s="1" t="s">
        <v>282</v>
      </c>
      <c r="C155" s="8">
        <v>2020</v>
      </c>
      <c r="D155" s="12" t="s">
        <v>4</v>
      </c>
      <c r="E155" s="12" t="s">
        <v>13</v>
      </c>
      <c r="F155" s="23">
        <v>21.206399999999999</v>
      </c>
    </row>
    <row r="156" spans="1:6">
      <c r="A156" s="1" t="s">
        <v>25</v>
      </c>
      <c r="B156" s="1" t="s">
        <v>283</v>
      </c>
      <c r="C156" s="8">
        <v>2020</v>
      </c>
      <c r="D156" s="12" t="s">
        <v>4</v>
      </c>
      <c r="E156" s="12" t="s">
        <v>13</v>
      </c>
      <c r="F156" s="23">
        <v>5.6653000000000002</v>
      </c>
    </row>
    <row r="157" spans="1:6">
      <c r="A157" s="1" t="s">
        <v>26</v>
      </c>
      <c r="B157" s="1" t="s">
        <v>284</v>
      </c>
      <c r="C157" s="8">
        <v>2020</v>
      </c>
      <c r="D157" s="12" t="s">
        <v>4</v>
      </c>
      <c r="E157" s="12" t="s">
        <v>13</v>
      </c>
      <c r="F157" s="23">
        <v>11.046200000000001</v>
      </c>
    </row>
    <row r="158" spans="1:6">
      <c r="A158" s="1" t="s">
        <v>27</v>
      </c>
      <c r="B158" s="1" t="s">
        <v>285</v>
      </c>
      <c r="C158" s="8">
        <v>2020</v>
      </c>
      <c r="D158" s="12" t="s">
        <v>4</v>
      </c>
      <c r="E158" s="12" t="s">
        <v>13</v>
      </c>
      <c r="F158" s="23">
        <v>18.989799999999999</v>
      </c>
    </row>
    <row r="159" spans="1:6">
      <c r="A159" s="1" t="s">
        <v>28</v>
      </c>
      <c r="B159" s="1" t="s">
        <v>286</v>
      </c>
      <c r="C159" s="8">
        <v>2020</v>
      </c>
      <c r="D159" s="12" t="s">
        <v>4</v>
      </c>
      <c r="E159" s="12" t="s">
        <v>13</v>
      </c>
      <c r="F159" s="23">
        <v>6.0496999999999996</v>
      </c>
    </row>
    <row r="160" spans="1:6">
      <c r="A160" s="1" t="s">
        <v>29</v>
      </c>
      <c r="B160" s="1" t="s">
        <v>287</v>
      </c>
      <c r="C160" s="8">
        <v>2020</v>
      </c>
      <c r="D160" s="12" t="s">
        <v>4</v>
      </c>
      <c r="E160" s="12" t="s">
        <v>13</v>
      </c>
      <c r="F160" s="23">
        <v>3.3448000000000002</v>
      </c>
    </row>
    <row r="161" spans="1:6">
      <c r="A161" s="1" t="s">
        <v>30</v>
      </c>
      <c r="B161" s="1" t="s">
        <v>288</v>
      </c>
      <c r="C161" s="8">
        <v>2020</v>
      </c>
      <c r="D161" s="12" t="s">
        <v>4</v>
      </c>
      <c r="E161" s="12" t="s">
        <v>13</v>
      </c>
      <c r="F161" s="23">
        <v>26.553599999999999</v>
      </c>
    </row>
    <row r="162" spans="1:6">
      <c r="A162" s="1" t="s">
        <v>31</v>
      </c>
      <c r="B162" s="1" t="s">
        <v>289</v>
      </c>
      <c r="C162" s="8">
        <v>2020</v>
      </c>
      <c r="D162" s="12" t="s">
        <v>4</v>
      </c>
      <c r="E162" s="12" t="s">
        <v>13</v>
      </c>
      <c r="F162" s="23">
        <v>3.3868</v>
      </c>
    </row>
    <row r="163" spans="1:6">
      <c r="A163" s="1" t="s">
        <v>32</v>
      </c>
      <c r="B163" s="1" t="s">
        <v>290</v>
      </c>
      <c r="C163" s="8">
        <v>2020</v>
      </c>
      <c r="D163" s="12" t="s">
        <v>4</v>
      </c>
      <c r="E163" s="12" t="s">
        <v>13</v>
      </c>
      <c r="F163" s="23">
        <v>7.3152999999999997</v>
      </c>
    </row>
    <row r="164" spans="1:6">
      <c r="A164" s="1" t="s">
        <v>33</v>
      </c>
      <c r="B164" s="1" t="s">
        <v>291</v>
      </c>
      <c r="C164" s="8">
        <v>2020</v>
      </c>
      <c r="D164" s="12" t="s">
        <v>4</v>
      </c>
      <c r="E164" s="12" t="s">
        <v>13</v>
      </c>
      <c r="F164" s="23">
        <v>25.1218</v>
      </c>
    </row>
    <row r="165" spans="1:6">
      <c r="A165" s="1" t="s">
        <v>34</v>
      </c>
      <c r="B165" s="1" t="s">
        <v>292</v>
      </c>
      <c r="C165" s="8">
        <v>2020</v>
      </c>
      <c r="D165" s="12" t="s">
        <v>4</v>
      </c>
      <c r="E165" s="12" t="s">
        <v>13</v>
      </c>
      <c r="F165" s="23">
        <v>27.426500000000001</v>
      </c>
    </row>
    <row r="166" spans="1:6">
      <c r="A166" s="1" t="s">
        <v>35</v>
      </c>
      <c r="B166" s="1" t="s">
        <v>293</v>
      </c>
      <c r="C166" s="8">
        <v>2020</v>
      </c>
      <c r="D166" s="12" t="s">
        <v>4</v>
      </c>
      <c r="E166" s="12" t="s">
        <v>13</v>
      </c>
      <c r="F166" s="23">
        <v>4.6223000000000001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66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8">
        <v>2012</v>
      </c>
      <c r="D2" s="8" t="s">
        <v>4</v>
      </c>
      <c r="E2" s="8" t="s">
        <v>14</v>
      </c>
      <c r="F2" s="23">
        <v>6.7122489999999999</v>
      </c>
    </row>
    <row r="3" spans="1:6">
      <c r="A3" s="3" t="s">
        <v>4</v>
      </c>
      <c r="B3" s="1" t="s">
        <v>262</v>
      </c>
      <c r="C3" s="8">
        <v>2012</v>
      </c>
      <c r="D3" s="8" t="s">
        <v>4</v>
      </c>
      <c r="E3" s="8" t="s">
        <v>14</v>
      </c>
      <c r="F3" s="23">
        <v>1.7600979999999999</v>
      </c>
    </row>
    <row r="4" spans="1:6">
      <c r="A4" s="1" t="s">
        <v>5</v>
      </c>
      <c r="B4" s="1" t="s">
        <v>263</v>
      </c>
      <c r="C4" s="8">
        <v>2012</v>
      </c>
      <c r="D4" s="8" t="s">
        <v>4</v>
      </c>
      <c r="E4" s="8" t="s">
        <v>14</v>
      </c>
      <c r="F4" s="23">
        <v>1.2482089999999999</v>
      </c>
    </row>
    <row r="5" spans="1:6">
      <c r="A5" s="1" t="s">
        <v>6</v>
      </c>
      <c r="B5" s="1" t="s">
        <v>264</v>
      </c>
      <c r="C5" s="8">
        <v>2012</v>
      </c>
      <c r="D5" s="8" t="s">
        <v>4</v>
      </c>
      <c r="E5" s="8" t="s">
        <v>14</v>
      </c>
      <c r="F5" s="23">
        <v>2.7071559999999999</v>
      </c>
    </row>
    <row r="6" spans="1:6">
      <c r="A6" s="1" t="s">
        <v>7</v>
      </c>
      <c r="B6" s="1" t="s">
        <v>265</v>
      </c>
      <c r="C6" s="8">
        <v>2012</v>
      </c>
      <c r="D6" s="8" t="s">
        <v>4</v>
      </c>
      <c r="E6" s="8" t="s">
        <v>14</v>
      </c>
      <c r="F6" s="23">
        <v>12.5502</v>
      </c>
    </row>
    <row r="7" spans="1:6">
      <c r="A7" s="1" t="s">
        <v>8</v>
      </c>
      <c r="B7" s="1" t="s">
        <v>266</v>
      </c>
      <c r="C7" s="8">
        <v>2012</v>
      </c>
      <c r="D7" s="8" t="s">
        <v>4</v>
      </c>
      <c r="E7" s="8" t="s">
        <v>14</v>
      </c>
      <c r="F7" s="23">
        <v>4.9380189999999997</v>
      </c>
    </row>
    <row r="8" spans="1:6">
      <c r="A8" s="1" t="s">
        <v>9</v>
      </c>
      <c r="B8" s="1" t="s">
        <v>267</v>
      </c>
      <c r="C8" s="8">
        <v>2012</v>
      </c>
      <c r="D8" s="8" t="s">
        <v>4</v>
      </c>
      <c r="E8" s="8" t="s">
        <v>14</v>
      </c>
      <c r="F8" s="23">
        <v>7.6144889999999998</v>
      </c>
    </row>
    <row r="9" spans="1:6">
      <c r="A9" s="1" t="s">
        <v>10</v>
      </c>
      <c r="B9" s="1" t="s">
        <v>268</v>
      </c>
      <c r="C9" s="8">
        <v>2012</v>
      </c>
      <c r="D9" s="8" t="s">
        <v>4</v>
      </c>
      <c r="E9" s="8" t="s">
        <v>14</v>
      </c>
      <c r="F9" s="23">
        <v>17.19922</v>
      </c>
    </row>
    <row r="10" spans="1:6">
      <c r="A10" s="1" t="s">
        <v>11</v>
      </c>
      <c r="B10" s="1" t="s">
        <v>269</v>
      </c>
      <c r="C10" s="8">
        <v>2012</v>
      </c>
      <c r="D10" s="8" t="s">
        <v>4</v>
      </c>
      <c r="E10" s="8" t="s">
        <v>14</v>
      </c>
      <c r="F10" s="23">
        <v>2.8948489999999998</v>
      </c>
    </row>
    <row r="11" spans="1:6">
      <c r="A11" s="1" t="s">
        <v>12</v>
      </c>
      <c r="B11" s="1" t="s">
        <v>270</v>
      </c>
      <c r="C11" s="8">
        <v>2012</v>
      </c>
      <c r="D11" s="8" t="s">
        <v>4</v>
      </c>
      <c r="E11" s="8" t="s">
        <v>14</v>
      </c>
      <c r="F11" s="23">
        <v>4.2974199999999998</v>
      </c>
    </row>
    <row r="12" spans="1:6">
      <c r="A12" s="1" t="s">
        <v>13</v>
      </c>
      <c r="B12" s="1" t="s">
        <v>271</v>
      </c>
      <c r="C12" s="8">
        <v>2012</v>
      </c>
      <c r="D12" s="8" t="s">
        <v>4</v>
      </c>
      <c r="E12" s="8" t="s">
        <v>14</v>
      </c>
      <c r="F12" s="23">
        <v>4.7194789999999998</v>
      </c>
    </row>
    <row r="13" spans="1:6">
      <c r="A13" s="1" t="s">
        <v>14</v>
      </c>
      <c r="B13" s="1" t="s">
        <v>272</v>
      </c>
      <c r="C13" s="8">
        <v>2012</v>
      </c>
      <c r="D13" s="8" t="s">
        <v>4</v>
      </c>
      <c r="E13" s="8" t="s">
        <v>14</v>
      </c>
      <c r="F13" s="23">
        <v>2.32457</v>
      </c>
    </row>
    <row r="14" spans="1:6">
      <c r="A14" s="1" t="s">
        <v>15</v>
      </c>
      <c r="B14" s="1" t="s">
        <v>273</v>
      </c>
      <c r="C14" s="8">
        <v>2012</v>
      </c>
      <c r="D14" s="8" t="s">
        <v>4</v>
      </c>
      <c r="E14" s="8" t="s">
        <v>14</v>
      </c>
      <c r="F14" s="23">
        <v>19.87358</v>
      </c>
    </row>
    <row r="15" spans="1:6">
      <c r="A15" s="1" t="s">
        <v>16</v>
      </c>
      <c r="B15" s="1" t="s">
        <v>274</v>
      </c>
      <c r="C15" s="8">
        <v>2012</v>
      </c>
      <c r="D15" s="8" t="s">
        <v>4</v>
      </c>
      <c r="E15" s="8" t="s">
        <v>14</v>
      </c>
      <c r="F15" s="23">
        <v>6.9300949999999997</v>
      </c>
    </row>
    <row r="16" spans="1:6">
      <c r="A16" s="1" t="s">
        <v>17</v>
      </c>
      <c r="B16" s="1" t="s">
        <v>275</v>
      </c>
      <c r="C16" s="8">
        <v>2012</v>
      </c>
      <c r="D16" s="8" t="s">
        <v>4</v>
      </c>
      <c r="E16" s="8" t="s">
        <v>14</v>
      </c>
      <c r="F16" s="23">
        <v>3.527844</v>
      </c>
    </row>
    <row r="17" spans="1:6">
      <c r="A17" s="1" t="s">
        <v>18</v>
      </c>
      <c r="B17" s="1" t="s">
        <v>276</v>
      </c>
      <c r="C17" s="8">
        <v>2012</v>
      </c>
      <c r="D17" s="8" t="s">
        <v>4</v>
      </c>
      <c r="E17" s="8" t="s">
        <v>14</v>
      </c>
      <c r="F17" s="23">
        <v>7.7620110000000002</v>
      </c>
    </row>
    <row r="18" spans="1:6">
      <c r="A18" s="1" t="s">
        <v>19</v>
      </c>
      <c r="B18" s="1" t="s">
        <v>277</v>
      </c>
      <c r="C18" s="8">
        <v>2012</v>
      </c>
      <c r="D18" s="8" t="s">
        <v>4</v>
      </c>
      <c r="E18" s="8" t="s">
        <v>14</v>
      </c>
      <c r="F18" s="23">
        <v>10.808859999999999</v>
      </c>
    </row>
    <row r="19" spans="1:6">
      <c r="A19" s="1" t="s">
        <v>20</v>
      </c>
      <c r="B19" s="1" t="s">
        <v>278</v>
      </c>
      <c r="C19" s="8">
        <v>2012</v>
      </c>
      <c r="D19" s="8" t="s">
        <v>4</v>
      </c>
      <c r="E19" s="8" t="s">
        <v>14</v>
      </c>
      <c r="F19" s="23">
        <v>5.215179</v>
      </c>
    </row>
    <row r="20" spans="1:6">
      <c r="A20" s="1" t="s">
        <v>21</v>
      </c>
      <c r="B20" s="1" t="s">
        <v>279</v>
      </c>
      <c r="C20" s="8">
        <v>2012</v>
      </c>
      <c r="D20" s="8" t="s">
        <v>4</v>
      </c>
      <c r="E20" s="8" t="s">
        <v>14</v>
      </c>
      <c r="F20" s="23">
        <v>6.5661480000000001</v>
      </c>
    </row>
    <row r="21" spans="1:6">
      <c r="A21" s="1" t="s">
        <v>22</v>
      </c>
      <c r="B21" s="1" t="s">
        <v>280</v>
      </c>
      <c r="C21" s="8">
        <v>2012</v>
      </c>
      <c r="D21" s="8" t="s">
        <v>4</v>
      </c>
      <c r="E21" s="8" t="s">
        <v>14</v>
      </c>
      <c r="F21" s="23">
        <v>4.2086360000000003</v>
      </c>
    </row>
    <row r="22" spans="1:6">
      <c r="A22" s="1" t="s">
        <v>23</v>
      </c>
      <c r="B22" s="1" t="s">
        <v>281</v>
      </c>
      <c r="C22" s="8">
        <v>2012</v>
      </c>
      <c r="D22" s="8" t="s">
        <v>4</v>
      </c>
      <c r="E22" s="8" t="s">
        <v>14</v>
      </c>
      <c r="F22" s="23">
        <v>6.3647119999999999</v>
      </c>
    </row>
    <row r="23" spans="1:6">
      <c r="A23" s="1" t="s">
        <v>24</v>
      </c>
      <c r="B23" s="1" t="s">
        <v>282</v>
      </c>
      <c r="C23" s="8">
        <v>2012</v>
      </c>
      <c r="D23" s="8" t="s">
        <v>4</v>
      </c>
      <c r="E23" s="8" t="s">
        <v>14</v>
      </c>
      <c r="F23" s="23">
        <v>7.6007790000000002</v>
      </c>
    </row>
    <row r="24" spans="1:6">
      <c r="A24" s="1" t="s">
        <v>25</v>
      </c>
      <c r="B24" s="1" t="s">
        <v>283</v>
      </c>
      <c r="C24" s="8">
        <v>2012</v>
      </c>
      <c r="D24" s="8" t="s">
        <v>4</v>
      </c>
      <c r="E24" s="8" t="s">
        <v>14</v>
      </c>
      <c r="F24" s="23">
        <v>2.953983</v>
      </c>
    </row>
    <row r="25" spans="1:6">
      <c r="A25" s="1" t="s">
        <v>26</v>
      </c>
      <c r="B25" s="1" t="s">
        <v>284</v>
      </c>
      <c r="C25" s="8">
        <v>2012</v>
      </c>
      <c r="D25" s="8" t="s">
        <v>4</v>
      </c>
      <c r="E25" s="8" t="s">
        <v>14</v>
      </c>
      <c r="F25" s="23">
        <v>7.5736939999999997</v>
      </c>
    </row>
    <row r="26" spans="1:6">
      <c r="A26" s="1" t="s">
        <v>27</v>
      </c>
      <c r="B26" s="1" t="s">
        <v>285</v>
      </c>
      <c r="C26" s="8">
        <v>2012</v>
      </c>
      <c r="D26" s="8" t="s">
        <v>4</v>
      </c>
      <c r="E26" s="8" t="s">
        <v>14</v>
      </c>
      <c r="F26" s="23">
        <v>4.0182440000000001</v>
      </c>
    </row>
    <row r="27" spans="1:6">
      <c r="A27" s="1" t="s">
        <v>28</v>
      </c>
      <c r="B27" s="1" t="s">
        <v>286</v>
      </c>
      <c r="C27" s="8">
        <v>2012</v>
      </c>
      <c r="D27" s="8" t="s">
        <v>4</v>
      </c>
      <c r="E27" s="8" t="s">
        <v>14</v>
      </c>
      <c r="F27" s="23">
        <v>3.735255</v>
      </c>
    </row>
    <row r="28" spans="1:6">
      <c r="A28" s="1" t="s">
        <v>29</v>
      </c>
      <c r="B28" s="1" t="s">
        <v>287</v>
      </c>
      <c r="C28" s="8">
        <v>2012</v>
      </c>
      <c r="D28" s="8" t="s">
        <v>4</v>
      </c>
      <c r="E28" s="8" t="s">
        <v>14</v>
      </c>
      <c r="F28" s="23">
        <v>4.0653370000000004</v>
      </c>
    </row>
    <row r="29" spans="1:6">
      <c r="A29" s="1" t="s">
        <v>30</v>
      </c>
      <c r="B29" s="1" t="s">
        <v>288</v>
      </c>
      <c r="C29" s="8">
        <v>2012</v>
      </c>
      <c r="D29" s="8" t="s">
        <v>4</v>
      </c>
      <c r="E29" s="8" t="s">
        <v>14</v>
      </c>
      <c r="F29" s="23">
        <v>13.20764</v>
      </c>
    </row>
    <row r="30" spans="1:6">
      <c r="A30" s="1" t="s">
        <v>31</v>
      </c>
      <c r="B30" s="1" t="s">
        <v>289</v>
      </c>
      <c r="C30" s="8">
        <v>2012</v>
      </c>
      <c r="D30" s="8" t="s">
        <v>4</v>
      </c>
      <c r="E30" s="8" t="s">
        <v>14</v>
      </c>
      <c r="F30" s="23">
        <v>4.3711260000000003</v>
      </c>
    </row>
    <row r="31" spans="1:6">
      <c r="A31" s="1" t="s">
        <v>32</v>
      </c>
      <c r="B31" s="1" t="s">
        <v>290</v>
      </c>
      <c r="C31" s="8">
        <v>2012</v>
      </c>
      <c r="D31" s="8" t="s">
        <v>4</v>
      </c>
      <c r="E31" s="8" t="s">
        <v>14</v>
      </c>
      <c r="F31" s="23">
        <v>6.351572</v>
      </c>
    </row>
    <row r="32" spans="1:6">
      <c r="A32" s="1" t="s">
        <v>33</v>
      </c>
      <c r="B32" s="1" t="s">
        <v>291</v>
      </c>
      <c r="C32" s="8">
        <v>2012</v>
      </c>
      <c r="D32" s="8" t="s">
        <v>4</v>
      </c>
      <c r="E32" s="8" t="s">
        <v>14</v>
      </c>
      <c r="F32" s="23">
        <v>9.1381809999999994</v>
      </c>
    </row>
    <row r="33" spans="1:6">
      <c r="A33" s="1" t="s">
        <v>34</v>
      </c>
      <c r="B33" s="1" t="s">
        <v>292</v>
      </c>
      <c r="C33" s="8">
        <v>2012</v>
      </c>
      <c r="D33" s="8" t="s">
        <v>4</v>
      </c>
      <c r="E33" s="8" t="s">
        <v>14</v>
      </c>
      <c r="F33" s="23">
        <v>12.64837</v>
      </c>
    </row>
    <row r="34" spans="1:6">
      <c r="A34" s="1" t="s">
        <v>35</v>
      </c>
      <c r="B34" s="1" t="s">
        <v>293</v>
      </c>
      <c r="C34" s="8">
        <v>2012</v>
      </c>
      <c r="D34" s="8" t="s">
        <v>4</v>
      </c>
      <c r="E34" s="8" t="s">
        <v>14</v>
      </c>
      <c r="F34" s="23">
        <v>3.8728180000000001</v>
      </c>
    </row>
    <row r="35" spans="1:6">
      <c r="A35" s="3" t="s">
        <v>3</v>
      </c>
      <c r="B35" s="1" t="s">
        <v>261</v>
      </c>
      <c r="C35" s="8">
        <v>2014</v>
      </c>
      <c r="D35" s="8" t="s">
        <v>4</v>
      </c>
      <c r="E35" s="8" t="s">
        <v>14</v>
      </c>
      <c r="F35" s="23">
        <v>5.7398749999999996</v>
      </c>
    </row>
    <row r="36" spans="1:6">
      <c r="A36" s="3" t="s">
        <v>4</v>
      </c>
      <c r="B36" s="1" t="s">
        <v>262</v>
      </c>
      <c r="C36" s="8">
        <v>2014</v>
      </c>
      <c r="D36" s="8" t="s">
        <v>4</v>
      </c>
      <c r="E36" s="8" t="s">
        <v>14</v>
      </c>
      <c r="F36" s="23">
        <v>1.4504269999999999</v>
      </c>
    </row>
    <row r="37" spans="1:6">
      <c r="A37" s="1" t="s">
        <v>5</v>
      </c>
      <c r="B37" s="1" t="s">
        <v>263</v>
      </c>
      <c r="C37" s="8">
        <v>2014</v>
      </c>
      <c r="D37" s="8" t="s">
        <v>4</v>
      </c>
      <c r="E37" s="8" t="s">
        <v>14</v>
      </c>
      <c r="F37" s="23">
        <v>4.6280049999999999</v>
      </c>
    </row>
    <row r="38" spans="1:6">
      <c r="A38" s="1" t="s">
        <v>6</v>
      </c>
      <c r="B38" s="1" t="s">
        <v>264</v>
      </c>
      <c r="C38" s="8">
        <v>2014</v>
      </c>
      <c r="D38" s="8" t="s">
        <v>4</v>
      </c>
      <c r="E38" s="8" t="s">
        <v>14</v>
      </c>
      <c r="F38" s="23">
        <v>8.7233020000000003</v>
      </c>
    </row>
    <row r="39" spans="1:6">
      <c r="A39" s="1" t="s">
        <v>7</v>
      </c>
      <c r="B39" s="1" t="s">
        <v>265</v>
      </c>
      <c r="C39" s="8">
        <v>2014</v>
      </c>
      <c r="D39" s="8" t="s">
        <v>4</v>
      </c>
      <c r="E39" s="8" t="s">
        <v>14</v>
      </c>
      <c r="F39" s="23">
        <v>11.763960000000001</v>
      </c>
    </row>
    <row r="40" spans="1:6">
      <c r="A40" s="1" t="s">
        <v>8</v>
      </c>
      <c r="B40" s="1" t="s">
        <v>266</v>
      </c>
      <c r="C40" s="8">
        <v>2014</v>
      </c>
      <c r="D40" s="8" t="s">
        <v>4</v>
      </c>
      <c r="E40" s="8" t="s">
        <v>14</v>
      </c>
      <c r="F40" s="23">
        <v>2.4213420000000001</v>
      </c>
    </row>
    <row r="41" spans="1:6">
      <c r="A41" s="1" t="s">
        <v>9</v>
      </c>
      <c r="B41" s="1" t="s">
        <v>267</v>
      </c>
      <c r="C41" s="8">
        <v>2014</v>
      </c>
      <c r="D41" s="8" t="s">
        <v>4</v>
      </c>
      <c r="E41" s="8" t="s">
        <v>14</v>
      </c>
      <c r="F41" s="23">
        <v>6.3120580000000004</v>
      </c>
    </row>
    <row r="42" spans="1:6">
      <c r="A42" s="1" t="s">
        <v>10</v>
      </c>
      <c r="B42" s="1" t="s">
        <v>268</v>
      </c>
      <c r="C42" s="8">
        <v>2014</v>
      </c>
      <c r="D42" s="8" t="s">
        <v>4</v>
      </c>
      <c r="E42" s="8" t="s">
        <v>14</v>
      </c>
      <c r="F42" s="23">
        <v>13.057729999999999</v>
      </c>
    </row>
    <row r="43" spans="1:6">
      <c r="A43" s="1" t="s">
        <v>11</v>
      </c>
      <c r="B43" s="1" t="s">
        <v>269</v>
      </c>
      <c r="C43" s="8">
        <v>2014</v>
      </c>
      <c r="D43" s="8" t="s">
        <v>4</v>
      </c>
      <c r="E43" s="8" t="s">
        <v>14</v>
      </c>
      <c r="F43" s="23">
        <v>5.3202259999999999</v>
      </c>
    </row>
    <row r="44" spans="1:6">
      <c r="A44" s="1" t="s">
        <v>12</v>
      </c>
      <c r="B44" s="1" t="s">
        <v>270</v>
      </c>
      <c r="C44" s="8">
        <v>2014</v>
      </c>
      <c r="D44" s="8" t="s">
        <v>4</v>
      </c>
      <c r="E44" s="8" t="s">
        <v>14</v>
      </c>
      <c r="F44" s="23">
        <v>3.827258</v>
      </c>
    </row>
    <row r="45" spans="1:6">
      <c r="A45" s="1" t="s">
        <v>13</v>
      </c>
      <c r="B45" s="1" t="s">
        <v>271</v>
      </c>
      <c r="C45" s="8">
        <v>2014</v>
      </c>
      <c r="D45" s="8" t="s">
        <v>4</v>
      </c>
      <c r="E45" s="8" t="s">
        <v>14</v>
      </c>
      <c r="F45" s="23">
        <v>2.0528029999999999</v>
      </c>
    </row>
    <row r="46" spans="1:6">
      <c r="A46" s="1" t="s">
        <v>14</v>
      </c>
      <c r="B46" s="1" t="s">
        <v>272</v>
      </c>
      <c r="C46" s="8">
        <v>2014</v>
      </c>
      <c r="D46" s="8" t="s">
        <v>4</v>
      </c>
      <c r="E46" s="8" t="s">
        <v>14</v>
      </c>
      <c r="F46" s="23">
        <v>5.0741259999999997</v>
      </c>
    </row>
    <row r="47" spans="1:6">
      <c r="A47" s="1" t="s">
        <v>15</v>
      </c>
      <c r="B47" s="1" t="s">
        <v>273</v>
      </c>
      <c r="C47" s="8">
        <v>2014</v>
      </c>
      <c r="D47" s="8" t="s">
        <v>4</v>
      </c>
      <c r="E47" s="8" t="s">
        <v>14</v>
      </c>
      <c r="F47" s="23">
        <v>16.840350000000001</v>
      </c>
    </row>
    <row r="48" spans="1:6">
      <c r="A48" s="1" t="s">
        <v>16</v>
      </c>
      <c r="B48" s="1" t="s">
        <v>274</v>
      </c>
      <c r="C48" s="8">
        <v>2014</v>
      </c>
      <c r="D48" s="8" t="s">
        <v>4</v>
      </c>
      <c r="E48" s="8" t="s">
        <v>14</v>
      </c>
      <c r="F48" s="23">
        <v>2.3715329999999999</v>
      </c>
    </row>
    <row r="49" spans="1:6">
      <c r="A49" s="1" t="s">
        <v>17</v>
      </c>
      <c r="B49" s="1" t="s">
        <v>275</v>
      </c>
      <c r="C49" s="8">
        <v>2014</v>
      </c>
      <c r="D49" s="8" t="s">
        <v>4</v>
      </c>
      <c r="E49" s="8" t="s">
        <v>14</v>
      </c>
      <c r="F49" s="23">
        <v>2.3912819999999999</v>
      </c>
    </row>
    <row r="50" spans="1:6">
      <c r="A50" s="1" t="s">
        <v>18</v>
      </c>
      <c r="B50" s="1" t="s">
        <v>276</v>
      </c>
      <c r="C50" s="8">
        <v>2014</v>
      </c>
      <c r="D50" s="8" t="s">
        <v>4</v>
      </c>
      <c r="E50" s="8" t="s">
        <v>14</v>
      </c>
      <c r="F50" s="23">
        <v>5.6527479999999999</v>
      </c>
    </row>
    <row r="51" spans="1:6">
      <c r="A51" s="1" t="s">
        <v>19</v>
      </c>
      <c r="B51" s="1" t="s">
        <v>277</v>
      </c>
      <c r="C51" s="8">
        <v>2014</v>
      </c>
      <c r="D51" s="8" t="s">
        <v>4</v>
      </c>
      <c r="E51" s="8" t="s">
        <v>14</v>
      </c>
      <c r="F51" s="23">
        <v>7.0072739999999998</v>
      </c>
    </row>
    <row r="52" spans="1:6">
      <c r="A52" s="1" t="s">
        <v>20</v>
      </c>
      <c r="B52" s="1" t="s">
        <v>278</v>
      </c>
      <c r="C52" s="8">
        <v>2014</v>
      </c>
      <c r="D52" s="8" t="s">
        <v>4</v>
      </c>
      <c r="E52" s="8" t="s">
        <v>14</v>
      </c>
      <c r="F52" s="23">
        <v>6.2784950000000004</v>
      </c>
    </row>
    <row r="53" spans="1:6">
      <c r="A53" s="1" t="s">
        <v>21</v>
      </c>
      <c r="B53" s="1" t="s">
        <v>279</v>
      </c>
      <c r="C53" s="8">
        <v>2014</v>
      </c>
      <c r="D53" s="8" t="s">
        <v>4</v>
      </c>
      <c r="E53" s="8" t="s">
        <v>14</v>
      </c>
      <c r="F53" s="23">
        <v>3.357513</v>
      </c>
    </row>
    <row r="54" spans="1:6">
      <c r="A54" s="1" t="s">
        <v>22</v>
      </c>
      <c r="B54" s="1" t="s">
        <v>280</v>
      </c>
      <c r="C54" s="8">
        <v>2014</v>
      </c>
      <c r="D54" s="8" t="s">
        <v>4</v>
      </c>
      <c r="E54" s="8" t="s">
        <v>14</v>
      </c>
      <c r="F54" s="23">
        <v>1.5268889999999999</v>
      </c>
    </row>
    <row r="55" spans="1:6">
      <c r="A55" s="1" t="s">
        <v>23</v>
      </c>
      <c r="B55" s="1" t="s">
        <v>281</v>
      </c>
      <c r="C55" s="8">
        <v>2014</v>
      </c>
      <c r="D55" s="8" t="s">
        <v>4</v>
      </c>
      <c r="E55" s="8" t="s">
        <v>14</v>
      </c>
      <c r="F55" s="23">
        <v>9.8873449999999998</v>
      </c>
    </row>
    <row r="56" spans="1:6">
      <c r="A56" s="1" t="s">
        <v>24</v>
      </c>
      <c r="B56" s="1" t="s">
        <v>282</v>
      </c>
      <c r="C56" s="8">
        <v>2014</v>
      </c>
      <c r="D56" s="8" t="s">
        <v>4</v>
      </c>
      <c r="E56" s="8" t="s">
        <v>14</v>
      </c>
      <c r="F56" s="23">
        <v>7.0583749999999998</v>
      </c>
    </row>
    <row r="57" spans="1:6">
      <c r="A57" s="1" t="s">
        <v>25</v>
      </c>
      <c r="B57" s="1" t="s">
        <v>283</v>
      </c>
      <c r="C57" s="8">
        <v>2014</v>
      </c>
      <c r="D57" s="8" t="s">
        <v>4</v>
      </c>
      <c r="E57" s="8" t="s">
        <v>14</v>
      </c>
      <c r="F57" s="23">
        <v>5.449198</v>
      </c>
    </row>
    <row r="58" spans="1:6">
      <c r="A58" s="1" t="s">
        <v>26</v>
      </c>
      <c r="B58" s="1" t="s">
        <v>284</v>
      </c>
      <c r="C58" s="8">
        <v>2014</v>
      </c>
      <c r="D58" s="8" t="s">
        <v>4</v>
      </c>
      <c r="E58" s="8" t="s">
        <v>14</v>
      </c>
      <c r="F58" s="23">
        <v>9.5256139999999991</v>
      </c>
    </row>
    <row r="59" spans="1:6">
      <c r="A59" s="1" t="s">
        <v>27</v>
      </c>
      <c r="B59" s="1" t="s">
        <v>285</v>
      </c>
      <c r="C59" s="8">
        <v>2014</v>
      </c>
      <c r="D59" s="8" t="s">
        <v>4</v>
      </c>
      <c r="E59" s="8" t="s">
        <v>14</v>
      </c>
      <c r="F59" s="23">
        <v>3.152425</v>
      </c>
    </row>
    <row r="60" spans="1:6">
      <c r="A60" s="1" t="s">
        <v>28</v>
      </c>
      <c r="B60" s="1" t="s">
        <v>286</v>
      </c>
      <c r="C60" s="8">
        <v>2014</v>
      </c>
      <c r="D60" s="8" t="s">
        <v>4</v>
      </c>
      <c r="E60" s="8" t="s">
        <v>14</v>
      </c>
      <c r="F60" s="23">
        <v>4.981611</v>
      </c>
    </row>
    <row r="61" spans="1:6">
      <c r="A61" s="1" t="s">
        <v>29</v>
      </c>
      <c r="B61" s="1" t="s">
        <v>287</v>
      </c>
      <c r="C61" s="8">
        <v>2014</v>
      </c>
      <c r="D61" s="8" t="s">
        <v>4</v>
      </c>
      <c r="E61" s="8" t="s">
        <v>14</v>
      </c>
      <c r="F61" s="23">
        <v>3.1335730000000002</v>
      </c>
    </row>
    <row r="62" spans="1:6">
      <c r="A62" s="1" t="s">
        <v>30</v>
      </c>
      <c r="B62" s="1" t="s">
        <v>288</v>
      </c>
      <c r="C62" s="8">
        <v>2014</v>
      </c>
      <c r="D62" s="8" t="s">
        <v>4</v>
      </c>
      <c r="E62" s="8" t="s">
        <v>14</v>
      </c>
      <c r="F62" s="23">
        <v>7.3459669999999999</v>
      </c>
    </row>
    <row r="63" spans="1:6">
      <c r="A63" s="1" t="s">
        <v>31</v>
      </c>
      <c r="B63" s="1" t="s">
        <v>289</v>
      </c>
      <c r="C63" s="8">
        <v>2014</v>
      </c>
      <c r="D63" s="8" t="s">
        <v>4</v>
      </c>
      <c r="E63" s="8" t="s">
        <v>14</v>
      </c>
      <c r="F63" s="23">
        <v>3.3594029999999999</v>
      </c>
    </row>
    <row r="64" spans="1:6">
      <c r="A64" s="1" t="s">
        <v>32</v>
      </c>
      <c r="B64" s="1" t="s">
        <v>290</v>
      </c>
      <c r="C64" s="8">
        <v>2014</v>
      </c>
      <c r="D64" s="8" t="s">
        <v>4</v>
      </c>
      <c r="E64" s="8" t="s">
        <v>14</v>
      </c>
      <c r="F64" s="23">
        <v>6.0919829999999999</v>
      </c>
    </row>
    <row r="65" spans="1:6">
      <c r="A65" s="1" t="s">
        <v>33</v>
      </c>
      <c r="B65" s="1" t="s">
        <v>291</v>
      </c>
      <c r="C65" s="8">
        <v>2014</v>
      </c>
      <c r="D65" s="8" t="s">
        <v>4</v>
      </c>
      <c r="E65" s="8" t="s">
        <v>14</v>
      </c>
      <c r="F65" s="23">
        <v>8.375318</v>
      </c>
    </row>
    <row r="66" spans="1:6">
      <c r="A66" s="1" t="s">
        <v>34</v>
      </c>
      <c r="B66" s="1" t="s">
        <v>292</v>
      </c>
      <c r="C66" s="8">
        <v>2014</v>
      </c>
      <c r="D66" s="8" t="s">
        <v>4</v>
      </c>
      <c r="E66" s="8" t="s">
        <v>14</v>
      </c>
      <c r="F66" s="23">
        <v>8.586881</v>
      </c>
    </row>
    <row r="67" spans="1:6">
      <c r="A67" s="1" t="s">
        <v>35</v>
      </c>
      <c r="B67" s="1" t="s">
        <v>293</v>
      </c>
      <c r="C67" s="8">
        <v>2014</v>
      </c>
      <c r="D67" s="8" t="s">
        <v>4</v>
      </c>
      <c r="E67" s="8" t="s">
        <v>14</v>
      </c>
      <c r="F67" s="23">
        <v>1.574721</v>
      </c>
    </row>
    <row r="68" spans="1:6">
      <c r="A68" s="3" t="s">
        <v>3</v>
      </c>
      <c r="B68" s="1" t="s">
        <v>261</v>
      </c>
      <c r="C68" s="8">
        <v>2016</v>
      </c>
      <c r="D68" s="8" t="s">
        <v>4</v>
      </c>
      <c r="E68" s="8" t="s">
        <v>14</v>
      </c>
      <c r="F68" s="8">
        <v>5.6119070000000004</v>
      </c>
    </row>
    <row r="69" spans="1:6">
      <c r="A69" s="3" t="s">
        <v>4</v>
      </c>
      <c r="B69" s="1" t="s">
        <v>262</v>
      </c>
      <c r="C69" s="8">
        <v>2016</v>
      </c>
      <c r="D69" s="8" t="s">
        <v>4</v>
      </c>
      <c r="E69" s="8" t="s">
        <v>14</v>
      </c>
      <c r="F69" s="29">
        <v>2.761682</v>
      </c>
    </row>
    <row r="70" spans="1:6">
      <c r="A70" s="1" t="s">
        <v>5</v>
      </c>
      <c r="B70" s="1" t="s">
        <v>263</v>
      </c>
      <c r="C70" s="8">
        <v>2016</v>
      </c>
      <c r="D70" s="8" t="s">
        <v>4</v>
      </c>
      <c r="E70" s="8" t="s">
        <v>14</v>
      </c>
      <c r="F70" s="29">
        <v>2.6542759999999999</v>
      </c>
    </row>
    <row r="71" spans="1:6">
      <c r="A71" s="1" t="s">
        <v>6</v>
      </c>
      <c r="B71" s="1" t="s">
        <v>264</v>
      </c>
      <c r="C71" s="8">
        <v>2016</v>
      </c>
      <c r="D71" s="8" t="s">
        <v>4</v>
      </c>
      <c r="E71" s="8" t="s">
        <v>14</v>
      </c>
      <c r="F71" s="29">
        <v>7.0436829999999997</v>
      </c>
    </row>
    <row r="72" spans="1:6">
      <c r="A72" s="1" t="s">
        <v>7</v>
      </c>
      <c r="B72" s="1" t="s">
        <v>265</v>
      </c>
      <c r="C72" s="8">
        <v>2016</v>
      </c>
      <c r="D72" s="8" t="s">
        <v>4</v>
      </c>
      <c r="E72" s="8" t="s">
        <v>14</v>
      </c>
      <c r="F72" s="29">
        <v>9.4684989999999996</v>
      </c>
    </row>
    <row r="73" spans="1:6">
      <c r="A73" s="1" t="s">
        <v>8</v>
      </c>
      <c r="B73" s="1" t="s">
        <v>266</v>
      </c>
      <c r="C73" s="8">
        <v>2016</v>
      </c>
      <c r="D73" s="8" t="s">
        <v>4</v>
      </c>
      <c r="E73" s="8" t="s">
        <v>14</v>
      </c>
      <c r="F73" s="29">
        <v>2.4893019999999999</v>
      </c>
    </row>
    <row r="74" spans="1:6">
      <c r="A74" s="1" t="s">
        <v>9</v>
      </c>
      <c r="B74" s="1" t="s">
        <v>267</v>
      </c>
      <c r="C74" s="8">
        <v>2016</v>
      </c>
      <c r="D74" s="8" t="s">
        <v>4</v>
      </c>
      <c r="E74" s="8" t="s">
        <v>14</v>
      </c>
      <c r="F74" s="29">
        <v>5.219481</v>
      </c>
    </row>
    <row r="75" spans="1:6">
      <c r="A75" s="1" t="s">
        <v>10</v>
      </c>
      <c r="B75" s="1" t="s">
        <v>268</v>
      </c>
      <c r="C75" s="8">
        <v>2016</v>
      </c>
      <c r="D75" s="8" t="s">
        <v>4</v>
      </c>
      <c r="E75" s="8" t="s">
        <v>14</v>
      </c>
      <c r="F75" s="29">
        <v>10.451420000000001</v>
      </c>
    </row>
    <row r="76" spans="1:6">
      <c r="A76" s="1" t="s">
        <v>11</v>
      </c>
      <c r="B76" s="1" t="s">
        <v>269</v>
      </c>
      <c r="C76" s="8">
        <v>2016</v>
      </c>
      <c r="D76" s="8" t="s">
        <v>4</v>
      </c>
      <c r="E76" s="8" t="s">
        <v>14</v>
      </c>
      <c r="F76" s="29">
        <v>3.954421</v>
      </c>
    </row>
    <row r="77" spans="1:6">
      <c r="A77" s="1" t="s">
        <v>12</v>
      </c>
      <c r="B77" s="1" t="s">
        <v>270</v>
      </c>
      <c r="C77" s="8">
        <v>2016</v>
      </c>
      <c r="D77" s="8" t="s">
        <v>4</v>
      </c>
      <c r="E77" s="8" t="s">
        <v>14</v>
      </c>
      <c r="F77" s="29">
        <v>3.397243</v>
      </c>
    </row>
    <row r="78" spans="1:6">
      <c r="A78" s="1" t="s">
        <v>13</v>
      </c>
      <c r="B78" s="1" t="s">
        <v>271</v>
      </c>
      <c r="C78" s="8">
        <v>2016</v>
      </c>
      <c r="D78" s="8" t="s">
        <v>4</v>
      </c>
      <c r="E78" s="8" t="s">
        <v>14</v>
      </c>
      <c r="F78" s="29">
        <v>2.8809710000000002</v>
      </c>
    </row>
    <row r="79" spans="1:6">
      <c r="A79" s="1" t="s">
        <v>14</v>
      </c>
      <c r="B79" s="1" t="s">
        <v>272</v>
      </c>
      <c r="C79" s="8">
        <v>2016</v>
      </c>
      <c r="D79" s="8" t="s">
        <v>4</v>
      </c>
      <c r="E79" s="8" t="s">
        <v>14</v>
      </c>
      <c r="F79" s="29">
        <v>4.3369989999999996</v>
      </c>
    </row>
    <row r="80" spans="1:6">
      <c r="A80" s="1" t="s">
        <v>15</v>
      </c>
      <c r="B80" s="1" t="s">
        <v>273</v>
      </c>
      <c r="C80" s="8">
        <v>2016</v>
      </c>
      <c r="D80" s="8" t="s">
        <v>4</v>
      </c>
      <c r="E80" s="8" t="s">
        <v>14</v>
      </c>
      <c r="F80" s="29">
        <v>15.643840000000001</v>
      </c>
    </row>
    <row r="81" spans="1:6">
      <c r="A81" s="1" t="s">
        <v>16</v>
      </c>
      <c r="B81" s="1" t="s">
        <v>274</v>
      </c>
      <c r="C81" s="8">
        <v>2016</v>
      </c>
      <c r="D81" s="8" t="s">
        <v>4</v>
      </c>
      <c r="E81" s="8" t="s">
        <v>14</v>
      </c>
      <c r="F81" s="29">
        <v>4.6040710000000002</v>
      </c>
    </row>
    <row r="82" spans="1:6">
      <c r="A82" s="1" t="s">
        <v>17</v>
      </c>
      <c r="B82" s="1" t="s">
        <v>275</v>
      </c>
      <c r="C82" s="8">
        <v>2016</v>
      </c>
      <c r="D82" s="8" t="s">
        <v>4</v>
      </c>
      <c r="E82" s="8" t="s">
        <v>14</v>
      </c>
      <c r="F82" s="29">
        <v>3.1825070000000002</v>
      </c>
    </row>
    <row r="83" spans="1:6">
      <c r="A83" s="1" t="s">
        <v>18</v>
      </c>
      <c r="B83" s="1" t="s">
        <v>276</v>
      </c>
      <c r="C83" s="8">
        <v>2016</v>
      </c>
      <c r="D83" s="8" t="s">
        <v>4</v>
      </c>
      <c r="E83" s="8" t="s">
        <v>14</v>
      </c>
      <c r="F83" s="29">
        <v>6.9429829999999999</v>
      </c>
    </row>
    <row r="84" spans="1:6">
      <c r="A84" s="1" t="s">
        <v>19</v>
      </c>
      <c r="B84" s="1" t="s">
        <v>277</v>
      </c>
      <c r="C84" s="8">
        <v>2016</v>
      </c>
      <c r="D84" s="8" t="s">
        <v>4</v>
      </c>
      <c r="E84" s="8" t="s">
        <v>14</v>
      </c>
      <c r="F84" s="29">
        <v>5.4424869999999999</v>
      </c>
    </row>
    <row r="85" spans="1:6">
      <c r="A85" s="1" t="s">
        <v>20</v>
      </c>
      <c r="B85" s="1" t="s">
        <v>278</v>
      </c>
      <c r="C85" s="8">
        <v>2016</v>
      </c>
      <c r="D85" s="8" t="s">
        <v>4</v>
      </c>
      <c r="E85" s="8" t="s">
        <v>14</v>
      </c>
      <c r="F85" s="29">
        <v>5.4735630000000004</v>
      </c>
    </row>
    <row r="86" spans="1:6">
      <c r="A86" s="1" t="s">
        <v>21</v>
      </c>
      <c r="B86" s="1" t="s">
        <v>279</v>
      </c>
      <c r="C86" s="8">
        <v>2016</v>
      </c>
      <c r="D86" s="8" t="s">
        <v>4</v>
      </c>
      <c r="E86" s="8" t="s">
        <v>14</v>
      </c>
      <c r="F86" s="29">
        <v>4.0242519999999997</v>
      </c>
    </row>
    <row r="87" spans="1:6">
      <c r="A87" s="1" t="s">
        <v>22</v>
      </c>
      <c r="B87" s="1" t="s">
        <v>280</v>
      </c>
      <c r="C87" s="8">
        <v>2016</v>
      </c>
      <c r="D87" s="8" t="s">
        <v>4</v>
      </c>
      <c r="E87" s="8" t="s">
        <v>14</v>
      </c>
      <c r="F87" s="29">
        <v>2.1659410000000001</v>
      </c>
    </row>
    <row r="88" spans="1:6">
      <c r="A88" s="1" t="s">
        <v>23</v>
      </c>
      <c r="B88" s="1" t="s">
        <v>281</v>
      </c>
      <c r="C88" s="8">
        <v>2016</v>
      </c>
      <c r="D88" s="8" t="s">
        <v>4</v>
      </c>
      <c r="E88" s="8" t="s">
        <v>14</v>
      </c>
      <c r="F88" s="29">
        <v>9.4846160000000008</v>
      </c>
    </row>
    <row r="89" spans="1:6">
      <c r="A89" s="1" t="s">
        <v>24</v>
      </c>
      <c r="B89" s="1" t="s">
        <v>282</v>
      </c>
      <c r="C89" s="8">
        <v>2016</v>
      </c>
      <c r="D89" s="8" t="s">
        <v>4</v>
      </c>
      <c r="E89" s="8" t="s">
        <v>14</v>
      </c>
      <c r="F89" s="29">
        <v>6.6164740000000002</v>
      </c>
    </row>
    <row r="90" spans="1:6">
      <c r="A90" s="1" t="s">
        <v>25</v>
      </c>
      <c r="B90" s="1" t="s">
        <v>283</v>
      </c>
      <c r="C90" s="8">
        <v>2016</v>
      </c>
      <c r="D90" s="8" t="s">
        <v>4</v>
      </c>
      <c r="E90" s="8" t="s">
        <v>14</v>
      </c>
      <c r="F90" s="29">
        <v>5.3123040000000001</v>
      </c>
    </row>
    <row r="91" spans="1:6">
      <c r="A91" s="1" t="s">
        <v>26</v>
      </c>
      <c r="B91" s="1" t="s">
        <v>284</v>
      </c>
      <c r="C91" s="8">
        <v>2016</v>
      </c>
      <c r="D91" s="8" t="s">
        <v>4</v>
      </c>
      <c r="E91" s="8" t="s">
        <v>14</v>
      </c>
      <c r="F91" s="29">
        <v>10.856439999999999</v>
      </c>
    </row>
    <row r="92" spans="1:6">
      <c r="A92" s="1" t="s">
        <v>27</v>
      </c>
      <c r="B92" s="1" t="s">
        <v>285</v>
      </c>
      <c r="C92" s="8">
        <v>2016</v>
      </c>
      <c r="D92" s="8" t="s">
        <v>4</v>
      </c>
      <c r="E92" s="8" t="s">
        <v>14</v>
      </c>
      <c r="F92" s="29">
        <v>3.415686</v>
      </c>
    </row>
    <row r="93" spans="1:6">
      <c r="A93" s="1" t="s">
        <v>28</v>
      </c>
      <c r="B93" s="1" t="s">
        <v>286</v>
      </c>
      <c r="C93" s="8">
        <v>2016</v>
      </c>
      <c r="D93" s="8" t="s">
        <v>4</v>
      </c>
      <c r="E93" s="8" t="s">
        <v>14</v>
      </c>
      <c r="F93" s="29">
        <v>5.5640150000000004</v>
      </c>
    </row>
    <row r="94" spans="1:6">
      <c r="A94" s="1" t="s">
        <v>29</v>
      </c>
      <c r="B94" s="1" t="s">
        <v>287</v>
      </c>
      <c r="C94" s="8">
        <v>2016</v>
      </c>
      <c r="D94" s="8" t="s">
        <v>4</v>
      </c>
      <c r="E94" s="8" t="s">
        <v>14</v>
      </c>
      <c r="F94" s="29">
        <v>3.6452300000000002</v>
      </c>
    </row>
    <row r="95" spans="1:6">
      <c r="A95" s="1" t="s">
        <v>30</v>
      </c>
      <c r="B95" s="1" t="s">
        <v>288</v>
      </c>
      <c r="C95" s="8">
        <v>2016</v>
      </c>
      <c r="D95" s="8" t="s">
        <v>4</v>
      </c>
      <c r="E95" s="8" t="s">
        <v>14</v>
      </c>
      <c r="F95" s="29">
        <v>6.4356479999999996</v>
      </c>
    </row>
    <row r="96" spans="1:6">
      <c r="A96" s="1" t="s">
        <v>31</v>
      </c>
      <c r="B96" s="1" t="s">
        <v>289</v>
      </c>
      <c r="C96" s="8">
        <v>2016</v>
      </c>
      <c r="D96" s="8" t="s">
        <v>4</v>
      </c>
      <c r="E96" s="8" t="s">
        <v>14</v>
      </c>
      <c r="F96" s="29">
        <v>2.8612190000000002</v>
      </c>
    </row>
    <row r="97" spans="1:6">
      <c r="A97" s="1" t="s">
        <v>32</v>
      </c>
      <c r="B97" s="1" t="s">
        <v>290</v>
      </c>
      <c r="C97" s="8">
        <v>2016</v>
      </c>
      <c r="D97" s="8" t="s">
        <v>4</v>
      </c>
      <c r="E97" s="8" t="s">
        <v>14</v>
      </c>
      <c r="F97" s="29">
        <v>6.1633550000000001</v>
      </c>
    </row>
    <row r="98" spans="1:6">
      <c r="A98" s="1" t="s">
        <v>33</v>
      </c>
      <c r="B98" s="1" t="s">
        <v>291</v>
      </c>
      <c r="C98" s="8">
        <v>2016</v>
      </c>
      <c r="D98" s="8" t="s">
        <v>4</v>
      </c>
      <c r="E98" s="8" t="s">
        <v>14</v>
      </c>
      <c r="F98" s="29">
        <v>7.0172590000000001</v>
      </c>
    </row>
    <row r="99" spans="1:6">
      <c r="A99" s="1" t="s">
        <v>34</v>
      </c>
      <c r="B99" s="1" t="s">
        <v>292</v>
      </c>
      <c r="C99" s="8">
        <v>2016</v>
      </c>
      <c r="D99" s="8" t="s">
        <v>4</v>
      </c>
      <c r="E99" s="8" t="s">
        <v>14</v>
      </c>
      <c r="F99" s="29">
        <v>8.1355360000000001</v>
      </c>
    </row>
    <row r="100" spans="1:6">
      <c r="A100" s="1" t="s">
        <v>35</v>
      </c>
      <c r="B100" s="1" t="s">
        <v>293</v>
      </c>
      <c r="C100" s="8">
        <v>2016</v>
      </c>
      <c r="D100" s="8" t="s">
        <v>4</v>
      </c>
      <c r="E100" s="8" t="s">
        <v>14</v>
      </c>
      <c r="F100" s="29">
        <v>2.328023</v>
      </c>
    </row>
    <row r="101" spans="1:6">
      <c r="A101" s="3" t="s">
        <v>3</v>
      </c>
      <c r="B101" s="1" t="s">
        <v>261</v>
      </c>
      <c r="C101" s="8">
        <v>2018</v>
      </c>
      <c r="D101" s="8" t="s">
        <v>4</v>
      </c>
      <c r="E101" s="8" t="s">
        <v>14</v>
      </c>
      <c r="F101" s="8">
        <v>5.1327509999999998</v>
      </c>
    </row>
    <row r="102" spans="1:6">
      <c r="A102" s="3" t="s">
        <v>4</v>
      </c>
      <c r="B102" s="1" t="s">
        <v>262</v>
      </c>
      <c r="C102" s="8">
        <v>2018</v>
      </c>
      <c r="D102" s="8" t="s">
        <v>4</v>
      </c>
      <c r="E102" s="8" t="s">
        <v>14</v>
      </c>
      <c r="F102" s="23">
        <v>2.291687</v>
      </c>
    </row>
    <row r="103" spans="1:6">
      <c r="A103" s="1" t="s">
        <v>5</v>
      </c>
      <c r="B103" s="1" t="s">
        <v>263</v>
      </c>
      <c r="C103" s="8">
        <v>2018</v>
      </c>
      <c r="D103" s="8" t="s">
        <v>4</v>
      </c>
      <c r="E103" s="8" t="s">
        <v>14</v>
      </c>
      <c r="F103" s="23">
        <v>3.4129580000000002</v>
      </c>
    </row>
    <row r="104" spans="1:6">
      <c r="A104" s="1" t="s">
        <v>6</v>
      </c>
      <c r="B104" s="1" t="s">
        <v>264</v>
      </c>
      <c r="C104" s="8">
        <v>2018</v>
      </c>
      <c r="D104" s="8" t="s">
        <v>4</v>
      </c>
      <c r="E104" s="8" t="s">
        <v>14</v>
      </c>
      <c r="F104" s="23">
        <v>8.0510889999999993</v>
      </c>
    </row>
    <row r="105" spans="1:6">
      <c r="A105" s="1" t="s">
        <v>7</v>
      </c>
      <c r="B105" s="1" t="s">
        <v>265</v>
      </c>
      <c r="C105" s="8">
        <v>2018</v>
      </c>
      <c r="D105" s="8" t="s">
        <v>4</v>
      </c>
      <c r="E105" s="8" t="s">
        <v>14</v>
      </c>
      <c r="F105" s="23">
        <v>10.568479999999999</v>
      </c>
    </row>
    <row r="106" spans="1:6">
      <c r="A106" s="1" t="s">
        <v>8</v>
      </c>
      <c r="B106" s="1" t="s">
        <v>266</v>
      </c>
      <c r="C106" s="8">
        <v>2018</v>
      </c>
      <c r="D106" s="8" t="s">
        <v>4</v>
      </c>
      <c r="E106" s="8" t="s">
        <v>14</v>
      </c>
      <c r="F106" s="23">
        <v>1.731975</v>
      </c>
    </row>
    <row r="107" spans="1:6">
      <c r="A107" s="1" t="s">
        <v>9</v>
      </c>
      <c r="B107" s="1" t="s">
        <v>267</v>
      </c>
      <c r="C107" s="8">
        <v>2018</v>
      </c>
      <c r="D107" s="8" t="s">
        <v>4</v>
      </c>
      <c r="E107" s="8" t="s">
        <v>14</v>
      </c>
      <c r="F107" s="23">
        <v>3.6935280000000001</v>
      </c>
    </row>
    <row r="108" spans="1:6">
      <c r="A108" s="1" t="s">
        <v>10</v>
      </c>
      <c r="B108" s="1" t="s">
        <v>268</v>
      </c>
      <c r="C108" s="8">
        <v>2018</v>
      </c>
      <c r="D108" s="8" t="s">
        <v>4</v>
      </c>
      <c r="E108" s="8" t="s">
        <v>14</v>
      </c>
      <c r="F108" s="23">
        <v>11.51205</v>
      </c>
    </row>
    <row r="109" spans="1:6">
      <c r="A109" s="1" t="s">
        <v>11</v>
      </c>
      <c r="B109" s="1" t="s">
        <v>269</v>
      </c>
      <c r="C109" s="8">
        <v>2018</v>
      </c>
      <c r="D109" s="8" t="s">
        <v>4</v>
      </c>
      <c r="E109" s="8" t="s">
        <v>14</v>
      </c>
      <c r="F109" s="23">
        <v>2.728008</v>
      </c>
    </row>
    <row r="110" spans="1:6">
      <c r="A110" s="1" t="s">
        <v>12</v>
      </c>
      <c r="B110" s="1" t="s">
        <v>270</v>
      </c>
      <c r="C110" s="8">
        <v>2018</v>
      </c>
      <c r="D110" s="8" t="s">
        <v>4</v>
      </c>
      <c r="E110" s="8" t="s">
        <v>14</v>
      </c>
      <c r="F110" s="23">
        <v>2.7174010000000002</v>
      </c>
    </row>
    <row r="111" spans="1:6">
      <c r="A111" s="1" t="s">
        <v>13</v>
      </c>
      <c r="B111" s="1" t="s">
        <v>271</v>
      </c>
      <c r="C111" s="8">
        <v>2018</v>
      </c>
      <c r="D111" s="8" t="s">
        <v>4</v>
      </c>
      <c r="E111" s="8" t="s">
        <v>14</v>
      </c>
      <c r="F111" s="23">
        <v>2.2423500000000001</v>
      </c>
    </row>
    <row r="112" spans="1:6">
      <c r="A112" s="1" t="s">
        <v>14</v>
      </c>
      <c r="B112" s="1" t="s">
        <v>272</v>
      </c>
      <c r="C112" s="8">
        <v>2018</v>
      </c>
      <c r="D112" s="8" t="s">
        <v>4</v>
      </c>
      <c r="E112" s="8" t="s">
        <v>14</v>
      </c>
      <c r="F112" s="23">
        <v>5.0191439999999998</v>
      </c>
    </row>
    <row r="113" spans="1:6">
      <c r="A113" s="1" t="s">
        <v>15</v>
      </c>
      <c r="B113" s="1" t="s">
        <v>273</v>
      </c>
      <c r="C113" s="8">
        <v>2018</v>
      </c>
      <c r="D113" s="8" t="s">
        <v>4</v>
      </c>
      <c r="E113" s="8" t="s">
        <v>14</v>
      </c>
      <c r="F113" s="23">
        <v>13.17883</v>
      </c>
    </row>
    <row r="114" spans="1:6">
      <c r="A114" s="1" t="s">
        <v>16</v>
      </c>
      <c r="B114" s="1" t="s">
        <v>274</v>
      </c>
      <c r="C114" s="8">
        <v>2018</v>
      </c>
      <c r="D114" s="8" t="s">
        <v>4</v>
      </c>
      <c r="E114" s="8" t="s">
        <v>14</v>
      </c>
      <c r="F114" s="23">
        <v>3.418415</v>
      </c>
    </row>
    <row r="115" spans="1:6">
      <c r="A115" s="1" t="s">
        <v>17</v>
      </c>
      <c r="B115" s="1" t="s">
        <v>275</v>
      </c>
      <c r="C115" s="8">
        <v>2018</v>
      </c>
      <c r="D115" s="8" t="s">
        <v>4</v>
      </c>
      <c r="E115" s="8" t="s">
        <v>14</v>
      </c>
      <c r="F115" s="23">
        <v>3.2680660000000001</v>
      </c>
    </row>
    <row r="116" spans="1:6">
      <c r="A116" s="1" t="s">
        <v>18</v>
      </c>
      <c r="B116" s="1" t="s">
        <v>276</v>
      </c>
      <c r="C116" s="8">
        <v>2018</v>
      </c>
      <c r="D116" s="8" t="s">
        <v>4</v>
      </c>
      <c r="E116" s="8" t="s">
        <v>14</v>
      </c>
      <c r="F116" s="23">
        <v>4.852576</v>
      </c>
    </row>
    <row r="117" spans="1:6">
      <c r="A117" s="1" t="s">
        <v>19</v>
      </c>
      <c r="B117" s="1" t="s">
        <v>277</v>
      </c>
      <c r="C117" s="8">
        <v>2018</v>
      </c>
      <c r="D117" s="8" t="s">
        <v>4</v>
      </c>
      <c r="E117" s="8" t="s">
        <v>14</v>
      </c>
      <c r="F117" s="23">
        <v>5.1513530000000003</v>
      </c>
    </row>
    <row r="118" spans="1:6">
      <c r="A118" s="1" t="s">
        <v>20</v>
      </c>
      <c r="B118" s="1" t="s">
        <v>278</v>
      </c>
      <c r="C118" s="8">
        <v>2018</v>
      </c>
      <c r="D118" s="8" t="s">
        <v>4</v>
      </c>
      <c r="E118" s="8" t="s">
        <v>14</v>
      </c>
      <c r="F118" s="23">
        <v>5.350314</v>
      </c>
    </row>
    <row r="119" spans="1:6">
      <c r="A119" s="1" t="s">
        <v>21</v>
      </c>
      <c r="B119" s="1" t="s">
        <v>279</v>
      </c>
      <c r="C119" s="8">
        <v>2018</v>
      </c>
      <c r="D119" s="8" t="s">
        <v>4</v>
      </c>
      <c r="E119" s="8" t="s">
        <v>14</v>
      </c>
      <c r="F119" s="23">
        <v>4.5468120000000001</v>
      </c>
    </row>
    <row r="120" spans="1:6">
      <c r="A120" s="1" t="s">
        <v>22</v>
      </c>
      <c r="B120" s="1" t="s">
        <v>280</v>
      </c>
      <c r="C120" s="8">
        <v>2018</v>
      </c>
      <c r="D120" s="8" t="s">
        <v>4</v>
      </c>
      <c r="E120" s="8" t="s">
        <v>14</v>
      </c>
      <c r="F120" s="23">
        <v>1.4384950000000001</v>
      </c>
    </row>
    <row r="121" spans="1:6">
      <c r="A121" s="1" t="s">
        <v>23</v>
      </c>
      <c r="B121" s="1" t="s">
        <v>281</v>
      </c>
      <c r="C121" s="8">
        <v>2018</v>
      </c>
      <c r="D121" s="8" t="s">
        <v>4</v>
      </c>
      <c r="E121" s="8" t="s">
        <v>14</v>
      </c>
      <c r="F121" s="23">
        <v>9.6540750000000006</v>
      </c>
    </row>
    <row r="122" spans="1:6">
      <c r="A122" s="1" t="s">
        <v>24</v>
      </c>
      <c r="B122" s="1" t="s">
        <v>282</v>
      </c>
      <c r="C122" s="8">
        <v>2018</v>
      </c>
      <c r="D122" s="8" t="s">
        <v>4</v>
      </c>
      <c r="E122" s="8" t="s">
        <v>14</v>
      </c>
      <c r="F122" s="23">
        <v>6.0387740000000001</v>
      </c>
    </row>
    <row r="123" spans="1:6">
      <c r="A123" s="1" t="s">
        <v>25</v>
      </c>
      <c r="B123" s="1" t="s">
        <v>283</v>
      </c>
      <c r="C123" s="8">
        <v>2018</v>
      </c>
      <c r="D123" s="8" t="s">
        <v>4</v>
      </c>
      <c r="E123" s="8" t="s">
        <v>14</v>
      </c>
      <c r="F123" s="23">
        <v>4.722658</v>
      </c>
    </row>
    <row r="124" spans="1:6">
      <c r="A124" s="1" t="s">
        <v>26</v>
      </c>
      <c r="B124" s="1" t="s">
        <v>284</v>
      </c>
      <c r="C124" s="8">
        <v>2018</v>
      </c>
      <c r="D124" s="8" t="s">
        <v>4</v>
      </c>
      <c r="E124" s="8" t="s">
        <v>14</v>
      </c>
      <c r="F124" s="23">
        <v>12.492139999999999</v>
      </c>
    </row>
    <row r="125" spans="1:6">
      <c r="A125" s="1" t="s">
        <v>27</v>
      </c>
      <c r="B125" s="1" t="s">
        <v>285</v>
      </c>
      <c r="C125" s="8">
        <v>2018</v>
      </c>
      <c r="D125" s="8" t="s">
        <v>4</v>
      </c>
      <c r="E125" s="8" t="s">
        <v>14</v>
      </c>
      <c r="F125" s="23">
        <v>2.5060410000000002</v>
      </c>
    </row>
    <row r="126" spans="1:6">
      <c r="A126" s="1" t="s">
        <v>28</v>
      </c>
      <c r="B126" s="1" t="s">
        <v>286</v>
      </c>
      <c r="C126" s="8">
        <v>2018</v>
      </c>
      <c r="D126" s="8" t="s">
        <v>4</v>
      </c>
      <c r="E126" s="8" t="s">
        <v>14</v>
      </c>
      <c r="F126" s="23">
        <v>3.558481</v>
      </c>
    </row>
    <row r="127" spans="1:6">
      <c r="A127" s="1" t="s">
        <v>29</v>
      </c>
      <c r="B127" s="1" t="s">
        <v>287</v>
      </c>
      <c r="C127" s="8">
        <v>2018</v>
      </c>
      <c r="D127" s="8" t="s">
        <v>4</v>
      </c>
      <c r="E127" s="8" t="s">
        <v>14</v>
      </c>
      <c r="F127" s="23">
        <v>3.671932</v>
      </c>
    </row>
    <row r="128" spans="1:6">
      <c r="A128" s="1" t="s">
        <v>30</v>
      </c>
      <c r="B128" s="1" t="s">
        <v>288</v>
      </c>
      <c r="C128" s="8">
        <v>2018</v>
      </c>
      <c r="D128" s="8" t="s">
        <v>4</v>
      </c>
      <c r="E128" s="8" t="s">
        <v>14</v>
      </c>
      <c r="F128" s="23">
        <v>6.3726510000000003</v>
      </c>
    </row>
    <row r="129" spans="1:6">
      <c r="A129" s="1" t="s">
        <v>31</v>
      </c>
      <c r="B129" s="1" t="s">
        <v>289</v>
      </c>
      <c r="C129" s="8">
        <v>2018</v>
      </c>
      <c r="D129" s="8" t="s">
        <v>4</v>
      </c>
      <c r="E129" s="8" t="s">
        <v>14</v>
      </c>
      <c r="F129" s="23">
        <v>3.6858949999999999</v>
      </c>
    </row>
    <row r="130" spans="1:6">
      <c r="A130" s="1" t="s">
        <v>32</v>
      </c>
      <c r="B130" s="1" t="s">
        <v>290</v>
      </c>
      <c r="C130" s="8">
        <v>2018</v>
      </c>
      <c r="D130" s="8" t="s">
        <v>4</v>
      </c>
      <c r="E130" s="8" t="s">
        <v>14</v>
      </c>
      <c r="F130" s="23">
        <v>5.0110429999999999</v>
      </c>
    </row>
    <row r="131" spans="1:6">
      <c r="A131" s="1" t="s">
        <v>33</v>
      </c>
      <c r="B131" s="1" t="s">
        <v>291</v>
      </c>
      <c r="C131" s="8">
        <v>2018</v>
      </c>
      <c r="D131" s="8" t="s">
        <v>4</v>
      </c>
      <c r="E131" s="8" t="s">
        <v>14</v>
      </c>
      <c r="F131" s="23">
        <v>7.6373600000000001</v>
      </c>
    </row>
    <row r="132" spans="1:6">
      <c r="A132" s="1" t="s">
        <v>34</v>
      </c>
      <c r="B132" s="1" t="s">
        <v>292</v>
      </c>
      <c r="C132" s="8">
        <v>2018</v>
      </c>
      <c r="D132" s="8" t="s">
        <v>4</v>
      </c>
      <c r="E132" s="8" t="s">
        <v>14</v>
      </c>
      <c r="F132" s="23">
        <v>7.3944559999999999</v>
      </c>
    </row>
    <row r="133" spans="1:6">
      <c r="A133" s="1" t="s">
        <v>35</v>
      </c>
      <c r="B133" s="1" t="s">
        <v>293</v>
      </c>
      <c r="C133" s="8">
        <v>2018</v>
      </c>
      <c r="D133" s="8" t="s">
        <v>4</v>
      </c>
      <c r="E133" s="8" t="s">
        <v>14</v>
      </c>
      <c r="F133" s="23">
        <v>2.4420760000000001</v>
      </c>
    </row>
    <row r="134" spans="1:6">
      <c r="A134" s="3" t="s">
        <v>3</v>
      </c>
      <c r="B134" s="1" t="s">
        <v>261</v>
      </c>
      <c r="C134" s="8">
        <v>2020</v>
      </c>
      <c r="D134" s="8" t="s">
        <v>4</v>
      </c>
      <c r="E134" s="8" t="s">
        <v>14</v>
      </c>
      <c r="F134" s="8">
        <v>4.1087410000000002</v>
      </c>
    </row>
    <row r="135" spans="1:6">
      <c r="A135" s="3" t="s">
        <v>4</v>
      </c>
      <c r="B135" s="1" t="s">
        <v>262</v>
      </c>
      <c r="C135" s="8">
        <v>2020</v>
      </c>
      <c r="D135" s="8" t="s">
        <v>4</v>
      </c>
      <c r="E135" s="8" t="s">
        <v>14</v>
      </c>
      <c r="F135" s="23">
        <v>1.5916520000000001</v>
      </c>
    </row>
    <row r="136" spans="1:6">
      <c r="A136" s="1" t="s">
        <v>5</v>
      </c>
      <c r="B136" s="1" t="s">
        <v>263</v>
      </c>
      <c r="C136" s="8">
        <v>2020</v>
      </c>
      <c r="D136" s="8" t="s">
        <v>4</v>
      </c>
      <c r="E136" s="8" t="s">
        <v>14</v>
      </c>
      <c r="F136" s="23">
        <v>2.3801580000000002</v>
      </c>
    </row>
    <row r="137" spans="1:6">
      <c r="A137" s="1" t="s">
        <v>6</v>
      </c>
      <c r="B137" s="1" t="s">
        <v>264</v>
      </c>
      <c r="C137" s="8">
        <v>2020</v>
      </c>
      <c r="D137" s="8" t="s">
        <v>4</v>
      </c>
      <c r="E137" s="8" t="s">
        <v>14</v>
      </c>
      <c r="F137" s="23">
        <v>5.3478960000000004</v>
      </c>
    </row>
    <row r="138" spans="1:6">
      <c r="A138" s="1" t="s">
        <v>7</v>
      </c>
      <c r="B138" s="1" t="s">
        <v>265</v>
      </c>
      <c r="C138" s="8">
        <v>2020</v>
      </c>
      <c r="D138" s="8" t="s">
        <v>4</v>
      </c>
      <c r="E138" s="8" t="s">
        <v>14</v>
      </c>
      <c r="F138" s="23">
        <v>7.3954170000000001</v>
      </c>
    </row>
    <row r="139" spans="1:6">
      <c r="A139" s="1" t="s">
        <v>8</v>
      </c>
      <c r="B139" s="1" t="s">
        <v>266</v>
      </c>
      <c r="C139" s="8">
        <v>2020</v>
      </c>
      <c r="D139" s="8" t="s">
        <v>4</v>
      </c>
      <c r="E139" s="8" t="s">
        <v>14</v>
      </c>
      <c r="F139" s="23">
        <v>0.99478299999999997</v>
      </c>
    </row>
    <row r="140" spans="1:6">
      <c r="A140" s="1" t="s">
        <v>9</v>
      </c>
      <c r="B140" s="1" t="s">
        <v>267</v>
      </c>
      <c r="C140" s="8">
        <v>2020</v>
      </c>
      <c r="D140" s="8" t="s">
        <v>4</v>
      </c>
      <c r="E140" s="8" t="s">
        <v>14</v>
      </c>
      <c r="F140" s="23">
        <v>2.5425219999999999</v>
      </c>
    </row>
    <row r="141" spans="1:6">
      <c r="A141" s="1" t="s">
        <v>10</v>
      </c>
      <c r="B141" s="1" t="s">
        <v>268</v>
      </c>
      <c r="C141" s="8">
        <v>2020</v>
      </c>
      <c r="D141" s="8" t="s">
        <v>4</v>
      </c>
      <c r="E141" s="8" t="s">
        <v>14</v>
      </c>
      <c r="F141" s="23">
        <v>10.037559999999999</v>
      </c>
    </row>
    <row r="142" spans="1:6">
      <c r="A142" s="1" t="s">
        <v>11</v>
      </c>
      <c r="B142" s="1" t="s">
        <v>269</v>
      </c>
      <c r="C142" s="8">
        <v>2020</v>
      </c>
      <c r="D142" s="8" t="s">
        <v>4</v>
      </c>
      <c r="E142" s="8" t="s">
        <v>14</v>
      </c>
      <c r="F142" s="23">
        <v>2.4815499999999999</v>
      </c>
    </row>
    <row r="143" spans="1:6">
      <c r="A143" s="1" t="s">
        <v>12</v>
      </c>
      <c r="B143" s="1" t="s">
        <v>270</v>
      </c>
      <c r="C143" s="8">
        <v>2020</v>
      </c>
      <c r="D143" s="8" t="s">
        <v>4</v>
      </c>
      <c r="E143" s="8" t="s">
        <v>14</v>
      </c>
      <c r="F143" s="23">
        <v>2.9233989999999999</v>
      </c>
    </row>
    <row r="144" spans="1:6">
      <c r="A144" s="1" t="s">
        <v>13</v>
      </c>
      <c r="B144" s="1" t="s">
        <v>271</v>
      </c>
      <c r="C144" s="8">
        <v>2020</v>
      </c>
      <c r="D144" s="8" t="s">
        <v>4</v>
      </c>
      <c r="E144" s="8" t="s">
        <v>14</v>
      </c>
      <c r="F144" s="23">
        <v>2.2924980000000001</v>
      </c>
    </row>
    <row r="145" spans="1:6">
      <c r="A145" s="1" t="s">
        <v>14</v>
      </c>
      <c r="B145" s="1" t="s">
        <v>272</v>
      </c>
      <c r="C145" s="8">
        <v>2020</v>
      </c>
      <c r="D145" s="8" t="s">
        <v>4</v>
      </c>
      <c r="E145" s="8" t="s">
        <v>14</v>
      </c>
      <c r="F145" s="23">
        <v>2.8758499999999998</v>
      </c>
    </row>
    <row r="146" spans="1:6">
      <c r="A146" s="1" t="s">
        <v>15</v>
      </c>
      <c r="B146" s="1" t="s">
        <v>273</v>
      </c>
      <c r="C146" s="8">
        <v>2020</v>
      </c>
      <c r="D146" s="8" t="s">
        <v>4</v>
      </c>
      <c r="E146" s="8" t="s">
        <v>14</v>
      </c>
      <c r="F146" s="23">
        <v>13.063879999999999</v>
      </c>
    </row>
    <row r="147" spans="1:6">
      <c r="A147" s="1" t="s">
        <v>16</v>
      </c>
      <c r="B147" s="1" t="s">
        <v>274</v>
      </c>
      <c r="C147" s="8">
        <v>2020</v>
      </c>
      <c r="D147" s="8" t="s">
        <v>4</v>
      </c>
      <c r="E147" s="8" t="s">
        <v>14</v>
      </c>
      <c r="F147" s="23">
        <v>2.8048999999999999</v>
      </c>
    </row>
    <row r="148" spans="1:6">
      <c r="A148" s="1" t="s">
        <v>17</v>
      </c>
      <c r="B148" s="1" t="s">
        <v>275</v>
      </c>
      <c r="C148" s="8">
        <v>2020</v>
      </c>
      <c r="D148" s="8" t="s">
        <v>4</v>
      </c>
      <c r="E148" s="8" t="s">
        <v>14</v>
      </c>
      <c r="F148" s="23">
        <v>2.7271390000000002</v>
      </c>
    </row>
    <row r="149" spans="1:6">
      <c r="A149" s="1" t="s">
        <v>18</v>
      </c>
      <c r="B149" s="1" t="s">
        <v>276</v>
      </c>
      <c r="C149" s="8">
        <v>2020</v>
      </c>
      <c r="D149" s="8" t="s">
        <v>4</v>
      </c>
      <c r="E149" s="8" t="s">
        <v>14</v>
      </c>
      <c r="F149" s="23">
        <v>3.1889150000000002</v>
      </c>
    </row>
    <row r="150" spans="1:6">
      <c r="A150" s="1" t="s">
        <v>19</v>
      </c>
      <c r="B150" s="1" t="s">
        <v>277</v>
      </c>
      <c r="C150" s="8">
        <v>2020</v>
      </c>
      <c r="D150" s="8" t="s">
        <v>4</v>
      </c>
      <c r="E150" s="8" t="s">
        <v>14</v>
      </c>
      <c r="F150" s="23">
        <v>4.4038209999999998</v>
      </c>
    </row>
    <row r="151" spans="1:6">
      <c r="A151" s="1" t="s">
        <v>20</v>
      </c>
      <c r="B151" s="1" t="s">
        <v>278</v>
      </c>
      <c r="C151" s="8">
        <v>2020</v>
      </c>
      <c r="D151" s="8" t="s">
        <v>4</v>
      </c>
      <c r="E151" s="8" t="s">
        <v>14</v>
      </c>
      <c r="F151" s="23">
        <v>4.5338830000000003</v>
      </c>
    </row>
    <row r="152" spans="1:6">
      <c r="A152" s="1" t="s">
        <v>21</v>
      </c>
      <c r="B152" s="1" t="s">
        <v>279</v>
      </c>
      <c r="C152" s="8">
        <v>2020</v>
      </c>
      <c r="D152" s="8" t="s">
        <v>4</v>
      </c>
      <c r="E152" s="8" t="s">
        <v>14</v>
      </c>
      <c r="F152" s="23">
        <v>2.8381340000000002</v>
      </c>
    </row>
    <row r="153" spans="1:6">
      <c r="A153" s="1" t="s">
        <v>22</v>
      </c>
      <c r="B153" s="1" t="s">
        <v>280</v>
      </c>
      <c r="C153" s="8">
        <v>2020</v>
      </c>
      <c r="D153" s="8" t="s">
        <v>4</v>
      </c>
      <c r="E153" s="8" t="s">
        <v>14</v>
      </c>
      <c r="F153" s="23">
        <v>1.7515700000000001</v>
      </c>
    </row>
    <row r="154" spans="1:6">
      <c r="A154" s="1" t="s">
        <v>23</v>
      </c>
      <c r="B154" s="1" t="s">
        <v>281</v>
      </c>
      <c r="C154" s="8">
        <v>2020</v>
      </c>
      <c r="D154" s="8" t="s">
        <v>4</v>
      </c>
      <c r="E154" s="8" t="s">
        <v>14</v>
      </c>
      <c r="F154" s="23">
        <v>7.7632810000000001</v>
      </c>
    </row>
    <row r="155" spans="1:6">
      <c r="A155" s="1" t="s">
        <v>24</v>
      </c>
      <c r="B155" s="1" t="s">
        <v>282</v>
      </c>
      <c r="C155" s="8">
        <v>2020</v>
      </c>
      <c r="D155" s="8" t="s">
        <v>4</v>
      </c>
      <c r="E155" s="8" t="s">
        <v>14</v>
      </c>
      <c r="F155" s="23">
        <v>4.8594200000000001</v>
      </c>
    </row>
    <row r="156" spans="1:6">
      <c r="A156" s="1" t="s">
        <v>25</v>
      </c>
      <c r="B156" s="1" t="s">
        <v>283</v>
      </c>
      <c r="C156" s="8">
        <v>2020</v>
      </c>
      <c r="D156" s="8" t="s">
        <v>4</v>
      </c>
      <c r="E156" s="8" t="s">
        <v>14</v>
      </c>
      <c r="F156" s="23">
        <v>3.0493960000000002</v>
      </c>
    </row>
    <row r="157" spans="1:6">
      <c r="A157" s="1" t="s">
        <v>26</v>
      </c>
      <c r="B157" s="1" t="s">
        <v>284</v>
      </c>
      <c r="C157" s="8">
        <v>2020</v>
      </c>
      <c r="D157" s="8" t="s">
        <v>4</v>
      </c>
      <c r="E157" s="8" t="s">
        <v>14</v>
      </c>
      <c r="F157" s="23">
        <v>7.7196860000000003</v>
      </c>
    </row>
    <row r="158" spans="1:6">
      <c r="A158" s="1" t="s">
        <v>27</v>
      </c>
      <c r="B158" s="1" t="s">
        <v>285</v>
      </c>
      <c r="C158" s="8">
        <v>2020</v>
      </c>
      <c r="D158" s="8" t="s">
        <v>4</v>
      </c>
      <c r="E158" s="8" t="s">
        <v>14</v>
      </c>
      <c r="F158" s="23">
        <v>2.0140530000000001</v>
      </c>
    </row>
    <row r="159" spans="1:6">
      <c r="A159" s="1" t="s">
        <v>28</v>
      </c>
      <c r="B159" s="1" t="s">
        <v>286</v>
      </c>
      <c r="C159" s="8">
        <v>2020</v>
      </c>
      <c r="D159" s="8" t="s">
        <v>4</v>
      </c>
      <c r="E159" s="8" t="s">
        <v>14</v>
      </c>
      <c r="F159" s="23">
        <v>2.8157079999999999</v>
      </c>
    </row>
    <row r="160" spans="1:6">
      <c r="A160" s="1" t="s">
        <v>29</v>
      </c>
      <c r="B160" s="1" t="s">
        <v>287</v>
      </c>
      <c r="C160" s="8">
        <v>2020</v>
      </c>
      <c r="D160" s="8" t="s">
        <v>4</v>
      </c>
      <c r="E160" s="8" t="s">
        <v>14</v>
      </c>
      <c r="F160" s="23">
        <v>3.2915679999999998</v>
      </c>
    </row>
    <row r="161" spans="1:6">
      <c r="A161" s="1" t="s">
        <v>30</v>
      </c>
      <c r="B161" s="1" t="s">
        <v>288</v>
      </c>
      <c r="C161" s="8">
        <v>2020</v>
      </c>
      <c r="D161" s="8" t="s">
        <v>4</v>
      </c>
      <c r="E161" s="8" t="s">
        <v>14</v>
      </c>
      <c r="F161" s="23">
        <v>5.3353580000000003</v>
      </c>
    </row>
    <row r="162" spans="1:6">
      <c r="A162" s="1" t="s">
        <v>31</v>
      </c>
      <c r="B162" s="1" t="s">
        <v>289</v>
      </c>
      <c r="C162" s="8">
        <v>2020</v>
      </c>
      <c r="D162" s="8" t="s">
        <v>4</v>
      </c>
      <c r="E162" s="8" t="s">
        <v>14</v>
      </c>
      <c r="F162" s="23">
        <v>2.3994819999999999</v>
      </c>
    </row>
    <row r="163" spans="1:6">
      <c r="A163" s="1" t="s">
        <v>32</v>
      </c>
      <c r="B163" s="1" t="s">
        <v>290</v>
      </c>
      <c r="C163" s="8">
        <v>2020</v>
      </c>
      <c r="D163" s="8" t="s">
        <v>4</v>
      </c>
      <c r="E163" s="8" t="s">
        <v>14</v>
      </c>
      <c r="F163" s="23">
        <v>4.93581</v>
      </c>
    </row>
    <row r="164" spans="1:6">
      <c r="A164" s="1" t="s">
        <v>33</v>
      </c>
      <c r="B164" s="1" t="s">
        <v>291</v>
      </c>
      <c r="C164" s="8">
        <v>2020</v>
      </c>
      <c r="D164" s="8" t="s">
        <v>4</v>
      </c>
      <c r="E164" s="8" t="s">
        <v>14</v>
      </c>
      <c r="F164" s="23">
        <v>6.3579040000000004</v>
      </c>
    </row>
    <row r="165" spans="1:6">
      <c r="A165" s="1" t="s">
        <v>34</v>
      </c>
      <c r="B165" s="1" t="s">
        <v>292</v>
      </c>
      <c r="C165" s="8">
        <v>2020</v>
      </c>
      <c r="D165" s="8" t="s">
        <v>4</v>
      </c>
      <c r="E165" s="8" t="s">
        <v>14</v>
      </c>
      <c r="F165" s="23">
        <v>6.6180209999999997</v>
      </c>
    </row>
    <row r="166" spans="1:6">
      <c r="A166" s="1" t="s">
        <v>35</v>
      </c>
      <c r="B166" s="1" t="s">
        <v>293</v>
      </c>
      <c r="C166" s="8">
        <v>2020</v>
      </c>
      <c r="D166" s="8" t="s">
        <v>4</v>
      </c>
      <c r="E166" s="8" t="s">
        <v>14</v>
      </c>
      <c r="F166" s="23">
        <v>1.5101059999999999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364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2">
        <v>2010</v>
      </c>
      <c r="D2" s="12" t="s">
        <v>4</v>
      </c>
      <c r="E2" s="12" t="s">
        <v>15</v>
      </c>
      <c r="F2" s="2">
        <v>22.928426000000002</v>
      </c>
    </row>
    <row r="3" spans="1:6">
      <c r="A3" s="3" t="s">
        <v>4</v>
      </c>
      <c r="B3" s="1" t="s">
        <v>262</v>
      </c>
      <c r="C3" s="2">
        <v>2010</v>
      </c>
      <c r="D3" s="12" t="s">
        <v>4</v>
      </c>
      <c r="E3" s="12" t="s">
        <v>15</v>
      </c>
      <c r="F3" s="2">
        <v>6.32913529</v>
      </c>
    </row>
    <row r="4" spans="1:6">
      <c r="A4" s="1" t="s">
        <v>5</v>
      </c>
      <c r="B4" s="1" t="s">
        <v>263</v>
      </c>
      <c r="C4" s="2">
        <v>2010</v>
      </c>
      <c r="D4" s="12" t="s">
        <v>4</v>
      </c>
      <c r="E4" s="12" t="s">
        <v>15</v>
      </c>
      <c r="F4" s="2">
        <v>48.429987300000001</v>
      </c>
    </row>
    <row r="5" spans="1:6">
      <c r="A5" s="1" t="s">
        <v>6</v>
      </c>
      <c r="B5" s="1" t="s">
        <v>264</v>
      </c>
      <c r="C5" s="2">
        <v>2010</v>
      </c>
      <c r="D5" s="12" t="s">
        <v>4</v>
      </c>
      <c r="E5" s="12" t="s">
        <v>15</v>
      </c>
      <c r="F5" s="2">
        <v>8.6338705200000003</v>
      </c>
    </row>
    <row r="6" spans="1:6">
      <c r="A6" s="1" t="s">
        <v>7</v>
      </c>
      <c r="B6" s="1" t="s">
        <v>265</v>
      </c>
      <c r="C6" s="2">
        <v>2010</v>
      </c>
      <c r="D6" s="12" t="s">
        <v>4</v>
      </c>
      <c r="E6" s="12" t="s">
        <v>15</v>
      </c>
      <c r="F6" s="2">
        <v>5.8362849099999998</v>
      </c>
    </row>
    <row r="7" spans="1:6">
      <c r="A7" s="1" t="s">
        <v>8</v>
      </c>
      <c r="B7" s="1" t="s">
        <v>266</v>
      </c>
      <c r="C7" s="2">
        <v>2010</v>
      </c>
      <c r="D7" s="12" t="s">
        <v>4</v>
      </c>
      <c r="E7" s="12" t="s">
        <v>15</v>
      </c>
      <c r="F7" s="2">
        <v>16.3368313</v>
      </c>
    </row>
    <row r="8" spans="1:6">
      <c r="A8" s="1" t="s">
        <v>9</v>
      </c>
      <c r="B8" s="1" t="s">
        <v>267</v>
      </c>
      <c r="C8" s="2">
        <v>2010</v>
      </c>
      <c r="D8" s="12" t="s">
        <v>4</v>
      </c>
      <c r="E8" s="12" t="s">
        <v>15</v>
      </c>
      <c r="F8" s="2">
        <v>20.136652600000001</v>
      </c>
    </row>
    <row r="9" spans="1:6">
      <c r="A9" s="1" t="s">
        <v>10</v>
      </c>
      <c r="B9" s="1" t="s">
        <v>268</v>
      </c>
      <c r="C9" s="2">
        <v>2010</v>
      </c>
      <c r="D9" s="12" t="s">
        <v>4</v>
      </c>
      <c r="E9" s="12" t="s">
        <v>15</v>
      </c>
      <c r="F9" s="2">
        <v>4.1487893500000004</v>
      </c>
    </row>
    <row r="10" spans="1:6">
      <c r="A10" s="1" t="s">
        <v>11</v>
      </c>
      <c r="B10" s="1" t="s">
        <v>269</v>
      </c>
      <c r="C10" s="2">
        <v>2010</v>
      </c>
      <c r="D10" s="12" t="s">
        <v>4</v>
      </c>
      <c r="E10" s="12" t="s">
        <v>15</v>
      </c>
      <c r="F10" s="2">
        <v>188.083541</v>
      </c>
    </row>
    <row r="11" spans="1:6">
      <c r="A11" s="1" t="s">
        <v>12</v>
      </c>
      <c r="B11" s="1" t="s">
        <v>270</v>
      </c>
      <c r="C11" s="2">
        <v>2010</v>
      </c>
      <c r="D11" s="12" t="s">
        <v>4</v>
      </c>
      <c r="E11" s="12" t="s">
        <v>15</v>
      </c>
      <c r="F11" s="2">
        <v>12.1680066</v>
      </c>
    </row>
    <row r="12" spans="1:6">
      <c r="A12" s="1" t="s">
        <v>13</v>
      </c>
      <c r="B12" s="1" t="s">
        <v>271</v>
      </c>
      <c r="C12" s="2">
        <v>2010</v>
      </c>
      <c r="D12" s="12" t="s">
        <v>4</v>
      </c>
      <c r="E12" s="12" t="s">
        <v>15</v>
      </c>
      <c r="F12" s="2">
        <v>67.914563599999994</v>
      </c>
    </row>
    <row r="13" spans="1:6">
      <c r="A13" s="1" t="s">
        <v>14</v>
      </c>
      <c r="B13" s="1" t="s">
        <v>272</v>
      </c>
      <c r="C13" s="2">
        <v>2010</v>
      </c>
      <c r="D13" s="12" t="s">
        <v>4</v>
      </c>
      <c r="E13" s="12" t="s">
        <v>15</v>
      </c>
      <c r="F13" s="2">
        <v>8.11100669</v>
      </c>
    </row>
    <row r="14" spans="1:6">
      <c r="A14" s="1" t="s">
        <v>15</v>
      </c>
      <c r="B14" s="1" t="s">
        <v>273</v>
      </c>
      <c r="C14" s="2">
        <v>2010</v>
      </c>
      <c r="D14" s="12" t="s">
        <v>4</v>
      </c>
      <c r="E14" s="12" t="s">
        <v>15</v>
      </c>
      <c r="F14" s="2">
        <v>45.886882800000002</v>
      </c>
    </row>
    <row r="15" spans="1:6">
      <c r="A15" s="1" t="s">
        <v>16</v>
      </c>
      <c r="B15" s="1" t="s">
        <v>274</v>
      </c>
      <c r="C15" s="2">
        <v>2010</v>
      </c>
      <c r="D15" s="12" t="s">
        <v>4</v>
      </c>
      <c r="E15" s="12" t="s">
        <v>15</v>
      </c>
      <c r="F15" s="2">
        <v>4.2025982600000003</v>
      </c>
    </row>
    <row r="16" spans="1:6">
      <c r="A16" s="1" t="s">
        <v>17</v>
      </c>
      <c r="B16" s="1" t="s">
        <v>275</v>
      </c>
      <c r="C16" s="2">
        <v>2010</v>
      </c>
      <c r="D16" s="12" t="s">
        <v>4</v>
      </c>
      <c r="E16" s="12" t="s">
        <v>15</v>
      </c>
      <c r="F16" s="2">
        <v>14.5836808</v>
      </c>
    </row>
    <row r="17" spans="1:6">
      <c r="A17" s="1" t="s">
        <v>18</v>
      </c>
      <c r="B17" s="1" t="s">
        <v>276</v>
      </c>
      <c r="C17" s="2">
        <v>2010</v>
      </c>
      <c r="D17" s="12" t="s">
        <v>4</v>
      </c>
      <c r="E17" s="12" t="s">
        <v>15</v>
      </c>
      <c r="F17" s="2">
        <v>13.910247699999999</v>
      </c>
    </row>
    <row r="18" spans="1:6">
      <c r="A18" s="1" t="s">
        <v>19</v>
      </c>
      <c r="B18" s="1" t="s">
        <v>277</v>
      </c>
      <c r="C18" s="2">
        <v>2010</v>
      </c>
      <c r="D18" s="12" t="s">
        <v>4</v>
      </c>
      <c r="E18" s="12" t="s">
        <v>15</v>
      </c>
      <c r="F18" s="2">
        <v>16.6167284</v>
      </c>
    </row>
    <row r="19" spans="1:6">
      <c r="A19" s="1" t="s">
        <v>20</v>
      </c>
      <c r="B19" s="1" t="s">
        <v>278</v>
      </c>
      <c r="C19" s="2">
        <v>2010</v>
      </c>
      <c r="D19" s="12" t="s">
        <v>4</v>
      </c>
      <c r="E19" s="12" t="s">
        <v>15</v>
      </c>
      <c r="F19" s="2">
        <v>27.7398442</v>
      </c>
    </row>
    <row r="20" spans="1:6">
      <c r="A20" s="1" t="s">
        <v>21</v>
      </c>
      <c r="B20" s="1" t="s">
        <v>279</v>
      </c>
      <c r="C20" s="2">
        <v>2010</v>
      </c>
      <c r="D20" s="12" t="s">
        <v>4</v>
      </c>
      <c r="E20" s="12" t="s">
        <v>15</v>
      </c>
      <c r="F20" s="2">
        <v>49.678380900000001</v>
      </c>
    </row>
    <row r="21" spans="1:6">
      <c r="A21" s="1" t="s">
        <v>22</v>
      </c>
      <c r="B21" s="1" t="s">
        <v>280</v>
      </c>
      <c r="C21" s="2">
        <v>2010</v>
      </c>
      <c r="D21" s="12" t="s">
        <v>4</v>
      </c>
      <c r="E21" s="12" t="s">
        <v>15</v>
      </c>
      <c r="F21" s="2">
        <v>20.436415199999999</v>
      </c>
    </row>
    <row r="22" spans="1:6">
      <c r="A22" s="1" t="s">
        <v>23</v>
      </c>
      <c r="B22" s="1" t="s">
        <v>281</v>
      </c>
      <c r="C22" s="2">
        <v>2010</v>
      </c>
      <c r="D22" s="12" t="s">
        <v>4</v>
      </c>
      <c r="E22" s="12" t="s">
        <v>15</v>
      </c>
      <c r="F22" s="2">
        <v>19.279519400000002</v>
      </c>
    </row>
    <row r="23" spans="1:6">
      <c r="A23" s="1" t="s">
        <v>24</v>
      </c>
      <c r="B23" s="1" t="s">
        <v>282</v>
      </c>
      <c r="C23" s="2">
        <v>2010</v>
      </c>
      <c r="D23" s="12" t="s">
        <v>4</v>
      </c>
      <c r="E23" s="12" t="s">
        <v>15</v>
      </c>
      <c r="F23" s="2">
        <v>6.5053827699999998</v>
      </c>
    </row>
    <row r="24" spans="1:6">
      <c r="A24" s="1" t="s">
        <v>25</v>
      </c>
      <c r="B24" s="1" t="s">
        <v>283</v>
      </c>
      <c r="C24" s="2">
        <v>2010</v>
      </c>
      <c r="D24" s="12" t="s">
        <v>4</v>
      </c>
      <c r="E24" s="12" t="s">
        <v>15</v>
      </c>
      <c r="F24" s="2">
        <v>4.0482795600000001</v>
      </c>
    </row>
    <row r="25" spans="1:6">
      <c r="A25" s="1" t="s">
        <v>26</v>
      </c>
      <c r="B25" s="1" t="s">
        <v>284</v>
      </c>
      <c r="C25" s="2">
        <v>2010</v>
      </c>
      <c r="D25" s="12" t="s">
        <v>4</v>
      </c>
      <c r="E25" s="12" t="s">
        <v>15</v>
      </c>
      <c r="F25" s="2">
        <v>10.9386245</v>
      </c>
    </row>
    <row r="26" spans="1:6">
      <c r="A26" s="1" t="s">
        <v>27</v>
      </c>
      <c r="B26" s="1" t="s">
        <v>285</v>
      </c>
      <c r="C26" s="2">
        <v>2010</v>
      </c>
      <c r="D26" s="12" t="s">
        <v>4</v>
      </c>
      <c r="E26" s="12" t="s">
        <v>15</v>
      </c>
      <c r="F26" s="2">
        <v>14.1557707</v>
      </c>
    </row>
    <row r="27" spans="1:6">
      <c r="A27" s="1" t="s">
        <v>28</v>
      </c>
      <c r="B27" s="1" t="s">
        <v>286</v>
      </c>
      <c r="C27" s="2">
        <v>2010</v>
      </c>
      <c r="D27" s="12" t="s">
        <v>4</v>
      </c>
      <c r="E27" s="12" t="s">
        <v>15</v>
      </c>
      <c r="F27" s="2">
        <v>87.543685999999994</v>
      </c>
    </row>
    <row r="28" spans="1:6">
      <c r="A28" s="1" t="s">
        <v>29</v>
      </c>
      <c r="B28" s="1" t="s">
        <v>287</v>
      </c>
      <c r="C28" s="2">
        <v>2010</v>
      </c>
      <c r="D28" s="12" t="s">
        <v>4</v>
      </c>
      <c r="E28" s="12" t="s">
        <v>15</v>
      </c>
      <c r="F28" s="2">
        <v>27.718518100000001</v>
      </c>
    </row>
    <row r="29" spans="1:6">
      <c r="A29" s="1" t="s">
        <v>30</v>
      </c>
      <c r="B29" s="1" t="s">
        <v>288</v>
      </c>
      <c r="C29" s="2">
        <v>2010</v>
      </c>
      <c r="D29" s="12" t="s">
        <v>4</v>
      </c>
      <c r="E29" s="12" t="s">
        <v>15</v>
      </c>
      <c r="F29" s="2">
        <v>8.62144829</v>
      </c>
    </row>
    <row r="30" spans="1:6">
      <c r="A30" s="1" t="s">
        <v>31</v>
      </c>
      <c r="B30" s="1" t="s">
        <v>289</v>
      </c>
      <c r="C30" s="2">
        <v>2010</v>
      </c>
      <c r="D30" s="12" t="s">
        <v>4</v>
      </c>
      <c r="E30" s="12" t="s">
        <v>15</v>
      </c>
      <c r="F30" s="2">
        <v>28.605921800000001</v>
      </c>
    </row>
    <row r="31" spans="1:6">
      <c r="A31" s="1" t="s">
        <v>32</v>
      </c>
      <c r="B31" s="1" t="s">
        <v>290</v>
      </c>
      <c r="C31" s="2">
        <v>2010</v>
      </c>
      <c r="D31" s="12" t="s">
        <v>4</v>
      </c>
      <c r="E31" s="12" t="s">
        <v>15</v>
      </c>
      <c r="F31" s="2">
        <v>4.8720613799999999</v>
      </c>
    </row>
    <row r="32" spans="1:6">
      <c r="A32" s="1" t="s">
        <v>33</v>
      </c>
      <c r="B32" s="1" t="s">
        <v>291</v>
      </c>
      <c r="C32" s="2">
        <v>2010</v>
      </c>
      <c r="D32" s="12" t="s">
        <v>4</v>
      </c>
      <c r="E32" s="12" t="s">
        <v>15</v>
      </c>
      <c r="F32" s="2">
        <v>6.0315098599999999</v>
      </c>
    </row>
    <row r="33" spans="1:6">
      <c r="A33" s="1" t="s">
        <v>34</v>
      </c>
      <c r="B33" s="1" t="s">
        <v>292</v>
      </c>
      <c r="C33" s="2">
        <v>2010</v>
      </c>
      <c r="D33" s="12" t="s">
        <v>4</v>
      </c>
      <c r="E33" s="12" t="s">
        <v>15</v>
      </c>
      <c r="F33" s="2">
        <v>1.7386173</v>
      </c>
    </row>
    <row r="34" spans="1:6">
      <c r="A34" s="1" t="s">
        <v>35</v>
      </c>
      <c r="B34" s="1" t="s">
        <v>293</v>
      </c>
      <c r="C34" s="2">
        <v>2010</v>
      </c>
      <c r="D34" s="12" t="s">
        <v>4</v>
      </c>
      <c r="E34" s="12" t="s">
        <v>15</v>
      </c>
      <c r="F34" s="2">
        <v>9.5930146799999996</v>
      </c>
    </row>
    <row r="35" spans="1:6">
      <c r="A35" s="3" t="s">
        <v>3</v>
      </c>
      <c r="B35" s="1" t="s">
        <v>261</v>
      </c>
      <c r="C35" s="2">
        <v>2011</v>
      </c>
      <c r="D35" s="12" t="s">
        <v>4</v>
      </c>
      <c r="E35" s="12" t="s">
        <v>15</v>
      </c>
      <c r="F35" s="2">
        <v>23.588108699999999</v>
      </c>
    </row>
    <row r="36" spans="1:6">
      <c r="A36" s="3" t="s">
        <v>4</v>
      </c>
      <c r="B36" s="1" t="s">
        <v>262</v>
      </c>
      <c r="C36" s="2">
        <v>2011</v>
      </c>
      <c r="D36" s="12" t="s">
        <v>4</v>
      </c>
      <c r="E36" s="12" t="s">
        <v>15</v>
      </c>
      <c r="F36" s="2">
        <v>6.7024950399999996</v>
      </c>
    </row>
    <row r="37" spans="1:6">
      <c r="A37" s="1" t="s">
        <v>5</v>
      </c>
      <c r="B37" s="1" t="s">
        <v>263</v>
      </c>
      <c r="C37" s="2">
        <v>2011</v>
      </c>
      <c r="D37" s="12" t="s">
        <v>4</v>
      </c>
      <c r="E37" s="12" t="s">
        <v>15</v>
      </c>
      <c r="F37" s="2">
        <v>25.103906599999998</v>
      </c>
    </row>
    <row r="38" spans="1:6">
      <c r="A38" s="1" t="s">
        <v>6</v>
      </c>
      <c r="B38" s="1" t="s">
        <v>264</v>
      </c>
      <c r="C38" s="2">
        <v>2011</v>
      </c>
      <c r="D38" s="12" t="s">
        <v>4</v>
      </c>
      <c r="E38" s="12" t="s">
        <v>15</v>
      </c>
      <c r="F38" s="2">
        <v>6.4474631499999999</v>
      </c>
    </row>
    <row r="39" spans="1:6">
      <c r="A39" s="1" t="s">
        <v>7</v>
      </c>
      <c r="B39" s="1" t="s">
        <v>265</v>
      </c>
      <c r="C39" s="2">
        <v>2011</v>
      </c>
      <c r="D39" s="12" t="s">
        <v>4</v>
      </c>
      <c r="E39" s="12" t="s">
        <v>15</v>
      </c>
      <c r="F39" s="2">
        <v>5.5297955999999999</v>
      </c>
    </row>
    <row r="40" spans="1:6">
      <c r="A40" s="1" t="s">
        <v>8</v>
      </c>
      <c r="B40" s="1" t="s">
        <v>266</v>
      </c>
      <c r="C40" s="2">
        <v>2011</v>
      </c>
      <c r="D40" s="12" t="s">
        <v>4</v>
      </c>
      <c r="E40" s="12" t="s">
        <v>15</v>
      </c>
      <c r="F40" s="2">
        <v>25.792227700000002</v>
      </c>
    </row>
    <row r="41" spans="1:6">
      <c r="A41" s="1" t="s">
        <v>9</v>
      </c>
      <c r="B41" s="1" t="s">
        <v>267</v>
      </c>
      <c r="C41" s="2">
        <v>2011</v>
      </c>
      <c r="D41" s="12" t="s">
        <v>4</v>
      </c>
      <c r="E41" s="12" t="s">
        <v>15</v>
      </c>
      <c r="F41" s="2">
        <v>24.396741899999999</v>
      </c>
    </row>
    <row r="42" spans="1:6">
      <c r="A42" s="1" t="s">
        <v>10</v>
      </c>
      <c r="B42" s="1" t="s">
        <v>268</v>
      </c>
      <c r="C42" s="2">
        <v>2011</v>
      </c>
      <c r="D42" s="12" t="s">
        <v>4</v>
      </c>
      <c r="E42" s="12" t="s">
        <v>15</v>
      </c>
      <c r="F42" s="2">
        <v>3.7614230499999999</v>
      </c>
    </row>
    <row r="43" spans="1:6">
      <c r="A43" s="1" t="s">
        <v>11</v>
      </c>
      <c r="B43" s="1" t="s">
        <v>269</v>
      </c>
      <c r="C43" s="2">
        <v>2011</v>
      </c>
      <c r="D43" s="12" t="s">
        <v>4</v>
      </c>
      <c r="E43" s="12" t="s">
        <v>15</v>
      </c>
      <c r="F43" s="2">
        <v>128.58788799999999</v>
      </c>
    </row>
    <row r="44" spans="1:6">
      <c r="A44" s="1" t="s">
        <v>12</v>
      </c>
      <c r="B44" s="1" t="s">
        <v>270</v>
      </c>
      <c r="C44" s="2">
        <v>2011</v>
      </c>
      <c r="D44" s="12" t="s">
        <v>4</v>
      </c>
      <c r="E44" s="12" t="s">
        <v>15</v>
      </c>
      <c r="F44" s="2">
        <v>12.186651700000001</v>
      </c>
    </row>
    <row r="45" spans="1:6">
      <c r="A45" s="1" t="s">
        <v>13</v>
      </c>
      <c r="B45" s="1" t="s">
        <v>271</v>
      </c>
      <c r="C45" s="2">
        <v>2011</v>
      </c>
      <c r="D45" s="12" t="s">
        <v>4</v>
      </c>
      <c r="E45" s="12" t="s">
        <v>15</v>
      </c>
      <c r="F45" s="2">
        <v>63.1821202</v>
      </c>
    </row>
    <row r="46" spans="1:6">
      <c r="A46" s="1" t="s">
        <v>14</v>
      </c>
      <c r="B46" s="1" t="s">
        <v>272</v>
      </c>
      <c r="C46" s="2">
        <v>2011</v>
      </c>
      <c r="D46" s="12" t="s">
        <v>4</v>
      </c>
      <c r="E46" s="12" t="s">
        <v>15</v>
      </c>
      <c r="F46" s="2">
        <v>10.935854900000001</v>
      </c>
    </row>
    <row r="47" spans="1:6">
      <c r="A47" s="1" t="s">
        <v>15</v>
      </c>
      <c r="B47" s="1" t="s">
        <v>273</v>
      </c>
      <c r="C47" s="2">
        <v>2011</v>
      </c>
      <c r="D47" s="12" t="s">
        <v>4</v>
      </c>
      <c r="E47" s="12" t="s">
        <v>15</v>
      </c>
      <c r="F47" s="2">
        <v>69.716192199999995</v>
      </c>
    </row>
    <row r="48" spans="1:6">
      <c r="A48" s="1" t="s">
        <v>16</v>
      </c>
      <c r="B48" s="1" t="s">
        <v>274</v>
      </c>
      <c r="C48" s="2">
        <v>2011</v>
      </c>
      <c r="D48" s="12" t="s">
        <v>4</v>
      </c>
      <c r="E48" s="12" t="s">
        <v>15</v>
      </c>
      <c r="F48" s="2">
        <v>7.7240486600000002</v>
      </c>
    </row>
    <row r="49" spans="1:6">
      <c r="A49" s="1" t="s">
        <v>17</v>
      </c>
      <c r="B49" s="1" t="s">
        <v>275</v>
      </c>
      <c r="C49" s="2">
        <v>2011</v>
      </c>
      <c r="D49" s="12" t="s">
        <v>4</v>
      </c>
      <c r="E49" s="12" t="s">
        <v>15</v>
      </c>
      <c r="F49" s="2">
        <v>20.201096700000001</v>
      </c>
    </row>
    <row r="50" spans="1:6">
      <c r="A50" s="1" t="s">
        <v>18</v>
      </c>
      <c r="B50" s="1" t="s">
        <v>276</v>
      </c>
      <c r="C50" s="2">
        <v>2011</v>
      </c>
      <c r="D50" s="12" t="s">
        <v>4</v>
      </c>
      <c r="E50" s="12" t="s">
        <v>15</v>
      </c>
      <c r="F50" s="2">
        <v>16.813296399999999</v>
      </c>
    </row>
    <row r="51" spans="1:6">
      <c r="A51" s="1" t="s">
        <v>19</v>
      </c>
      <c r="B51" s="1" t="s">
        <v>277</v>
      </c>
      <c r="C51" s="2">
        <v>2011</v>
      </c>
      <c r="D51" s="12" t="s">
        <v>4</v>
      </c>
      <c r="E51" s="12" t="s">
        <v>15</v>
      </c>
      <c r="F51" s="2">
        <v>19.196822900000001</v>
      </c>
    </row>
    <row r="52" spans="1:6">
      <c r="A52" s="1" t="s">
        <v>20</v>
      </c>
      <c r="B52" s="1" t="s">
        <v>278</v>
      </c>
      <c r="C52" s="2">
        <v>2011</v>
      </c>
      <c r="D52" s="12" t="s">
        <v>4</v>
      </c>
      <c r="E52" s="12" t="s">
        <v>15</v>
      </c>
      <c r="F52" s="2">
        <v>24.988464799999999</v>
      </c>
    </row>
    <row r="53" spans="1:6">
      <c r="A53" s="1" t="s">
        <v>21</v>
      </c>
      <c r="B53" s="1" t="s">
        <v>279</v>
      </c>
      <c r="C53" s="2">
        <v>2011</v>
      </c>
      <c r="D53" s="12" t="s">
        <v>4</v>
      </c>
      <c r="E53" s="12" t="s">
        <v>15</v>
      </c>
      <c r="F53" s="2">
        <v>52.669263899999997</v>
      </c>
    </row>
    <row r="54" spans="1:6">
      <c r="A54" s="1" t="s">
        <v>22</v>
      </c>
      <c r="B54" s="1" t="s">
        <v>280</v>
      </c>
      <c r="C54" s="2">
        <v>2011</v>
      </c>
      <c r="D54" s="12" t="s">
        <v>4</v>
      </c>
      <c r="E54" s="12" t="s">
        <v>15</v>
      </c>
      <c r="F54" s="2">
        <v>45.2203692</v>
      </c>
    </row>
    <row r="55" spans="1:6">
      <c r="A55" s="1" t="s">
        <v>23</v>
      </c>
      <c r="B55" s="1" t="s">
        <v>281</v>
      </c>
      <c r="C55" s="2">
        <v>2011</v>
      </c>
      <c r="D55" s="12" t="s">
        <v>4</v>
      </c>
      <c r="E55" s="12" t="s">
        <v>15</v>
      </c>
      <c r="F55" s="2">
        <v>17.539072699999998</v>
      </c>
    </row>
    <row r="56" spans="1:6">
      <c r="A56" s="1" t="s">
        <v>24</v>
      </c>
      <c r="B56" s="1" t="s">
        <v>282</v>
      </c>
      <c r="C56" s="2">
        <v>2011</v>
      </c>
      <c r="D56" s="12" t="s">
        <v>4</v>
      </c>
      <c r="E56" s="12" t="s">
        <v>15</v>
      </c>
      <c r="F56" s="2">
        <v>7.3396800600000001</v>
      </c>
    </row>
    <row r="57" spans="1:6">
      <c r="A57" s="1" t="s">
        <v>25</v>
      </c>
      <c r="B57" s="1" t="s">
        <v>283</v>
      </c>
      <c r="C57" s="2">
        <v>2011</v>
      </c>
      <c r="D57" s="12" t="s">
        <v>4</v>
      </c>
      <c r="E57" s="12" t="s">
        <v>15</v>
      </c>
      <c r="F57" s="2">
        <v>5.78538453</v>
      </c>
    </row>
    <row r="58" spans="1:6">
      <c r="A58" s="1" t="s">
        <v>26</v>
      </c>
      <c r="B58" s="1" t="s">
        <v>284</v>
      </c>
      <c r="C58" s="2">
        <v>2011</v>
      </c>
      <c r="D58" s="12" t="s">
        <v>4</v>
      </c>
      <c r="E58" s="12" t="s">
        <v>15</v>
      </c>
      <c r="F58" s="2">
        <v>11.924383300000001</v>
      </c>
    </row>
    <row r="59" spans="1:6">
      <c r="A59" s="1" t="s">
        <v>27</v>
      </c>
      <c r="B59" s="1" t="s">
        <v>285</v>
      </c>
      <c r="C59" s="2">
        <v>2011</v>
      </c>
      <c r="D59" s="12" t="s">
        <v>4</v>
      </c>
      <c r="E59" s="12" t="s">
        <v>15</v>
      </c>
      <c r="F59" s="2">
        <v>13.7232444</v>
      </c>
    </row>
    <row r="60" spans="1:6">
      <c r="A60" s="1" t="s">
        <v>28</v>
      </c>
      <c r="B60" s="1" t="s">
        <v>286</v>
      </c>
      <c r="C60" s="2">
        <v>2011</v>
      </c>
      <c r="D60" s="12" t="s">
        <v>4</v>
      </c>
      <c r="E60" s="12" t="s">
        <v>15</v>
      </c>
      <c r="F60" s="2">
        <v>69.818534999999997</v>
      </c>
    </row>
    <row r="61" spans="1:6">
      <c r="A61" s="1" t="s">
        <v>29</v>
      </c>
      <c r="B61" s="1" t="s">
        <v>287</v>
      </c>
      <c r="C61" s="2">
        <v>2011</v>
      </c>
      <c r="D61" s="12" t="s">
        <v>4</v>
      </c>
      <c r="E61" s="12" t="s">
        <v>15</v>
      </c>
      <c r="F61" s="2">
        <v>19.862719999999999</v>
      </c>
    </row>
    <row r="62" spans="1:6">
      <c r="A62" s="1" t="s">
        <v>30</v>
      </c>
      <c r="B62" s="1" t="s">
        <v>288</v>
      </c>
      <c r="C62" s="2">
        <v>2011</v>
      </c>
      <c r="D62" s="12" t="s">
        <v>4</v>
      </c>
      <c r="E62" s="12" t="s">
        <v>15</v>
      </c>
      <c r="F62" s="2">
        <v>10.0432515</v>
      </c>
    </row>
    <row r="63" spans="1:6">
      <c r="A63" s="1" t="s">
        <v>31</v>
      </c>
      <c r="B63" s="1" t="s">
        <v>289</v>
      </c>
      <c r="C63" s="2">
        <v>2011</v>
      </c>
      <c r="D63" s="12" t="s">
        <v>4</v>
      </c>
      <c r="E63" s="12" t="s">
        <v>15</v>
      </c>
      <c r="F63" s="2">
        <v>32.128902199999999</v>
      </c>
    </row>
    <row r="64" spans="1:6">
      <c r="A64" s="1" t="s">
        <v>32</v>
      </c>
      <c r="B64" s="1" t="s">
        <v>290</v>
      </c>
      <c r="C64" s="2">
        <v>2011</v>
      </c>
      <c r="D64" s="12" t="s">
        <v>4</v>
      </c>
      <c r="E64" s="12" t="s">
        <v>15</v>
      </c>
      <c r="F64" s="2">
        <v>7.2075953100000003</v>
      </c>
    </row>
    <row r="65" spans="1:6">
      <c r="A65" s="1" t="s">
        <v>33</v>
      </c>
      <c r="B65" s="1" t="s">
        <v>291</v>
      </c>
      <c r="C65" s="2">
        <v>2011</v>
      </c>
      <c r="D65" s="12" t="s">
        <v>4</v>
      </c>
      <c r="E65" s="12" t="s">
        <v>15</v>
      </c>
      <c r="F65" s="2">
        <v>12.729927999999999</v>
      </c>
    </row>
    <row r="66" spans="1:6">
      <c r="A66" s="1" t="s">
        <v>34</v>
      </c>
      <c r="B66" s="1" t="s">
        <v>292</v>
      </c>
      <c r="C66" s="2">
        <v>2011</v>
      </c>
      <c r="D66" s="12" t="s">
        <v>4</v>
      </c>
      <c r="E66" s="12" t="s">
        <v>15</v>
      </c>
      <c r="F66" s="2">
        <v>2.6358232199999998</v>
      </c>
    </row>
    <row r="67" spans="1:6">
      <c r="A67" s="1" t="s">
        <v>35</v>
      </c>
      <c r="B67" s="1" t="s">
        <v>293</v>
      </c>
      <c r="C67" s="2">
        <v>2011</v>
      </c>
      <c r="D67" s="12" t="s">
        <v>4</v>
      </c>
      <c r="E67" s="12" t="s">
        <v>15</v>
      </c>
      <c r="F67" s="2">
        <v>18.972265799999999</v>
      </c>
    </row>
    <row r="68" spans="1:6">
      <c r="A68" s="3" t="s">
        <v>3</v>
      </c>
      <c r="B68" s="1" t="s">
        <v>261</v>
      </c>
      <c r="C68" s="2">
        <v>2012</v>
      </c>
      <c r="D68" s="12" t="s">
        <v>4</v>
      </c>
      <c r="E68" s="12" t="s">
        <v>15</v>
      </c>
      <c r="F68" s="2">
        <v>22.206226699999998</v>
      </c>
    </row>
    <row r="69" spans="1:6">
      <c r="A69" s="3" t="s">
        <v>4</v>
      </c>
      <c r="B69" s="1" t="s">
        <v>262</v>
      </c>
      <c r="C69" s="2">
        <v>2012</v>
      </c>
      <c r="D69" s="12" t="s">
        <v>4</v>
      </c>
      <c r="E69" s="12" t="s">
        <v>15</v>
      </c>
      <c r="F69" s="2">
        <v>3.5972315699999999</v>
      </c>
    </row>
    <row r="70" spans="1:6">
      <c r="A70" s="1" t="s">
        <v>5</v>
      </c>
      <c r="B70" s="1" t="s">
        <v>263</v>
      </c>
      <c r="C70" s="2">
        <v>2012</v>
      </c>
      <c r="D70" s="12" t="s">
        <v>4</v>
      </c>
      <c r="E70" s="12" t="s">
        <v>15</v>
      </c>
      <c r="F70" s="2">
        <v>17.830913800000001</v>
      </c>
    </row>
    <row r="71" spans="1:6">
      <c r="A71" s="1" t="s">
        <v>6</v>
      </c>
      <c r="B71" s="1" t="s">
        <v>264</v>
      </c>
      <c r="C71" s="2">
        <v>2012</v>
      </c>
      <c r="D71" s="12" t="s">
        <v>4</v>
      </c>
      <c r="E71" s="12" t="s">
        <v>15</v>
      </c>
      <c r="F71" s="2">
        <v>5.5336618599999996</v>
      </c>
    </row>
    <row r="72" spans="1:6">
      <c r="A72" s="1" t="s">
        <v>7</v>
      </c>
      <c r="B72" s="1" t="s">
        <v>265</v>
      </c>
      <c r="C72" s="2">
        <v>2012</v>
      </c>
      <c r="D72" s="12" t="s">
        <v>4</v>
      </c>
      <c r="E72" s="12" t="s">
        <v>15</v>
      </c>
      <c r="F72" s="2">
        <v>9.2265392199999994</v>
      </c>
    </row>
    <row r="73" spans="1:6">
      <c r="A73" s="1" t="s">
        <v>8</v>
      </c>
      <c r="B73" s="1" t="s">
        <v>266</v>
      </c>
      <c r="C73" s="2">
        <v>2012</v>
      </c>
      <c r="D73" s="12" t="s">
        <v>4</v>
      </c>
      <c r="E73" s="12" t="s">
        <v>15</v>
      </c>
      <c r="F73" s="2">
        <v>40.351348899999998</v>
      </c>
    </row>
    <row r="74" spans="1:6">
      <c r="A74" s="1" t="s">
        <v>9</v>
      </c>
      <c r="B74" s="1" t="s">
        <v>267</v>
      </c>
      <c r="C74" s="2">
        <v>2012</v>
      </c>
      <c r="D74" s="12" t="s">
        <v>4</v>
      </c>
      <c r="E74" s="12" t="s">
        <v>15</v>
      </c>
      <c r="F74" s="2">
        <v>38.8627441</v>
      </c>
    </row>
    <row r="75" spans="1:6">
      <c r="A75" s="1" t="s">
        <v>10</v>
      </c>
      <c r="B75" s="1" t="s">
        <v>268</v>
      </c>
      <c r="C75" s="2">
        <v>2012</v>
      </c>
      <c r="D75" s="12" t="s">
        <v>4</v>
      </c>
      <c r="E75" s="12" t="s">
        <v>15</v>
      </c>
      <c r="F75" s="2">
        <v>7.7399595899999998</v>
      </c>
    </row>
    <row r="76" spans="1:6">
      <c r="A76" s="1" t="s">
        <v>11</v>
      </c>
      <c r="B76" s="1" t="s">
        <v>269</v>
      </c>
      <c r="C76" s="2">
        <v>2012</v>
      </c>
      <c r="D76" s="12" t="s">
        <v>4</v>
      </c>
      <c r="E76" s="12" t="s">
        <v>15</v>
      </c>
      <c r="F76" s="2">
        <v>78.491246500000003</v>
      </c>
    </row>
    <row r="77" spans="1:6">
      <c r="A77" s="1" t="s">
        <v>12</v>
      </c>
      <c r="B77" s="1" t="s">
        <v>270</v>
      </c>
      <c r="C77" s="2">
        <v>2012</v>
      </c>
      <c r="D77" s="12" t="s">
        <v>4</v>
      </c>
      <c r="E77" s="12" t="s">
        <v>15</v>
      </c>
      <c r="F77" s="2">
        <v>12.001193499999999</v>
      </c>
    </row>
    <row r="78" spans="1:6">
      <c r="A78" s="1" t="s">
        <v>13</v>
      </c>
      <c r="B78" s="1" t="s">
        <v>271</v>
      </c>
      <c r="C78" s="2">
        <v>2012</v>
      </c>
      <c r="D78" s="12" t="s">
        <v>4</v>
      </c>
      <c r="E78" s="12" t="s">
        <v>15</v>
      </c>
      <c r="F78" s="2">
        <v>48.114097100000002</v>
      </c>
    </row>
    <row r="79" spans="1:6">
      <c r="A79" s="1" t="s">
        <v>14</v>
      </c>
      <c r="B79" s="1" t="s">
        <v>272</v>
      </c>
      <c r="C79" s="2">
        <v>2012</v>
      </c>
      <c r="D79" s="12" t="s">
        <v>4</v>
      </c>
      <c r="E79" s="12" t="s">
        <v>15</v>
      </c>
      <c r="F79" s="2">
        <v>11.991610100000001</v>
      </c>
    </row>
    <row r="80" spans="1:6">
      <c r="A80" s="1" t="s">
        <v>15</v>
      </c>
      <c r="B80" s="1" t="s">
        <v>273</v>
      </c>
      <c r="C80" s="2">
        <v>2012</v>
      </c>
      <c r="D80" s="12" t="s">
        <v>4</v>
      </c>
      <c r="E80" s="12" t="s">
        <v>15</v>
      </c>
      <c r="F80" s="2">
        <v>75.688230899999994</v>
      </c>
    </row>
    <row r="81" spans="1:6">
      <c r="A81" s="1" t="s">
        <v>16</v>
      </c>
      <c r="B81" s="1" t="s">
        <v>274</v>
      </c>
      <c r="C81" s="2">
        <v>2012</v>
      </c>
      <c r="D81" s="12" t="s">
        <v>4</v>
      </c>
      <c r="E81" s="12" t="s">
        <v>15</v>
      </c>
      <c r="F81" s="2">
        <v>5.8376253699999996</v>
      </c>
    </row>
    <row r="82" spans="1:6">
      <c r="A82" s="1" t="s">
        <v>17</v>
      </c>
      <c r="B82" s="1" t="s">
        <v>275</v>
      </c>
      <c r="C82" s="2">
        <v>2012</v>
      </c>
      <c r="D82" s="12" t="s">
        <v>4</v>
      </c>
      <c r="E82" s="12" t="s">
        <v>15</v>
      </c>
      <c r="F82" s="2">
        <v>20.3312694</v>
      </c>
    </row>
    <row r="83" spans="1:6">
      <c r="A83" s="1" t="s">
        <v>18</v>
      </c>
      <c r="B83" s="1" t="s">
        <v>276</v>
      </c>
      <c r="C83" s="2">
        <v>2012</v>
      </c>
      <c r="D83" s="12" t="s">
        <v>4</v>
      </c>
      <c r="E83" s="12" t="s">
        <v>15</v>
      </c>
      <c r="F83" s="2">
        <v>18.375012999999999</v>
      </c>
    </row>
    <row r="84" spans="1:6">
      <c r="A84" s="1" t="s">
        <v>19</v>
      </c>
      <c r="B84" s="1" t="s">
        <v>277</v>
      </c>
      <c r="C84" s="2">
        <v>2012</v>
      </c>
      <c r="D84" s="12" t="s">
        <v>4</v>
      </c>
      <c r="E84" s="12" t="s">
        <v>15</v>
      </c>
      <c r="F84" s="2">
        <v>18.3557509</v>
      </c>
    </row>
    <row r="85" spans="1:6">
      <c r="A85" s="1" t="s">
        <v>20</v>
      </c>
      <c r="B85" s="1" t="s">
        <v>278</v>
      </c>
      <c r="C85" s="2">
        <v>2012</v>
      </c>
      <c r="D85" s="12" t="s">
        <v>4</v>
      </c>
      <c r="E85" s="12" t="s">
        <v>15</v>
      </c>
      <c r="F85" s="2">
        <v>36.225957100000002</v>
      </c>
    </row>
    <row r="86" spans="1:6">
      <c r="A86" s="1" t="s">
        <v>21</v>
      </c>
      <c r="B86" s="1" t="s">
        <v>279</v>
      </c>
      <c r="C86" s="2">
        <v>2012</v>
      </c>
      <c r="D86" s="12" t="s">
        <v>4</v>
      </c>
      <c r="E86" s="12" t="s">
        <v>15</v>
      </c>
      <c r="F86" s="2">
        <v>25.0983901</v>
      </c>
    </row>
    <row r="87" spans="1:6">
      <c r="A87" s="1" t="s">
        <v>22</v>
      </c>
      <c r="B87" s="1" t="s">
        <v>280</v>
      </c>
      <c r="C87" s="2">
        <v>2012</v>
      </c>
      <c r="D87" s="12" t="s">
        <v>4</v>
      </c>
      <c r="E87" s="12" t="s">
        <v>15</v>
      </c>
      <c r="F87" s="2">
        <v>37.316746700000003</v>
      </c>
    </row>
    <row r="88" spans="1:6">
      <c r="A88" s="1" t="s">
        <v>23</v>
      </c>
      <c r="B88" s="1" t="s">
        <v>281</v>
      </c>
      <c r="C88" s="2">
        <v>2012</v>
      </c>
      <c r="D88" s="12" t="s">
        <v>4</v>
      </c>
      <c r="E88" s="12" t="s">
        <v>15</v>
      </c>
      <c r="F88" s="2">
        <v>17.7100656</v>
      </c>
    </row>
    <row r="89" spans="1:6">
      <c r="A89" s="1" t="s">
        <v>24</v>
      </c>
      <c r="B89" s="1" t="s">
        <v>282</v>
      </c>
      <c r="C89" s="2">
        <v>2012</v>
      </c>
      <c r="D89" s="12" t="s">
        <v>4</v>
      </c>
      <c r="E89" s="12" t="s">
        <v>15</v>
      </c>
      <c r="F89" s="2">
        <v>7.7013301600000004</v>
      </c>
    </row>
    <row r="90" spans="1:6">
      <c r="A90" s="1" t="s">
        <v>25</v>
      </c>
      <c r="B90" s="1" t="s">
        <v>283</v>
      </c>
      <c r="C90" s="2">
        <v>2012</v>
      </c>
      <c r="D90" s="12" t="s">
        <v>4</v>
      </c>
      <c r="E90" s="12" t="s">
        <v>15</v>
      </c>
      <c r="F90" s="2">
        <v>5.8004460099999999</v>
      </c>
    </row>
    <row r="91" spans="1:6">
      <c r="A91" s="1" t="s">
        <v>26</v>
      </c>
      <c r="B91" s="1" t="s">
        <v>284</v>
      </c>
      <c r="C91" s="2">
        <v>2012</v>
      </c>
      <c r="D91" s="12" t="s">
        <v>4</v>
      </c>
      <c r="E91" s="12" t="s">
        <v>15</v>
      </c>
      <c r="F91" s="2">
        <v>10.9498575</v>
      </c>
    </row>
    <row r="92" spans="1:6">
      <c r="A92" s="1" t="s">
        <v>27</v>
      </c>
      <c r="B92" s="1" t="s">
        <v>285</v>
      </c>
      <c r="C92" s="2">
        <v>2012</v>
      </c>
      <c r="D92" s="12" t="s">
        <v>4</v>
      </c>
      <c r="E92" s="12" t="s">
        <v>15</v>
      </c>
      <c r="F92" s="2">
        <v>16.935824400000001</v>
      </c>
    </row>
    <row r="93" spans="1:6">
      <c r="A93" s="1" t="s">
        <v>28</v>
      </c>
      <c r="B93" s="1" t="s">
        <v>286</v>
      </c>
      <c r="C93" s="2">
        <v>2012</v>
      </c>
      <c r="D93" s="12" t="s">
        <v>4</v>
      </c>
      <c r="E93" s="12" t="s">
        <v>15</v>
      </c>
      <c r="F93" s="2">
        <v>48.212924899999997</v>
      </c>
    </row>
    <row r="94" spans="1:6">
      <c r="A94" s="1" t="s">
        <v>29</v>
      </c>
      <c r="B94" s="1" t="s">
        <v>287</v>
      </c>
      <c r="C94" s="2">
        <v>2012</v>
      </c>
      <c r="D94" s="12" t="s">
        <v>4</v>
      </c>
      <c r="E94" s="12" t="s">
        <v>15</v>
      </c>
      <c r="F94" s="2">
        <v>18.956250799999999</v>
      </c>
    </row>
    <row r="95" spans="1:6">
      <c r="A95" s="1" t="s">
        <v>30</v>
      </c>
      <c r="B95" s="1" t="s">
        <v>288</v>
      </c>
      <c r="C95" s="2">
        <v>2012</v>
      </c>
      <c r="D95" s="12" t="s">
        <v>4</v>
      </c>
      <c r="E95" s="12" t="s">
        <v>15</v>
      </c>
      <c r="F95" s="2">
        <v>8.3857730799999999</v>
      </c>
    </row>
    <row r="96" spans="1:6">
      <c r="A96" s="1" t="s">
        <v>31</v>
      </c>
      <c r="B96" s="1" t="s">
        <v>289</v>
      </c>
      <c r="C96" s="2">
        <v>2012</v>
      </c>
      <c r="D96" s="12" t="s">
        <v>4</v>
      </c>
      <c r="E96" s="12" t="s">
        <v>15</v>
      </c>
      <c r="F96" s="2">
        <v>46.043666299999998</v>
      </c>
    </row>
    <row r="97" spans="1:6">
      <c r="A97" s="1" t="s">
        <v>32</v>
      </c>
      <c r="B97" s="1" t="s">
        <v>290</v>
      </c>
      <c r="C97" s="2">
        <v>2012</v>
      </c>
      <c r="D97" s="12" t="s">
        <v>4</v>
      </c>
      <c r="E97" s="12" t="s">
        <v>15</v>
      </c>
      <c r="F97" s="2">
        <v>6.0996834700000004</v>
      </c>
    </row>
    <row r="98" spans="1:6">
      <c r="A98" s="1" t="s">
        <v>33</v>
      </c>
      <c r="B98" s="1" t="s">
        <v>291</v>
      </c>
      <c r="C98" s="2">
        <v>2012</v>
      </c>
      <c r="D98" s="12" t="s">
        <v>4</v>
      </c>
      <c r="E98" s="12" t="s">
        <v>15</v>
      </c>
      <c r="F98" s="2">
        <v>12.805942999999999</v>
      </c>
    </row>
    <row r="99" spans="1:6">
      <c r="A99" s="1" t="s">
        <v>34</v>
      </c>
      <c r="B99" s="1" t="s">
        <v>292</v>
      </c>
      <c r="C99" s="2">
        <v>2012</v>
      </c>
      <c r="D99" s="12" t="s">
        <v>4</v>
      </c>
      <c r="E99" s="12" t="s">
        <v>15</v>
      </c>
      <c r="F99" s="2">
        <v>2.0082475299999998</v>
      </c>
    </row>
    <row r="100" spans="1:6">
      <c r="A100" s="1" t="s">
        <v>35</v>
      </c>
      <c r="B100" s="1" t="s">
        <v>293</v>
      </c>
      <c r="C100" s="2">
        <v>2012</v>
      </c>
      <c r="D100" s="12" t="s">
        <v>4</v>
      </c>
      <c r="E100" s="12" t="s">
        <v>15</v>
      </c>
      <c r="F100" s="2">
        <v>29.974043999999999</v>
      </c>
    </row>
    <row r="101" spans="1:6">
      <c r="A101" s="3" t="s">
        <v>3</v>
      </c>
      <c r="B101" s="1" t="s">
        <v>261</v>
      </c>
      <c r="C101" s="2">
        <v>2013</v>
      </c>
      <c r="D101" s="12" t="s">
        <v>4</v>
      </c>
      <c r="E101" s="12" t="s">
        <v>15</v>
      </c>
      <c r="F101" s="2">
        <v>19.470016900000001</v>
      </c>
    </row>
    <row r="102" spans="1:6">
      <c r="A102" s="3" t="s">
        <v>4</v>
      </c>
      <c r="B102" s="1" t="s">
        <v>262</v>
      </c>
      <c r="C102" s="2">
        <v>2013</v>
      </c>
      <c r="D102" s="12" t="s">
        <v>4</v>
      </c>
      <c r="E102" s="12" t="s">
        <v>15</v>
      </c>
      <c r="F102" s="2">
        <v>3.5205703000000002</v>
      </c>
    </row>
    <row r="103" spans="1:6">
      <c r="A103" s="1" t="s">
        <v>5</v>
      </c>
      <c r="B103" s="1" t="s">
        <v>263</v>
      </c>
      <c r="C103" s="2">
        <v>2013</v>
      </c>
      <c r="D103" s="12" t="s">
        <v>4</v>
      </c>
      <c r="E103" s="12" t="s">
        <v>15</v>
      </c>
      <c r="F103" s="2">
        <v>23.293486399999999</v>
      </c>
    </row>
    <row r="104" spans="1:6">
      <c r="A104" s="1" t="s">
        <v>6</v>
      </c>
      <c r="B104" s="1" t="s">
        <v>264</v>
      </c>
      <c r="C104" s="2">
        <v>2013</v>
      </c>
      <c r="D104" s="12" t="s">
        <v>4</v>
      </c>
      <c r="E104" s="12" t="s">
        <v>15</v>
      </c>
      <c r="F104" s="2">
        <v>6.8534699000000003</v>
      </c>
    </row>
    <row r="105" spans="1:6">
      <c r="A105" s="1" t="s">
        <v>7</v>
      </c>
      <c r="B105" s="1" t="s">
        <v>265</v>
      </c>
      <c r="C105" s="2">
        <v>2013</v>
      </c>
      <c r="D105" s="12" t="s">
        <v>4</v>
      </c>
      <c r="E105" s="12" t="s">
        <v>15</v>
      </c>
      <c r="F105" s="2">
        <v>8.0324829100000006</v>
      </c>
    </row>
    <row r="106" spans="1:6">
      <c r="A106" s="1" t="s">
        <v>8</v>
      </c>
      <c r="B106" s="1" t="s">
        <v>266</v>
      </c>
      <c r="C106" s="2">
        <v>2013</v>
      </c>
      <c r="D106" s="12" t="s">
        <v>4</v>
      </c>
      <c r="E106" s="12" t="s">
        <v>15</v>
      </c>
      <c r="F106" s="2">
        <v>27.416771300000001</v>
      </c>
    </row>
    <row r="107" spans="1:6">
      <c r="A107" s="1" t="s">
        <v>9</v>
      </c>
      <c r="B107" s="1" t="s">
        <v>267</v>
      </c>
      <c r="C107" s="2">
        <v>2013</v>
      </c>
      <c r="D107" s="12" t="s">
        <v>4</v>
      </c>
      <c r="E107" s="12" t="s">
        <v>15</v>
      </c>
      <c r="F107" s="2">
        <v>32.355106599999999</v>
      </c>
    </row>
    <row r="108" spans="1:6">
      <c r="A108" s="1" t="s">
        <v>10</v>
      </c>
      <c r="B108" s="1" t="s">
        <v>268</v>
      </c>
      <c r="C108" s="2">
        <v>2013</v>
      </c>
      <c r="D108" s="12" t="s">
        <v>4</v>
      </c>
      <c r="E108" s="12" t="s">
        <v>15</v>
      </c>
      <c r="F108" s="2">
        <v>9.5897198199999991</v>
      </c>
    </row>
    <row r="109" spans="1:6">
      <c r="A109" s="1" t="s">
        <v>11</v>
      </c>
      <c r="B109" s="1" t="s">
        <v>269</v>
      </c>
      <c r="C109" s="2">
        <v>2013</v>
      </c>
      <c r="D109" s="12" t="s">
        <v>4</v>
      </c>
      <c r="E109" s="12" t="s">
        <v>15</v>
      </c>
      <c r="F109" s="2">
        <v>59.887065300000003</v>
      </c>
    </row>
    <row r="110" spans="1:6">
      <c r="A110" s="1" t="s">
        <v>12</v>
      </c>
      <c r="B110" s="1" t="s">
        <v>270</v>
      </c>
      <c r="C110" s="2">
        <v>2013</v>
      </c>
      <c r="D110" s="12" t="s">
        <v>4</v>
      </c>
      <c r="E110" s="12" t="s">
        <v>15</v>
      </c>
      <c r="F110" s="2">
        <v>12.2656323</v>
      </c>
    </row>
    <row r="111" spans="1:6">
      <c r="A111" s="1" t="s">
        <v>13</v>
      </c>
      <c r="B111" s="1" t="s">
        <v>271</v>
      </c>
      <c r="C111" s="2">
        <v>2013</v>
      </c>
      <c r="D111" s="12" t="s">
        <v>4</v>
      </c>
      <c r="E111" s="12" t="s">
        <v>15</v>
      </c>
      <c r="F111" s="2">
        <v>27.284169500000001</v>
      </c>
    </row>
    <row r="112" spans="1:6">
      <c r="A112" s="1" t="s">
        <v>14</v>
      </c>
      <c r="B112" s="1" t="s">
        <v>272</v>
      </c>
      <c r="C112" s="2">
        <v>2013</v>
      </c>
      <c r="D112" s="12" t="s">
        <v>4</v>
      </c>
      <c r="E112" s="12" t="s">
        <v>15</v>
      </c>
      <c r="F112" s="2">
        <v>12.1414195</v>
      </c>
    </row>
    <row r="113" spans="1:6">
      <c r="A113" s="1" t="s">
        <v>15</v>
      </c>
      <c r="B113" s="1" t="s">
        <v>273</v>
      </c>
      <c r="C113" s="2">
        <v>2013</v>
      </c>
      <c r="D113" s="12" t="s">
        <v>4</v>
      </c>
      <c r="E113" s="12" t="s">
        <v>15</v>
      </c>
      <c r="F113" s="2">
        <v>64.774465399999997</v>
      </c>
    </row>
    <row r="114" spans="1:6">
      <c r="A114" s="1" t="s">
        <v>16</v>
      </c>
      <c r="B114" s="1" t="s">
        <v>274</v>
      </c>
      <c r="C114" s="2">
        <v>2013</v>
      </c>
      <c r="D114" s="12" t="s">
        <v>4</v>
      </c>
      <c r="E114" s="12" t="s">
        <v>15</v>
      </c>
      <c r="F114" s="2">
        <v>5.9272404600000002</v>
      </c>
    </row>
    <row r="115" spans="1:6">
      <c r="A115" s="1" t="s">
        <v>17</v>
      </c>
      <c r="B115" s="1" t="s">
        <v>275</v>
      </c>
      <c r="C115" s="2">
        <v>2013</v>
      </c>
      <c r="D115" s="12" t="s">
        <v>4</v>
      </c>
      <c r="E115" s="12" t="s">
        <v>15</v>
      </c>
      <c r="F115" s="2">
        <v>19.181139000000002</v>
      </c>
    </row>
    <row r="116" spans="1:6">
      <c r="A116" s="1" t="s">
        <v>18</v>
      </c>
      <c r="B116" s="1" t="s">
        <v>276</v>
      </c>
      <c r="C116" s="2">
        <v>2013</v>
      </c>
      <c r="D116" s="12" t="s">
        <v>4</v>
      </c>
      <c r="E116" s="12" t="s">
        <v>15</v>
      </c>
      <c r="F116" s="2">
        <v>20.6479657</v>
      </c>
    </row>
    <row r="117" spans="1:6">
      <c r="A117" s="1" t="s">
        <v>19</v>
      </c>
      <c r="B117" s="1" t="s">
        <v>277</v>
      </c>
      <c r="C117" s="2">
        <v>2013</v>
      </c>
      <c r="D117" s="12" t="s">
        <v>4</v>
      </c>
      <c r="E117" s="12" t="s">
        <v>15</v>
      </c>
      <c r="F117" s="2">
        <v>20.244372899999998</v>
      </c>
    </row>
    <row r="118" spans="1:6">
      <c r="A118" s="1" t="s">
        <v>20</v>
      </c>
      <c r="B118" s="1" t="s">
        <v>278</v>
      </c>
      <c r="C118" s="2">
        <v>2013</v>
      </c>
      <c r="D118" s="12" t="s">
        <v>4</v>
      </c>
      <c r="E118" s="12" t="s">
        <v>15</v>
      </c>
      <c r="F118" s="2">
        <v>33.475163700000003</v>
      </c>
    </row>
    <row r="119" spans="1:6">
      <c r="A119" s="1" t="s">
        <v>21</v>
      </c>
      <c r="B119" s="1" t="s">
        <v>279</v>
      </c>
      <c r="C119" s="2">
        <v>2013</v>
      </c>
      <c r="D119" s="12" t="s">
        <v>4</v>
      </c>
      <c r="E119" s="12" t="s">
        <v>15</v>
      </c>
      <c r="F119" s="2">
        <v>19.376676499999999</v>
      </c>
    </row>
    <row r="120" spans="1:6">
      <c r="A120" s="1" t="s">
        <v>22</v>
      </c>
      <c r="B120" s="1" t="s">
        <v>280</v>
      </c>
      <c r="C120" s="2">
        <v>2013</v>
      </c>
      <c r="D120" s="12" t="s">
        <v>4</v>
      </c>
      <c r="E120" s="12" t="s">
        <v>15</v>
      </c>
      <c r="F120" s="2">
        <v>18.484642600000001</v>
      </c>
    </row>
    <row r="121" spans="1:6">
      <c r="A121" s="1" t="s">
        <v>23</v>
      </c>
      <c r="B121" s="1" t="s">
        <v>281</v>
      </c>
      <c r="C121" s="2">
        <v>2013</v>
      </c>
      <c r="D121" s="12" t="s">
        <v>4</v>
      </c>
      <c r="E121" s="12" t="s">
        <v>15</v>
      </c>
      <c r="F121" s="2">
        <v>19.2519189</v>
      </c>
    </row>
    <row r="122" spans="1:6">
      <c r="A122" s="1" t="s">
        <v>24</v>
      </c>
      <c r="B122" s="1" t="s">
        <v>282</v>
      </c>
      <c r="C122" s="2">
        <v>2013</v>
      </c>
      <c r="D122" s="12" t="s">
        <v>4</v>
      </c>
      <c r="E122" s="12" t="s">
        <v>15</v>
      </c>
      <c r="F122" s="2">
        <v>9.1023602100000005</v>
      </c>
    </row>
    <row r="123" spans="1:6">
      <c r="A123" s="1" t="s">
        <v>25</v>
      </c>
      <c r="B123" s="1" t="s">
        <v>283</v>
      </c>
      <c r="C123" s="2">
        <v>2013</v>
      </c>
      <c r="D123" s="12" t="s">
        <v>4</v>
      </c>
      <c r="E123" s="12" t="s">
        <v>15</v>
      </c>
      <c r="F123" s="2">
        <v>6.0180095299999996</v>
      </c>
    </row>
    <row r="124" spans="1:6">
      <c r="A124" s="1" t="s">
        <v>26</v>
      </c>
      <c r="B124" s="1" t="s">
        <v>284</v>
      </c>
      <c r="C124" s="2">
        <v>2013</v>
      </c>
      <c r="D124" s="12" t="s">
        <v>4</v>
      </c>
      <c r="E124" s="12" t="s">
        <v>15</v>
      </c>
      <c r="F124" s="2">
        <v>11.3425812</v>
      </c>
    </row>
    <row r="125" spans="1:6">
      <c r="A125" s="1" t="s">
        <v>27</v>
      </c>
      <c r="B125" s="1" t="s">
        <v>285</v>
      </c>
      <c r="C125" s="2">
        <v>2013</v>
      </c>
      <c r="D125" s="12" t="s">
        <v>4</v>
      </c>
      <c r="E125" s="12" t="s">
        <v>15</v>
      </c>
      <c r="F125" s="2">
        <v>11.153183800000001</v>
      </c>
    </row>
    <row r="126" spans="1:6">
      <c r="A126" s="1" t="s">
        <v>28</v>
      </c>
      <c r="B126" s="1" t="s">
        <v>286</v>
      </c>
      <c r="C126" s="2">
        <v>2013</v>
      </c>
      <c r="D126" s="12" t="s">
        <v>4</v>
      </c>
      <c r="E126" s="12" t="s">
        <v>15</v>
      </c>
      <c r="F126" s="2">
        <v>41.561839399999997</v>
      </c>
    </row>
    <row r="127" spans="1:6">
      <c r="A127" s="1" t="s">
        <v>29</v>
      </c>
      <c r="B127" s="1" t="s">
        <v>287</v>
      </c>
      <c r="C127" s="2">
        <v>2013</v>
      </c>
      <c r="D127" s="12" t="s">
        <v>4</v>
      </c>
      <c r="E127" s="12" t="s">
        <v>15</v>
      </c>
      <c r="F127" s="2">
        <v>23.423613899999999</v>
      </c>
    </row>
    <row r="128" spans="1:6">
      <c r="A128" s="1" t="s">
        <v>30</v>
      </c>
      <c r="B128" s="1" t="s">
        <v>288</v>
      </c>
      <c r="C128" s="2">
        <v>2013</v>
      </c>
      <c r="D128" s="12" t="s">
        <v>4</v>
      </c>
      <c r="E128" s="12" t="s">
        <v>15</v>
      </c>
      <c r="F128" s="2">
        <v>10.424678500000001</v>
      </c>
    </row>
    <row r="129" spans="1:6">
      <c r="A129" s="1" t="s">
        <v>31</v>
      </c>
      <c r="B129" s="1" t="s">
        <v>289</v>
      </c>
      <c r="C129" s="2">
        <v>2013</v>
      </c>
      <c r="D129" s="12" t="s">
        <v>4</v>
      </c>
      <c r="E129" s="12" t="s">
        <v>15</v>
      </c>
      <c r="F129" s="2">
        <v>25.680758999999998</v>
      </c>
    </row>
    <row r="130" spans="1:6">
      <c r="A130" s="1" t="s">
        <v>32</v>
      </c>
      <c r="B130" s="1" t="s">
        <v>290</v>
      </c>
      <c r="C130" s="2">
        <v>2013</v>
      </c>
      <c r="D130" s="12" t="s">
        <v>4</v>
      </c>
      <c r="E130" s="12" t="s">
        <v>15</v>
      </c>
      <c r="F130" s="2">
        <v>7.2696828699999996</v>
      </c>
    </row>
    <row r="131" spans="1:6">
      <c r="A131" s="1" t="s">
        <v>33</v>
      </c>
      <c r="B131" s="1" t="s">
        <v>291</v>
      </c>
      <c r="C131" s="2">
        <v>2013</v>
      </c>
      <c r="D131" s="12" t="s">
        <v>4</v>
      </c>
      <c r="E131" s="12" t="s">
        <v>15</v>
      </c>
      <c r="F131" s="2">
        <v>9.4967539700000003</v>
      </c>
    </row>
    <row r="132" spans="1:6">
      <c r="A132" s="1" t="s">
        <v>34</v>
      </c>
      <c r="B132" s="1" t="s">
        <v>292</v>
      </c>
      <c r="C132" s="2">
        <v>2013</v>
      </c>
      <c r="D132" s="12" t="s">
        <v>4</v>
      </c>
      <c r="E132" s="12" t="s">
        <v>15</v>
      </c>
      <c r="F132" s="2">
        <v>2.3654048400000001</v>
      </c>
    </row>
    <row r="133" spans="1:6">
      <c r="A133" s="1" t="s">
        <v>35</v>
      </c>
      <c r="B133" s="1" t="s">
        <v>293</v>
      </c>
      <c r="C133" s="2">
        <v>2013</v>
      </c>
      <c r="D133" s="12" t="s">
        <v>4</v>
      </c>
      <c r="E133" s="12" t="s">
        <v>15</v>
      </c>
      <c r="F133" s="2">
        <v>27.5104568</v>
      </c>
    </row>
    <row r="134" spans="1:6">
      <c r="A134" s="3" t="s">
        <v>3</v>
      </c>
      <c r="B134" s="1" t="s">
        <v>261</v>
      </c>
      <c r="C134" s="2">
        <v>2014</v>
      </c>
      <c r="D134" s="12" t="s">
        <v>4</v>
      </c>
      <c r="E134" s="12" t="s">
        <v>15</v>
      </c>
      <c r="F134" s="2">
        <v>16.6838409</v>
      </c>
    </row>
    <row r="135" spans="1:6">
      <c r="A135" s="3" t="s">
        <v>4</v>
      </c>
      <c r="B135" s="1" t="s">
        <v>262</v>
      </c>
      <c r="C135" s="2">
        <v>2014</v>
      </c>
      <c r="D135" s="12" t="s">
        <v>4</v>
      </c>
      <c r="E135" s="12" t="s">
        <v>15</v>
      </c>
      <c r="F135" s="2">
        <v>3.5241669799999999</v>
      </c>
    </row>
    <row r="136" spans="1:6">
      <c r="A136" s="1" t="s">
        <v>5</v>
      </c>
      <c r="B136" s="1" t="s">
        <v>263</v>
      </c>
      <c r="C136" s="2">
        <v>2014</v>
      </c>
      <c r="D136" s="12" t="s">
        <v>4</v>
      </c>
      <c r="E136" s="12" t="s">
        <v>15</v>
      </c>
      <c r="F136" s="2">
        <v>21.556013499999999</v>
      </c>
    </row>
    <row r="137" spans="1:6">
      <c r="A137" s="1" t="s">
        <v>6</v>
      </c>
      <c r="B137" s="1" t="s">
        <v>264</v>
      </c>
      <c r="C137" s="2">
        <v>2014</v>
      </c>
      <c r="D137" s="12" t="s">
        <v>4</v>
      </c>
      <c r="E137" s="12" t="s">
        <v>15</v>
      </c>
      <c r="F137" s="2">
        <v>13.0882045</v>
      </c>
    </row>
    <row r="138" spans="1:6">
      <c r="A138" s="1" t="s">
        <v>7</v>
      </c>
      <c r="B138" s="1" t="s">
        <v>265</v>
      </c>
      <c r="C138" s="2">
        <v>2014</v>
      </c>
      <c r="D138" s="12" t="s">
        <v>4</v>
      </c>
      <c r="E138" s="12" t="s">
        <v>15</v>
      </c>
      <c r="F138" s="2">
        <v>8.6609985199999997</v>
      </c>
    </row>
    <row r="139" spans="1:6">
      <c r="A139" s="1" t="s">
        <v>8</v>
      </c>
      <c r="B139" s="1" t="s">
        <v>266</v>
      </c>
      <c r="C139" s="2">
        <v>2014</v>
      </c>
      <c r="D139" s="12" t="s">
        <v>4</v>
      </c>
      <c r="E139" s="12" t="s">
        <v>15</v>
      </c>
      <c r="F139" s="2">
        <v>15.843818499999999</v>
      </c>
    </row>
    <row r="140" spans="1:6">
      <c r="A140" s="1" t="s">
        <v>9</v>
      </c>
      <c r="B140" s="1" t="s">
        <v>267</v>
      </c>
      <c r="C140" s="2">
        <v>2014</v>
      </c>
      <c r="D140" s="12" t="s">
        <v>4</v>
      </c>
      <c r="E140" s="12" t="s">
        <v>15</v>
      </c>
      <c r="F140" s="2">
        <v>19.753420899999998</v>
      </c>
    </row>
    <row r="141" spans="1:6">
      <c r="A141" s="1" t="s">
        <v>10</v>
      </c>
      <c r="B141" s="1" t="s">
        <v>268</v>
      </c>
      <c r="C141" s="2">
        <v>2014</v>
      </c>
      <c r="D141" s="12" t="s">
        <v>4</v>
      </c>
      <c r="E141" s="12" t="s">
        <v>15</v>
      </c>
      <c r="F141" s="2">
        <v>8.8112106200000007</v>
      </c>
    </row>
    <row r="142" spans="1:6">
      <c r="A142" s="1" t="s">
        <v>11</v>
      </c>
      <c r="B142" s="1" t="s">
        <v>269</v>
      </c>
      <c r="C142" s="2">
        <v>2014</v>
      </c>
      <c r="D142" s="12" t="s">
        <v>4</v>
      </c>
      <c r="E142" s="12" t="s">
        <v>15</v>
      </c>
      <c r="F142" s="2">
        <v>48.88111</v>
      </c>
    </row>
    <row r="143" spans="1:6">
      <c r="A143" s="1" t="s">
        <v>12</v>
      </c>
      <c r="B143" s="1" t="s">
        <v>270</v>
      </c>
      <c r="C143" s="2">
        <v>2014</v>
      </c>
      <c r="D143" s="12" t="s">
        <v>4</v>
      </c>
      <c r="E143" s="12" t="s">
        <v>15</v>
      </c>
      <c r="F143" s="2">
        <v>12.1275362</v>
      </c>
    </row>
    <row r="144" spans="1:6">
      <c r="A144" s="1" t="s">
        <v>13</v>
      </c>
      <c r="B144" s="1" t="s">
        <v>271</v>
      </c>
      <c r="C144" s="2">
        <v>2014</v>
      </c>
      <c r="D144" s="12" t="s">
        <v>4</v>
      </c>
      <c r="E144" s="12" t="s">
        <v>15</v>
      </c>
      <c r="F144" s="2">
        <v>19.793420399999999</v>
      </c>
    </row>
    <row r="145" spans="1:6">
      <c r="A145" s="1" t="s">
        <v>14</v>
      </c>
      <c r="B145" s="1" t="s">
        <v>272</v>
      </c>
      <c r="C145" s="2">
        <v>2014</v>
      </c>
      <c r="D145" s="12" t="s">
        <v>4</v>
      </c>
      <c r="E145" s="12" t="s">
        <v>15</v>
      </c>
      <c r="F145" s="2">
        <v>13.6565917</v>
      </c>
    </row>
    <row r="146" spans="1:6">
      <c r="A146" s="1" t="s">
        <v>15</v>
      </c>
      <c r="B146" s="1" t="s">
        <v>273</v>
      </c>
      <c r="C146" s="2">
        <v>2014</v>
      </c>
      <c r="D146" s="12" t="s">
        <v>4</v>
      </c>
      <c r="E146" s="12" t="s">
        <v>15</v>
      </c>
      <c r="F146" s="2">
        <v>48.6800225</v>
      </c>
    </row>
    <row r="147" spans="1:6">
      <c r="A147" s="1" t="s">
        <v>16</v>
      </c>
      <c r="B147" s="1" t="s">
        <v>274</v>
      </c>
      <c r="C147" s="2">
        <v>2014</v>
      </c>
      <c r="D147" s="12" t="s">
        <v>4</v>
      </c>
      <c r="E147" s="12" t="s">
        <v>15</v>
      </c>
      <c r="F147" s="2">
        <v>7.3446116300000002</v>
      </c>
    </row>
    <row r="148" spans="1:6">
      <c r="A148" s="1" t="s">
        <v>17</v>
      </c>
      <c r="B148" s="1" t="s">
        <v>275</v>
      </c>
      <c r="C148" s="2">
        <v>2014</v>
      </c>
      <c r="D148" s="12" t="s">
        <v>4</v>
      </c>
      <c r="E148" s="12" t="s">
        <v>15</v>
      </c>
      <c r="F148" s="2">
        <v>13.187947400000001</v>
      </c>
    </row>
    <row r="149" spans="1:6">
      <c r="A149" s="1" t="s">
        <v>18</v>
      </c>
      <c r="B149" s="1" t="s">
        <v>276</v>
      </c>
      <c r="C149" s="2">
        <v>2014</v>
      </c>
      <c r="D149" s="12" t="s">
        <v>4</v>
      </c>
      <c r="E149" s="12" t="s">
        <v>15</v>
      </c>
      <c r="F149" s="2">
        <v>17.897496</v>
      </c>
    </row>
    <row r="150" spans="1:6">
      <c r="A150" s="1" t="s">
        <v>19</v>
      </c>
      <c r="B150" s="1" t="s">
        <v>277</v>
      </c>
      <c r="C150" s="2">
        <v>2014</v>
      </c>
      <c r="D150" s="12" t="s">
        <v>4</v>
      </c>
      <c r="E150" s="12" t="s">
        <v>15</v>
      </c>
      <c r="F150" s="2">
        <v>20.255405</v>
      </c>
    </row>
    <row r="151" spans="1:6">
      <c r="A151" s="1" t="s">
        <v>20</v>
      </c>
      <c r="B151" s="1" t="s">
        <v>278</v>
      </c>
      <c r="C151" s="2">
        <v>2014</v>
      </c>
      <c r="D151" s="12" t="s">
        <v>4</v>
      </c>
      <c r="E151" s="12" t="s">
        <v>15</v>
      </c>
      <c r="F151" s="2">
        <v>22.988819500000002</v>
      </c>
    </row>
    <row r="152" spans="1:6">
      <c r="A152" s="1" t="s">
        <v>21</v>
      </c>
      <c r="B152" s="1" t="s">
        <v>279</v>
      </c>
      <c r="C152" s="2">
        <v>2014</v>
      </c>
      <c r="D152" s="12" t="s">
        <v>4</v>
      </c>
      <c r="E152" s="12" t="s">
        <v>15</v>
      </c>
      <c r="F152" s="2">
        <v>14.7942704</v>
      </c>
    </row>
    <row r="153" spans="1:6">
      <c r="A153" s="1" t="s">
        <v>22</v>
      </c>
      <c r="B153" s="1" t="s">
        <v>280</v>
      </c>
      <c r="C153" s="2">
        <v>2014</v>
      </c>
      <c r="D153" s="12" t="s">
        <v>4</v>
      </c>
      <c r="E153" s="12" t="s">
        <v>15</v>
      </c>
      <c r="F153" s="2">
        <v>11.235480000000001</v>
      </c>
    </row>
    <row r="154" spans="1:6">
      <c r="A154" s="1" t="s">
        <v>23</v>
      </c>
      <c r="B154" s="1" t="s">
        <v>281</v>
      </c>
      <c r="C154" s="2">
        <v>2014</v>
      </c>
      <c r="D154" s="12" t="s">
        <v>4</v>
      </c>
      <c r="E154" s="12" t="s">
        <v>15</v>
      </c>
      <c r="F154" s="2">
        <v>18.671318899999999</v>
      </c>
    </row>
    <row r="155" spans="1:6">
      <c r="A155" s="1" t="s">
        <v>24</v>
      </c>
      <c r="B155" s="1" t="s">
        <v>282</v>
      </c>
      <c r="C155" s="2">
        <v>2014</v>
      </c>
      <c r="D155" s="12" t="s">
        <v>4</v>
      </c>
      <c r="E155" s="12" t="s">
        <v>15</v>
      </c>
      <c r="F155" s="2">
        <v>9.1631244299999999</v>
      </c>
    </row>
    <row r="156" spans="1:6">
      <c r="A156" s="1" t="s">
        <v>25</v>
      </c>
      <c r="B156" s="1" t="s">
        <v>283</v>
      </c>
      <c r="C156" s="2">
        <v>2014</v>
      </c>
      <c r="D156" s="12" t="s">
        <v>4</v>
      </c>
      <c r="E156" s="12" t="s">
        <v>15</v>
      </c>
      <c r="F156" s="2">
        <v>5.23761995</v>
      </c>
    </row>
    <row r="157" spans="1:6">
      <c r="A157" s="1" t="s">
        <v>26</v>
      </c>
      <c r="B157" s="1" t="s">
        <v>284</v>
      </c>
      <c r="C157" s="2">
        <v>2014</v>
      </c>
      <c r="D157" s="12" t="s">
        <v>4</v>
      </c>
      <c r="E157" s="12" t="s">
        <v>15</v>
      </c>
      <c r="F157" s="2">
        <v>8.4146185500000001</v>
      </c>
    </row>
    <row r="158" spans="1:6">
      <c r="A158" s="1" t="s">
        <v>27</v>
      </c>
      <c r="B158" s="1" t="s">
        <v>285</v>
      </c>
      <c r="C158" s="2">
        <v>2014</v>
      </c>
      <c r="D158" s="12" t="s">
        <v>4</v>
      </c>
      <c r="E158" s="12" t="s">
        <v>15</v>
      </c>
      <c r="F158" s="2">
        <v>9.8395854899999993</v>
      </c>
    </row>
    <row r="159" spans="1:6">
      <c r="A159" s="1" t="s">
        <v>28</v>
      </c>
      <c r="B159" s="1" t="s">
        <v>286</v>
      </c>
      <c r="C159" s="2">
        <v>2014</v>
      </c>
      <c r="D159" s="12" t="s">
        <v>4</v>
      </c>
      <c r="E159" s="12" t="s">
        <v>15</v>
      </c>
      <c r="F159" s="2">
        <v>38.837821900000002</v>
      </c>
    </row>
    <row r="160" spans="1:6">
      <c r="A160" s="1" t="s">
        <v>29</v>
      </c>
      <c r="B160" s="1" t="s">
        <v>287</v>
      </c>
      <c r="C160" s="2">
        <v>2014</v>
      </c>
      <c r="D160" s="12" t="s">
        <v>4</v>
      </c>
      <c r="E160" s="12" t="s">
        <v>15</v>
      </c>
      <c r="F160" s="2">
        <v>23.491686300000001</v>
      </c>
    </row>
    <row r="161" spans="1:6">
      <c r="A161" s="1" t="s">
        <v>30</v>
      </c>
      <c r="B161" s="1" t="s">
        <v>288</v>
      </c>
      <c r="C161" s="2">
        <v>2014</v>
      </c>
      <c r="D161" s="12" t="s">
        <v>4</v>
      </c>
      <c r="E161" s="12" t="s">
        <v>15</v>
      </c>
      <c r="F161" s="2">
        <v>9.8176179000000001</v>
      </c>
    </row>
    <row r="162" spans="1:6">
      <c r="A162" s="1" t="s">
        <v>31</v>
      </c>
      <c r="B162" s="1" t="s">
        <v>289</v>
      </c>
      <c r="C162" s="2">
        <v>2014</v>
      </c>
      <c r="D162" s="12" t="s">
        <v>4</v>
      </c>
      <c r="E162" s="12" t="s">
        <v>15</v>
      </c>
      <c r="F162" s="2">
        <v>26.3731744</v>
      </c>
    </row>
    <row r="163" spans="1:6">
      <c r="A163" s="1" t="s">
        <v>32</v>
      </c>
      <c r="B163" s="1" t="s">
        <v>290</v>
      </c>
      <c r="C163" s="2">
        <v>2014</v>
      </c>
      <c r="D163" s="12" t="s">
        <v>4</v>
      </c>
      <c r="E163" s="12" t="s">
        <v>15</v>
      </c>
      <c r="F163" s="2">
        <v>6.9086364199999997</v>
      </c>
    </row>
    <row r="164" spans="1:6">
      <c r="A164" s="1" t="s">
        <v>33</v>
      </c>
      <c r="B164" s="1" t="s">
        <v>291</v>
      </c>
      <c r="C164" s="2">
        <v>2014</v>
      </c>
      <c r="D164" s="12" t="s">
        <v>4</v>
      </c>
      <c r="E164" s="12" t="s">
        <v>15</v>
      </c>
      <c r="F164" s="2">
        <v>10.8331848</v>
      </c>
    </row>
    <row r="165" spans="1:6">
      <c r="A165" s="1" t="s">
        <v>34</v>
      </c>
      <c r="B165" s="1" t="s">
        <v>292</v>
      </c>
      <c r="C165" s="2">
        <v>2014</v>
      </c>
      <c r="D165" s="12" t="s">
        <v>4</v>
      </c>
      <c r="E165" s="12" t="s">
        <v>15</v>
      </c>
      <c r="F165" s="2">
        <v>2.23722485</v>
      </c>
    </row>
    <row r="166" spans="1:6">
      <c r="A166" s="1" t="s">
        <v>35</v>
      </c>
      <c r="B166" s="1" t="s">
        <v>293</v>
      </c>
      <c r="C166" s="2">
        <v>2014</v>
      </c>
      <c r="D166" s="12" t="s">
        <v>4</v>
      </c>
      <c r="E166" s="12" t="s">
        <v>15</v>
      </c>
      <c r="F166" s="2">
        <v>12.557280799999999</v>
      </c>
    </row>
    <row r="167" spans="1:6">
      <c r="A167" s="3" t="s">
        <v>3</v>
      </c>
      <c r="B167" s="1" t="s">
        <v>261</v>
      </c>
      <c r="C167" s="2">
        <v>2015</v>
      </c>
      <c r="D167" s="12" t="s">
        <v>4</v>
      </c>
      <c r="E167" s="12" t="s">
        <v>15</v>
      </c>
      <c r="F167" s="2">
        <v>17.109498500000001</v>
      </c>
    </row>
    <row r="168" spans="1:6">
      <c r="A168" s="3" t="s">
        <v>4</v>
      </c>
      <c r="B168" s="1" t="s">
        <v>262</v>
      </c>
      <c r="C168" s="2">
        <v>2015</v>
      </c>
      <c r="D168" s="12" t="s">
        <v>4</v>
      </c>
      <c r="E168" s="12" t="s">
        <v>15</v>
      </c>
      <c r="F168" s="2">
        <v>3.37882229</v>
      </c>
    </row>
    <row r="169" spans="1:6">
      <c r="A169" s="1" t="s">
        <v>5</v>
      </c>
      <c r="B169" s="1" t="s">
        <v>263</v>
      </c>
      <c r="C169" s="2">
        <v>2015</v>
      </c>
      <c r="D169" s="12" t="s">
        <v>4</v>
      </c>
      <c r="E169" s="12" t="s">
        <v>15</v>
      </c>
      <c r="F169" s="2">
        <v>25.433364900000001</v>
      </c>
    </row>
    <row r="170" spans="1:6">
      <c r="A170" s="1" t="s">
        <v>6</v>
      </c>
      <c r="B170" s="1" t="s">
        <v>264</v>
      </c>
      <c r="C170" s="2">
        <v>2015</v>
      </c>
      <c r="D170" s="12" t="s">
        <v>4</v>
      </c>
      <c r="E170" s="12" t="s">
        <v>15</v>
      </c>
      <c r="F170" s="2">
        <v>25.005348399999999</v>
      </c>
    </row>
    <row r="171" spans="1:6">
      <c r="A171" s="1" t="s">
        <v>7</v>
      </c>
      <c r="B171" s="1" t="s">
        <v>265</v>
      </c>
      <c r="C171" s="2">
        <v>2015</v>
      </c>
      <c r="D171" s="12" t="s">
        <v>4</v>
      </c>
      <c r="E171" s="12" t="s">
        <v>15</v>
      </c>
      <c r="F171" s="2">
        <v>7.3077728500000001</v>
      </c>
    </row>
    <row r="172" spans="1:6">
      <c r="A172" s="1" t="s">
        <v>8</v>
      </c>
      <c r="B172" s="1" t="s">
        <v>266</v>
      </c>
      <c r="C172" s="2">
        <v>2015</v>
      </c>
      <c r="D172" s="12" t="s">
        <v>4</v>
      </c>
      <c r="E172" s="12" t="s">
        <v>15</v>
      </c>
      <c r="F172" s="2">
        <v>10.4314</v>
      </c>
    </row>
    <row r="173" spans="1:6">
      <c r="A173" s="1" t="s">
        <v>9</v>
      </c>
      <c r="B173" s="1" t="s">
        <v>267</v>
      </c>
      <c r="C173" s="2">
        <v>2015</v>
      </c>
      <c r="D173" s="12" t="s">
        <v>4</v>
      </c>
      <c r="E173" s="12" t="s">
        <v>15</v>
      </c>
      <c r="F173" s="2">
        <v>31.453686900000001</v>
      </c>
    </row>
    <row r="174" spans="1:6">
      <c r="A174" s="1" t="s">
        <v>10</v>
      </c>
      <c r="B174" s="1" t="s">
        <v>268</v>
      </c>
      <c r="C174" s="2">
        <v>2015</v>
      </c>
      <c r="D174" s="12" t="s">
        <v>4</v>
      </c>
      <c r="E174" s="12" t="s">
        <v>15</v>
      </c>
      <c r="F174" s="2">
        <v>10.1548301</v>
      </c>
    </row>
    <row r="175" spans="1:6">
      <c r="A175" s="1" t="s">
        <v>11</v>
      </c>
      <c r="B175" s="1" t="s">
        <v>269</v>
      </c>
      <c r="C175" s="2">
        <v>2015</v>
      </c>
      <c r="D175" s="12" t="s">
        <v>4</v>
      </c>
      <c r="E175" s="12" t="s">
        <v>15</v>
      </c>
      <c r="F175" s="2">
        <v>42.582831200000001</v>
      </c>
    </row>
    <row r="176" spans="1:6">
      <c r="A176" s="1" t="s">
        <v>12</v>
      </c>
      <c r="B176" s="1" t="s">
        <v>270</v>
      </c>
      <c r="C176" s="2">
        <v>2015</v>
      </c>
      <c r="D176" s="12" t="s">
        <v>4</v>
      </c>
      <c r="E176" s="12" t="s">
        <v>15</v>
      </c>
      <c r="F176" s="2">
        <v>11.922195800000001</v>
      </c>
    </row>
    <row r="177" spans="1:6">
      <c r="A177" s="1" t="s">
        <v>13</v>
      </c>
      <c r="B177" s="1" t="s">
        <v>271</v>
      </c>
      <c r="C177" s="2">
        <v>2015</v>
      </c>
      <c r="D177" s="12" t="s">
        <v>4</v>
      </c>
      <c r="E177" s="12" t="s">
        <v>15</v>
      </c>
      <c r="F177" s="2">
        <v>11.1137617</v>
      </c>
    </row>
    <row r="178" spans="1:6">
      <c r="A178" s="1" t="s">
        <v>14</v>
      </c>
      <c r="B178" s="1" t="s">
        <v>272</v>
      </c>
      <c r="C178" s="2">
        <v>2015</v>
      </c>
      <c r="D178" s="12" t="s">
        <v>4</v>
      </c>
      <c r="E178" s="12" t="s">
        <v>15</v>
      </c>
      <c r="F178" s="2">
        <v>16.355799699999999</v>
      </c>
    </row>
    <row r="179" spans="1:6">
      <c r="A179" s="1" t="s">
        <v>15</v>
      </c>
      <c r="B179" s="1" t="s">
        <v>273</v>
      </c>
      <c r="C179" s="2">
        <v>2015</v>
      </c>
      <c r="D179" s="12" t="s">
        <v>4</v>
      </c>
      <c r="E179" s="12" t="s">
        <v>15</v>
      </c>
      <c r="F179" s="2">
        <v>67.774015000000006</v>
      </c>
    </row>
    <row r="180" spans="1:6">
      <c r="A180" s="1" t="s">
        <v>16</v>
      </c>
      <c r="B180" s="1" t="s">
        <v>274</v>
      </c>
      <c r="C180" s="2">
        <v>2015</v>
      </c>
      <c r="D180" s="12" t="s">
        <v>4</v>
      </c>
      <c r="E180" s="12" t="s">
        <v>15</v>
      </c>
      <c r="F180" s="2">
        <v>8.0358821099999993</v>
      </c>
    </row>
    <row r="181" spans="1:6">
      <c r="A181" s="1" t="s">
        <v>17</v>
      </c>
      <c r="B181" s="1" t="s">
        <v>275</v>
      </c>
      <c r="C181" s="2">
        <v>2015</v>
      </c>
      <c r="D181" s="12" t="s">
        <v>4</v>
      </c>
      <c r="E181" s="12" t="s">
        <v>15</v>
      </c>
      <c r="F181" s="2">
        <v>15.4458307</v>
      </c>
    </row>
    <row r="182" spans="1:6">
      <c r="A182" s="1" t="s">
        <v>18</v>
      </c>
      <c r="B182" s="1" t="s">
        <v>276</v>
      </c>
      <c r="C182" s="2">
        <v>2015</v>
      </c>
      <c r="D182" s="12" t="s">
        <v>4</v>
      </c>
      <c r="E182" s="12" t="s">
        <v>15</v>
      </c>
      <c r="F182" s="2">
        <v>16.3672109</v>
      </c>
    </row>
    <row r="183" spans="1:6">
      <c r="A183" s="1" t="s">
        <v>19</v>
      </c>
      <c r="B183" s="1" t="s">
        <v>277</v>
      </c>
      <c r="C183" s="2">
        <v>2015</v>
      </c>
      <c r="D183" s="12" t="s">
        <v>4</v>
      </c>
      <c r="E183" s="12" t="s">
        <v>15</v>
      </c>
      <c r="F183" s="2">
        <v>18.817016800000001</v>
      </c>
    </row>
    <row r="184" spans="1:6">
      <c r="A184" s="1" t="s">
        <v>20</v>
      </c>
      <c r="B184" s="1" t="s">
        <v>278</v>
      </c>
      <c r="C184" s="2">
        <v>2015</v>
      </c>
      <c r="D184" s="12" t="s">
        <v>4</v>
      </c>
      <c r="E184" s="12" t="s">
        <v>15</v>
      </c>
      <c r="F184" s="2">
        <v>24.2941614</v>
      </c>
    </row>
    <row r="185" spans="1:6">
      <c r="A185" s="1" t="s">
        <v>21</v>
      </c>
      <c r="B185" s="1" t="s">
        <v>279</v>
      </c>
      <c r="C185" s="2">
        <v>2015</v>
      </c>
      <c r="D185" s="12" t="s">
        <v>4</v>
      </c>
      <c r="E185" s="12" t="s">
        <v>15</v>
      </c>
      <c r="F185" s="2">
        <v>12.0453507</v>
      </c>
    </row>
    <row r="186" spans="1:6">
      <c r="A186" s="1" t="s">
        <v>22</v>
      </c>
      <c r="B186" s="1" t="s">
        <v>280</v>
      </c>
      <c r="C186" s="2">
        <v>2015</v>
      </c>
      <c r="D186" s="12" t="s">
        <v>4</v>
      </c>
      <c r="E186" s="12" t="s">
        <v>15</v>
      </c>
      <c r="F186" s="2">
        <v>9.0866740000000004</v>
      </c>
    </row>
    <row r="187" spans="1:6">
      <c r="A187" s="1" t="s">
        <v>23</v>
      </c>
      <c r="B187" s="1" t="s">
        <v>281</v>
      </c>
      <c r="C187" s="2">
        <v>2015</v>
      </c>
      <c r="D187" s="12" t="s">
        <v>4</v>
      </c>
      <c r="E187" s="12" t="s">
        <v>15</v>
      </c>
      <c r="F187" s="2">
        <v>20.103383099999999</v>
      </c>
    </row>
    <row r="188" spans="1:6">
      <c r="A188" s="1" t="s">
        <v>24</v>
      </c>
      <c r="B188" s="1" t="s">
        <v>282</v>
      </c>
      <c r="C188" s="2">
        <v>2015</v>
      </c>
      <c r="D188" s="12" t="s">
        <v>4</v>
      </c>
      <c r="E188" s="12" t="s">
        <v>15</v>
      </c>
      <c r="F188" s="2">
        <v>10.072544600000001</v>
      </c>
    </row>
    <row r="189" spans="1:6">
      <c r="A189" s="1" t="s">
        <v>25</v>
      </c>
      <c r="B189" s="1" t="s">
        <v>283</v>
      </c>
      <c r="C189" s="2">
        <v>2015</v>
      </c>
      <c r="D189" s="12" t="s">
        <v>4</v>
      </c>
      <c r="E189" s="12" t="s">
        <v>15</v>
      </c>
      <c r="F189" s="2">
        <v>6.76473601</v>
      </c>
    </row>
    <row r="190" spans="1:6">
      <c r="A190" s="1" t="s">
        <v>26</v>
      </c>
      <c r="B190" s="1" t="s">
        <v>284</v>
      </c>
      <c r="C190" s="2">
        <v>2015</v>
      </c>
      <c r="D190" s="12" t="s">
        <v>4</v>
      </c>
      <c r="E190" s="12" t="s">
        <v>15</v>
      </c>
      <c r="F190" s="2">
        <v>9.5089886200000002</v>
      </c>
    </row>
    <row r="191" spans="1:6">
      <c r="A191" s="1" t="s">
        <v>27</v>
      </c>
      <c r="B191" s="1" t="s">
        <v>285</v>
      </c>
      <c r="C191" s="2">
        <v>2015</v>
      </c>
      <c r="D191" s="12" t="s">
        <v>4</v>
      </c>
      <c r="E191" s="12" t="s">
        <v>15</v>
      </c>
      <c r="F191" s="2">
        <v>9.6438343500000006</v>
      </c>
    </row>
    <row r="192" spans="1:6">
      <c r="A192" s="1" t="s">
        <v>28</v>
      </c>
      <c r="B192" s="1" t="s">
        <v>286</v>
      </c>
      <c r="C192" s="2">
        <v>2015</v>
      </c>
      <c r="D192" s="12" t="s">
        <v>4</v>
      </c>
      <c r="E192" s="12" t="s">
        <v>15</v>
      </c>
      <c r="F192" s="2">
        <v>36.408370599999998</v>
      </c>
    </row>
    <row r="193" spans="1:6">
      <c r="A193" s="1" t="s">
        <v>29</v>
      </c>
      <c r="B193" s="1" t="s">
        <v>287</v>
      </c>
      <c r="C193" s="2">
        <v>2015</v>
      </c>
      <c r="D193" s="12" t="s">
        <v>4</v>
      </c>
      <c r="E193" s="12" t="s">
        <v>15</v>
      </c>
      <c r="F193" s="2">
        <v>20.279025499999999</v>
      </c>
    </row>
    <row r="194" spans="1:6">
      <c r="A194" s="1" t="s">
        <v>30</v>
      </c>
      <c r="B194" s="1" t="s">
        <v>288</v>
      </c>
      <c r="C194" s="2">
        <v>2015</v>
      </c>
      <c r="D194" s="12" t="s">
        <v>4</v>
      </c>
      <c r="E194" s="12" t="s">
        <v>15</v>
      </c>
      <c r="F194" s="2">
        <v>15.332182899999999</v>
      </c>
    </row>
    <row r="195" spans="1:6">
      <c r="A195" s="1" t="s">
        <v>31</v>
      </c>
      <c r="B195" s="1" t="s">
        <v>289</v>
      </c>
      <c r="C195" s="2">
        <v>2015</v>
      </c>
      <c r="D195" s="12" t="s">
        <v>4</v>
      </c>
      <c r="E195" s="12" t="s">
        <v>15</v>
      </c>
      <c r="F195" s="2">
        <v>19.5151599</v>
      </c>
    </row>
    <row r="196" spans="1:6">
      <c r="A196" s="1" t="s">
        <v>32</v>
      </c>
      <c r="B196" s="1" t="s">
        <v>290</v>
      </c>
      <c r="C196" s="2">
        <v>2015</v>
      </c>
      <c r="D196" s="12" t="s">
        <v>4</v>
      </c>
      <c r="E196" s="12" t="s">
        <v>15</v>
      </c>
      <c r="F196" s="2">
        <v>6.1766808700000002</v>
      </c>
    </row>
    <row r="197" spans="1:6">
      <c r="A197" s="1" t="s">
        <v>33</v>
      </c>
      <c r="B197" s="1" t="s">
        <v>291</v>
      </c>
      <c r="C197" s="2">
        <v>2015</v>
      </c>
      <c r="D197" s="12" t="s">
        <v>4</v>
      </c>
      <c r="E197" s="12" t="s">
        <v>15</v>
      </c>
      <c r="F197" s="2">
        <v>12.2068891</v>
      </c>
    </row>
    <row r="198" spans="1:6">
      <c r="A198" s="1" t="s">
        <v>34</v>
      </c>
      <c r="B198" s="1" t="s">
        <v>292</v>
      </c>
      <c r="C198" s="2">
        <v>2015</v>
      </c>
      <c r="D198" s="12" t="s">
        <v>4</v>
      </c>
      <c r="E198" s="12" t="s">
        <v>15</v>
      </c>
      <c r="F198" s="2">
        <v>2.7245370900000001</v>
      </c>
    </row>
    <row r="199" spans="1:6">
      <c r="A199" s="1" t="s">
        <v>35</v>
      </c>
      <c r="B199" s="1" t="s">
        <v>293</v>
      </c>
      <c r="C199" s="2">
        <v>2015</v>
      </c>
      <c r="D199" s="12" t="s">
        <v>4</v>
      </c>
      <c r="E199" s="12" t="s">
        <v>15</v>
      </c>
      <c r="F199" s="2">
        <v>21.0401317</v>
      </c>
    </row>
    <row r="200" spans="1:6">
      <c r="A200" s="3" t="s">
        <v>3</v>
      </c>
      <c r="B200" s="1" t="s">
        <v>261</v>
      </c>
      <c r="C200" s="2">
        <v>2016</v>
      </c>
      <c r="D200" s="12" t="s">
        <v>4</v>
      </c>
      <c r="E200" s="12" t="s">
        <v>15</v>
      </c>
      <c r="F200" s="2">
        <v>20.0130114</v>
      </c>
    </row>
    <row r="201" spans="1:6">
      <c r="A201" s="3" t="s">
        <v>4</v>
      </c>
      <c r="B201" s="1" t="s">
        <v>262</v>
      </c>
      <c r="C201" s="2">
        <v>2016</v>
      </c>
      <c r="D201" s="12" t="s">
        <v>4</v>
      </c>
      <c r="E201" s="12" t="s">
        <v>15</v>
      </c>
      <c r="F201" s="2">
        <v>3.3940299</v>
      </c>
    </row>
    <row r="202" spans="1:6">
      <c r="A202" s="1" t="s">
        <v>5</v>
      </c>
      <c r="B202" s="1" t="s">
        <v>263</v>
      </c>
      <c r="C202" s="2">
        <v>2016</v>
      </c>
      <c r="D202" s="12" t="s">
        <v>4</v>
      </c>
      <c r="E202" s="12" t="s">
        <v>15</v>
      </c>
      <c r="F202" s="2">
        <v>33.849150899999998</v>
      </c>
    </row>
    <row r="203" spans="1:6">
      <c r="A203" s="1" t="s">
        <v>6</v>
      </c>
      <c r="B203" s="1" t="s">
        <v>264</v>
      </c>
      <c r="C203" s="2">
        <v>2016</v>
      </c>
      <c r="D203" s="12" t="s">
        <v>4</v>
      </c>
      <c r="E203" s="12" t="s">
        <v>15</v>
      </c>
      <c r="F203" s="2">
        <v>32.293299099999999</v>
      </c>
    </row>
    <row r="204" spans="1:6">
      <c r="A204" s="1" t="s">
        <v>7</v>
      </c>
      <c r="B204" s="1" t="s">
        <v>265</v>
      </c>
      <c r="C204" s="2">
        <v>2016</v>
      </c>
      <c r="D204" s="12" t="s">
        <v>4</v>
      </c>
      <c r="E204" s="12" t="s">
        <v>15</v>
      </c>
      <c r="F204" s="2">
        <v>9.9631897600000006</v>
      </c>
    </row>
    <row r="205" spans="1:6">
      <c r="A205" s="1" t="s">
        <v>8</v>
      </c>
      <c r="B205" s="1" t="s">
        <v>266</v>
      </c>
      <c r="C205" s="2">
        <v>2016</v>
      </c>
      <c r="D205" s="12" t="s">
        <v>4</v>
      </c>
      <c r="E205" s="12" t="s">
        <v>15</v>
      </c>
      <c r="F205" s="2">
        <v>8.4454408099999991</v>
      </c>
    </row>
    <row r="206" spans="1:6">
      <c r="A206" s="1" t="s">
        <v>9</v>
      </c>
      <c r="B206" s="1" t="s">
        <v>267</v>
      </c>
      <c r="C206" s="2">
        <v>2016</v>
      </c>
      <c r="D206" s="12" t="s">
        <v>4</v>
      </c>
      <c r="E206" s="12" t="s">
        <v>15</v>
      </c>
      <c r="F206" s="2">
        <v>83.439617900000002</v>
      </c>
    </row>
    <row r="207" spans="1:6">
      <c r="A207" s="1" t="s">
        <v>10</v>
      </c>
      <c r="B207" s="1" t="s">
        <v>268</v>
      </c>
      <c r="C207" s="2">
        <v>2016</v>
      </c>
      <c r="D207" s="12" t="s">
        <v>4</v>
      </c>
      <c r="E207" s="12" t="s">
        <v>15</v>
      </c>
      <c r="F207" s="2">
        <v>10.233699100000001</v>
      </c>
    </row>
    <row r="208" spans="1:6">
      <c r="A208" s="1" t="s">
        <v>11</v>
      </c>
      <c r="B208" s="1" t="s">
        <v>269</v>
      </c>
      <c r="C208" s="2">
        <v>2016</v>
      </c>
      <c r="D208" s="12" t="s">
        <v>4</v>
      </c>
      <c r="E208" s="12" t="s">
        <v>15</v>
      </c>
      <c r="F208" s="2">
        <v>48.994140399999999</v>
      </c>
    </row>
    <row r="209" spans="1:6">
      <c r="A209" s="1" t="s">
        <v>12</v>
      </c>
      <c r="B209" s="1" t="s">
        <v>270</v>
      </c>
      <c r="C209" s="2">
        <v>2016</v>
      </c>
      <c r="D209" s="12" t="s">
        <v>4</v>
      </c>
      <c r="E209" s="12" t="s">
        <v>15</v>
      </c>
      <c r="F209" s="2">
        <v>14.126368599999999</v>
      </c>
    </row>
    <row r="210" spans="1:6">
      <c r="A210" s="1" t="s">
        <v>13</v>
      </c>
      <c r="B210" s="1" t="s">
        <v>271</v>
      </c>
      <c r="C210" s="2">
        <v>2016</v>
      </c>
      <c r="D210" s="12" t="s">
        <v>4</v>
      </c>
      <c r="E210" s="12" t="s">
        <v>15</v>
      </c>
      <c r="F210" s="2">
        <v>11.875937499999999</v>
      </c>
    </row>
    <row r="211" spans="1:6">
      <c r="A211" s="1" t="s">
        <v>14</v>
      </c>
      <c r="B211" s="1" t="s">
        <v>272</v>
      </c>
      <c r="C211" s="2">
        <v>2016</v>
      </c>
      <c r="D211" s="12" t="s">
        <v>4</v>
      </c>
      <c r="E211" s="12" t="s">
        <v>15</v>
      </c>
      <c r="F211" s="2">
        <v>20.541937000000001</v>
      </c>
    </row>
    <row r="212" spans="1:6">
      <c r="A212" s="1" t="s">
        <v>15</v>
      </c>
      <c r="B212" s="1" t="s">
        <v>273</v>
      </c>
      <c r="C212" s="2">
        <v>2016</v>
      </c>
      <c r="D212" s="12" t="s">
        <v>4</v>
      </c>
      <c r="E212" s="12" t="s">
        <v>15</v>
      </c>
      <c r="F212" s="2">
        <v>72.109417300000004</v>
      </c>
    </row>
    <row r="213" spans="1:6">
      <c r="A213" s="1" t="s">
        <v>16</v>
      </c>
      <c r="B213" s="1" t="s">
        <v>274</v>
      </c>
      <c r="C213" s="2">
        <v>2016</v>
      </c>
      <c r="D213" s="12" t="s">
        <v>4</v>
      </c>
      <c r="E213" s="12" t="s">
        <v>15</v>
      </c>
      <c r="F213" s="2">
        <v>7.4521328100000002</v>
      </c>
    </row>
    <row r="214" spans="1:6">
      <c r="A214" s="1" t="s">
        <v>17</v>
      </c>
      <c r="B214" s="1" t="s">
        <v>275</v>
      </c>
      <c r="C214" s="2">
        <v>2016</v>
      </c>
      <c r="D214" s="12" t="s">
        <v>4</v>
      </c>
      <c r="E214" s="12" t="s">
        <v>15</v>
      </c>
      <c r="F214" s="2">
        <v>16.137130899999999</v>
      </c>
    </row>
    <row r="215" spans="1:6">
      <c r="A215" s="1" t="s">
        <v>18</v>
      </c>
      <c r="B215" s="1" t="s">
        <v>276</v>
      </c>
      <c r="C215" s="2">
        <v>2016</v>
      </c>
      <c r="D215" s="12" t="s">
        <v>4</v>
      </c>
      <c r="E215" s="12" t="s">
        <v>15</v>
      </c>
      <c r="F215" s="2">
        <v>16.616138899999999</v>
      </c>
    </row>
    <row r="216" spans="1:6">
      <c r="A216" s="1" t="s">
        <v>19</v>
      </c>
      <c r="B216" s="1" t="s">
        <v>277</v>
      </c>
      <c r="C216" s="2">
        <v>2016</v>
      </c>
      <c r="D216" s="12" t="s">
        <v>4</v>
      </c>
      <c r="E216" s="12" t="s">
        <v>15</v>
      </c>
      <c r="F216" s="2">
        <v>30.481368700000001</v>
      </c>
    </row>
    <row r="217" spans="1:6">
      <c r="A217" s="1" t="s">
        <v>20</v>
      </c>
      <c r="B217" s="1" t="s">
        <v>278</v>
      </c>
      <c r="C217" s="2">
        <v>2016</v>
      </c>
      <c r="D217" s="12" t="s">
        <v>4</v>
      </c>
      <c r="E217" s="12" t="s">
        <v>15</v>
      </c>
      <c r="F217" s="2">
        <v>33.713320099999997</v>
      </c>
    </row>
    <row r="218" spans="1:6">
      <c r="A218" s="1" t="s">
        <v>21</v>
      </c>
      <c r="B218" s="1" t="s">
        <v>279</v>
      </c>
      <c r="C218" s="2">
        <v>2016</v>
      </c>
      <c r="D218" s="12" t="s">
        <v>4</v>
      </c>
      <c r="E218" s="12" t="s">
        <v>15</v>
      </c>
      <c r="F218" s="2">
        <v>12.267140400000001</v>
      </c>
    </row>
    <row r="219" spans="1:6">
      <c r="A219" s="1" t="s">
        <v>22</v>
      </c>
      <c r="B219" s="1" t="s">
        <v>280</v>
      </c>
      <c r="C219" s="2">
        <v>2016</v>
      </c>
      <c r="D219" s="12" t="s">
        <v>4</v>
      </c>
      <c r="E219" s="12" t="s">
        <v>15</v>
      </c>
      <c r="F219" s="2">
        <v>11.8431424</v>
      </c>
    </row>
    <row r="220" spans="1:6">
      <c r="A220" s="1" t="s">
        <v>23</v>
      </c>
      <c r="B220" s="1" t="s">
        <v>281</v>
      </c>
      <c r="C220" s="2">
        <v>2016</v>
      </c>
      <c r="D220" s="12" t="s">
        <v>4</v>
      </c>
      <c r="E220" s="12" t="s">
        <v>15</v>
      </c>
      <c r="F220" s="2">
        <v>19.671350100000002</v>
      </c>
    </row>
    <row r="221" spans="1:6">
      <c r="A221" s="1" t="s">
        <v>24</v>
      </c>
      <c r="B221" s="1" t="s">
        <v>282</v>
      </c>
      <c r="C221" s="2">
        <v>2016</v>
      </c>
      <c r="D221" s="12" t="s">
        <v>4</v>
      </c>
      <c r="E221" s="12" t="s">
        <v>15</v>
      </c>
      <c r="F221" s="2">
        <v>11.5821866</v>
      </c>
    </row>
    <row r="222" spans="1:6">
      <c r="A222" s="1" t="s">
        <v>25</v>
      </c>
      <c r="B222" s="1" t="s">
        <v>283</v>
      </c>
      <c r="C222" s="2">
        <v>2016</v>
      </c>
      <c r="D222" s="12" t="s">
        <v>4</v>
      </c>
      <c r="E222" s="12" t="s">
        <v>15</v>
      </c>
      <c r="F222" s="2">
        <v>6.48143023</v>
      </c>
    </row>
    <row r="223" spans="1:6">
      <c r="A223" s="1" t="s">
        <v>26</v>
      </c>
      <c r="B223" s="1" t="s">
        <v>284</v>
      </c>
      <c r="C223" s="2">
        <v>2016</v>
      </c>
      <c r="D223" s="12" t="s">
        <v>4</v>
      </c>
      <c r="E223" s="12" t="s">
        <v>15</v>
      </c>
      <c r="F223" s="2">
        <v>12.332898800000001</v>
      </c>
    </row>
    <row r="224" spans="1:6">
      <c r="A224" s="1" t="s">
        <v>27</v>
      </c>
      <c r="B224" s="1" t="s">
        <v>285</v>
      </c>
      <c r="C224" s="2">
        <v>2016</v>
      </c>
      <c r="D224" s="12" t="s">
        <v>4</v>
      </c>
      <c r="E224" s="12" t="s">
        <v>15</v>
      </c>
      <c r="F224" s="2">
        <v>11.9361903</v>
      </c>
    </row>
    <row r="225" spans="1:6">
      <c r="A225" s="1" t="s">
        <v>28</v>
      </c>
      <c r="B225" s="1" t="s">
        <v>286</v>
      </c>
      <c r="C225" s="2">
        <v>2016</v>
      </c>
      <c r="D225" s="12" t="s">
        <v>4</v>
      </c>
      <c r="E225" s="12" t="s">
        <v>15</v>
      </c>
      <c r="F225" s="2">
        <v>42.729955500000003</v>
      </c>
    </row>
    <row r="226" spans="1:6">
      <c r="A226" s="1" t="s">
        <v>29</v>
      </c>
      <c r="B226" s="1" t="s">
        <v>287</v>
      </c>
      <c r="C226" s="2">
        <v>2016</v>
      </c>
      <c r="D226" s="12" t="s">
        <v>4</v>
      </c>
      <c r="E226" s="12" t="s">
        <v>15</v>
      </c>
      <c r="F226" s="2">
        <v>19.844895000000001</v>
      </c>
    </row>
    <row r="227" spans="1:6">
      <c r="A227" s="1" t="s">
        <v>30</v>
      </c>
      <c r="B227" s="1" t="s">
        <v>288</v>
      </c>
      <c r="C227" s="2">
        <v>2016</v>
      </c>
      <c r="D227" s="12" t="s">
        <v>4</v>
      </c>
      <c r="E227" s="12" t="s">
        <v>15</v>
      </c>
      <c r="F227" s="2">
        <v>17.5390549</v>
      </c>
    </row>
    <row r="228" spans="1:6">
      <c r="A228" s="1" t="s">
        <v>31</v>
      </c>
      <c r="B228" s="1" t="s">
        <v>289</v>
      </c>
      <c r="C228" s="2">
        <v>2016</v>
      </c>
      <c r="D228" s="12" t="s">
        <v>4</v>
      </c>
      <c r="E228" s="12" t="s">
        <v>15</v>
      </c>
      <c r="F228" s="2">
        <v>22.879960400000002</v>
      </c>
    </row>
    <row r="229" spans="1:6">
      <c r="A229" s="1" t="s">
        <v>32</v>
      </c>
      <c r="B229" s="1" t="s">
        <v>290</v>
      </c>
      <c r="C229" s="2">
        <v>2016</v>
      </c>
      <c r="D229" s="12" t="s">
        <v>4</v>
      </c>
      <c r="E229" s="12" t="s">
        <v>15</v>
      </c>
      <c r="F229" s="2">
        <v>7.3036293700000003</v>
      </c>
    </row>
    <row r="230" spans="1:6">
      <c r="A230" s="1" t="s">
        <v>33</v>
      </c>
      <c r="B230" s="1" t="s">
        <v>291</v>
      </c>
      <c r="C230" s="2">
        <v>2016</v>
      </c>
      <c r="D230" s="12" t="s">
        <v>4</v>
      </c>
      <c r="E230" s="12" t="s">
        <v>15</v>
      </c>
      <c r="F230" s="2">
        <v>15.5472207</v>
      </c>
    </row>
    <row r="231" spans="1:6">
      <c r="A231" s="1" t="s">
        <v>34</v>
      </c>
      <c r="B231" s="1" t="s">
        <v>292</v>
      </c>
      <c r="C231" s="2">
        <v>2016</v>
      </c>
      <c r="D231" s="12" t="s">
        <v>4</v>
      </c>
      <c r="E231" s="12" t="s">
        <v>15</v>
      </c>
      <c r="F231" s="2">
        <v>2.9686212099999998</v>
      </c>
    </row>
    <row r="232" spans="1:6">
      <c r="A232" s="1" t="s">
        <v>35</v>
      </c>
      <c r="B232" s="1" t="s">
        <v>293</v>
      </c>
      <c r="C232" s="2">
        <v>2016</v>
      </c>
      <c r="D232" s="12" t="s">
        <v>4</v>
      </c>
      <c r="E232" s="12" t="s">
        <v>15</v>
      </c>
      <c r="F232" s="2">
        <v>36.123525100000002</v>
      </c>
    </row>
    <row r="233" spans="1:6">
      <c r="A233" s="3" t="s">
        <v>3</v>
      </c>
      <c r="B233" s="1" t="s">
        <v>261</v>
      </c>
      <c r="C233" s="2">
        <v>2017</v>
      </c>
      <c r="D233" s="12" t="s">
        <v>4</v>
      </c>
      <c r="E233" s="12" t="s">
        <v>15</v>
      </c>
      <c r="F233" s="2">
        <v>25.861457900000001</v>
      </c>
    </row>
    <row r="234" spans="1:6">
      <c r="A234" s="3" t="s">
        <v>4</v>
      </c>
      <c r="B234" s="1" t="s">
        <v>262</v>
      </c>
      <c r="C234" s="2">
        <v>2017</v>
      </c>
      <c r="D234" s="12" t="s">
        <v>4</v>
      </c>
      <c r="E234" s="12" t="s">
        <v>15</v>
      </c>
      <c r="F234" s="2">
        <v>6.1056184800000004</v>
      </c>
    </row>
    <row r="235" spans="1:6">
      <c r="A235" s="1" t="s">
        <v>5</v>
      </c>
      <c r="B235" s="1" t="s">
        <v>263</v>
      </c>
      <c r="C235" s="2">
        <v>2017</v>
      </c>
      <c r="D235" s="12" t="s">
        <v>4</v>
      </c>
      <c r="E235" s="12" t="s">
        <v>15</v>
      </c>
      <c r="F235" s="2">
        <v>62.635869900000003</v>
      </c>
    </row>
    <row r="236" spans="1:6">
      <c r="A236" s="1" t="s">
        <v>6</v>
      </c>
      <c r="B236" s="1" t="s">
        <v>264</v>
      </c>
      <c r="C236" s="2">
        <v>2017</v>
      </c>
      <c r="D236" s="12" t="s">
        <v>4</v>
      </c>
      <c r="E236" s="12" t="s">
        <v>15</v>
      </c>
      <c r="F236" s="2">
        <v>99.566468200000003</v>
      </c>
    </row>
    <row r="237" spans="1:6">
      <c r="A237" s="1" t="s">
        <v>7</v>
      </c>
      <c r="B237" s="1" t="s">
        <v>265</v>
      </c>
      <c r="C237" s="2">
        <v>2017</v>
      </c>
      <c r="D237" s="12" t="s">
        <v>4</v>
      </c>
      <c r="E237" s="12" t="s">
        <v>15</v>
      </c>
      <c r="F237" s="2">
        <v>8.2065698900000008</v>
      </c>
    </row>
    <row r="238" spans="1:6">
      <c r="A238" s="1" t="s">
        <v>8</v>
      </c>
      <c r="B238" s="1" t="s">
        <v>266</v>
      </c>
      <c r="C238" s="2">
        <v>2017</v>
      </c>
      <c r="D238" s="12" t="s">
        <v>4</v>
      </c>
      <c r="E238" s="12" t="s">
        <v>15</v>
      </c>
      <c r="F238" s="2">
        <v>8.90586725</v>
      </c>
    </row>
    <row r="239" spans="1:6">
      <c r="A239" s="1" t="s">
        <v>9</v>
      </c>
      <c r="B239" s="1" t="s">
        <v>267</v>
      </c>
      <c r="C239" s="2">
        <v>2017</v>
      </c>
      <c r="D239" s="12" t="s">
        <v>4</v>
      </c>
      <c r="E239" s="12" t="s">
        <v>15</v>
      </c>
      <c r="F239" s="2">
        <v>115.970642</v>
      </c>
    </row>
    <row r="240" spans="1:6">
      <c r="A240" s="1" t="s">
        <v>10</v>
      </c>
      <c r="B240" s="1" t="s">
        <v>268</v>
      </c>
      <c r="C240" s="2">
        <v>2017</v>
      </c>
      <c r="D240" s="12" t="s">
        <v>4</v>
      </c>
      <c r="E240" s="12" t="s">
        <v>15</v>
      </c>
      <c r="F240" s="2">
        <v>10.785947</v>
      </c>
    </row>
    <row r="241" spans="1:6">
      <c r="A241" s="1" t="s">
        <v>11</v>
      </c>
      <c r="B241" s="1" t="s">
        <v>269</v>
      </c>
      <c r="C241" s="2">
        <v>2017</v>
      </c>
      <c r="D241" s="12" t="s">
        <v>4</v>
      </c>
      <c r="E241" s="12" t="s">
        <v>15</v>
      </c>
      <c r="F241" s="2">
        <v>60.9313498</v>
      </c>
    </row>
    <row r="242" spans="1:6">
      <c r="A242" s="1" t="s">
        <v>12</v>
      </c>
      <c r="B242" s="1" t="s">
        <v>270</v>
      </c>
      <c r="C242" s="2">
        <v>2017</v>
      </c>
      <c r="D242" s="12" t="s">
        <v>4</v>
      </c>
      <c r="E242" s="12" t="s">
        <v>15</v>
      </c>
      <c r="F242" s="2">
        <v>14.587108600000001</v>
      </c>
    </row>
    <row r="243" spans="1:6">
      <c r="A243" s="1" t="s">
        <v>13</v>
      </c>
      <c r="B243" s="1" t="s">
        <v>271</v>
      </c>
      <c r="C243" s="2">
        <v>2017</v>
      </c>
      <c r="D243" s="12" t="s">
        <v>4</v>
      </c>
      <c r="E243" s="12" t="s">
        <v>15</v>
      </c>
      <c r="F243" s="2">
        <v>10.992067</v>
      </c>
    </row>
    <row r="244" spans="1:6">
      <c r="A244" s="1" t="s">
        <v>14</v>
      </c>
      <c r="B244" s="1" t="s">
        <v>272</v>
      </c>
      <c r="C244" s="2">
        <v>2017</v>
      </c>
      <c r="D244" s="12" t="s">
        <v>4</v>
      </c>
      <c r="E244" s="12" t="s">
        <v>15</v>
      </c>
      <c r="F244" s="2">
        <v>37.715176599999999</v>
      </c>
    </row>
    <row r="245" spans="1:6">
      <c r="A245" s="1" t="s">
        <v>15</v>
      </c>
      <c r="B245" s="1" t="s">
        <v>273</v>
      </c>
      <c r="C245" s="2">
        <v>2017</v>
      </c>
      <c r="D245" s="12" t="s">
        <v>4</v>
      </c>
      <c r="E245" s="12" t="s">
        <v>15</v>
      </c>
      <c r="F245" s="2">
        <v>72.961376999999999</v>
      </c>
    </row>
    <row r="246" spans="1:6">
      <c r="A246" s="1" t="s">
        <v>16</v>
      </c>
      <c r="B246" s="1" t="s">
        <v>274</v>
      </c>
      <c r="C246" s="2">
        <v>2017</v>
      </c>
      <c r="D246" s="12" t="s">
        <v>4</v>
      </c>
      <c r="E246" s="12" t="s">
        <v>15</v>
      </c>
      <c r="F246" s="2">
        <v>10.5476055</v>
      </c>
    </row>
    <row r="247" spans="1:6">
      <c r="A247" s="1" t="s">
        <v>17</v>
      </c>
      <c r="B247" s="1" t="s">
        <v>275</v>
      </c>
      <c r="C247" s="2">
        <v>2017</v>
      </c>
      <c r="D247" s="12" t="s">
        <v>4</v>
      </c>
      <c r="E247" s="12" t="s">
        <v>15</v>
      </c>
      <c r="F247" s="2">
        <v>19.462104700000001</v>
      </c>
    </row>
    <row r="248" spans="1:6">
      <c r="A248" s="1" t="s">
        <v>18</v>
      </c>
      <c r="B248" s="1" t="s">
        <v>276</v>
      </c>
      <c r="C248" s="2">
        <v>2017</v>
      </c>
      <c r="D248" s="12" t="s">
        <v>4</v>
      </c>
      <c r="E248" s="12" t="s">
        <v>15</v>
      </c>
      <c r="F248" s="2">
        <v>18.243194599999999</v>
      </c>
    </row>
    <row r="249" spans="1:6">
      <c r="A249" s="1" t="s">
        <v>19</v>
      </c>
      <c r="B249" s="1" t="s">
        <v>277</v>
      </c>
      <c r="C249" s="2">
        <v>2017</v>
      </c>
      <c r="D249" s="12" t="s">
        <v>4</v>
      </c>
      <c r="E249" s="12" t="s">
        <v>15</v>
      </c>
      <c r="F249" s="2">
        <v>36.6805539</v>
      </c>
    </row>
    <row r="250" spans="1:6">
      <c r="A250" s="1" t="s">
        <v>20</v>
      </c>
      <c r="B250" s="1" t="s">
        <v>278</v>
      </c>
      <c r="C250" s="2">
        <v>2017</v>
      </c>
      <c r="D250" s="12" t="s">
        <v>4</v>
      </c>
      <c r="E250" s="12" t="s">
        <v>15</v>
      </c>
      <c r="F250" s="2">
        <v>33.064603400000003</v>
      </c>
    </row>
    <row r="251" spans="1:6">
      <c r="A251" s="1" t="s">
        <v>21</v>
      </c>
      <c r="B251" s="1" t="s">
        <v>279</v>
      </c>
      <c r="C251" s="2">
        <v>2017</v>
      </c>
      <c r="D251" s="12" t="s">
        <v>4</v>
      </c>
      <c r="E251" s="12" t="s">
        <v>15</v>
      </c>
      <c r="F251" s="2">
        <v>38.420511699999999</v>
      </c>
    </row>
    <row r="252" spans="1:6">
      <c r="A252" s="1" t="s">
        <v>22</v>
      </c>
      <c r="B252" s="1" t="s">
        <v>280</v>
      </c>
      <c r="C252" s="2">
        <v>2017</v>
      </c>
      <c r="D252" s="12" t="s">
        <v>4</v>
      </c>
      <c r="E252" s="12" t="s">
        <v>15</v>
      </c>
      <c r="F252" s="2">
        <v>12.352923000000001</v>
      </c>
    </row>
    <row r="253" spans="1:6">
      <c r="A253" s="1" t="s">
        <v>23</v>
      </c>
      <c r="B253" s="1" t="s">
        <v>281</v>
      </c>
      <c r="C253" s="2">
        <v>2017</v>
      </c>
      <c r="D253" s="12" t="s">
        <v>4</v>
      </c>
      <c r="E253" s="12" t="s">
        <v>15</v>
      </c>
      <c r="F253" s="2">
        <v>24.997986399999998</v>
      </c>
    </row>
    <row r="254" spans="1:6">
      <c r="A254" s="1" t="s">
        <v>24</v>
      </c>
      <c r="B254" s="1" t="s">
        <v>282</v>
      </c>
      <c r="C254" s="2">
        <v>2017</v>
      </c>
      <c r="D254" s="12" t="s">
        <v>4</v>
      </c>
      <c r="E254" s="12" t="s">
        <v>15</v>
      </c>
      <c r="F254" s="2">
        <v>16.886542500000001</v>
      </c>
    </row>
    <row r="255" spans="1:6">
      <c r="A255" s="1" t="s">
        <v>25</v>
      </c>
      <c r="B255" s="1" t="s">
        <v>283</v>
      </c>
      <c r="C255" s="2">
        <v>2017</v>
      </c>
      <c r="D255" s="12" t="s">
        <v>4</v>
      </c>
      <c r="E255" s="12" t="s">
        <v>15</v>
      </c>
      <c r="F255" s="2">
        <v>10.110534100000001</v>
      </c>
    </row>
    <row r="256" spans="1:6">
      <c r="A256" s="1" t="s">
        <v>26</v>
      </c>
      <c r="B256" s="1" t="s">
        <v>284</v>
      </c>
      <c r="C256" s="2">
        <v>2017</v>
      </c>
      <c r="D256" s="12" t="s">
        <v>4</v>
      </c>
      <c r="E256" s="12" t="s">
        <v>15</v>
      </c>
      <c r="F256" s="2">
        <v>28.342517099999998</v>
      </c>
    </row>
    <row r="257" spans="1:6">
      <c r="A257" s="1" t="s">
        <v>27</v>
      </c>
      <c r="B257" s="1" t="s">
        <v>285</v>
      </c>
      <c r="C257" s="2">
        <v>2017</v>
      </c>
      <c r="D257" s="12" t="s">
        <v>4</v>
      </c>
      <c r="E257" s="12" t="s">
        <v>15</v>
      </c>
      <c r="F257" s="2">
        <v>18.0832987</v>
      </c>
    </row>
    <row r="258" spans="1:6">
      <c r="A258" s="1" t="s">
        <v>28</v>
      </c>
      <c r="B258" s="1" t="s">
        <v>286</v>
      </c>
      <c r="C258" s="2">
        <v>2017</v>
      </c>
      <c r="D258" s="12" t="s">
        <v>4</v>
      </c>
      <c r="E258" s="12" t="s">
        <v>15</v>
      </c>
      <c r="F258" s="2">
        <v>53.291220299999999</v>
      </c>
    </row>
    <row r="259" spans="1:6">
      <c r="A259" s="1" t="s">
        <v>29</v>
      </c>
      <c r="B259" s="1" t="s">
        <v>287</v>
      </c>
      <c r="C259" s="2">
        <v>2017</v>
      </c>
      <c r="D259" s="12" t="s">
        <v>4</v>
      </c>
      <c r="E259" s="12" t="s">
        <v>15</v>
      </c>
      <c r="F259" s="2">
        <v>25.693748100000001</v>
      </c>
    </row>
    <row r="260" spans="1:6">
      <c r="A260" s="1" t="s">
        <v>30</v>
      </c>
      <c r="B260" s="1" t="s">
        <v>288</v>
      </c>
      <c r="C260" s="2">
        <v>2017</v>
      </c>
      <c r="D260" s="12" t="s">
        <v>4</v>
      </c>
      <c r="E260" s="12" t="s">
        <v>15</v>
      </c>
      <c r="F260" s="2">
        <v>18.094584000000001</v>
      </c>
    </row>
    <row r="261" spans="1:6">
      <c r="A261" s="1" t="s">
        <v>31</v>
      </c>
      <c r="B261" s="1" t="s">
        <v>289</v>
      </c>
      <c r="C261" s="2">
        <v>2017</v>
      </c>
      <c r="D261" s="12" t="s">
        <v>4</v>
      </c>
      <c r="E261" s="12" t="s">
        <v>15</v>
      </c>
      <c r="F261" s="2">
        <v>33.827180200000001</v>
      </c>
    </row>
    <row r="262" spans="1:6">
      <c r="A262" s="1" t="s">
        <v>32</v>
      </c>
      <c r="B262" s="1" t="s">
        <v>290</v>
      </c>
      <c r="C262" s="2">
        <v>2017</v>
      </c>
      <c r="D262" s="12" t="s">
        <v>4</v>
      </c>
      <c r="E262" s="12" t="s">
        <v>15</v>
      </c>
      <c r="F262" s="2">
        <v>9.4639214299999992</v>
      </c>
    </row>
    <row r="263" spans="1:6">
      <c r="A263" s="1" t="s">
        <v>33</v>
      </c>
      <c r="B263" s="1" t="s">
        <v>291</v>
      </c>
      <c r="C263" s="2">
        <v>2017</v>
      </c>
      <c r="D263" s="12" t="s">
        <v>4</v>
      </c>
      <c r="E263" s="12" t="s">
        <v>15</v>
      </c>
      <c r="F263" s="2">
        <v>22.096292300000002</v>
      </c>
    </row>
    <row r="264" spans="1:6">
      <c r="A264" s="1" t="s">
        <v>34</v>
      </c>
      <c r="B264" s="1" t="s">
        <v>292</v>
      </c>
      <c r="C264" s="2">
        <v>2017</v>
      </c>
      <c r="D264" s="12" t="s">
        <v>4</v>
      </c>
      <c r="E264" s="12" t="s">
        <v>15</v>
      </c>
      <c r="F264" s="2">
        <v>2.38285627</v>
      </c>
    </row>
    <row r="265" spans="1:6">
      <c r="A265" s="1" t="s">
        <v>35</v>
      </c>
      <c r="B265" s="1" t="s">
        <v>293</v>
      </c>
      <c r="C265" s="2">
        <v>2017</v>
      </c>
      <c r="D265" s="12" t="s">
        <v>4</v>
      </c>
      <c r="E265" s="12" t="s">
        <v>15</v>
      </c>
      <c r="F265" s="2">
        <v>43.502563799999997</v>
      </c>
    </row>
    <row r="266" spans="1:6">
      <c r="A266" s="3" t="s">
        <v>3</v>
      </c>
      <c r="B266" s="1" t="s">
        <v>261</v>
      </c>
      <c r="C266" s="2">
        <v>2018</v>
      </c>
      <c r="D266" s="12" t="s">
        <v>4</v>
      </c>
      <c r="E266" s="12" t="s">
        <v>15</v>
      </c>
      <c r="F266" s="2">
        <v>29.2712398</v>
      </c>
    </row>
    <row r="267" spans="1:6">
      <c r="A267" s="3" t="s">
        <v>4</v>
      </c>
      <c r="B267" s="1" t="s">
        <v>262</v>
      </c>
      <c r="C267" s="2">
        <v>2018</v>
      </c>
      <c r="D267" s="12" t="s">
        <v>4</v>
      </c>
      <c r="E267" s="12" t="s">
        <v>15</v>
      </c>
      <c r="F267" s="2">
        <v>5.8747924100000004</v>
      </c>
    </row>
    <row r="268" spans="1:6">
      <c r="A268" s="1" t="s">
        <v>5</v>
      </c>
      <c r="B268" s="1" t="s">
        <v>263</v>
      </c>
      <c r="C268" s="2">
        <v>2018</v>
      </c>
      <c r="D268" s="12" t="s">
        <v>4</v>
      </c>
      <c r="E268" s="12" t="s">
        <v>15</v>
      </c>
      <c r="F268" s="2">
        <v>82.698093499999999</v>
      </c>
    </row>
    <row r="269" spans="1:6">
      <c r="A269" s="1" t="s">
        <v>6</v>
      </c>
      <c r="B269" s="1" t="s">
        <v>264</v>
      </c>
      <c r="C269" s="2">
        <v>2018</v>
      </c>
      <c r="D269" s="12" t="s">
        <v>4</v>
      </c>
      <c r="E269" s="12" t="s">
        <v>15</v>
      </c>
      <c r="F269" s="2">
        <v>25.930449299999999</v>
      </c>
    </row>
    <row r="270" spans="1:6">
      <c r="A270" s="1" t="s">
        <v>7</v>
      </c>
      <c r="B270" s="1" t="s">
        <v>265</v>
      </c>
      <c r="C270" s="2">
        <v>2018</v>
      </c>
      <c r="D270" s="12" t="s">
        <v>4</v>
      </c>
      <c r="E270" s="12" t="s">
        <v>15</v>
      </c>
      <c r="F270" s="2">
        <v>8.1669025400000006</v>
      </c>
    </row>
    <row r="271" spans="1:6">
      <c r="A271" s="1" t="s">
        <v>8</v>
      </c>
      <c r="B271" s="1" t="s">
        <v>266</v>
      </c>
      <c r="C271" s="2">
        <v>2018</v>
      </c>
      <c r="D271" s="12" t="s">
        <v>4</v>
      </c>
      <c r="E271" s="12" t="s">
        <v>15</v>
      </c>
      <c r="F271" s="2">
        <v>7.7905068799999997</v>
      </c>
    </row>
    <row r="272" spans="1:6">
      <c r="A272" s="1" t="s">
        <v>9</v>
      </c>
      <c r="B272" s="1" t="s">
        <v>267</v>
      </c>
      <c r="C272" s="2">
        <v>2018</v>
      </c>
      <c r="D272" s="12" t="s">
        <v>4</v>
      </c>
      <c r="E272" s="12" t="s">
        <v>15</v>
      </c>
      <c r="F272" s="2">
        <v>98.246426200000002</v>
      </c>
    </row>
    <row r="273" spans="1:6">
      <c r="A273" s="1" t="s">
        <v>10</v>
      </c>
      <c r="B273" s="1" t="s">
        <v>268</v>
      </c>
      <c r="C273" s="2">
        <v>2018</v>
      </c>
      <c r="D273" s="12" t="s">
        <v>4</v>
      </c>
      <c r="E273" s="12" t="s">
        <v>15</v>
      </c>
      <c r="F273" s="2">
        <v>11.898195299999999</v>
      </c>
    </row>
    <row r="274" spans="1:6">
      <c r="A274" s="1" t="s">
        <v>11</v>
      </c>
      <c r="B274" s="1" t="s">
        <v>269</v>
      </c>
      <c r="C274" s="2">
        <v>2018</v>
      </c>
      <c r="D274" s="12" t="s">
        <v>4</v>
      </c>
      <c r="E274" s="12" t="s">
        <v>15</v>
      </c>
      <c r="F274" s="2">
        <v>79.882317099999995</v>
      </c>
    </row>
    <row r="275" spans="1:6">
      <c r="A275" s="1" t="s">
        <v>12</v>
      </c>
      <c r="B275" s="1" t="s">
        <v>270</v>
      </c>
      <c r="C275" s="2">
        <v>2018</v>
      </c>
      <c r="D275" s="12" t="s">
        <v>4</v>
      </c>
      <c r="E275" s="12" t="s">
        <v>15</v>
      </c>
      <c r="F275" s="2">
        <v>16.2474928</v>
      </c>
    </row>
    <row r="276" spans="1:6">
      <c r="A276" s="1" t="s">
        <v>13</v>
      </c>
      <c r="B276" s="1" t="s">
        <v>271</v>
      </c>
      <c r="C276" s="2">
        <v>2018</v>
      </c>
      <c r="D276" s="12" t="s">
        <v>4</v>
      </c>
      <c r="E276" s="12" t="s">
        <v>15</v>
      </c>
      <c r="F276" s="2">
        <v>9.6925606900000005</v>
      </c>
    </row>
    <row r="277" spans="1:6">
      <c r="A277" s="1" t="s">
        <v>14</v>
      </c>
      <c r="B277" s="1" t="s">
        <v>272</v>
      </c>
      <c r="C277" s="2">
        <v>2018</v>
      </c>
      <c r="D277" s="12" t="s">
        <v>4</v>
      </c>
      <c r="E277" s="12" t="s">
        <v>15</v>
      </c>
      <c r="F277" s="2">
        <v>57.493577500000001</v>
      </c>
    </row>
    <row r="278" spans="1:6">
      <c r="A278" s="1" t="s">
        <v>15</v>
      </c>
      <c r="B278" s="1" t="s">
        <v>273</v>
      </c>
      <c r="C278" s="2">
        <v>2018</v>
      </c>
      <c r="D278" s="12" t="s">
        <v>4</v>
      </c>
      <c r="E278" s="12" t="s">
        <v>15</v>
      </c>
      <c r="F278" s="2">
        <v>65.2114081</v>
      </c>
    </row>
    <row r="279" spans="1:6">
      <c r="A279" s="1" t="s">
        <v>16</v>
      </c>
      <c r="B279" s="1" t="s">
        <v>274</v>
      </c>
      <c r="C279" s="2">
        <v>2018</v>
      </c>
      <c r="D279" s="12" t="s">
        <v>4</v>
      </c>
      <c r="E279" s="12" t="s">
        <v>15</v>
      </c>
      <c r="F279" s="2">
        <v>11.2797246</v>
      </c>
    </row>
    <row r="280" spans="1:6">
      <c r="A280" s="1" t="s">
        <v>17</v>
      </c>
      <c r="B280" s="1" t="s">
        <v>275</v>
      </c>
      <c r="C280" s="2">
        <v>2018</v>
      </c>
      <c r="D280" s="12" t="s">
        <v>4</v>
      </c>
      <c r="E280" s="12" t="s">
        <v>15</v>
      </c>
      <c r="F280" s="2">
        <v>35.5383323</v>
      </c>
    </row>
    <row r="281" spans="1:6">
      <c r="A281" s="1" t="s">
        <v>18</v>
      </c>
      <c r="B281" s="1" t="s">
        <v>276</v>
      </c>
      <c r="C281" s="2">
        <v>2018</v>
      </c>
      <c r="D281" s="12" t="s">
        <v>4</v>
      </c>
      <c r="E281" s="12" t="s">
        <v>15</v>
      </c>
      <c r="F281" s="2">
        <v>18.585109200000002</v>
      </c>
    </row>
    <row r="282" spans="1:6">
      <c r="A282" s="1" t="s">
        <v>19</v>
      </c>
      <c r="B282" s="1" t="s">
        <v>277</v>
      </c>
      <c r="C282" s="2">
        <v>2018</v>
      </c>
      <c r="D282" s="12" t="s">
        <v>4</v>
      </c>
      <c r="E282" s="12" t="s">
        <v>15</v>
      </c>
      <c r="F282" s="2">
        <v>43.6365287</v>
      </c>
    </row>
    <row r="283" spans="1:6">
      <c r="A283" s="1" t="s">
        <v>20</v>
      </c>
      <c r="B283" s="1" t="s">
        <v>278</v>
      </c>
      <c r="C283" s="2">
        <v>2018</v>
      </c>
      <c r="D283" s="12" t="s">
        <v>4</v>
      </c>
      <c r="E283" s="12" t="s">
        <v>15</v>
      </c>
      <c r="F283" s="2">
        <v>41.139159800000002</v>
      </c>
    </row>
    <row r="284" spans="1:6">
      <c r="A284" s="1" t="s">
        <v>21</v>
      </c>
      <c r="B284" s="1" t="s">
        <v>279</v>
      </c>
      <c r="C284" s="2">
        <v>2018</v>
      </c>
      <c r="D284" s="12" t="s">
        <v>4</v>
      </c>
      <c r="E284" s="12" t="s">
        <v>15</v>
      </c>
      <c r="F284" s="2">
        <v>31.7000742</v>
      </c>
    </row>
    <row r="285" spans="1:6">
      <c r="A285" s="1" t="s">
        <v>22</v>
      </c>
      <c r="B285" s="1" t="s">
        <v>280</v>
      </c>
      <c r="C285" s="2">
        <v>2018</v>
      </c>
      <c r="D285" s="12" t="s">
        <v>4</v>
      </c>
      <c r="E285" s="12" t="s">
        <v>15</v>
      </c>
      <c r="F285" s="2">
        <v>15.582469</v>
      </c>
    </row>
    <row r="286" spans="1:6">
      <c r="A286" s="1" t="s">
        <v>23</v>
      </c>
      <c r="B286" s="1" t="s">
        <v>281</v>
      </c>
      <c r="C286" s="2">
        <v>2018</v>
      </c>
      <c r="D286" s="12" t="s">
        <v>4</v>
      </c>
      <c r="E286" s="12" t="s">
        <v>15</v>
      </c>
      <c r="F286" s="2">
        <v>27.5323542</v>
      </c>
    </row>
    <row r="287" spans="1:6">
      <c r="A287" s="1" t="s">
        <v>24</v>
      </c>
      <c r="B287" s="1" t="s">
        <v>282</v>
      </c>
      <c r="C287" s="2">
        <v>2018</v>
      </c>
      <c r="D287" s="12" t="s">
        <v>4</v>
      </c>
      <c r="E287" s="12" t="s">
        <v>15</v>
      </c>
      <c r="F287" s="2">
        <v>19.278204899999999</v>
      </c>
    </row>
    <row r="288" spans="1:6">
      <c r="A288" s="1" t="s">
        <v>25</v>
      </c>
      <c r="B288" s="1" t="s">
        <v>283</v>
      </c>
      <c r="C288" s="2">
        <v>2018</v>
      </c>
      <c r="D288" s="12" t="s">
        <v>4</v>
      </c>
      <c r="E288" s="12" t="s">
        <v>15</v>
      </c>
      <c r="F288" s="2">
        <v>10.4188562</v>
      </c>
    </row>
    <row r="289" spans="1:6">
      <c r="A289" s="1" t="s">
        <v>26</v>
      </c>
      <c r="B289" s="1" t="s">
        <v>284</v>
      </c>
      <c r="C289" s="2">
        <v>2018</v>
      </c>
      <c r="D289" s="12" t="s">
        <v>4</v>
      </c>
      <c r="E289" s="12" t="s">
        <v>15</v>
      </c>
      <c r="F289" s="2">
        <v>51.117255399999998</v>
      </c>
    </row>
    <row r="290" spans="1:6">
      <c r="A290" s="1" t="s">
        <v>27</v>
      </c>
      <c r="B290" s="1" t="s">
        <v>285</v>
      </c>
      <c r="C290" s="2">
        <v>2018</v>
      </c>
      <c r="D290" s="12" t="s">
        <v>4</v>
      </c>
      <c r="E290" s="12" t="s">
        <v>15</v>
      </c>
      <c r="F290" s="2">
        <v>19.928096</v>
      </c>
    </row>
    <row r="291" spans="1:6">
      <c r="A291" s="1" t="s">
        <v>28</v>
      </c>
      <c r="B291" s="1" t="s">
        <v>286</v>
      </c>
      <c r="C291" s="2">
        <v>2018</v>
      </c>
      <c r="D291" s="12" t="s">
        <v>4</v>
      </c>
      <c r="E291" s="12" t="s">
        <v>15</v>
      </c>
      <c r="F291" s="2">
        <v>39.103140199999999</v>
      </c>
    </row>
    <row r="292" spans="1:6">
      <c r="A292" s="1" t="s">
        <v>29</v>
      </c>
      <c r="B292" s="1" t="s">
        <v>287</v>
      </c>
      <c r="C292" s="2">
        <v>2018</v>
      </c>
      <c r="D292" s="12" t="s">
        <v>4</v>
      </c>
      <c r="E292" s="12" t="s">
        <v>15</v>
      </c>
      <c r="F292" s="2">
        <v>31.198679299999998</v>
      </c>
    </row>
    <row r="293" spans="1:6">
      <c r="A293" s="1" t="s">
        <v>30</v>
      </c>
      <c r="B293" s="1" t="s">
        <v>288</v>
      </c>
      <c r="C293" s="2">
        <v>2018</v>
      </c>
      <c r="D293" s="12" t="s">
        <v>4</v>
      </c>
      <c r="E293" s="12" t="s">
        <v>15</v>
      </c>
      <c r="F293" s="2">
        <v>22.615927500000002</v>
      </c>
    </row>
    <row r="294" spans="1:6">
      <c r="A294" s="1" t="s">
        <v>31</v>
      </c>
      <c r="B294" s="1" t="s">
        <v>289</v>
      </c>
      <c r="C294" s="2">
        <v>2018</v>
      </c>
      <c r="D294" s="12" t="s">
        <v>4</v>
      </c>
      <c r="E294" s="12" t="s">
        <v>15</v>
      </c>
      <c r="F294" s="2">
        <v>40.022437099999998</v>
      </c>
    </row>
    <row r="295" spans="1:6">
      <c r="A295" s="1" t="s">
        <v>32</v>
      </c>
      <c r="B295" s="1" t="s">
        <v>290</v>
      </c>
      <c r="C295" s="2">
        <v>2018</v>
      </c>
      <c r="D295" s="12" t="s">
        <v>4</v>
      </c>
      <c r="E295" s="12" t="s">
        <v>15</v>
      </c>
      <c r="F295" s="2">
        <v>11.276533199999999</v>
      </c>
    </row>
    <row r="296" spans="1:6">
      <c r="A296" s="1" t="s">
        <v>33</v>
      </c>
      <c r="B296" s="1" t="s">
        <v>291</v>
      </c>
      <c r="C296" s="2">
        <v>2018</v>
      </c>
      <c r="D296" s="12" t="s">
        <v>4</v>
      </c>
      <c r="E296" s="12" t="s">
        <v>15</v>
      </c>
      <c r="F296" s="2">
        <v>17.974516300000001</v>
      </c>
    </row>
    <row r="297" spans="1:6">
      <c r="A297" s="1" t="s">
        <v>34</v>
      </c>
      <c r="B297" s="1" t="s">
        <v>292</v>
      </c>
      <c r="C297" s="2">
        <v>2018</v>
      </c>
      <c r="D297" s="12" t="s">
        <v>4</v>
      </c>
      <c r="E297" s="12" t="s">
        <v>15</v>
      </c>
      <c r="F297" s="2">
        <v>2.6718158700000001</v>
      </c>
    </row>
    <row r="298" spans="1:6">
      <c r="A298" s="1" t="s">
        <v>35</v>
      </c>
      <c r="B298" s="1" t="s">
        <v>293</v>
      </c>
      <c r="C298" s="2">
        <v>2018</v>
      </c>
      <c r="D298" s="12" t="s">
        <v>4</v>
      </c>
      <c r="E298" s="12" t="s">
        <v>15</v>
      </c>
      <c r="F298" s="2">
        <v>47.065614199999999</v>
      </c>
    </row>
    <row r="299" spans="1:6">
      <c r="A299" s="3" t="s">
        <v>3</v>
      </c>
      <c r="B299" s="1" t="s">
        <v>261</v>
      </c>
      <c r="C299" s="2">
        <v>2019</v>
      </c>
      <c r="D299" s="12" t="s">
        <v>4</v>
      </c>
      <c r="E299" s="12" t="s">
        <v>15</v>
      </c>
      <c r="F299" s="2">
        <v>28.963239699999999</v>
      </c>
    </row>
    <row r="300" spans="1:6">
      <c r="A300" s="3" t="s">
        <v>4</v>
      </c>
      <c r="B300" s="1" t="s">
        <v>262</v>
      </c>
      <c r="C300" s="2">
        <v>2019</v>
      </c>
      <c r="D300" s="12" t="s">
        <v>4</v>
      </c>
      <c r="E300" s="12" t="s">
        <v>15</v>
      </c>
      <c r="F300" s="2">
        <v>8.4780429300000009</v>
      </c>
    </row>
    <row r="301" spans="1:6">
      <c r="A301" s="1" t="s">
        <v>5</v>
      </c>
      <c r="B301" s="1" t="s">
        <v>263</v>
      </c>
      <c r="C301" s="2">
        <v>2019</v>
      </c>
      <c r="D301" s="12" t="s">
        <v>4</v>
      </c>
      <c r="E301" s="12" t="s">
        <v>15</v>
      </c>
      <c r="F301" s="2">
        <v>78.886457399999998</v>
      </c>
    </row>
    <row r="302" spans="1:6">
      <c r="A302" s="1" t="s">
        <v>6</v>
      </c>
      <c r="B302" s="1" t="s">
        <v>264</v>
      </c>
      <c r="C302" s="2">
        <v>2019</v>
      </c>
      <c r="D302" s="12" t="s">
        <v>4</v>
      </c>
      <c r="E302" s="12" t="s">
        <v>15</v>
      </c>
      <c r="F302" s="2">
        <v>13.195976699999999</v>
      </c>
    </row>
    <row r="303" spans="1:6">
      <c r="A303" s="1" t="s">
        <v>7</v>
      </c>
      <c r="B303" s="1" t="s">
        <v>265</v>
      </c>
      <c r="C303" s="2">
        <v>2019</v>
      </c>
      <c r="D303" s="12" t="s">
        <v>4</v>
      </c>
      <c r="E303" s="12" t="s">
        <v>15</v>
      </c>
      <c r="F303" s="2">
        <v>8.4345650499999998</v>
      </c>
    </row>
    <row r="304" spans="1:6">
      <c r="A304" s="1" t="s">
        <v>8</v>
      </c>
      <c r="B304" s="1" t="s">
        <v>266</v>
      </c>
      <c r="C304" s="2">
        <v>2019</v>
      </c>
      <c r="D304" s="12" t="s">
        <v>4</v>
      </c>
      <c r="E304" s="12" t="s">
        <v>15</v>
      </c>
      <c r="F304" s="2">
        <v>9.6358438300000007</v>
      </c>
    </row>
    <row r="305" spans="1:6">
      <c r="A305" s="1" t="s">
        <v>9</v>
      </c>
      <c r="B305" s="1" t="s">
        <v>267</v>
      </c>
      <c r="C305" s="2">
        <v>2019</v>
      </c>
      <c r="D305" s="12" t="s">
        <v>4</v>
      </c>
      <c r="E305" s="12" t="s">
        <v>15</v>
      </c>
      <c r="F305" s="2">
        <v>107.39582</v>
      </c>
    </row>
    <row r="306" spans="1:6">
      <c r="A306" s="1" t="s">
        <v>10</v>
      </c>
      <c r="B306" s="1" t="s">
        <v>268</v>
      </c>
      <c r="C306" s="2">
        <v>2019</v>
      </c>
      <c r="D306" s="12" t="s">
        <v>4</v>
      </c>
      <c r="E306" s="12" t="s">
        <v>15</v>
      </c>
      <c r="F306" s="2">
        <v>10.960539900000001</v>
      </c>
    </row>
    <row r="307" spans="1:6">
      <c r="A307" s="1" t="s">
        <v>11</v>
      </c>
      <c r="B307" s="1" t="s">
        <v>269</v>
      </c>
      <c r="C307" s="2">
        <v>2019</v>
      </c>
      <c r="D307" s="12" t="s">
        <v>4</v>
      </c>
      <c r="E307" s="12" t="s">
        <v>15</v>
      </c>
      <c r="F307" s="2">
        <v>77.974676799999997</v>
      </c>
    </row>
    <row r="308" spans="1:6">
      <c r="A308" s="1" t="s">
        <v>12</v>
      </c>
      <c r="B308" s="1" t="s">
        <v>270</v>
      </c>
      <c r="C308" s="2">
        <v>2019</v>
      </c>
      <c r="D308" s="12" t="s">
        <v>4</v>
      </c>
      <c r="E308" s="12" t="s">
        <v>15</v>
      </c>
      <c r="F308" s="2">
        <v>14.405595399999999</v>
      </c>
    </row>
    <row r="309" spans="1:6">
      <c r="A309" s="1" t="s">
        <v>13</v>
      </c>
      <c r="B309" s="1" t="s">
        <v>271</v>
      </c>
      <c r="C309" s="2">
        <v>2019</v>
      </c>
      <c r="D309" s="12" t="s">
        <v>4</v>
      </c>
      <c r="E309" s="12" t="s">
        <v>15</v>
      </c>
      <c r="F309" s="2">
        <v>9.4443892799999993</v>
      </c>
    </row>
    <row r="310" spans="1:6">
      <c r="A310" s="1" t="s">
        <v>14</v>
      </c>
      <c r="B310" s="1" t="s">
        <v>272</v>
      </c>
      <c r="C310" s="2">
        <v>2019</v>
      </c>
      <c r="D310" s="12" t="s">
        <v>4</v>
      </c>
      <c r="E310" s="12" t="s">
        <v>15</v>
      </c>
      <c r="F310" s="2">
        <v>65.098535400000003</v>
      </c>
    </row>
    <row r="311" spans="1:6">
      <c r="A311" s="1" t="s">
        <v>15</v>
      </c>
      <c r="B311" s="1" t="s">
        <v>273</v>
      </c>
      <c r="C311" s="2">
        <v>2019</v>
      </c>
      <c r="D311" s="12" t="s">
        <v>4</v>
      </c>
      <c r="E311" s="12" t="s">
        <v>15</v>
      </c>
      <c r="F311" s="2">
        <v>53.156251900000001</v>
      </c>
    </row>
    <row r="312" spans="1:6">
      <c r="A312" s="1" t="s">
        <v>16</v>
      </c>
      <c r="B312" s="1" t="s">
        <v>274</v>
      </c>
      <c r="C312" s="2">
        <v>2019</v>
      </c>
      <c r="D312" s="12" t="s">
        <v>4</v>
      </c>
      <c r="E312" s="12" t="s">
        <v>15</v>
      </c>
      <c r="F312" s="2">
        <v>15.701211499999999</v>
      </c>
    </row>
    <row r="313" spans="1:6">
      <c r="A313" s="1" t="s">
        <v>17</v>
      </c>
      <c r="B313" s="1" t="s">
        <v>275</v>
      </c>
      <c r="C313" s="2">
        <v>2019</v>
      </c>
      <c r="D313" s="12" t="s">
        <v>4</v>
      </c>
      <c r="E313" s="12" t="s">
        <v>15</v>
      </c>
      <c r="F313" s="2">
        <v>30.327415999999999</v>
      </c>
    </row>
    <row r="314" spans="1:6">
      <c r="A314" s="1" t="s">
        <v>18</v>
      </c>
      <c r="B314" s="1" t="s">
        <v>276</v>
      </c>
      <c r="C314" s="2">
        <v>2019</v>
      </c>
      <c r="D314" s="12" t="s">
        <v>4</v>
      </c>
      <c r="E314" s="12" t="s">
        <v>15</v>
      </c>
      <c r="F314" s="2">
        <v>18.7990514</v>
      </c>
    </row>
    <row r="315" spans="1:6">
      <c r="A315" s="1" t="s">
        <v>19</v>
      </c>
      <c r="B315" s="1" t="s">
        <v>277</v>
      </c>
      <c r="C315" s="2">
        <v>2019</v>
      </c>
      <c r="D315" s="12" t="s">
        <v>4</v>
      </c>
      <c r="E315" s="12" t="s">
        <v>15</v>
      </c>
      <c r="F315" s="2">
        <v>51.377542099999999</v>
      </c>
    </row>
    <row r="316" spans="1:6">
      <c r="A316" s="1" t="s">
        <v>20</v>
      </c>
      <c r="B316" s="1" t="s">
        <v>278</v>
      </c>
      <c r="C316" s="2">
        <v>2019</v>
      </c>
      <c r="D316" s="12" t="s">
        <v>4</v>
      </c>
      <c r="E316" s="12" t="s">
        <v>15</v>
      </c>
      <c r="F316" s="2">
        <v>52.359178999999997</v>
      </c>
    </row>
    <row r="317" spans="1:6">
      <c r="A317" s="1" t="s">
        <v>21</v>
      </c>
      <c r="B317" s="1" t="s">
        <v>279</v>
      </c>
      <c r="C317" s="2">
        <v>2019</v>
      </c>
      <c r="D317" s="12" t="s">
        <v>4</v>
      </c>
      <c r="E317" s="12" t="s">
        <v>15</v>
      </c>
      <c r="F317" s="2">
        <v>17.156627400000001</v>
      </c>
    </row>
    <row r="318" spans="1:6">
      <c r="A318" s="1" t="s">
        <v>22</v>
      </c>
      <c r="B318" s="1" t="s">
        <v>280</v>
      </c>
      <c r="C318" s="2">
        <v>2019</v>
      </c>
      <c r="D318" s="12" t="s">
        <v>4</v>
      </c>
      <c r="E318" s="12" t="s">
        <v>15</v>
      </c>
      <c r="F318" s="2">
        <v>17.8379501</v>
      </c>
    </row>
    <row r="319" spans="1:6">
      <c r="A319" s="1" t="s">
        <v>23</v>
      </c>
      <c r="B319" s="1" t="s">
        <v>281</v>
      </c>
      <c r="C319" s="2">
        <v>2019</v>
      </c>
      <c r="D319" s="12" t="s">
        <v>4</v>
      </c>
      <c r="E319" s="12" t="s">
        <v>15</v>
      </c>
      <c r="F319" s="2">
        <v>28.247346799999999</v>
      </c>
    </row>
    <row r="320" spans="1:6">
      <c r="A320" s="1" t="s">
        <v>24</v>
      </c>
      <c r="B320" s="1" t="s">
        <v>282</v>
      </c>
      <c r="C320" s="2">
        <v>2019</v>
      </c>
      <c r="D320" s="12" t="s">
        <v>4</v>
      </c>
      <c r="E320" s="12" t="s">
        <v>15</v>
      </c>
      <c r="F320" s="2">
        <v>19.472726300000001</v>
      </c>
    </row>
    <row r="321" spans="1:6">
      <c r="A321" s="1" t="s">
        <v>25</v>
      </c>
      <c r="B321" s="1" t="s">
        <v>283</v>
      </c>
      <c r="C321" s="2">
        <v>2019</v>
      </c>
      <c r="D321" s="12" t="s">
        <v>4</v>
      </c>
      <c r="E321" s="12" t="s">
        <v>15</v>
      </c>
      <c r="F321" s="2">
        <v>10.003965900000001</v>
      </c>
    </row>
    <row r="322" spans="1:6">
      <c r="A322" s="1" t="s">
        <v>26</v>
      </c>
      <c r="B322" s="1" t="s">
        <v>284</v>
      </c>
      <c r="C322" s="2">
        <v>2019</v>
      </c>
      <c r="D322" s="12" t="s">
        <v>4</v>
      </c>
      <c r="E322" s="12" t="s">
        <v>15</v>
      </c>
      <c r="F322" s="2">
        <v>44.522513799999999</v>
      </c>
    </row>
    <row r="323" spans="1:6">
      <c r="A323" s="1" t="s">
        <v>27</v>
      </c>
      <c r="B323" s="1" t="s">
        <v>285</v>
      </c>
      <c r="C323" s="2">
        <v>2019</v>
      </c>
      <c r="D323" s="12" t="s">
        <v>4</v>
      </c>
      <c r="E323" s="12" t="s">
        <v>15</v>
      </c>
      <c r="F323" s="2">
        <v>18.341796200000001</v>
      </c>
    </row>
    <row r="324" spans="1:6">
      <c r="A324" s="1" t="s">
        <v>28</v>
      </c>
      <c r="B324" s="1" t="s">
        <v>286</v>
      </c>
      <c r="C324" s="2">
        <v>2019</v>
      </c>
      <c r="D324" s="12" t="s">
        <v>4</v>
      </c>
      <c r="E324" s="12" t="s">
        <v>15</v>
      </c>
      <c r="F324" s="2">
        <v>36.186383200000002</v>
      </c>
    </row>
    <row r="325" spans="1:6">
      <c r="A325" s="1" t="s">
        <v>29</v>
      </c>
      <c r="B325" s="1" t="s">
        <v>287</v>
      </c>
      <c r="C325" s="2">
        <v>2019</v>
      </c>
      <c r="D325" s="12" t="s">
        <v>4</v>
      </c>
      <c r="E325" s="12" t="s">
        <v>15</v>
      </c>
      <c r="F325" s="2">
        <v>45.560006199999997</v>
      </c>
    </row>
    <row r="326" spans="1:6">
      <c r="A326" s="1" t="s">
        <v>30</v>
      </c>
      <c r="B326" s="1" t="s">
        <v>288</v>
      </c>
      <c r="C326" s="2">
        <v>2019</v>
      </c>
      <c r="D326" s="12" t="s">
        <v>4</v>
      </c>
      <c r="E326" s="12" t="s">
        <v>15</v>
      </c>
      <c r="F326" s="2">
        <v>27.157978499999999</v>
      </c>
    </row>
    <row r="327" spans="1:6">
      <c r="A327" s="1" t="s">
        <v>31</v>
      </c>
      <c r="B327" s="1" t="s">
        <v>289</v>
      </c>
      <c r="C327" s="2">
        <v>2019</v>
      </c>
      <c r="D327" s="12" t="s">
        <v>4</v>
      </c>
      <c r="E327" s="12" t="s">
        <v>15</v>
      </c>
      <c r="F327" s="2">
        <v>24.386134999999999</v>
      </c>
    </row>
    <row r="328" spans="1:6">
      <c r="A328" s="1" t="s">
        <v>32</v>
      </c>
      <c r="B328" s="1" t="s">
        <v>290</v>
      </c>
      <c r="C328" s="2">
        <v>2019</v>
      </c>
      <c r="D328" s="12" t="s">
        <v>4</v>
      </c>
      <c r="E328" s="12" t="s">
        <v>15</v>
      </c>
      <c r="F328" s="2">
        <v>13.8548118</v>
      </c>
    </row>
    <row r="329" spans="1:6">
      <c r="A329" s="1" t="s">
        <v>33</v>
      </c>
      <c r="B329" s="1" t="s">
        <v>291</v>
      </c>
      <c r="C329" s="2">
        <v>2019</v>
      </c>
      <c r="D329" s="12" t="s">
        <v>4</v>
      </c>
      <c r="E329" s="12" t="s">
        <v>15</v>
      </c>
      <c r="F329" s="2">
        <v>17.5886119</v>
      </c>
    </row>
    <row r="330" spans="1:6">
      <c r="A330" s="1" t="s">
        <v>34</v>
      </c>
      <c r="B330" s="1" t="s">
        <v>292</v>
      </c>
      <c r="C330" s="2">
        <v>2019</v>
      </c>
      <c r="D330" s="12" t="s">
        <v>4</v>
      </c>
      <c r="E330" s="12" t="s">
        <v>15</v>
      </c>
      <c r="F330" s="2">
        <v>2.0592103599999998</v>
      </c>
    </row>
    <row r="331" spans="1:6">
      <c r="A331" s="1" t="s">
        <v>35</v>
      </c>
      <c r="B331" s="1" t="s">
        <v>293</v>
      </c>
      <c r="C331" s="2">
        <v>2019</v>
      </c>
      <c r="D331" s="12" t="s">
        <v>4</v>
      </c>
      <c r="E331" s="12" t="s">
        <v>15</v>
      </c>
      <c r="F331" s="2">
        <v>41.279033599999998</v>
      </c>
    </row>
    <row r="332" spans="1:6">
      <c r="A332" s="3" t="s">
        <v>3</v>
      </c>
      <c r="B332" s="1" t="s">
        <v>261</v>
      </c>
      <c r="C332" s="2">
        <v>2020</v>
      </c>
      <c r="D332" s="12" t="s">
        <v>4</v>
      </c>
      <c r="E332" s="12" t="s">
        <v>15</v>
      </c>
      <c r="F332" s="2">
        <v>29.027721499999998</v>
      </c>
    </row>
    <row r="333" spans="1:6">
      <c r="A333" s="3" t="s">
        <v>4</v>
      </c>
      <c r="B333" s="1" t="s">
        <v>262</v>
      </c>
      <c r="C333" s="2">
        <v>2020</v>
      </c>
      <c r="D333" s="12" t="s">
        <v>4</v>
      </c>
      <c r="E333" s="12" t="s">
        <v>15</v>
      </c>
      <c r="F333" s="2">
        <v>6.5235369900000002</v>
      </c>
    </row>
    <row r="334" spans="1:6">
      <c r="A334" s="1" t="s">
        <v>5</v>
      </c>
      <c r="B334" s="1" t="s">
        <v>263</v>
      </c>
      <c r="C334" s="2">
        <v>2020</v>
      </c>
      <c r="D334" s="12" t="s">
        <v>4</v>
      </c>
      <c r="E334" s="12" t="s">
        <v>15</v>
      </c>
      <c r="F334" s="2">
        <v>78.641132200000001</v>
      </c>
    </row>
    <row r="335" spans="1:6">
      <c r="A335" s="1" t="s">
        <v>6</v>
      </c>
      <c r="B335" s="1" t="s">
        <v>264</v>
      </c>
      <c r="C335" s="2">
        <v>2020</v>
      </c>
      <c r="D335" s="12" t="s">
        <v>4</v>
      </c>
      <c r="E335" s="12" t="s">
        <v>15</v>
      </c>
      <c r="F335" s="2">
        <v>9.7689640000000004</v>
      </c>
    </row>
    <row r="336" spans="1:6">
      <c r="A336" s="1" t="s">
        <v>7</v>
      </c>
      <c r="B336" s="1" t="s">
        <v>265</v>
      </c>
      <c r="C336" s="2">
        <v>2020</v>
      </c>
      <c r="D336" s="12" t="s">
        <v>4</v>
      </c>
      <c r="E336" s="12" t="s">
        <v>15</v>
      </c>
      <c r="F336" s="2">
        <v>8.1864529299999997</v>
      </c>
    </row>
    <row r="337" spans="1:6">
      <c r="A337" s="1" t="s">
        <v>8</v>
      </c>
      <c r="B337" s="1" t="s">
        <v>266</v>
      </c>
      <c r="C337" s="2">
        <v>2020</v>
      </c>
      <c r="D337" s="12" t="s">
        <v>4</v>
      </c>
      <c r="E337" s="12" t="s">
        <v>15</v>
      </c>
      <c r="F337" s="2">
        <v>7.6904229800000001</v>
      </c>
    </row>
    <row r="338" spans="1:6">
      <c r="A338" s="1" t="s">
        <v>9</v>
      </c>
      <c r="B338" s="1" t="s">
        <v>267</v>
      </c>
      <c r="C338" s="2">
        <v>2020</v>
      </c>
      <c r="D338" s="12" t="s">
        <v>4</v>
      </c>
      <c r="E338" s="12" t="s">
        <v>15</v>
      </c>
      <c r="F338" s="2">
        <v>94.887686599999995</v>
      </c>
    </row>
    <row r="339" spans="1:6">
      <c r="A339" s="1" t="s">
        <v>10</v>
      </c>
      <c r="B339" s="1" t="s">
        <v>268</v>
      </c>
      <c r="C339" s="2">
        <v>2020</v>
      </c>
      <c r="D339" s="12" t="s">
        <v>4</v>
      </c>
      <c r="E339" s="12" t="s">
        <v>15</v>
      </c>
      <c r="F339" s="2">
        <v>9.5601811600000008</v>
      </c>
    </row>
    <row r="340" spans="1:6">
      <c r="A340" s="1" t="s">
        <v>11</v>
      </c>
      <c r="B340" s="1" t="s">
        <v>269</v>
      </c>
      <c r="C340" s="2">
        <v>2020</v>
      </c>
      <c r="D340" s="12" t="s">
        <v>4</v>
      </c>
      <c r="E340" s="12" t="s">
        <v>15</v>
      </c>
      <c r="F340" s="2">
        <v>92.654232399999998</v>
      </c>
    </row>
    <row r="341" spans="1:6">
      <c r="A341" s="1" t="s">
        <v>12</v>
      </c>
      <c r="B341" s="1" t="s">
        <v>270</v>
      </c>
      <c r="C341" s="2">
        <v>2020</v>
      </c>
      <c r="D341" s="12" t="s">
        <v>4</v>
      </c>
      <c r="E341" s="12" t="s">
        <v>15</v>
      </c>
      <c r="F341" s="2">
        <v>14.5386335</v>
      </c>
    </row>
    <row r="342" spans="1:6">
      <c r="A342" s="1" t="s">
        <v>13</v>
      </c>
      <c r="B342" s="1" t="s">
        <v>271</v>
      </c>
      <c r="C342" s="2">
        <v>2020</v>
      </c>
      <c r="D342" s="12" t="s">
        <v>4</v>
      </c>
      <c r="E342" s="12" t="s">
        <v>15</v>
      </c>
      <c r="F342" s="2">
        <v>9.1670531700000009</v>
      </c>
    </row>
    <row r="343" spans="1:6">
      <c r="A343" s="1" t="s">
        <v>14</v>
      </c>
      <c r="B343" s="1" t="s">
        <v>272</v>
      </c>
      <c r="C343" s="2">
        <v>2020</v>
      </c>
      <c r="D343" s="12" t="s">
        <v>4</v>
      </c>
      <c r="E343" s="12" t="s">
        <v>15</v>
      </c>
      <c r="F343" s="2">
        <v>87.125952699999999</v>
      </c>
    </row>
    <row r="344" spans="1:6">
      <c r="A344" s="1" t="s">
        <v>15</v>
      </c>
      <c r="B344" s="1" t="s">
        <v>273</v>
      </c>
      <c r="C344" s="2">
        <v>2020</v>
      </c>
      <c r="D344" s="12" t="s">
        <v>4</v>
      </c>
      <c r="E344" s="12" t="s">
        <v>15</v>
      </c>
      <c r="F344" s="2">
        <v>42.590628600000002</v>
      </c>
    </row>
    <row r="345" spans="1:6">
      <c r="A345" s="1" t="s">
        <v>16</v>
      </c>
      <c r="B345" s="1" t="s">
        <v>274</v>
      </c>
      <c r="C345" s="2">
        <v>2020</v>
      </c>
      <c r="D345" s="12" t="s">
        <v>4</v>
      </c>
      <c r="E345" s="12" t="s">
        <v>15</v>
      </c>
      <c r="F345" s="2">
        <v>11.872166</v>
      </c>
    </row>
    <row r="346" spans="1:6">
      <c r="A346" s="1" t="s">
        <v>17</v>
      </c>
      <c r="B346" s="1" t="s">
        <v>275</v>
      </c>
      <c r="C346" s="2">
        <v>2020</v>
      </c>
      <c r="D346" s="12" t="s">
        <v>4</v>
      </c>
      <c r="E346" s="12" t="s">
        <v>15</v>
      </c>
      <c r="F346" s="2">
        <v>26.8442677</v>
      </c>
    </row>
    <row r="347" spans="1:6">
      <c r="A347" s="1" t="s">
        <v>18</v>
      </c>
      <c r="B347" s="1" t="s">
        <v>276</v>
      </c>
      <c r="C347" s="2">
        <v>2020</v>
      </c>
      <c r="D347" s="12" t="s">
        <v>4</v>
      </c>
      <c r="E347" s="12" t="s">
        <v>15</v>
      </c>
      <c r="F347" s="2">
        <v>18.178695900000001</v>
      </c>
    </row>
    <row r="348" spans="1:6">
      <c r="A348" s="1" t="s">
        <v>19</v>
      </c>
      <c r="B348" s="1" t="s">
        <v>277</v>
      </c>
      <c r="C348" s="2">
        <v>2020</v>
      </c>
      <c r="D348" s="12" t="s">
        <v>4</v>
      </c>
      <c r="E348" s="12" t="s">
        <v>15</v>
      </c>
      <c r="F348" s="2">
        <v>50.538594000000003</v>
      </c>
    </row>
    <row r="349" spans="1:6">
      <c r="A349" s="1" t="s">
        <v>20</v>
      </c>
      <c r="B349" s="1" t="s">
        <v>278</v>
      </c>
      <c r="C349" s="2">
        <v>2020</v>
      </c>
      <c r="D349" s="12" t="s">
        <v>4</v>
      </c>
      <c r="E349" s="12" t="s">
        <v>15</v>
      </c>
      <c r="F349" s="2">
        <v>50.113617900000001</v>
      </c>
    </row>
    <row r="350" spans="1:6">
      <c r="A350" s="1" t="s">
        <v>21</v>
      </c>
      <c r="B350" s="1" t="s">
        <v>279</v>
      </c>
      <c r="C350" s="2">
        <v>2020</v>
      </c>
      <c r="D350" s="12" t="s">
        <v>4</v>
      </c>
      <c r="E350" s="12" t="s">
        <v>15</v>
      </c>
      <c r="F350" s="2">
        <v>14.974228099999999</v>
      </c>
    </row>
    <row r="351" spans="1:6">
      <c r="A351" s="1" t="s">
        <v>22</v>
      </c>
      <c r="B351" s="1" t="s">
        <v>280</v>
      </c>
      <c r="C351" s="2">
        <v>2020</v>
      </c>
      <c r="D351" s="12" t="s">
        <v>4</v>
      </c>
      <c r="E351" s="12" t="s">
        <v>15</v>
      </c>
      <c r="F351" s="2">
        <v>15.904731999999999</v>
      </c>
    </row>
    <row r="352" spans="1:6">
      <c r="A352" s="1" t="s">
        <v>23</v>
      </c>
      <c r="B352" s="1" t="s">
        <v>281</v>
      </c>
      <c r="C352" s="2">
        <v>2020</v>
      </c>
      <c r="D352" s="12" t="s">
        <v>4</v>
      </c>
      <c r="E352" s="12" t="s">
        <v>15</v>
      </c>
      <c r="F352" s="2">
        <v>21.1754274</v>
      </c>
    </row>
    <row r="353" spans="1:6">
      <c r="A353" s="1" t="s">
        <v>24</v>
      </c>
      <c r="B353" s="1" t="s">
        <v>282</v>
      </c>
      <c r="C353" s="2">
        <v>2020</v>
      </c>
      <c r="D353" s="12" t="s">
        <v>4</v>
      </c>
      <c r="E353" s="12" t="s">
        <v>15</v>
      </c>
      <c r="F353" s="2">
        <v>15.660891100000001</v>
      </c>
    </row>
    <row r="354" spans="1:6">
      <c r="A354" s="1" t="s">
        <v>25</v>
      </c>
      <c r="B354" s="1" t="s">
        <v>283</v>
      </c>
      <c r="C354" s="2">
        <v>2020</v>
      </c>
      <c r="D354" s="12" t="s">
        <v>4</v>
      </c>
      <c r="E354" s="12" t="s">
        <v>15</v>
      </c>
      <c r="F354" s="2">
        <v>9.5842585099999997</v>
      </c>
    </row>
    <row r="355" spans="1:6">
      <c r="A355" s="1" t="s">
        <v>26</v>
      </c>
      <c r="B355" s="1" t="s">
        <v>284</v>
      </c>
      <c r="C355" s="2">
        <v>2020</v>
      </c>
      <c r="D355" s="12" t="s">
        <v>4</v>
      </c>
      <c r="E355" s="12" t="s">
        <v>15</v>
      </c>
      <c r="F355" s="2">
        <v>33.800057600000002</v>
      </c>
    </row>
    <row r="356" spans="1:6">
      <c r="A356" s="1" t="s">
        <v>27</v>
      </c>
      <c r="B356" s="1" t="s">
        <v>285</v>
      </c>
      <c r="C356" s="2">
        <v>2020</v>
      </c>
      <c r="D356" s="12" t="s">
        <v>4</v>
      </c>
      <c r="E356" s="12" t="s">
        <v>15</v>
      </c>
      <c r="F356" s="2">
        <v>28.416992799999999</v>
      </c>
    </row>
    <row r="357" spans="1:6">
      <c r="A357" s="1" t="s">
        <v>28</v>
      </c>
      <c r="B357" s="1" t="s">
        <v>286</v>
      </c>
      <c r="C357" s="2">
        <v>2020</v>
      </c>
      <c r="D357" s="12" t="s">
        <v>4</v>
      </c>
      <c r="E357" s="12" t="s">
        <v>15</v>
      </c>
      <c r="F357" s="2">
        <v>22.4318727</v>
      </c>
    </row>
    <row r="358" spans="1:6">
      <c r="A358" s="1" t="s">
        <v>29</v>
      </c>
      <c r="B358" s="1" t="s">
        <v>287</v>
      </c>
      <c r="C358" s="2">
        <v>2020</v>
      </c>
      <c r="D358" s="12" t="s">
        <v>4</v>
      </c>
      <c r="E358" s="12" t="s">
        <v>15</v>
      </c>
      <c r="F358" s="2">
        <v>53.755042699999997</v>
      </c>
    </row>
    <row r="359" spans="1:6">
      <c r="A359" s="1" t="s">
        <v>30</v>
      </c>
      <c r="B359" s="1" t="s">
        <v>288</v>
      </c>
      <c r="C359" s="2">
        <v>2020</v>
      </c>
      <c r="D359" s="12" t="s">
        <v>4</v>
      </c>
      <c r="E359" s="12" t="s">
        <v>15</v>
      </c>
      <c r="F359" s="2">
        <v>24.348642600000002</v>
      </c>
    </row>
    <row r="360" spans="1:6">
      <c r="A360" s="1" t="s">
        <v>31</v>
      </c>
      <c r="B360" s="1" t="s">
        <v>289</v>
      </c>
      <c r="C360" s="2">
        <v>2020</v>
      </c>
      <c r="D360" s="12" t="s">
        <v>4</v>
      </c>
      <c r="E360" s="12" t="s">
        <v>15</v>
      </c>
      <c r="F360" s="2">
        <v>22.649093499999999</v>
      </c>
    </row>
    <row r="361" spans="1:6">
      <c r="A361" s="1" t="s">
        <v>32</v>
      </c>
      <c r="B361" s="1" t="s">
        <v>290</v>
      </c>
      <c r="C361" s="2">
        <v>2020</v>
      </c>
      <c r="D361" s="12" t="s">
        <v>4</v>
      </c>
      <c r="E361" s="12" t="s">
        <v>15</v>
      </c>
      <c r="F361" s="2">
        <v>11.467061599999999</v>
      </c>
    </row>
    <row r="362" spans="1:6">
      <c r="A362" s="1" t="s">
        <v>33</v>
      </c>
      <c r="B362" s="1" t="s">
        <v>291</v>
      </c>
      <c r="C362" s="2">
        <v>2020</v>
      </c>
      <c r="D362" s="12" t="s">
        <v>4</v>
      </c>
      <c r="E362" s="12" t="s">
        <v>15</v>
      </c>
      <c r="F362" s="2">
        <v>14.6231125</v>
      </c>
    </row>
    <row r="363" spans="1:6">
      <c r="A363" s="1" t="s">
        <v>34</v>
      </c>
      <c r="B363" s="1" t="s">
        <v>292</v>
      </c>
      <c r="C363" s="2">
        <v>2020</v>
      </c>
      <c r="D363" s="12" t="s">
        <v>4</v>
      </c>
      <c r="E363" s="12" t="s">
        <v>15</v>
      </c>
      <c r="F363" s="2">
        <v>3.1022474899999999</v>
      </c>
    </row>
    <row r="364" spans="1:6">
      <c r="A364" s="1" t="s">
        <v>35</v>
      </c>
      <c r="B364" s="1" t="s">
        <v>293</v>
      </c>
      <c r="C364" s="2">
        <v>2020</v>
      </c>
      <c r="D364" s="12" t="s">
        <v>4</v>
      </c>
      <c r="E364" s="12" t="s">
        <v>15</v>
      </c>
      <c r="F364" s="2">
        <v>76.688912999999999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199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30" t="s">
        <v>260</v>
      </c>
    </row>
    <row r="2" spans="1:6">
      <c r="A2" s="3" t="s">
        <v>3</v>
      </c>
      <c r="B2" s="1" t="s">
        <v>261</v>
      </c>
      <c r="C2" s="8">
        <v>2015</v>
      </c>
      <c r="D2" s="12" t="s">
        <v>4</v>
      </c>
      <c r="E2" s="12" t="s">
        <v>16</v>
      </c>
      <c r="F2" s="31">
        <v>3.3160881400000002</v>
      </c>
    </row>
    <row r="3" spans="1:6">
      <c r="A3" s="3" t="s">
        <v>4</v>
      </c>
      <c r="B3" s="1" t="s">
        <v>262</v>
      </c>
      <c r="C3" s="8">
        <v>2015</v>
      </c>
      <c r="D3" s="12" t="s">
        <v>4</v>
      </c>
      <c r="E3" s="12" t="s">
        <v>16</v>
      </c>
      <c r="F3" s="31">
        <v>5.4061156700000002</v>
      </c>
    </row>
    <row r="4" spans="1:6">
      <c r="A4" s="1" t="s">
        <v>5</v>
      </c>
      <c r="B4" s="1" t="s">
        <v>263</v>
      </c>
      <c r="C4" s="8">
        <v>2015</v>
      </c>
      <c r="D4" s="12" t="s">
        <v>4</v>
      </c>
      <c r="E4" s="12" t="s">
        <v>16</v>
      </c>
      <c r="F4" s="31">
        <v>2.9781457699999998</v>
      </c>
    </row>
    <row r="5" spans="1:6">
      <c r="A5" s="1" t="s">
        <v>6</v>
      </c>
      <c r="B5" s="1" t="s">
        <v>264</v>
      </c>
      <c r="C5" s="8">
        <v>2015</v>
      </c>
      <c r="D5" s="12" t="s">
        <v>4</v>
      </c>
      <c r="E5" s="12" t="s">
        <v>16</v>
      </c>
      <c r="F5" s="31">
        <v>4.0286394599999999</v>
      </c>
    </row>
    <row r="6" spans="1:6">
      <c r="A6" s="1" t="s">
        <v>7</v>
      </c>
      <c r="B6" s="1" t="s">
        <v>265</v>
      </c>
      <c r="C6" s="8">
        <v>2015</v>
      </c>
      <c r="D6" s="12" t="s">
        <v>4</v>
      </c>
      <c r="E6" s="12" t="s">
        <v>16</v>
      </c>
      <c r="F6" s="31">
        <v>3.7084220399999999</v>
      </c>
    </row>
    <row r="7" spans="1:6">
      <c r="A7" s="1" t="s">
        <v>8</v>
      </c>
      <c r="B7" s="1" t="s">
        <v>266</v>
      </c>
      <c r="C7" s="8">
        <v>2015</v>
      </c>
      <c r="D7" s="12" t="s">
        <v>4</v>
      </c>
      <c r="E7" s="12" t="s">
        <v>16</v>
      </c>
      <c r="F7" s="31">
        <v>2.7328268499999999</v>
      </c>
    </row>
    <row r="8" spans="1:6">
      <c r="A8" s="1" t="s">
        <v>9</v>
      </c>
      <c r="B8" s="1" t="s">
        <v>267</v>
      </c>
      <c r="C8" s="8">
        <v>2015</v>
      </c>
      <c r="D8" s="12" t="s">
        <v>4</v>
      </c>
      <c r="E8" s="12" t="s">
        <v>16</v>
      </c>
      <c r="F8" s="31">
        <v>5.2653748900000004</v>
      </c>
    </row>
    <row r="9" spans="1:6">
      <c r="A9" s="1" t="s">
        <v>10</v>
      </c>
      <c r="B9" s="1" t="s">
        <v>268</v>
      </c>
      <c r="C9" s="8">
        <v>2015</v>
      </c>
      <c r="D9" s="12" t="s">
        <v>4</v>
      </c>
      <c r="E9" s="12" t="s">
        <v>16</v>
      </c>
      <c r="F9" s="31">
        <v>1.7521320899999999</v>
      </c>
    </row>
    <row r="10" spans="1:6">
      <c r="A10" s="1" t="s">
        <v>11</v>
      </c>
      <c r="B10" s="1" t="s">
        <v>269</v>
      </c>
      <c r="C10" s="8">
        <v>2015</v>
      </c>
      <c r="D10" s="12" t="s">
        <v>4</v>
      </c>
      <c r="E10" s="12" t="s">
        <v>16</v>
      </c>
      <c r="F10" s="31">
        <v>8.7654269399999993</v>
      </c>
    </row>
    <row r="11" spans="1:6">
      <c r="A11" s="1" t="s">
        <v>12</v>
      </c>
      <c r="B11" s="1" t="s">
        <v>270</v>
      </c>
      <c r="C11" s="8">
        <v>2015</v>
      </c>
      <c r="D11" s="12" t="s">
        <v>4</v>
      </c>
      <c r="E11" s="12" t="s">
        <v>16</v>
      </c>
      <c r="F11" s="31">
        <v>2.2078140300000002</v>
      </c>
    </row>
    <row r="12" spans="1:6">
      <c r="A12" s="1" t="s">
        <v>13</v>
      </c>
      <c r="B12" s="1" t="s">
        <v>271</v>
      </c>
      <c r="C12" s="8">
        <v>2015</v>
      </c>
      <c r="D12" s="12" t="s">
        <v>4</v>
      </c>
      <c r="E12" s="12" t="s">
        <v>16</v>
      </c>
      <c r="F12" s="31">
        <v>7.0162636999999997</v>
      </c>
    </row>
    <row r="13" spans="1:6">
      <c r="A13" s="1" t="s">
        <v>14</v>
      </c>
      <c r="B13" s="1" t="s">
        <v>272</v>
      </c>
      <c r="C13" s="8">
        <v>2015</v>
      </c>
      <c r="D13" s="12" t="s">
        <v>4</v>
      </c>
      <c r="E13" s="12" t="s">
        <v>16</v>
      </c>
      <c r="F13" s="31">
        <v>2.6810022199999999</v>
      </c>
    </row>
    <row r="14" spans="1:6">
      <c r="A14" s="1" t="s">
        <v>15</v>
      </c>
      <c r="B14" s="1" t="s">
        <v>273</v>
      </c>
      <c r="C14" s="8">
        <v>2015</v>
      </c>
      <c r="D14" s="12" t="s">
        <v>4</v>
      </c>
      <c r="E14" s="12" t="s">
        <v>16</v>
      </c>
      <c r="F14" s="31">
        <v>0.97858520000000004</v>
      </c>
    </row>
    <row r="15" spans="1:6">
      <c r="A15" s="1" t="s">
        <v>16</v>
      </c>
      <c r="B15" s="1" t="s">
        <v>274</v>
      </c>
      <c r="C15" s="8">
        <v>2015</v>
      </c>
      <c r="D15" s="12" t="s">
        <v>4</v>
      </c>
      <c r="E15" s="12" t="s">
        <v>16</v>
      </c>
      <c r="F15" s="31">
        <v>2.2762584499999998</v>
      </c>
    </row>
    <row r="16" spans="1:6">
      <c r="A16" s="1" t="s">
        <v>17</v>
      </c>
      <c r="B16" s="1" t="s">
        <v>275</v>
      </c>
      <c r="C16" s="8">
        <v>2015</v>
      </c>
      <c r="D16" s="12" t="s">
        <v>4</v>
      </c>
      <c r="E16" s="12" t="s">
        <v>16</v>
      </c>
      <c r="F16" s="31">
        <v>3.5663544100000002</v>
      </c>
    </row>
    <row r="17" spans="1:6">
      <c r="A17" s="1" t="s">
        <v>18</v>
      </c>
      <c r="B17" s="1" t="s">
        <v>276</v>
      </c>
      <c r="C17" s="8">
        <v>2015</v>
      </c>
      <c r="D17" s="12" t="s">
        <v>4</v>
      </c>
      <c r="E17" s="12" t="s">
        <v>16</v>
      </c>
      <c r="F17" s="31">
        <v>0.56522488999999998</v>
      </c>
    </row>
    <row r="18" spans="1:6">
      <c r="A18" s="1" t="s">
        <v>19</v>
      </c>
      <c r="B18" s="1" t="s">
        <v>277</v>
      </c>
      <c r="C18" s="8">
        <v>2015</v>
      </c>
      <c r="D18" s="12" t="s">
        <v>4</v>
      </c>
      <c r="E18" s="12" t="s">
        <v>16</v>
      </c>
      <c r="F18" s="31">
        <v>5.4255014099999999</v>
      </c>
    </row>
    <row r="19" spans="1:6">
      <c r="A19" s="1" t="s">
        <v>20</v>
      </c>
      <c r="B19" s="1" t="s">
        <v>278</v>
      </c>
      <c r="C19" s="8">
        <v>2015</v>
      </c>
      <c r="D19" s="12" t="s">
        <v>4</v>
      </c>
      <c r="E19" s="12" t="s">
        <v>16</v>
      </c>
      <c r="F19" s="31">
        <v>3.7295940700000001</v>
      </c>
    </row>
    <row r="20" spans="1:6">
      <c r="A20" s="1" t="s">
        <v>21</v>
      </c>
      <c r="B20" s="1" t="s">
        <v>279</v>
      </c>
      <c r="C20" s="8">
        <v>2015</v>
      </c>
      <c r="D20" s="12" t="s">
        <v>4</v>
      </c>
      <c r="E20" s="12" t="s">
        <v>16</v>
      </c>
      <c r="F20" s="31">
        <v>4.5170065299999997</v>
      </c>
    </row>
    <row r="21" spans="1:6">
      <c r="A21" s="1" t="s">
        <v>22</v>
      </c>
      <c r="B21" s="1" t="s">
        <v>280</v>
      </c>
      <c r="C21" s="8">
        <v>2015</v>
      </c>
      <c r="D21" s="12" t="s">
        <v>4</v>
      </c>
      <c r="E21" s="12" t="s">
        <v>16</v>
      </c>
      <c r="F21" s="31">
        <v>3.8805669100000002</v>
      </c>
    </row>
    <row r="22" spans="1:6">
      <c r="A22" s="1" t="s">
        <v>23</v>
      </c>
      <c r="B22" s="1" t="s">
        <v>281</v>
      </c>
      <c r="C22" s="8">
        <v>2015</v>
      </c>
      <c r="D22" s="12" t="s">
        <v>4</v>
      </c>
      <c r="E22" s="12" t="s">
        <v>16</v>
      </c>
      <c r="F22" s="31">
        <v>1.816271</v>
      </c>
    </row>
    <row r="23" spans="1:6">
      <c r="A23" s="1" t="s">
        <v>24</v>
      </c>
      <c r="B23" s="1" t="s">
        <v>282</v>
      </c>
      <c r="C23" s="8">
        <v>2015</v>
      </c>
      <c r="D23" s="12" t="s">
        <v>4</v>
      </c>
      <c r="E23" s="12" t="s">
        <v>16</v>
      </c>
      <c r="F23" s="31">
        <v>2.4225107299999999</v>
      </c>
    </row>
    <row r="24" spans="1:6">
      <c r="A24" s="1" t="s">
        <v>25</v>
      </c>
      <c r="B24" s="1" t="s">
        <v>283</v>
      </c>
      <c r="C24" s="8">
        <v>2015</v>
      </c>
      <c r="D24" s="12" t="s">
        <v>4</v>
      </c>
      <c r="E24" s="12" t="s">
        <v>16</v>
      </c>
      <c r="F24" s="31">
        <v>5.0735520100000002</v>
      </c>
    </row>
    <row r="25" spans="1:6">
      <c r="A25" s="1" t="s">
        <v>26</v>
      </c>
      <c r="B25" s="1" t="s">
        <v>284</v>
      </c>
      <c r="C25" s="8">
        <v>2015</v>
      </c>
      <c r="D25" s="12" t="s">
        <v>4</v>
      </c>
      <c r="E25" s="12" t="s">
        <v>16</v>
      </c>
      <c r="F25" s="31">
        <v>7.0825570400000002</v>
      </c>
    </row>
    <row r="26" spans="1:6">
      <c r="A26" s="1" t="s">
        <v>27</v>
      </c>
      <c r="B26" s="1" t="s">
        <v>285</v>
      </c>
      <c r="C26" s="8">
        <v>2015</v>
      </c>
      <c r="D26" s="12" t="s">
        <v>4</v>
      </c>
      <c r="E26" s="12" t="s">
        <v>16</v>
      </c>
      <c r="F26" s="31">
        <v>3.62550163</v>
      </c>
    </row>
    <row r="27" spans="1:6">
      <c r="A27" s="1" t="s">
        <v>28</v>
      </c>
      <c r="B27" s="1" t="s">
        <v>286</v>
      </c>
      <c r="C27" s="8">
        <v>2015</v>
      </c>
      <c r="D27" s="12" t="s">
        <v>4</v>
      </c>
      <c r="E27" s="12" t="s">
        <v>16</v>
      </c>
      <c r="F27" s="31">
        <v>9.4502601300000002</v>
      </c>
    </row>
    <row r="28" spans="1:6">
      <c r="A28" s="1" t="s">
        <v>29</v>
      </c>
      <c r="B28" s="1" t="s">
        <v>287</v>
      </c>
      <c r="C28" s="8">
        <v>2015</v>
      </c>
      <c r="D28" s="12" t="s">
        <v>4</v>
      </c>
      <c r="E28" s="12" t="s">
        <v>16</v>
      </c>
      <c r="F28" s="31">
        <v>6.8983351800000001</v>
      </c>
    </row>
    <row r="29" spans="1:6">
      <c r="A29" s="1" t="s">
        <v>30</v>
      </c>
      <c r="B29" s="1" t="s">
        <v>288</v>
      </c>
      <c r="C29" s="8">
        <v>2015</v>
      </c>
      <c r="D29" s="12" t="s">
        <v>4</v>
      </c>
      <c r="E29" s="12" t="s">
        <v>16</v>
      </c>
      <c r="F29" s="31">
        <v>3.5033213499999998</v>
      </c>
    </row>
    <row r="30" spans="1:6">
      <c r="A30" s="1" t="s">
        <v>31</v>
      </c>
      <c r="B30" s="1" t="s">
        <v>289</v>
      </c>
      <c r="C30" s="8">
        <v>2015</v>
      </c>
      <c r="D30" s="12" t="s">
        <v>4</v>
      </c>
      <c r="E30" s="12" t="s">
        <v>16</v>
      </c>
      <c r="F30" s="31">
        <v>4.8644826700000001</v>
      </c>
    </row>
    <row r="31" spans="1:6">
      <c r="A31" s="1" t="s">
        <v>32</v>
      </c>
      <c r="B31" s="1" t="s">
        <v>290</v>
      </c>
      <c r="C31" s="8">
        <v>2015</v>
      </c>
      <c r="D31" s="12" t="s">
        <v>4</v>
      </c>
      <c r="E31" s="12" t="s">
        <v>16</v>
      </c>
      <c r="F31" s="31">
        <v>7.3348085300000001</v>
      </c>
    </row>
    <row r="32" spans="1:6">
      <c r="A32" s="1" t="s">
        <v>33</v>
      </c>
      <c r="B32" s="1" t="s">
        <v>291</v>
      </c>
      <c r="C32" s="8">
        <v>2015</v>
      </c>
      <c r="D32" s="12" t="s">
        <v>4</v>
      </c>
      <c r="E32" s="12" t="s">
        <v>16</v>
      </c>
      <c r="F32" s="31">
        <v>2.6452304299999998</v>
      </c>
    </row>
    <row r="33" spans="1:6">
      <c r="A33" s="1" t="s">
        <v>34</v>
      </c>
      <c r="B33" s="1" t="s">
        <v>292</v>
      </c>
      <c r="C33" s="8">
        <v>2015</v>
      </c>
      <c r="D33" s="12" t="s">
        <v>4</v>
      </c>
      <c r="E33" s="12" t="s">
        <v>16</v>
      </c>
      <c r="F33" s="31">
        <v>2.2078145400000002</v>
      </c>
    </row>
    <row r="34" spans="1:6">
      <c r="A34" s="1" t="s">
        <v>35</v>
      </c>
      <c r="B34" s="1" t="s">
        <v>293</v>
      </c>
      <c r="C34" s="8">
        <v>2015</v>
      </c>
      <c r="D34" s="12" t="s">
        <v>4</v>
      </c>
      <c r="E34" s="12" t="s">
        <v>16</v>
      </c>
      <c r="F34" s="31">
        <v>4.9946900200000002</v>
      </c>
    </row>
    <row r="35" spans="1:6">
      <c r="A35" s="3" t="s">
        <v>3</v>
      </c>
      <c r="B35" s="1" t="s">
        <v>261</v>
      </c>
      <c r="C35" s="8">
        <v>2016</v>
      </c>
      <c r="D35" s="12" t="s">
        <v>4</v>
      </c>
      <c r="E35" s="12" t="s">
        <v>16</v>
      </c>
      <c r="F35" s="31">
        <v>3.254691464</v>
      </c>
    </row>
    <row r="36" spans="1:6">
      <c r="A36" s="3" t="s">
        <v>4</v>
      </c>
      <c r="B36" s="1" t="s">
        <v>262</v>
      </c>
      <c r="C36" s="8">
        <v>2016</v>
      </c>
      <c r="D36" s="12" t="s">
        <v>4</v>
      </c>
      <c r="E36" s="12" t="s">
        <v>16</v>
      </c>
      <c r="F36" s="31">
        <v>5.1648281110000003</v>
      </c>
    </row>
    <row r="37" spans="1:6">
      <c r="A37" s="1" t="s">
        <v>5</v>
      </c>
      <c r="B37" s="1" t="s">
        <v>263</v>
      </c>
      <c r="C37" s="8">
        <v>2016</v>
      </c>
      <c r="D37" s="12" t="s">
        <v>4</v>
      </c>
      <c r="E37" s="12" t="s">
        <v>16</v>
      </c>
      <c r="F37" s="31">
        <v>1.7629766099999999</v>
      </c>
    </row>
    <row r="38" spans="1:6">
      <c r="A38" s="1" t="s">
        <v>6</v>
      </c>
      <c r="B38" s="1" t="s">
        <v>264</v>
      </c>
      <c r="C38" s="8">
        <v>2016</v>
      </c>
      <c r="D38" s="12" t="s">
        <v>4</v>
      </c>
      <c r="E38" s="12" t="s">
        <v>16</v>
      </c>
      <c r="F38" s="31">
        <v>5.4274452340000003</v>
      </c>
    </row>
    <row r="39" spans="1:6">
      <c r="A39" s="1" t="s">
        <v>7</v>
      </c>
      <c r="B39" s="1" t="s">
        <v>265</v>
      </c>
      <c r="C39" s="8">
        <v>2016</v>
      </c>
      <c r="D39" s="12" t="s">
        <v>4</v>
      </c>
      <c r="E39" s="12" t="s">
        <v>16</v>
      </c>
      <c r="F39" s="31">
        <v>4.9280293449999997</v>
      </c>
    </row>
    <row r="40" spans="1:6">
      <c r="A40" s="1" t="s">
        <v>8</v>
      </c>
      <c r="B40" s="1" t="s">
        <v>266</v>
      </c>
      <c r="C40" s="8">
        <v>2016</v>
      </c>
      <c r="D40" s="12" t="s">
        <v>4</v>
      </c>
      <c r="E40" s="12" t="s">
        <v>16</v>
      </c>
      <c r="F40" s="31">
        <v>2.2674529799999998</v>
      </c>
    </row>
    <row r="41" spans="1:6">
      <c r="A41" s="1" t="s">
        <v>9</v>
      </c>
      <c r="B41" s="1" t="s">
        <v>267</v>
      </c>
      <c r="C41" s="8">
        <v>2016</v>
      </c>
      <c r="D41" s="12" t="s">
        <v>4</v>
      </c>
      <c r="E41" s="12" t="s">
        <v>16</v>
      </c>
      <c r="F41" s="31">
        <v>4.491855449</v>
      </c>
    </row>
    <row r="42" spans="1:6">
      <c r="A42" s="1" t="s">
        <v>10</v>
      </c>
      <c r="B42" s="1" t="s">
        <v>268</v>
      </c>
      <c r="C42" s="8">
        <v>2016</v>
      </c>
      <c r="D42" s="12" t="s">
        <v>4</v>
      </c>
      <c r="E42" s="12" t="s">
        <v>16</v>
      </c>
      <c r="F42" s="31">
        <v>1.427526871</v>
      </c>
    </row>
    <row r="43" spans="1:6">
      <c r="A43" s="1" t="s">
        <v>11</v>
      </c>
      <c r="B43" s="1" t="s">
        <v>269</v>
      </c>
      <c r="C43" s="8">
        <v>2016</v>
      </c>
      <c r="D43" s="12" t="s">
        <v>4</v>
      </c>
      <c r="E43" s="12" t="s">
        <v>16</v>
      </c>
      <c r="F43" s="31">
        <v>7.8368703379999998</v>
      </c>
    </row>
    <row r="44" spans="1:6">
      <c r="A44" s="1" t="s">
        <v>12</v>
      </c>
      <c r="B44" s="1" t="s">
        <v>270</v>
      </c>
      <c r="C44" s="8">
        <v>2016</v>
      </c>
      <c r="D44" s="12" t="s">
        <v>4</v>
      </c>
      <c r="E44" s="12" t="s">
        <v>16</v>
      </c>
      <c r="F44" s="31">
        <v>2.429867937</v>
      </c>
    </row>
    <row r="45" spans="1:6">
      <c r="A45" s="1" t="s">
        <v>13</v>
      </c>
      <c r="B45" s="1" t="s">
        <v>271</v>
      </c>
      <c r="C45" s="8">
        <v>2016</v>
      </c>
      <c r="D45" s="12" t="s">
        <v>4</v>
      </c>
      <c r="E45" s="12" t="s">
        <v>16</v>
      </c>
      <c r="F45" s="31">
        <v>6.492919111</v>
      </c>
    </row>
    <row r="46" spans="1:6">
      <c r="A46" s="1" t="s">
        <v>14</v>
      </c>
      <c r="B46" s="1" t="s">
        <v>272</v>
      </c>
      <c r="C46" s="8">
        <v>2016</v>
      </c>
      <c r="D46" s="12" t="s">
        <v>4</v>
      </c>
      <c r="E46" s="12" t="s">
        <v>16</v>
      </c>
      <c r="F46" s="31">
        <v>3.1012989270000002</v>
      </c>
    </row>
    <row r="47" spans="1:6">
      <c r="A47" s="1" t="s">
        <v>15</v>
      </c>
      <c r="B47" s="1" t="s">
        <v>273</v>
      </c>
      <c r="C47" s="8">
        <v>2016</v>
      </c>
      <c r="D47" s="12" t="s">
        <v>4</v>
      </c>
      <c r="E47" s="12" t="s">
        <v>16</v>
      </c>
      <c r="F47" s="31">
        <v>1.6123154209999999</v>
      </c>
    </row>
    <row r="48" spans="1:6">
      <c r="A48" s="1" t="s">
        <v>16</v>
      </c>
      <c r="B48" s="1" t="s">
        <v>274</v>
      </c>
      <c r="C48" s="8">
        <v>2016</v>
      </c>
      <c r="D48" s="12" t="s">
        <v>4</v>
      </c>
      <c r="E48" s="12" t="s">
        <v>16</v>
      </c>
      <c r="F48" s="31">
        <v>1.054868114</v>
      </c>
    </row>
    <row r="49" spans="1:6">
      <c r="A49" s="1" t="s">
        <v>17</v>
      </c>
      <c r="B49" s="1" t="s">
        <v>275</v>
      </c>
      <c r="C49" s="8">
        <v>2016</v>
      </c>
      <c r="D49" s="12" t="s">
        <v>4</v>
      </c>
      <c r="E49" s="12" t="s">
        <v>16</v>
      </c>
      <c r="F49" s="31">
        <v>3.7363664519999999</v>
      </c>
    </row>
    <row r="50" spans="1:6">
      <c r="A50" s="1" t="s">
        <v>18</v>
      </c>
      <c r="B50" s="1" t="s">
        <v>276</v>
      </c>
      <c r="C50" s="8">
        <v>2016</v>
      </c>
      <c r="D50" s="12" t="s">
        <v>4</v>
      </c>
      <c r="E50" s="12" t="s">
        <v>16</v>
      </c>
      <c r="F50" s="31">
        <v>0.654320499</v>
      </c>
    </row>
    <row r="51" spans="1:6">
      <c r="A51" s="1" t="s">
        <v>19</v>
      </c>
      <c r="B51" s="1" t="s">
        <v>277</v>
      </c>
      <c r="C51" s="26">
        <v>2016</v>
      </c>
      <c r="D51" s="12" t="s">
        <v>4</v>
      </c>
      <c r="E51" s="12" t="s">
        <v>16</v>
      </c>
      <c r="F51" s="31">
        <v>6.104811937</v>
      </c>
    </row>
    <row r="52" spans="1:6">
      <c r="A52" s="1" t="s">
        <v>20</v>
      </c>
      <c r="B52" s="1" t="s">
        <v>278</v>
      </c>
      <c r="C52" s="26">
        <v>2016</v>
      </c>
      <c r="D52" s="12" t="s">
        <v>4</v>
      </c>
      <c r="E52" s="12" t="s">
        <v>16</v>
      </c>
      <c r="F52" s="31">
        <v>3.4787644449999999</v>
      </c>
    </row>
    <row r="53" spans="1:6">
      <c r="A53" s="1" t="s">
        <v>21</v>
      </c>
      <c r="B53" s="1" t="s">
        <v>279</v>
      </c>
      <c r="C53" s="26">
        <v>2016</v>
      </c>
      <c r="D53" s="12" t="s">
        <v>4</v>
      </c>
      <c r="E53" s="12" t="s">
        <v>16</v>
      </c>
      <c r="F53" s="31">
        <v>4.4458092899999997</v>
      </c>
    </row>
    <row r="54" spans="1:6">
      <c r="A54" s="1" t="s">
        <v>22</v>
      </c>
      <c r="B54" s="1" t="s">
        <v>280</v>
      </c>
      <c r="C54" s="26">
        <v>2016</v>
      </c>
      <c r="D54" s="12" t="s">
        <v>4</v>
      </c>
      <c r="E54" s="12" t="s">
        <v>16</v>
      </c>
      <c r="F54" s="31">
        <v>4.6277031690000001</v>
      </c>
    </row>
    <row r="55" spans="1:6">
      <c r="A55" s="1" t="s">
        <v>23</v>
      </c>
      <c r="B55" s="1" t="s">
        <v>281</v>
      </c>
      <c r="C55" s="26">
        <v>2016</v>
      </c>
      <c r="D55" s="12" t="s">
        <v>4</v>
      </c>
      <c r="E55" s="12" t="s">
        <v>16</v>
      </c>
      <c r="F55" s="31">
        <v>1.6804670909999999</v>
      </c>
    </row>
    <row r="56" spans="1:6">
      <c r="A56" s="1" t="s">
        <v>24</v>
      </c>
      <c r="B56" s="1" t="s">
        <v>282</v>
      </c>
      <c r="C56" s="26">
        <v>2016</v>
      </c>
      <c r="D56" s="12" t="s">
        <v>4</v>
      </c>
      <c r="E56" s="12" t="s">
        <v>16</v>
      </c>
      <c r="F56" s="31">
        <v>1.96975962</v>
      </c>
    </row>
    <row r="57" spans="1:6">
      <c r="A57" s="1" t="s">
        <v>25</v>
      </c>
      <c r="B57" s="1" t="s">
        <v>283</v>
      </c>
      <c r="C57" s="26">
        <v>2016</v>
      </c>
      <c r="D57" s="12" t="s">
        <v>4</v>
      </c>
      <c r="E57" s="12" t="s">
        <v>16</v>
      </c>
      <c r="F57" s="31">
        <v>5.2986874869999996</v>
      </c>
    </row>
    <row r="58" spans="1:6">
      <c r="A58" s="1" t="s">
        <v>26</v>
      </c>
      <c r="B58" s="1" t="s">
        <v>284</v>
      </c>
      <c r="C58" s="26">
        <v>2016</v>
      </c>
      <c r="D58" s="12" t="s">
        <v>4</v>
      </c>
      <c r="E58" s="12" t="s">
        <v>16</v>
      </c>
      <c r="F58" s="31">
        <v>5.6871916779999996</v>
      </c>
    </row>
    <row r="59" spans="1:6">
      <c r="A59" s="1" t="s">
        <v>27</v>
      </c>
      <c r="B59" s="1" t="s">
        <v>285</v>
      </c>
      <c r="C59" s="26">
        <v>2016</v>
      </c>
      <c r="D59" s="12" t="s">
        <v>4</v>
      </c>
      <c r="E59" s="12" t="s">
        <v>16</v>
      </c>
      <c r="F59" s="31">
        <v>4.242380882</v>
      </c>
    </row>
    <row r="60" spans="1:6">
      <c r="A60" s="1" t="s">
        <v>28</v>
      </c>
      <c r="B60" s="1" t="s">
        <v>286</v>
      </c>
      <c r="C60" s="26">
        <v>2016</v>
      </c>
      <c r="D60" s="12" t="s">
        <v>4</v>
      </c>
      <c r="E60" s="12" t="s">
        <v>16</v>
      </c>
      <c r="F60" s="31">
        <v>8.3623473990000008</v>
      </c>
    </row>
    <row r="61" spans="1:6">
      <c r="A61" s="1" t="s">
        <v>29</v>
      </c>
      <c r="B61" s="1" t="s">
        <v>287</v>
      </c>
      <c r="C61" s="26">
        <v>2016</v>
      </c>
      <c r="D61" s="12" t="s">
        <v>4</v>
      </c>
      <c r="E61" s="12" t="s">
        <v>16</v>
      </c>
      <c r="F61" s="31">
        <v>7.9037426789999996</v>
      </c>
    </row>
    <row r="62" spans="1:6">
      <c r="A62" s="1" t="s">
        <v>30</v>
      </c>
      <c r="B62" s="1" t="s">
        <v>288</v>
      </c>
      <c r="C62" s="26">
        <v>2016</v>
      </c>
      <c r="D62" s="12" t="s">
        <v>4</v>
      </c>
      <c r="E62" s="12" t="s">
        <v>16</v>
      </c>
      <c r="F62" s="31">
        <v>2.5637133639999998</v>
      </c>
    </row>
    <row r="63" spans="1:6">
      <c r="A63" s="1" t="s">
        <v>31</v>
      </c>
      <c r="B63" s="1" t="s">
        <v>289</v>
      </c>
      <c r="C63" s="26">
        <v>2016</v>
      </c>
      <c r="D63" s="12" t="s">
        <v>4</v>
      </c>
      <c r="E63" s="12" t="s">
        <v>16</v>
      </c>
      <c r="F63" s="31">
        <v>4.9332256719999998</v>
      </c>
    </row>
    <row r="64" spans="1:6">
      <c r="A64" s="1" t="s">
        <v>32</v>
      </c>
      <c r="B64" s="1" t="s">
        <v>290</v>
      </c>
      <c r="C64" s="26">
        <v>2016</v>
      </c>
      <c r="D64" s="12" t="s">
        <v>4</v>
      </c>
      <c r="E64" s="12" t="s">
        <v>16</v>
      </c>
      <c r="F64" s="31">
        <v>5.7059604459999997</v>
      </c>
    </row>
    <row r="65" spans="1:6">
      <c r="A65" s="1" t="s">
        <v>33</v>
      </c>
      <c r="B65" s="1" t="s">
        <v>291</v>
      </c>
      <c r="C65" s="26">
        <v>2016</v>
      </c>
      <c r="D65" s="12" t="s">
        <v>4</v>
      </c>
      <c r="E65" s="12" t="s">
        <v>16</v>
      </c>
      <c r="F65" s="31">
        <v>2.0561289540000001</v>
      </c>
    </row>
    <row r="66" spans="1:6">
      <c r="A66" s="1" t="s">
        <v>34</v>
      </c>
      <c r="B66" s="1" t="s">
        <v>292</v>
      </c>
      <c r="C66" s="26">
        <v>2016</v>
      </c>
      <c r="D66" s="12" t="s">
        <v>4</v>
      </c>
      <c r="E66" s="12" t="s">
        <v>16</v>
      </c>
      <c r="F66" s="31">
        <v>2.2728506140000002</v>
      </c>
    </row>
    <row r="67" spans="1:6">
      <c r="A67" s="1" t="s">
        <v>35</v>
      </c>
      <c r="B67" s="1" t="s">
        <v>293</v>
      </c>
      <c r="C67" s="8">
        <v>2016</v>
      </c>
      <c r="D67" s="12" t="s">
        <v>4</v>
      </c>
      <c r="E67" s="12" t="s">
        <v>16</v>
      </c>
      <c r="F67" s="31">
        <v>6.6803779360000002</v>
      </c>
    </row>
    <row r="68" spans="1:6">
      <c r="A68" s="3" t="s">
        <v>3</v>
      </c>
      <c r="B68" s="1" t="s">
        <v>261</v>
      </c>
      <c r="C68" s="8">
        <v>2017</v>
      </c>
      <c r="D68" s="12" t="s">
        <v>4</v>
      </c>
      <c r="E68" s="12" t="s">
        <v>16</v>
      </c>
      <c r="F68" s="31">
        <v>3.0868643709999999</v>
      </c>
    </row>
    <row r="69" spans="1:6">
      <c r="A69" s="3" t="s">
        <v>4</v>
      </c>
      <c r="B69" s="1" t="s">
        <v>262</v>
      </c>
      <c r="C69" s="8">
        <v>2017</v>
      </c>
      <c r="D69" s="12" t="s">
        <v>4</v>
      </c>
      <c r="E69" s="12" t="s">
        <v>16</v>
      </c>
      <c r="F69" s="31">
        <v>4.651899792</v>
      </c>
    </row>
    <row r="70" spans="1:6">
      <c r="A70" s="1" t="s">
        <v>5</v>
      </c>
      <c r="B70" s="1" t="s">
        <v>263</v>
      </c>
      <c r="C70" s="8">
        <v>2017</v>
      </c>
      <c r="D70" s="12" t="s">
        <v>4</v>
      </c>
      <c r="E70" s="12" t="s">
        <v>16</v>
      </c>
      <c r="F70" s="31">
        <v>1.6460325419999999</v>
      </c>
    </row>
    <row r="71" spans="1:6">
      <c r="A71" s="1" t="s">
        <v>6</v>
      </c>
      <c r="B71" s="1" t="s">
        <v>264</v>
      </c>
      <c r="C71" s="8">
        <v>2017</v>
      </c>
      <c r="D71" s="12" t="s">
        <v>4</v>
      </c>
      <c r="E71" s="12" t="s">
        <v>16</v>
      </c>
      <c r="F71" s="31">
        <v>5.1705622660000001</v>
      </c>
    </row>
    <row r="72" spans="1:6">
      <c r="A72" s="1" t="s">
        <v>7</v>
      </c>
      <c r="B72" s="1" t="s">
        <v>265</v>
      </c>
      <c r="C72" s="8">
        <v>2017</v>
      </c>
      <c r="D72" s="12" t="s">
        <v>4</v>
      </c>
      <c r="E72" s="12" t="s">
        <v>16</v>
      </c>
      <c r="F72" s="31">
        <v>3.2615854670000002</v>
      </c>
    </row>
    <row r="73" spans="1:6">
      <c r="A73" s="1" t="s">
        <v>8</v>
      </c>
      <c r="B73" s="1" t="s">
        <v>266</v>
      </c>
      <c r="C73" s="8">
        <v>2017</v>
      </c>
      <c r="D73" s="12" t="s">
        <v>4</v>
      </c>
      <c r="E73" s="12" t="s">
        <v>16</v>
      </c>
      <c r="F73" s="31">
        <v>3.1089572950000002</v>
      </c>
    </row>
    <row r="74" spans="1:6">
      <c r="A74" s="1" t="s">
        <v>9</v>
      </c>
      <c r="B74" s="1" t="s">
        <v>267</v>
      </c>
      <c r="C74" s="8">
        <v>2017</v>
      </c>
      <c r="D74" s="12" t="s">
        <v>4</v>
      </c>
      <c r="E74" s="12" t="s">
        <v>16</v>
      </c>
      <c r="F74" s="31">
        <v>3.7453033229999999</v>
      </c>
    </row>
    <row r="75" spans="1:6">
      <c r="A75" s="1" t="s">
        <v>10</v>
      </c>
      <c r="B75" s="1" t="s">
        <v>268</v>
      </c>
      <c r="C75" s="8">
        <v>2017</v>
      </c>
      <c r="D75" s="12" t="s">
        <v>4</v>
      </c>
      <c r="E75" s="12" t="s">
        <v>16</v>
      </c>
      <c r="F75" s="31">
        <v>1.40527566</v>
      </c>
    </row>
    <row r="76" spans="1:6">
      <c r="A76" s="1" t="s">
        <v>11</v>
      </c>
      <c r="B76" s="1" t="s">
        <v>269</v>
      </c>
      <c r="C76" s="8">
        <v>2017</v>
      </c>
      <c r="D76" s="12" t="s">
        <v>4</v>
      </c>
      <c r="E76" s="12" t="s">
        <v>16</v>
      </c>
      <c r="F76" s="31">
        <v>7.2640577129999997</v>
      </c>
    </row>
    <row r="77" spans="1:6">
      <c r="A77" s="1" t="s">
        <v>12</v>
      </c>
      <c r="B77" s="1" t="s">
        <v>270</v>
      </c>
      <c r="C77" s="8">
        <v>2017</v>
      </c>
      <c r="D77" s="12" t="s">
        <v>4</v>
      </c>
      <c r="E77" s="12" t="s">
        <v>16</v>
      </c>
      <c r="F77" s="31">
        <v>2.132812087</v>
      </c>
    </row>
    <row r="78" spans="1:6">
      <c r="A78" s="1" t="s">
        <v>13</v>
      </c>
      <c r="B78" s="1" t="s">
        <v>271</v>
      </c>
      <c r="C78" s="8">
        <v>2017</v>
      </c>
      <c r="D78" s="12" t="s">
        <v>4</v>
      </c>
      <c r="E78" s="12" t="s">
        <v>16</v>
      </c>
      <c r="F78" s="31">
        <v>6.1005971990000001</v>
      </c>
    </row>
    <row r="79" spans="1:6">
      <c r="A79" s="1" t="s">
        <v>14</v>
      </c>
      <c r="B79" s="1" t="s">
        <v>272</v>
      </c>
      <c r="C79" s="8">
        <v>2017</v>
      </c>
      <c r="D79" s="12" t="s">
        <v>4</v>
      </c>
      <c r="E79" s="12" t="s">
        <v>16</v>
      </c>
      <c r="F79" s="31">
        <v>2.7069098330000001</v>
      </c>
    </row>
    <row r="80" spans="1:6">
      <c r="A80" s="1" t="s">
        <v>15</v>
      </c>
      <c r="B80" s="1" t="s">
        <v>273</v>
      </c>
      <c r="C80" s="8">
        <v>2017</v>
      </c>
      <c r="D80" s="12" t="s">
        <v>4</v>
      </c>
      <c r="E80" s="12" t="s">
        <v>16</v>
      </c>
      <c r="F80" s="31">
        <v>1.3004113450000001</v>
      </c>
    </row>
    <row r="81" spans="1:6">
      <c r="A81" s="1" t="s">
        <v>16</v>
      </c>
      <c r="B81" s="1" t="s">
        <v>274</v>
      </c>
      <c r="C81" s="8">
        <v>2017</v>
      </c>
      <c r="D81" s="12" t="s">
        <v>4</v>
      </c>
      <c r="E81" s="12" t="s">
        <v>16</v>
      </c>
      <c r="F81" s="31">
        <v>1.1420974079999999</v>
      </c>
    </row>
    <row r="82" spans="1:6">
      <c r="A82" s="1" t="s">
        <v>17</v>
      </c>
      <c r="B82" s="1" t="s">
        <v>275</v>
      </c>
      <c r="C82" s="8">
        <v>2017</v>
      </c>
      <c r="D82" s="12" t="s">
        <v>4</v>
      </c>
      <c r="E82" s="12" t="s">
        <v>16</v>
      </c>
      <c r="F82" s="31">
        <v>3.8776955200000001</v>
      </c>
    </row>
    <row r="83" spans="1:6">
      <c r="A83" s="1" t="s">
        <v>18</v>
      </c>
      <c r="B83" s="1" t="s">
        <v>276</v>
      </c>
      <c r="C83" s="8">
        <v>2017</v>
      </c>
      <c r="D83" s="12" t="s">
        <v>4</v>
      </c>
      <c r="E83" s="12" t="s">
        <v>16</v>
      </c>
      <c r="F83" s="31">
        <v>0.35584904899999997</v>
      </c>
    </row>
    <row r="84" spans="1:6">
      <c r="A84" s="1" t="s">
        <v>19</v>
      </c>
      <c r="B84" s="1" t="s">
        <v>277</v>
      </c>
      <c r="C84" s="8">
        <v>2017</v>
      </c>
      <c r="D84" s="12" t="s">
        <v>4</v>
      </c>
      <c r="E84" s="12" t="s">
        <v>16</v>
      </c>
      <c r="F84" s="31">
        <v>4.0026701410000003</v>
      </c>
    </row>
    <row r="85" spans="1:6">
      <c r="A85" s="1" t="s">
        <v>20</v>
      </c>
      <c r="B85" s="1" t="s">
        <v>278</v>
      </c>
      <c r="C85" s="8">
        <v>2017</v>
      </c>
      <c r="D85" s="12" t="s">
        <v>4</v>
      </c>
      <c r="E85" s="12" t="s">
        <v>16</v>
      </c>
      <c r="F85" s="31">
        <v>3.134564847</v>
      </c>
    </row>
    <row r="86" spans="1:6">
      <c r="A86" s="1" t="s">
        <v>21</v>
      </c>
      <c r="B86" s="1" t="s">
        <v>279</v>
      </c>
      <c r="C86" s="8">
        <v>2017</v>
      </c>
      <c r="D86" s="12" t="s">
        <v>4</v>
      </c>
      <c r="E86" s="12" t="s">
        <v>16</v>
      </c>
      <c r="F86" s="31">
        <v>4.4580762509999996</v>
      </c>
    </row>
    <row r="87" spans="1:6">
      <c r="A87" s="1" t="s">
        <v>22</v>
      </c>
      <c r="B87" s="1" t="s">
        <v>280</v>
      </c>
      <c r="C87" s="8">
        <v>2017</v>
      </c>
      <c r="D87" s="12" t="s">
        <v>4</v>
      </c>
      <c r="E87" s="12" t="s">
        <v>16</v>
      </c>
      <c r="F87" s="31">
        <v>4.1486473359999998</v>
      </c>
    </row>
    <row r="88" spans="1:6">
      <c r="A88" s="1" t="s">
        <v>23</v>
      </c>
      <c r="B88" s="1" t="s">
        <v>281</v>
      </c>
      <c r="C88" s="8">
        <v>2017</v>
      </c>
      <c r="D88" s="12" t="s">
        <v>4</v>
      </c>
      <c r="E88" s="12" t="s">
        <v>16</v>
      </c>
      <c r="F88" s="31">
        <v>1.375134812</v>
      </c>
    </row>
    <row r="89" spans="1:6">
      <c r="A89" s="1" t="s">
        <v>24</v>
      </c>
      <c r="B89" s="1" t="s">
        <v>282</v>
      </c>
      <c r="C89" s="8">
        <v>2017</v>
      </c>
      <c r="D89" s="12" t="s">
        <v>4</v>
      </c>
      <c r="E89" s="12" t="s">
        <v>16</v>
      </c>
      <c r="F89" s="31">
        <v>2.9937360750000002</v>
      </c>
    </row>
    <row r="90" spans="1:6">
      <c r="A90" s="1" t="s">
        <v>25</v>
      </c>
      <c r="B90" s="1" t="s">
        <v>283</v>
      </c>
      <c r="C90" s="8">
        <v>2017</v>
      </c>
      <c r="D90" s="12" t="s">
        <v>4</v>
      </c>
      <c r="E90" s="12" t="s">
        <v>16</v>
      </c>
      <c r="F90" s="31">
        <v>5.6581888139999998</v>
      </c>
    </row>
    <row r="91" spans="1:6">
      <c r="A91" s="1" t="s">
        <v>26</v>
      </c>
      <c r="B91" s="1" t="s">
        <v>284</v>
      </c>
      <c r="C91" s="8">
        <v>2017</v>
      </c>
      <c r="D91" s="12" t="s">
        <v>4</v>
      </c>
      <c r="E91" s="12" t="s">
        <v>16</v>
      </c>
      <c r="F91" s="31">
        <v>7.350367082</v>
      </c>
    </row>
    <row r="92" spans="1:6">
      <c r="A92" s="1" t="s">
        <v>27</v>
      </c>
      <c r="B92" s="1" t="s">
        <v>285</v>
      </c>
      <c r="C92" s="8">
        <v>2017</v>
      </c>
      <c r="D92" s="12" t="s">
        <v>4</v>
      </c>
      <c r="E92" s="12" t="s">
        <v>16</v>
      </c>
      <c r="F92" s="31">
        <v>4.1374016830000002</v>
      </c>
    </row>
    <row r="93" spans="1:6">
      <c r="A93" s="1" t="s">
        <v>28</v>
      </c>
      <c r="B93" s="1" t="s">
        <v>286</v>
      </c>
      <c r="C93" s="8">
        <v>2017</v>
      </c>
      <c r="D93" s="12" t="s">
        <v>4</v>
      </c>
      <c r="E93" s="12" t="s">
        <v>16</v>
      </c>
      <c r="F93" s="31">
        <v>8.9360277890000006</v>
      </c>
    </row>
    <row r="94" spans="1:6">
      <c r="A94" s="1" t="s">
        <v>29</v>
      </c>
      <c r="B94" s="1" t="s">
        <v>287</v>
      </c>
      <c r="C94" s="8">
        <v>2017</v>
      </c>
      <c r="D94" s="12" t="s">
        <v>4</v>
      </c>
      <c r="E94" s="12" t="s">
        <v>16</v>
      </c>
      <c r="F94" s="31">
        <v>7.4954166539999996</v>
      </c>
    </row>
    <row r="95" spans="1:6">
      <c r="A95" s="1" t="s">
        <v>30</v>
      </c>
      <c r="B95" s="1" t="s">
        <v>288</v>
      </c>
      <c r="C95" s="8">
        <v>2017</v>
      </c>
      <c r="D95" s="12" t="s">
        <v>4</v>
      </c>
      <c r="E95" s="12" t="s">
        <v>16</v>
      </c>
      <c r="F95" s="31">
        <v>1.930088961</v>
      </c>
    </row>
    <row r="96" spans="1:6">
      <c r="A96" s="1" t="s">
        <v>31</v>
      </c>
      <c r="B96" s="1" t="s">
        <v>289</v>
      </c>
      <c r="C96" s="8">
        <v>2017</v>
      </c>
      <c r="D96" s="12" t="s">
        <v>4</v>
      </c>
      <c r="E96" s="12" t="s">
        <v>16</v>
      </c>
      <c r="F96" s="31">
        <v>5.225793618</v>
      </c>
    </row>
    <row r="97" spans="1:6">
      <c r="A97" s="1" t="s">
        <v>32</v>
      </c>
      <c r="B97" s="1" t="s">
        <v>290</v>
      </c>
      <c r="C97" s="8">
        <v>2017</v>
      </c>
      <c r="D97" s="12" t="s">
        <v>4</v>
      </c>
      <c r="E97" s="12" t="s">
        <v>16</v>
      </c>
      <c r="F97" s="31">
        <v>9.0132585029999994</v>
      </c>
    </row>
    <row r="98" spans="1:6">
      <c r="A98" s="1" t="s">
        <v>33</v>
      </c>
      <c r="B98" s="1" t="s">
        <v>291</v>
      </c>
      <c r="C98" s="8">
        <v>2017</v>
      </c>
      <c r="D98" s="12" t="s">
        <v>4</v>
      </c>
      <c r="E98" s="12" t="s">
        <v>16</v>
      </c>
      <c r="F98" s="31">
        <v>1.6234985179999999</v>
      </c>
    </row>
    <row r="99" spans="1:6">
      <c r="A99" s="1" t="s">
        <v>34</v>
      </c>
      <c r="B99" s="1" t="s">
        <v>292</v>
      </c>
      <c r="C99" s="8">
        <v>2017</v>
      </c>
      <c r="D99" s="12" t="s">
        <v>4</v>
      </c>
      <c r="E99" s="12" t="s">
        <v>16</v>
      </c>
      <c r="F99" s="31">
        <v>1.8787905170000001</v>
      </c>
    </row>
    <row r="100" spans="1:6">
      <c r="A100" s="1" t="s">
        <v>35</v>
      </c>
      <c r="B100" s="1" t="s">
        <v>293</v>
      </c>
      <c r="C100" s="8">
        <v>2017</v>
      </c>
      <c r="D100" s="12" t="s">
        <v>4</v>
      </c>
      <c r="E100" s="12" t="s">
        <v>16</v>
      </c>
      <c r="F100" s="31">
        <v>5.0926837770000004</v>
      </c>
    </row>
    <row r="101" spans="1:6">
      <c r="A101" s="3" t="s">
        <v>3</v>
      </c>
      <c r="B101" s="1" t="s">
        <v>261</v>
      </c>
      <c r="C101" s="8">
        <v>2018</v>
      </c>
      <c r="D101" s="12" t="s">
        <v>4</v>
      </c>
      <c r="E101" s="12" t="s">
        <v>16</v>
      </c>
      <c r="F101" s="31">
        <v>2.9825785580000002</v>
      </c>
    </row>
    <row r="102" spans="1:6">
      <c r="A102" s="3" t="s">
        <v>4</v>
      </c>
      <c r="B102" s="1" t="s">
        <v>262</v>
      </c>
      <c r="C102" s="8">
        <v>2018</v>
      </c>
      <c r="D102" s="12" t="s">
        <v>4</v>
      </c>
      <c r="E102" s="12" t="s">
        <v>16</v>
      </c>
      <c r="F102" s="31">
        <v>5.301641933</v>
      </c>
    </row>
    <row r="103" spans="1:6">
      <c r="A103" s="1" t="s">
        <v>5</v>
      </c>
      <c r="B103" s="1" t="s">
        <v>263</v>
      </c>
      <c r="C103" s="8">
        <v>2018</v>
      </c>
      <c r="D103" s="12" t="s">
        <v>4</v>
      </c>
      <c r="E103" s="12" t="s">
        <v>16</v>
      </c>
      <c r="F103" s="31">
        <v>1.7039442330000001</v>
      </c>
    </row>
    <row r="104" spans="1:6">
      <c r="A104" s="1" t="s">
        <v>6</v>
      </c>
      <c r="B104" s="1" t="s">
        <v>264</v>
      </c>
      <c r="C104" s="8">
        <v>2018</v>
      </c>
      <c r="D104" s="12" t="s">
        <v>4</v>
      </c>
      <c r="E104" s="12" t="s">
        <v>16</v>
      </c>
      <c r="F104" s="31">
        <v>3.370958415</v>
      </c>
    </row>
    <row r="105" spans="1:6">
      <c r="A105" s="1" t="s">
        <v>7</v>
      </c>
      <c r="B105" s="1" t="s">
        <v>265</v>
      </c>
      <c r="C105" s="8">
        <v>2018</v>
      </c>
      <c r="D105" s="12" t="s">
        <v>4</v>
      </c>
      <c r="E105" s="12" t="s">
        <v>16</v>
      </c>
      <c r="F105" s="31">
        <v>2.4810843170000001</v>
      </c>
    </row>
    <row r="106" spans="1:6">
      <c r="A106" s="1" t="s">
        <v>8</v>
      </c>
      <c r="B106" s="1" t="s">
        <v>266</v>
      </c>
      <c r="C106" s="8">
        <v>2018</v>
      </c>
      <c r="D106" s="12" t="s">
        <v>4</v>
      </c>
      <c r="E106" s="12" t="s">
        <v>16</v>
      </c>
      <c r="F106" s="31">
        <v>3.0012608489999999</v>
      </c>
    </row>
    <row r="107" spans="1:6">
      <c r="A107" s="1" t="s">
        <v>9</v>
      </c>
      <c r="B107" s="1" t="s">
        <v>267</v>
      </c>
      <c r="C107" s="8">
        <v>2018</v>
      </c>
      <c r="D107" s="12" t="s">
        <v>4</v>
      </c>
      <c r="E107" s="12" t="s">
        <v>16</v>
      </c>
      <c r="F107" s="31">
        <v>2.8934690459999999</v>
      </c>
    </row>
    <row r="108" spans="1:6">
      <c r="A108" s="1" t="s">
        <v>10</v>
      </c>
      <c r="B108" s="1" t="s">
        <v>268</v>
      </c>
      <c r="C108" s="8">
        <v>2018</v>
      </c>
      <c r="D108" s="12" t="s">
        <v>4</v>
      </c>
      <c r="E108" s="12" t="s">
        <v>16</v>
      </c>
      <c r="F108" s="31">
        <v>1.4019021659999999</v>
      </c>
    </row>
    <row r="109" spans="1:6">
      <c r="A109" s="1" t="s">
        <v>11</v>
      </c>
      <c r="B109" s="1" t="s">
        <v>269</v>
      </c>
      <c r="C109" s="8">
        <v>2018</v>
      </c>
      <c r="D109" s="12" t="s">
        <v>4</v>
      </c>
      <c r="E109" s="12" t="s">
        <v>16</v>
      </c>
      <c r="F109" s="31">
        <v>7.2425203539999998</v>
      </c>
    </row>
    <row r="110" spans="1:6">
      <c r="A110" s="1" t="s">
        <v>12</v>
      </c>
      <c r="B110" s="1" t="s">
        <v>270</v>
      </c>
      <c r="C110" s="8">
        <v>2018</v>
      </c>
      <c r="D110" s="12" t="s">
        <v>4</v>
      </c>
      <c r="E110" s="12" t="s">
        <v>16</v>
      </c>
      <c r="F110" s="31">
        <v>2.466433554</v>
      </c>
    </row>
    <row r="111" spans="1:6">
      <c r="A111" s="1" t="s">
        <v>13</v>
      </c>
      <c r="B111" s="1" t="s">
        <v>271</v>
      </c>
      <c r="C111" s="8">
        <v>2018</v>
      </c>
      <c r="D111" s="12" t="s">
        <v>4</v>
      </c>
      <c r="E111" s="12" t="s">
        <v>16</v>
      </c>
      <c r="F111" s="31">
        <v>5.6630691659999997</v>
      </c>
    </row>
    <row r="112" spans="1:6">
      <c r="A112" s="1" t="s">
        <v>14</v>
      </c>
      <c r="B112" s="1" t="s">
        <v>272</v>
      </c>
      <c r="C112" s="8">
        <v>2018</v>
      </c>
      <c r="D112" s="12" t="s">
        <v>4</v>
      </c>
      <c r="E112" s="12" t="s">
        <v>16</v>
      </c>
      <c r="F112" s="31">
        <v>3.0732989979999998</v>
      </c>
    </row>
    <row r="113" spans="1:6">
      <c r="A113" s="1" t="s">
        <v>15</v>
      </c>
      <c r="B113" s="1" t="s">
        <v>273</v>
      </c>
      <c r="C113" s="8">
        <v>2018</v>
      </c>
      <c r="D113" s="12" t="s">
        <v>4</v>
      </c>
      <c r="E113" s="12" t="s">
        <v>16</v>
      </c>
      <c r="F113" s="31">
        <v>1.542813204</v>
      </c>
    </row>
    <row r="114" spans="1:6">
      <c r="A114" s="1" t="s">
        <v>16</v>
      </c>
      <c r="B114" s="1" t="s">
        <v>274</v>
      </c>
      <c r="C114" s="8">
        <v>2018</v>
      </c>
      <c r="D114" s="12" t="s">
        <v>4</v>
      </c>
      <c r="E114" s="12" t="s">
        <v>16</v>
      </c>
      <c r="F114" s="31">
        <v>1.1943237769999999</v>
      </c>
    </row>
    <row r="115" spans="1:6">
      <c r="A115" s="1" t="s">
        <v>17</v>
      </c>
      <c r="B115" s="1" t="s">
        <v>275</v>
      </c>
      <c r="C115" s="8">
        <v>2018</v>
      </c>
      <c r="D115" s="12" t="s">
        <v>4</v>
      </c>
      <c r="E115" s="12" t="s">
        <v>16</v>
      </c>
      <c r="F115" s="31">
        <v>4.2602304090000001</v>
      </c>
    </row>
    <row r="116" spans="1:6">
      <c r="A116" s="1" t="s">
        <v>18</v>
      </c>
      <c r="B116" s="1" t="s">
        <v>276</v>
      </c>
      <c r="C116" s="8">
        <v>2018</v>
      </c>
      <c r="D116" s="12" t="s">
        <v>4</v>
      </c>
      <c r="E116" s="12" t="s">
        <v>16</v>
      </c>
      <c r="F116" s="31">
        <v>0.28727771299999999</v>
      </c>
    </row>
    <row r="117" spans="1:6">
      <c r="A117" s="1" t="s">
        <v>19</v>
      </c>
      <c r="B117" s="1" t="s">
        <v>277</v>
      </c>
      <c r="C117" s="8">
        <v>2018</v>
      </c>
      <c r="D117" s="12" t="s">
        <v>4</v>
      </c>
      <c r="E117" s="12" t="s">
        <v>16</v>
      </c>
      <c r="F117" s="31">
        <v>3.5943383500000001</v>
      </c>
    </row>
    <row r="118" spans="1:6">
      <c r="A118" s="1" t="s">
        <v>20</v>
      </c>
      <c r="B118" s="1" t="s">
        <v>278</v>
      </c>
      <c r="C118" s="8">
        <v>2018</v>
      </c>
      <c r="D118" s="12" t="s">
        <v>4</v>
      </c>
      <c r="E118" s="12" t="s">
        <v>16</v>
      </c>
      <c r="F118" s="31">
        <v>3.3991043360000002</v>
      </c>
    </row>
    <row r="119" spans="1:6">
      <c r="A119" s="1" t="s">
        <v>21</v>
      </c>
      <c r="B119" s="1" t="s">
        <v>279</v>
      </c>
      <c r="C119" s="8">
        <v>2018</v>
      </c>
      <c r="D119" s="12" t="s">
        <v>4</v>
      </c>
      <c r="E119" s="12" t="s">
        <v>16</v>
      </c>
      <c r="F119" s="31">
        <v>3.353660241</v>
      </c>
    </row>
    <row r="120" spans="1:6">
      <c r="A120" s="1" t="s">
        <v>22</v>
      </c>
      <c r="B120" s="1" t="s">
        <v>280</v>
      </c>
      <c r="C120" s="8">
        <v>2018</v>
      </c>
      <c r="D120" s="12" t="s">
        <v>4</v>
      </c>
      <c r="E120" s="12" t="s">
        <v>16</v>
      </c>
      <c r="F120" s="31">
        <v>4.1981004789999998</v>
      </c>
    </row>
    <row r="121" spans="1:6">
      <c r="A121" s="1" t="s">
        <v>23</v>
      </c>
      <c r="B121" s="1" t="s">
        <v>281</v>
      </c>
      <c r="C121" s="8">
        <v>2018</v>
      </c>
      <c r="D121" s="12" t="s">
        <v>4</v>
      </c>
      <c r="E121" s="12" t="s">
        <v>16</v>
      </c>
      <c r="F121" s="31">
        <v>0.87869215499999997</v>
      </c>
    </row>
    <row r="122" spans="1:6">
      <c r="A122" s="1" t="s">
        <v>24</v>
      </c>
      <c r="B122" s="1" t="s">
        <v>282</v>
      </c>
      <c r="C122" s="8">
        <v>2018</v>
      </c>
      <c r="D122" s="12" t="s">
        <v>4</v>
      </c>
      <c r="E122" s="12" t="s">
        <v>16</v>
      </c>
      <c r="F122" s="31">
        <v>3.1795918360000002</v>
      </c>
    </row>
    <row r="123" spans="1:6">
      <c r="A123" s="1" t="s">
        <v>25</v>
      </c>
      <c r="B123" s="1" t="s">
        <v>283</v>
      </c>
      <c r="C123" s="8">
        <v>2018</v>
      </c>
      <c r="D123" s="12" t="s">
        <v>4</v>
      </c>
      <c r="E123" s="12" t="s">
        <v>16</v>
      </c>
      <c r="F123" s="31">
        <v>6.6425895539999997</v>
      </c>
    </row>
    <row r="124" spans="1:6">
      <c r="A124" s="1" t="s">
        <v>26</v>
      </c>
      <c r="B124" s="1" t="s">
        <v>284</v>
      </c>
      <c r="C124" s="8">
        <v>2018</v>
      </c>
      <c r="D124" s="12" t="s">
        <v>4</v>
      </c>
      <c r="E124" s="12" t="s">
        <v>16</v>
      </c>
      <c r="F124" s="31">
        <v>4.193924644</v>
      </c>
    </row>
    <row r="125" spans="1:6">
      <c r="A125" s="1" t="s">
        <v>27</v>
      </c>
      <c r="B125" s="1" t="s">
        <v>285</v>
      </c>
      <c r="C125" s="8">
        <v>2018</v>
      </c>
      <c r="D125" s="12" t="s">
        <v>4</v>
      </c>
      <c r="E125" s="12" t="s">
        <v>16</v>
      </c>
      <c r="F125" s="31">
        <v>3.9997777110000001</v>
      </c>
    </row>
    <row r="126" spans="1:6">
      <c r="A126" s="1" t="s">
        <v>28</v>
      </c>
      <c r="B126" s="1" t="s">
        <v>286</v>
      </c>
      <c r="C126" s="8">
        <v>2018</v>
      </c>
      <c r="D126" s="12" t="s">
        <v>4</v>
      </c>
      <c r="E126" s="12" t="s">
        <v>16</v>
      </c>
      <c r="F126" s="31">
        <v>8.9544258380000006</v>
      </c>
    </row>
    <row r="127" spans="1:6">
      <c r="A127" s="1" t="s">
        <v>29</v>
      </c>
      <c r="B127" s="1" t="s">
        <v>287</v>
      </c>
      <c r="C127" s="8">
        <v>2018</v>
      </c>
      <c r="D127" s="12" t="s">
        <v>4</v>
      </c>
      <c r="E127" s="12" t="s">
        <v>16</v>
      </c>
      <c r="F127" s="31">
        <v>6.9330398349999998</v>
      </c>
    </row>
    <row r="128" spans="1:6">
      <c r="A128" s="1" t="s">
        <v>30</v>
      </c>
      <c r="B128" s="1" t="s">
        <v>288</v>
      </c>
      <c r="C128" s="8">
        <v>2018</v>
      </c>
      <c r="D128" s="12" t="s">
        <v>4</v>
      </c>
      <c r="E128" s="12" t="s">
        <v>16</v>
      </c>
      <c r="F128" s="31">
        <v>1.6296186770000001</v>
      </c>
    </row>
    <row r="129" spans="1:6">
      <c r="A129" s="1" t="s">
        <v>31</v>
      </c>
      <c r="B129" s="1" t="s">
        <v>289</v>
      </c>
      <c r="C129" s="8">
        <v>2018</v>
      </c>
      <c r="D129" s="12" t="s">
        <v>4</v>
      </c>
      <c r="E129" s="12" t="s">
        <v>16</v>
      </c>
      <c r="F129" s="31">
        <v>3.78778806</v>
      </c>
    </row>
    <row r="130" spans="1:6">
      <c r="A130" s="1" t="s">
        <v>32</v>
      </c>
      <c r="B130" s="1" t="s">
        <v>290</v>
      </c>
      <c r="C130" s="8">
        <v>2018</v>
      </c>
      <c r="D130" s="12" t="s">
        <v>4</v>
      </c>
      <c r="E130" s="12" t="s">
        <v>16</v>
      </c>
      <c r="F130" s="31">
        <v>5.9350174930000001</v>
      </c>
    </row>
    <row r="131" spans="1:6">
      <c r="A131" s="1" t="s">
        <v>33</v>
      </c>
      <c r="B131" s="1" t="s">
        <v>291</v>
      </c>
      <c r="C131" s="8">
        <v>2018</v>
      </c>
      <c r="D131" s="12" t="s">
        <v>4</v>
      </c>
      <c r="E131" s="12" t="s">
        <v>16</v>
      </c>
      <c r="F131" s="31">
        <v>1.6599157499999999</v>
      </c>
    </row>
    <row r="132" spans="1:6">
      <c r="A132" s="1" t="s">
        <v>34</v>
      </c>
      <c r="B132" s="1" t="s">
        <v>292</v>
      </c>
      <c r="C132" s="8">
        <v>2018</v>
      </c>
      <c r="D132" s="12" t="s">
        <v>4</v>
      </c>
      <c r="E132" s="12" t="s">
        <v>16</v>
      </c>
      <c r="F132" s="31">
        <v>1.675545549</v>
      </c>
    </row>
    <row r="133" spans="1:6">
      <c r="A133" s="1" t="s">
        <v>35</v>
      </c>
      <c r="B133" s="1" t="s">
        <v>293</v>
      </c>
      <c r="C133" s="8">
        <v>2018</v>
      </c>
      <c r="D133" s="12" t="s">
        <v>4</v>
      </c>
      <c r="E133" s="12" t="s">
        <v>16</v>
      </c>
      <c r="F133" s="31">
        <v>5.0536170499999997</v>
      </c>
    </row>
    <row r="134" spans="1:6">
      <c r="A134" s="3" t="s">
        <v>3</v>
      </c>
      <c r="B134" s="1" t="s">
        <v>261</v>
      </c>
      <c r="C134" s="8">
        <v>2019</v>
      </c>
      <c r="D134" s="12" t="s">
        <v>4</v>
      </c>
      <c r="E134" s="12" t="s">
        <v>16</v>
      </c>
      <c r="F134" s="31">
        <v>2.8851845620000001</v>
      </c>
    </row>
    <row r="135" spans="1:6">
      <c r="A135" s="3" t="s">
        <v>4</v>
      </c>
      <c r="B135" s="1" t="s">
        <v>262</v>
      </c>
      <c r="C135" s="8">
        <v>2019</v>
      </c>
      <c r="D135" s="12" t="s">
        <v>4</v>
      </c>
      <c r="E135" s="12" t="s">
        <v>16</v>
      </c>
      <c r="F135" s="31">
        <v>5.93463005</v>
      </c>
    </row>
    <row r="136" spans="1:6">
      <c r="A136" s="1" t="s">
        <v>5</v>
      </c>
      <c r="B136" s="1" t="s">
        <v>263</v>
      </c>
      <c r="C136" s="8">
        <v>2019</v>
      </c>
      <c r="D136" s="12" t="s">
        <v>4</v>
      </c>
      <c r="E136" s="12" t="s">
        <v>16</v>
      </c>
      <c r="F136" s="31">
        <v>1.56487482</v>
      </c>
    </row>
    <row r="137" spans="1:6">
      <c r="A137" s="1" t="s">
        <v>6</v>
      </c>
      <c r="B137" s="1" t="s">
        <v>264</v>
      </c>
      <c r="C137" s="8">
        <v>2019</v>
      </c>
      <c r="D137" s="12" t="s">
        <v>4</v>
      </c>
      <c r="E137" s="12" t="s">
        <v>16</v>
      </c>
      <c r="F137" s="31">
        <v>4.4409537139999999</v>
      </c>
    </row>
    <row r="138" spans="1:6">
      <c r="A138" s="1" t="s">
        <v>7</v>
      </c>
      <c r="B138" s="1" t="s">
        <v>265</v>
      </c>
      <c r="C138" s="8">
        <v>2019</v>
      </c>
      <c r="D138" s="12" t="s">
        <v>4</v>
      </c>
      <c r="E138" s="12" t="s">
        <v>16</v>
      </c>
      <c r="F138" s="31">
        <v>3.455123033</v>
      </c>
    </row>
    <row r="139" spans="1:6">
      <c r="A139" s="1" t="s">
        <v>8</v>
      </c>
      <c r="B139" s="1" t="s">
        <v>266</v>
      </c>
      <c r="C139" s="8">
        <v>2019</v>
      </c>
      <c r="D139" s="12" t="s">
        <v>4</v>
      </c>
      <c r="E139" s="12" t="s">
        <v>16</v>
      </c>
      <c r="F139" s="31">
        <v>2.6136439139999998</v>
      </c>
    </row>
    <row r="140" spans="1:6">
      <c r="A140" s="1" t="s">
        <v>9</v>
      </c>
      <c r="B140" s="1" t="s">
        <v>267</v>
      </c>
      <c r="C140" s="8">
        <v>2019</v>
      </c>
      <c r="D140" s="12" t="s">
        <v>4</v>
      </c>
      <c r="E140" s="12" t="s">
        <v>16</v>
      </c>
      <c r="F140" s="31">
        <v>1.8114957519999999</v>
      </c>
    </row>
    <row r="141" spans="1:6">
      <c r="A141" s="1" t="s">
        <v>10</v>
      </c>
      <c r="B141" s="1" t="s">
        <v>268</v>
      </c>
      <c r="C141" s="8">
        <v>2019</v>
      </c>
      <c r="D141" s="12" t="s">
        <v>4</v>
      </c>
      <c r="E141" s="12" t="s">
        <v>16</v>
      </c>
      <c r="F141" s="31">
        <v>1.204065776</v>
      </c>
    </row>
    <row r="142" spans="1:6">
      <c r="A142" s="1" t="s">
        <v>11</v>
      </c>
      <c r="B142" s="1" t="s">
        <v>269</v>
      </c>
      <c r="C142" s="8">
        <v>2019</v>
      </c>
      <c r="D142" s="12" t="s">
        <v>4</v>
      </c>
      <c r="E142" s="12" t="s">
        <v>16</v>
      </c>
      <c r="F142" s="31">
        <v>6.9847888300000003</v>
      </c>
    </row>
    <row r="143" spans="1:6">
      <c r="A143" s="1" t="s">
        <v>12</v>
      </c>
      <c r="B143" s="1" t="s">
        <v>270</v>
      </c>
      <c r="C143" s="8">
        <v>2019</v>
      </c>
      <c r="D143" s="12" t="s">
        <v>4</v>
      </c>
      <c r="E143" s="12" t="s">
        <v>16</v>
      </c>
      <c r="F143" s="31">
        <v>2.4359961389999998</v>
      </c>
    </row>
    <row r="144" spans="1:6">
      <c r="A144" s="1" t="s">
        <v>13</v>
      </c>
      <c r="B144" s="1" t="s">
        <v>271</v>
      </c>
      <c r="C144" s="8">
        <v>2019</v>
      </c>
      <c r="D144" s="12" t="s">
        <v>4</v>
      </c>
      <c r="E144" s="12" t="s">
        <v>16</v>
      </c>
      <c r="F144" s="31">
        <v>6.0444091369999997</v>
      </c>
    </row>
    <row r="145" spans="1:6">
      <c r="A145" s="1" t="s">
        <v>14</v>
      </c>
      <c r="B145" s="1" t="s">
        <v>272</v>
      </c>
      <c r="C145" s="8">
        <v>2019</v>
      </c>
      <c r="D145" s="12" t="s">
        <v>4</v>
      </c>
      <c r="E145" s="12" t="s">
        <v>16</v>
      </c>
      <c r="F145" s="31">
        <v>3.1099574030000001</v>
      </c>
    </row>
    <row r="146" spans="1:6">
      <c r="A146" s="1" t="s">
        <v>15</v>
      </c>
      <c r="B146" s="1" t="s">
        <v>273</v>
      </c>
      <c r="C146" s="8">
        <v>2019</v>
      </c>
      <c r="D146" s="12" t="s">
        <v>4</v>
      </c>
      <c r="E146" s="12" t="s">
        <v>16</v>
      </c>
      <c r="F146" s="31">
        <v>1.4270134750000001</v>
      </c>
    </row>
    <row r="147" spans="1:6">
      <c r="A147" s="1" t="s">
        <v>16</v>
      </c>
      <c r="B147" s="1" t="s">
        <v>274</v>
      </c>
      <c r="C147" s="8">
        <v>2019</v>
      </c>
      <c r="D147" s="12" t="s">
        <v>4</v>
      </c>
      <c r="E147" s="12" t="s">
        <v>16</v>
      </c>
      <c r="F147" s="31">
        <v>0.68836209199999998</v>
      </c>
    </row>
    <row r="148" spans="1:6">
      <c r="A148" s="1" t="s">
        <v>17</v>
      </c>
      <c r="B148" s="1" t="s">
        <v>275</v>
      </c>
      <c r="C148" s="8">
        <v>2019</v>
      </c>
      <c r="D148" s="12" t="s">
        <v>4</v>
      </c>
      <c r="E148" s="12" t="s">
        <v>16</v>
      </c>
      <c r="F148" s="31">
        <v>3.4951596239999998</v>
      </c>
    </row>
    <row r="149" spans="1:6">
      <c r="A149" s="1" t="s">
        <v>18</v>
      </c>
      <c r="B149" s="1" t="s">
        <v>276</v>
      </c>
      <c r="C149" s="8">
        <v>2019</v>
      </c>
      <c r="D149" s="12" t="s">
        <v>4</v>
      </c>
      <c r="E149" s="12" t="s">
        <v>16</v>
      </c>
      <c r="F149" s="31">
        <v>0.73062322000000002</v>
      </c>
    </row>
    <row r="150" spans="1:6">
      <c r="A150" s="1" t="s">
        <v>19</v>
      </c>
      <c r="B150" s="1" t="s">
        <v>277</v>
      </c>
      <c r="C150" s="8">
        <v>2019</v>
      </c>
      <c r="D150" s="12" t="s">
        <v>4</v>
      </c>
      <c r="E150" s="12" t="s">
        <v>16</v>
      </c>
      <c r="F150" s="31">
        <v>4.4240613010000001</v>
      </c>
    </row>
    <row r="151" spans="1:6">
      <c r="A151" s="1" t="s">
        <v>20</v>
      </c>
      <c r="B151" s="1" t="s">
        <v>278</v>
      </c>
      <c r="C151" s="8">
        <v>2019</v>
      </c>
      <c r="D151" s="12" t="s">
        <v>4</v>
      </c>
      <c r="E151" s="12" t="s">
        <v>16</v>
      </c>
      <c r="F151" s="31">
        <v>4.1531360130000001</v>
      </c>
    </row>
    <row r="152" spans="1:6">
      <c r="A152" s="1" t="s">
        <v>21</v>
      </c>
      <c r="B152" s="1" t="s">
        <v>279</v>
      </c>
      <c r="C152" s="8">
        <v>2019</v>
      </c>
      <c r="D152" s="12" t="s">
        <v>4</v>
      </c>
      <c r="E152" s="12" t="s">
        <v>16</v>
      </c>
      <c r="F152" s="31">
        <v>1.5740025150000001</v>
      </c>
    </row>
    <row r="153" spans="1:6">
      <c r="A153" s="1" t="s">
        <v>22</v>
      </c>
      <c r="B153" s="1" t="s">
        <v>280</v>
      </c>
      <c r="C153" s="8">
        <v>2019</v>
      </c>
      <c r="D153" s="12" t="s">
        <v>4</v>
      </c>
      <c r="E153" s="12" t="s">
        <v>16</v>
      </c>
      <c r="F153" s="31">
        <v>3.6868711420000002</v>
      </c>
    </row>
    <row r="154" spans="1:6">
      <c r="A154" s="1" t="s">
        <v>23</v>
      </c>
      <c r="B154" s="1" t="s">
        <v>281</v>
      </c>
      <c r="C154" s="8">
        <v>2019</v>
      </c>
      <c r="D154" s="12" t="s">
        <v>4</v>
      </c>
      <c r="E154" s="12" t="s">
        <v>16</v>
      </c>
      <c r="F154" s="31">
        <v>1.4560488030000001</v>
      </c>
    </row>
    <row r="155" spans="1:6">
      <c r="A155" s="1" t="s">
        <v>24</v>
      </c>
      <c r="B155" s="1" t="s">
        <v>282</v>
      </c>
      <c r="C155" s="8">
        <v>2019</v>
      </c>
      <c r="D155" s="12" t="s">
        <v>4</v>
      </c>
      <c r="E155" s="12" t="s">
        <v>16</v>
      </c>
      <c r="F155" s="31">
        <v>2.6442556069999998</v>
      </c>
    </row>
    <row r="156" spans="1:6">
      <c r="A156" s="1" t="s">
        <v>25</v>
      </c>
      <c r="B156" s="1" t="s">
        <v>283</v>
      </c>
      <c r="C156" s="8">
        <v>2019</v>
      </c>
      <c r="D156" s="12" t="s">
        <v>4</v>
      </c>
      <c r="E156" s="12" t="s">
        <v>16</v>
      </c>
      <c r="F156" s="31">
        <v>6.7884054039999997</v>
      </c>
    </row>
    <row r="157" spans="1:6">
      <c r="A157" s="1" t="s">
        <v>26</v>
      </c>
      <c r="B157" s="1" t="s">
        <v>284</v>
      </c>
      <c r="C157" s="8">
        <v>2019</v>
      </c>
      <c r="D157" s="12" t="s">
        <v>4</v>
      </c>
      <c r="E157" s="12" t="s">
        <v>16</v>
      </c>
      <c r="F157" s="31">
        <v>5.7582451240000001</v>
      </c>
    </row>
    <row r="158" spans="1:6">
      <c r="A158" s="1" t="s">
        <v>27</v>
      </c>
      <c r="B158" s="1" t="s">
        <v>285</v>
      </c>
      <c r="C158" s="8">
        <v>2019</v>
      </c>
      <c r="D158" s="12" t="s">
        <v>4</v>
      </c>
      <c r="E158" s="12" t="s">
        <v>16</v>
      </c>
      <c r="F158" s="31">
        <v>2.916415872</v>
      </c>
    </row>
    <row r="159" spans="1:6">
      <c r="A159" s="1" t="s">
        <v>28</v>
      </c>
      <c r="B159" s="1" t="s">
        <v>286</v>
      </c>
      <c r="C159" s="8">
        <v>2019</v>
      </c>
      <c r="D159" s="12" t="s">
        <v>4</v>
      </c>
      <c r="E159" s="12" t="s">
        <v>16</v>
      </c>
      <c r="F159" s="31">
        <v>7.5374990579999999</v>
      </c>
    </row>
    <row r="160" spans="1:6">
      <c r="A160" s="1" t="s">
        <v>29</v>
      </c>
      <c r="B160" s="1" t="s">
        <v>287</v>
      </c>
      <c r="C160" s="8">
        <v>2019</v>
      </c>
      <c r="D160" s="12" t="s">
        <v>4</v>
      </c>
      <c r="E160" s="12" t="s">
        <v>16</v>
      </c>
      <c r="F160" s="31">
        <v>5.826677095</v>
      </c>
    </row>
    <row r="161" spans="1:6">
      <c r="A161" s="1" t="s">
        <v>30</v>
      </c>
      <c r="B161" s="1" t="s">
        <v>288</v>
      </c>
      <c r="C161" s="8">
        <v>2019</v>
      </c>
      <c r="D161" s="12" t="s">
        <v>4</v>
      </c>
      <c r="E161" s="12" t="s">
        <v>16</v>
      </c>
      <c r="F161" s="31">
        <v>0.86465343900000002</v>
      </c>
    </row>
    <row r="162" spans="1:6">
      <c r="A162" s="1" t="s">
        <v>31</v>
      </c>
      <c r="B162" s="1" t="s">
        <v>289</v>
      </c>
      <c r="C162" s="8">
        <v>2019</v>
      </c>
      <c r="D162" s="12" t="s">
        <v>4</v>
      </c>
      <c r="E162" s="12" t="s">
        <v>16</v>
      </c>
      <c r="F162" s="31">
        <v>4.5016308059999997</v>
      </c>
    </row>
    <row r="163" spans="1:6">
      <c r="A163" s="1" t="s">
        <v>32</v>
      </c>
      <c r="B163" s="1" t="s">
        <v>290</v>
      </c>
      <c r="C163" s="8">
        <v>2019</v>
      </c>
      <c r="D163" s="12" t="s">
        <v>4</v>
      </c>
      <c r="E163" s="12" t="s">
        <v>16</v>
      </c>
      <c r="F163" s="31">
        <v>3.5919882529999998</v>
      </c>
    </row>
    <row r="164" spans="1:6">
      <c r="A164" s="1" t="s">
        <v>33</v>
      </c>
      <c r="B164" s="1" t="s">
        <v>291</v>
      </c>
      <c r="C164" s="8">
        <v>2019</v>
      </c>
      <c r="D164" s="12" t="s">
        <v>4</v>
      </c>
      <c r="E164" s="12" t="s">
        <v>16</v>
      </c>
      <c r="F164" s="31">
        <v>1.2958789749999999</v>
      </c>
    </row>
    <row r="165" spans="1:6">
      <c r="A165" s="1" t="s">
        <v>34</v>
      </c>
      <c r="B165" s="1" t="s">
        <v>292</v>
      </c>
      <c r="C165" s="8">
        <v>2019</v>
      </c>
      <c r="D165" s="12" t="s">
        <v>4</v>
      </c>
      <c r="E165" s="12" t="s">
        <v>16</v>
      </c>
      <c r="F165" s="31">
        <v>2.1487412410000002</v>
      </c>
    </row>
    <row r="166" spans="1:6">
      <c r="A166" s="1" t="s">
        <v>35</v>
      </c>
      <c r="B166" s="1" t="s">
        <v>293</v>
      </c>
      <c r="C166" s="8">
        <v>2019</v>
      </c>
      <c r="D166" s="12" t="s">
        <v>4</v>
      </c>
      <c r="E166" s="12" t="s">
        <v>16</v>
      </c>
      <c r="F166" s="31">
        <v>6.7085984290000003</v>
      </c>
    </row>
    <row r="167" spans="1:6">
      <c r="A167" s="3" t="s">
        <v>3</v>
      </c>
      <c r="B167" s="1" t="s">
        <v>261</v>
      </c>
      <c r="C167" s="8">
        <v>2020</v>
      </c>
      <c r="D167" s="12" t="s">
        <v>4</v>
      </c>
      <c r="E167" s="12" t="s">
        <v>16</v>
      </c>
      <c r="F167" s="31">
        <v>2.7195385810000001</v>
      </c>
    </row>
    <row r="168" spans="1:6">
      <c r="A168" s="3" t="s">
        <v>4</v>
      </c>
      <c r="B168" s="1" t="s">
        <v>262</v>
      </c>
      <c r="C168" s="8">
        <v>2020</v>
      </c>
      <c r="D168" s="12" t="s">
        <v>4</v>
      </c>
      <c r="E168" s="12" t="s">
        <v>16</v>
      </c>
      <c r="F168" s="31">
        <v>4.8400435740000001</v>
      </c>
    </row>
    <row r="169" spans="1:6">
      <c r="A169" s="1" t="s">
        <v>5</v>
      </c>
      <c r="B169" s="1" t="s">
        <v>263</v>
      </c>
      <c r="C169" s="8">
        <v>2020</v>
      </c>
      <c r="D169" s="12" t="s">
        <v>4</v>
      </c>
      <c r="E169" s="12" t="s">
        <v>16</v>
      </c>
      <c r="F169" s="31">
        <v>2.4674849170000002</v>
      </c>
    </row>
    <row r="170" spans="1:6">
      <c r="A170" s="1" t="s">
        <v>6</v>
      </c>
      <c r="B170" s="1" t="s">
        <v>264</v>
      </c>
      <c r="C170" s="8">
        <v>2020</v>
      </c>
      <c r="D170" s="12" t="s">
        <v>4</v>
      </c>
      <c r="E170" s="12" t="s">
        <v>16</v>
      </c>
      <c r="F170" s="31">
        <v>3.8825369749999998</v>
      </c>
    </row>
    <row r="171" spans="1:6">
      <c r="A171" s="1" t="s">
        <v>7</v>
      </c>
      <c r="B171" s="1" t="s">
        <v>265</v>
      </c>
      <c r="C171" s="8">
        <v>2020</v>
      </c>
      <c r="D171" s="12" t="s">
        <v>4</v>
      </c>
      <c r="E171" s="12" t="s">
        <v>16</v>
      </c>
      <c r="F171" s="31">
        <v>3.1237780910000001</v>
      </c>
    </row>
    <row r="172" spans="1:6">
      <c r="A172" s="1" t="s">
        <v>8</v>
      </c>
      <c r="B172" s="1" t="s">
        <v>266</v>
      </c>
      <c r="C172" s="8">
        <v>2020</v>
      </c>
      <c r="D172" s="12" t="s">
        <v>4</v>
      </c>
      <c r="E172" s="12" t="s">
        <v>16</v>
      </c>
      <c r="F172" s="31">
        <v>2.288059729</v>
      </c>
    </row>
    <row r="173" spans="1:6">
      <c r="A173" s="1" t="s">
        <v>9</v>
      </c>
      <c r="B173" s="1" t="s">
        <v>267</v>
      </c>
      <c r="C173" s="8">
        <v>2020</v>
      </c>
      <c r="D173" s="12" t="s">
        <v>4</v>
      </c>
      <c r="E173" s="12" t="s">
        <v>16</v>
      </c>
      <c r="F173" s="31">
        <v>3.6915958770000001</v>
      </c>
    </row>
    <row r="174" spans="1:6">
      <c r="A174" s="1" t="s">
        <v>10</v>
      </c>
      <c r="B174" s="1" t="s">
        <v>268</v>
      </c>
      <c r="C174" s="8">
        <v>2020</v>
      </c>
      <c r="D174" s="12" t="s">
        <v>4</v>
      </c>
      <c r="E174" s="12" t="s">
        <v>16</v>
      </c>
      <c r="F174" s="31">
        <v>1.0281704270000001</v>
      </c>
    </row>
    <row r="175" spans="1:6">
      <c r="A175" s="1" t="s">
        <v>11</v>
      </c>
      <c r="B175" s="1" t="s">
        <v>269</v>
      </c>
      <c r="C175" s="8">
        <v>2020</v>
      </c>
      <c r="D175" s="12" t="s">
        <v>4</v>
      </c>
      <c r="E175" s="12" t="s">
        <v>16</v>
      </c>
      <c r="F175" s="31">
        <v>7.028573154</v>
      </c>
    </row>
    <row r="176" spans="1:6">
      <c r="A176" s="1" t="s">
        <v>12</v>
      </c>
      <c r="B176" s="1" t="s">
        <v>270</v>
      </c>
      <c r="C176" s="8">
        <v>2020</v>
      </c>
      <c r="D176" s="12" t="s">
        <v>4</v>
      </c>
      <c r="E176" s="12" t="s">
        <v>16</v>
      </c>
      <c r="F176" s="31">
        <v>1.5418117629999999</v>
      </c>
    </row>
    <row r="177" spans="1:6">
      <c r="A177" s="1" t="s">
        <v>13</v>
      </c>
      <c r="B177" s="1" t="s">
        <v>271</v>
      </c>
      <c r="C177" s="8">
        <v>2020</v>
      </c>
      <c r="D177" s="12" t="s">
        <v>4</v>
      </c>
      <c r="E177" s="12" t="s">
        <v>16</v>
      </c>
      <c r="F177" s="31">
        <v>4.5289607939999996</v>
      </c>
    </row>
    <row r="178" spans="1:6">
      <c r="A178" s="1" t="s">
        <v>14</v>
      </c>
      <c r="B178" s="1" t="s">
        <v>272</v>
      </c>
      <c r="C178" s="8">
        <v>2020</v>
      </c>
      <c r="D178" s="12" t="s">
        <v>4</v>
      </c>
      <c r="E178" s="12" t="s">
        <v>16</v>
      </c>
      <c r="F178" s="31">
        <v>2.6431286599999999</v>
      </c>
    </row>
    <row r="179" spans="1:6">
      <c r="A179" s="1" t="s">
        <v>15</v>
      </c>
      <c r="B179" s="1" t="s">
        <v>273</v>
      </c>
      <c r="C179" s="8">
        <v>2020</v>
      </c>
      <c r="D179" s="12" t="s">
        <v>4</v>
      </c>
      <c r="E179" s="12" t="s">
        <v>16</v>
      </c>
      <c r="F179" s="31">
        <v>1.15796802</v>
      </c>
    </row>
    <row r="180" spans="1:6">
      <c r="A180" s="1" t="s">
        <v>16</v>
      </c>
      <c r="B180" s="1" t="s">
        <v>274</v>
      </c>
      <c r="C180" s="8">
        <v>2020</v>
      </c>
      <c r="D180" s="12" t="s">
        <v>4</v>
      </c>
      <c r="E180" s="12" t="s">
        <v>16</v>
      </c>
      <c r="F180" s="31">
        <v>0.77850268600000005</v>
      </c>
    </row>
    <row r="181" spans="1:6">
      <c r="A181" s="1" t="s">
        <v>17</v>
      </c>
      <c r="B181" s="1" t="s">
        <v>275</v>
      </c>
      <c r="C181" s="8">
        <v>2020</v>
      </c>
      <c r="D181" s="12" t="s">
        <v>4</v>
      </c>
      <c r="E181" s="12" t="s">
        <v>16</v>
      </c>
      <c r="F181" s="31">
        <v>2.635314095</v>
      </c>
    </row>
    <row r="182" spans="1:6">
      <c r="A182" s="1" t="s">
        <v>18</v>
      </c>
      <c r="B182" s="1" t="s">
        <v>276</v>
      </c>
      <c r="C182" s="8">
        <v>2020</v>
      </c>
      <c r="D182" s="12" t="s">
        <v>4</v>
      </c>
      <c r="E182" s="12" t="s">
        <v>16</v>
      </c>
      <c r="F182" s="31">
        <v>1.4241645890000001</v>
      </c>
    </row>
    <row r="183" spans="1:6">
      <c r="A183" s="1" t="s">
        <v>19</v>
      </c>
      <c r="B183" s="1" t="s">
        <v>277</v>
      </c>
      <c r="C183" s="8">
        <v>2020</v>
      </c>
      <c r="D183" s="12" t="s">
        <v>4</v>
      </c>
      <c r="E183" s="12" t="s">
        <v>16</v>
      </c>
      <c r="F183" s="31">
        <v>4.3800114810000004</v>
      </c>
    </row>
    <row r="184" spans="1:6">
      <c r="A184" s="1" t="s">
        <v>20</v>
      </c>
      <c r="B184" s="1" t="s">
        <v>278</v>
      </c>
      <c r="C184" s="8">
        <v>2020</v>
      </c>
      <c r="D184" s="12" t="s">
        <v>4</v>
      </c>
      <c r="E184" s="12" t="s">
        <v>16</v>
      </c>
      <c r="F184" s="31">
        <v>3.9563382570000001</v>
      </c>
    </row>
    <row r="185" spans="1:6">
      <c r="A185" s="1" t="s">
        <v>21</v>
      </c>
      <c r="B185" s="1" t="s">
        <v>279</v>
      </c>
      <c r="C185" s="8">
        <v>2020</v>
      </c>
      <c r="D185" s="12" t="s">
        <v>4</v>
      </c>
      <c r="E185" s="12" t="s">
        <v>16</v>
      </c>
      <c r="F185" s="31">
        <v>1.699777248</v>
      </c>
    </row>
    <row r="186" spans="1:6">
      <c r="A186" s="1" t="s">
        <v>22</v>
      </c>
      <c r="B186" s="1" t="s">
        <v>280</v>
      </c>
      <c r="C186" s="8">
        <v>2020</v>
      </c>
      <c r="D186" s="12" t="s">
        <v>4</v>
      </c>
      <c r="E186" s="12" t="s">
        <v>16</v>
      </c>
      <c r="F186" s="31">
        <v>3.5094137000000001</v>
      </c>
    </row>
    <row r="187" spans="1:6">
      <c r="A187" s="1" t="s">
        <v>23</v>
      </c>
      <c r="B187" s="1" t="s">
        <v>281</v>
      </c>
      <c r="C187" s="8">
        <v>2020</v>
      </c>
      <c r="D187" s="12" t="s">
        <v>4</v>
      </c>
      <c r="E187" s="12" t="s">
        <v>16</v>
      </c>
      <c r="F187" s="31">
        <v>1.2100244229999999</v>
      </c>
    </row>
    <row r="188" spans="1:6">
      <c r="A188" s="1" t="s">
        <v>24</v>
      </c>
      <c r="B188" s="1" t="s">
        <v>282</v>
      </c>
      <c r="C188" s="8">
        <v>2020</v>
      </c>
      <c r="D188" s="12" t="s">
        <v>4</v>
      </c>
      <c r="E188" s="12" t="s">
        <v>16</v>
      </c>
      <c r="F188" s="31">
        <v>2.8405302039999998</v>
      </c>
    </row>
    <row r="189" spans="1:6">
      <c r="A189" s="1" t="s">
        <v>25</v>
      </c>
      <c r="B189" s="1" t="s">
        <v>283</v>
      </c>
      <c r="C189" s="8">
        <v>2020</v>
      </c>
      <c r="D189" s="12" t="s">
        <v>4</v>
      </c>
      <c r="E189" s="12" t="s">
        <v>16</v>
      </c>
      <c r="F189" s="31">
        <v>6.2065462599999996</v>
      </c>
    </row>
    <row r="190" spans="1:6">
      <c r="A190" s="1" t="s">
        <v>26</v>
      </c>
      <c r="B190" s="1" t="s">
        <v>284</v>
      </c>
      <c r="C190" s="8">
        <v>2020</v>
      </c>
      <c r="D190" s="12" t="s">
        <v>4</v>
      </c>
      <c r="E190" s="12" t="s">
        <v>16</v>
      </c>
      <c r="F190" s="31">
        <v>3.606057099</v>
      </c>
    </row>
    <row r="191" spans="1:6">
      <c r="A191" s="1" t="s">
        <v>27</v>
      </c>
      <c r="B191" s="1" t="s">
        <v>285</v>
      </c>
      <c r="C191" s="8">
        <v>2020</v>
      </c>
      <c r="D191" s="12" t="s">
        <v>4</v>
      </c>
      <c r="E191" s="12" t="s">
        <v>16</v>
      </c>
      <c r="F191" s="31">
        <v>2.6220167920000002</v>
      </c>
    </row>
    <row r="192" spans="1:6">
      <c r="A192" s="1" t="s">
        <v>28</v>
      </c>
      <c r="B192" s="1" t="s">
        <v>286</v>
      </c>
      <c r="C192" s="8">
        <v>2020</v>
      </c>
      <c r="D192" s="12" t="s">
        <v>4</v>
      </c>
      <c r="E192" s="12" t="s">
        <v>16</v>
      </c>
      <c r="F192" s="31">
        <v>8.1600479430000004</v>
      </c>
    </row>
    <row r="193" spans="1:6">
      <c r="A193" s="1" t="s">
        <v>29</v>
      </c>
      <c r="B193" s="1" t="s">
        <v>287</v>
      </c>
      <c r="C193" s="8">
        <v>2020</v>
      </c>
      <c r="D193" s="12" t="s">
        <v>4</v>
      </c>
      <c r="E193" s="12" t="s">
        <v>16</v>
      </c>
      <c r="F193" s="31">
        <v>6.1123864110000001</v>
      </c>
    </row>
    <row r="194" spans="1:6">
      <c r="A194" s="1" t="s">
        <v>30</v>
      </c>
      <c r="B194" s="1" t="s">
        <v>288</v>
      </c>
      <c r="C194" s="8">
        <v>2020</v>
      </c>
      <c r="D194" s="12" t="s">
        <v>4</v>
      </c>
      <c r="E194" s="12" t="s">
        <v>16</v>
      </c>
      <c r="F194" s="31">
        <v>0.62432416899999998</v>
      </c>
    </row>
    <row r="195" spans="1:6">
      <c r="A195" s="1" t="s">
        <v>31</v>
      </c>
      <c r="B195" s="1" t="s">
        <v>289</v>
      </c>
      <c r="C195" s="8">
        <v>2020</v>
      </c>
      <c r="D195" s="12" t="s">
        <v>4</v>
      </c>
      <c r="E195" s="12" t="s">
        <v>16</v>
      </c>
      <c r="F195" s="31">
        <v>4.1386328619999997</v>
      </c>
    </row>
    <row r="196" spans="1:6">
      <c r="A196" s="1" t="s">
        <v>32</v>
      </c>
      <c r="B196" s="1" t="s">
        <v>290</v>
      </c>
      <c r="C196" s="8">
        <v>2020</v>
      </c>
      <c r="D196" s="12" t="s">
        <v>4</v>
      </c>
      <c r="E196" s="12" t="s">
        <v>16</v>
      </c>
      <c r="F196" s="31">
        <v>4.2443020249999996</v>
      </c>
    </row>
    <row r="197" spans="1:6">
      <c r="A197" s="1" t="s">
        <v>33</v>
      </c>
      <c r="B197" s="1" t="s">
        <v>291</v>
      </c>
      <c r="C197" s="8">
        <v>2020</v>
      </c>
      <c r="D197" s="12" t="s">
        <v>4</v>
      </c>
      <c r="E197" s="12" t="s">
        <v>16</v>
      </c>
      <c r="F197" s="31">
        <v>1.0790591940000001</v>
      </c>
    </row>
    <row r="198" spans="1:6">
      <c r="A198" s="1" t="s">
        <v>34</v>
      </c>
      <c r="B198" s="1" t="s">
        <v>292</v>
      </c>
      <c r="C198" s="8">
        <v>2020</v>
      </c>
      <c r="D198" s="12" t="s">
        <v>4</v>
      </c>
      <c r="E198" s="12" t="s">
        <v>16</v>
      </c>
      <c r="F198" s="31">
        <v>0.81864864400000004</v>
      </c>
    </row>
    <row r="199" spans="1:6">
      <c r="A199" s="1" t="s">
        <v>35</v>
      </c>
      <c r="B199" s="1" t="s">
        <v>293</v>
      </c>
      <c r="C199" s="8">
        <v>2020</v>
      </c>
      <c r="D199" s="12" t="s">
        <v>4</v>
      </c>
      <c r="E199" s="12" t="s">
        <v>16</v>
      </c>
      <c r="F199" s="31">
        <v>5.2399980770000001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199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8">
        <v>2015</v>
      </c>
      <c r="D2" s="12" t="s">
        <v>4</v>
      </c>
      <c r="E2" s="12" t="s">
        <v>17</v>
      </c>
      <c r="F2" s="8">
        <f>ROUND(AVERAGE(F3:F34), 1)</f>
        <v>2.7</v>
      </c>
    </row>
    <row r="3" spans="1:6">
      <c r="A3" s="3" t="s">
        <v>4</v>
      </c>
      <c r="B3" s="1" t="s">
        <v>262</v>
      </c>
      <c r="C3" s="8">
        <v>2015</v>
      </c>
      <c r="D3" s="12" t="s">
        <v>4</v>
      </c>
      <c r="E3" s="12" t="s">
        <v>17</v>
      </c>
      <c r="F3" s="8">
        <v>4.7</v>
      </c>
    </row>
    <row r="4" spans="1:6">
      <c r="A4" s="1" t="s">
        <v>5</v>
      </c>
      <c r="B4" s="1" t="s">
        <v>263</v>
      </c>
      <c r="C4" s="8">
        <v>2015</v>
      </c>
      <c r="D4" s="8" t="s">
        <v>4</v>
      </c>
      <c r="E4" s="8" t="s">
        <v>17</v>
      </c>
      <c r="F4" s="8">
        <v>3.6</v>
      </c>
    </row>
    <row r="5" spans="1:6">
      <c r="A5" s="1" t="s">
        <v>6</v>
      </c>
      <c r="B5" s="1" t="s">
        <v>264</v>
      </c>
      <c r="C5" s="8">
        <v>2015</v>
      </c>
      <c r="D5" s="8" t="s">
        <v>4</v>
      </c>
      <c r="E5" s="8" t="s">
        <v>17</v>
      </c>
      <c r="F5" s="8">
        <v>3.2</v>
      </c>
    </row>
    <row r="6" spans="1:6">
      <c r="A6" s="1" t="s">
        <v>7</v>
      </c>
      <c r="B6" s="1" t="s">
        <v>265</v>
      </c>
      <c r="C6" s="8">
        <v>2015</v>
      </c>
      <c r="D6" s="8" t="s">
        <v>4</v>
      </c>
      <c r="E6" s="8" t="s">
        <v>17</v>
      </c>
      <c r="F6" s="8">
        <v>1.1000000000000001</v>
      </c>
    </row>
    <row r="7" spans="1:6">
      <c r="A7" s="1" t="s">
        <v>8</v>
      </c>
      <c r="B7" s="1" t="s">
        <v>266</v>
      </c>
      <c r="C7" s="8">
        <v>2015</v>
      </c>
      <c r="D7" s="8" t="s">
        <v>4</v>
      </c>
      <c r="E7" s="8" t="s">
        <v>17</v>
      </c>
      <c r="F7" s="8">
        <v>3</v>
      </c>
    </row>
    <row r="8" spans="1:6">
      <c r="A8" s="1" t="s">
        <v>9</v>
      </c>
      <c r="B8" s="1" t="s">
        <v>267</v>
      </c>
      <c r="C8" s="8">
        <v>2015</v>
      </c>
      <c r="D8" s="8" t="s">
        <v>4</v>
      </c>
      <c r="E8" s="8" t="s">
        <v>17</v>
      </c>
      <c r="F8" s="8">
        <v>2.7</v>
      </c>
    </row>
    <row r="9" spans="1:6">
      <c r="A9" s="1" t="s">
        <v>10</v>
      </c>
      <c r="B9" s="1" t="s">
        <v>268</v>
      </c>
      <c r="C9" s="8">
        <v>2015</v>
      </c>
      <c r="D9" s="8" t="s">
        <v>4</v>
      </c>
      <c r="E9" s="8" t="s">
        <v>17</v>
      </c>
      <c r="F9" s="8">
        <v>1.5</v>
      </c>
    </row>
    <row r="10" spans="1:6">
      <c r="A10" s="1" t="s">
        <v>11</v>
      </c>
      <c r="B10" s="1" t="s">
        <v>269</v>
      </c>
      <c r="C10" s="8">
        <v>2015</v>
      </c>
      <c r="D10" s="8" t="s">
        <v>4</v>
      </c>
      <c r="E10" s="8" t="s">
        <v>17</v>
      </c>
      <c r="F10" s="8">
        <v>2</v>
      </c>
    </row>
    <row r="11" spans="1:6">
      <c r="A11" s="1" t="s">
        <v>12</v>
      </c>
      <c r="B11" s="1" t="s">
        <v>270</v>
      </c>
      <c r="C11" s="8">
        <v>2015</v>
      </c>
      <c r="D11" s="8" t="s">
        <v>4</v>
      </c>
      <c r="E11" s="8" t="s">
        <v>17</v>
      </c>
      <c r="F11" s="8">
        <v>1.5</v>
      </c>
    </row>
    <row r="12" spans="1:6">
      <c r="A12" s="1" t="s">
        <v>13</v>
      </c>
      <c r="B12" s="1" t="s">
        <v>271</v>
      </c>
      <c r="C12" s="8">
        <v>2015</v>
      </c>
      <c r="D12" s="8" t="s">
        <v>4</v>
      </c>
      <c r="E12" s="8" t="s">
        <v>17</v>
      </c>
      <c r="F12" s="8">
        <v>2.2000000000000002</v>
      </c>
    </row>
    <row r="13" spans="1:6">
      <c r="A13" s="1" t="s">
        <v>14</v>
      </c>
      <c r="B13" s="1" t="s">
        <v>272</v>
      </c>
      <c r="C13" s="8">
        <v>2015</v>
      </c>
      <c r="D13" s="8" t="s">
        <v>4</v>
      </c>
      <c r="E13" s="8" t="s">
        <v>17</v>
      </c>
      <c r="F13" s="8">
        <v>5</v>
      </c>
    </row>
    <row r="14" spans="1:6">
      <c r="A14" s="1" t="s">
        <v>15</v>
      </c>
      <c r="B14" s="1" t="s">
        <v>273</v>
      </c>
      <c r="C14" s="8">
        <v>2015</v>
      </c>
      <c r="D14" s="8" t="s">
        <v>4</v>
      </c>
      <c r="E14" s="8" t="s">
        <v>17</v>
      </c>
      <c r="F14" s="8">
        <v>3.3</v>
      </c>
    </row>
    <row r="15" spans="1:6">
      <c r="A15" s="1" t="s">
        <v>16</v>
      </c>
      <c r="B15" s="1" t="s">
        <v>274</v>
      </c>
      <c r="C15" s="8">
        <v>2015</v>
      </c>
      <c r="D15" s="8" t="s">
        <v>4</v>
      </c>
      <c r="E15" s="8" t="s">
        <v>17</v>
      </c>
      <c r="F15" s="8">
        <v>1.9</v>
      </c>
    </row>
    <row r="16" spans="1:6">
      <c r="A16" s="1" t="s">
        <v>17</v>
      </c>
      <c r="B16" s="1" t="s">
        <v>275</v>
      </c>
      <c r="C16" s="8">
        <v>2015</v>
      </c>
      <c r="D16" s="8" t="s">
        <v>4</v>
      </c>
      <c r="E16" s="8" t="s">
        <v>17</v>
      </c>
      <c r="F16" s="8">
        <v>3</v>
      </c>
    </row>
    <row r="17" spans="1:6">
      <c r="A17" s="1" t="s">
        <v>18</v>
      </c>
      <c r="B17" s="1" t="s">
        <v>276</v>
      </c>
      <c r="C17" s="8">
        <v>2015</v>
      </c>
      <c r="D17" s="8" t="s">
        <v>4</v>
      </c>
      <c r="E17" s="8" t="s">
        <v>17</v>
      </c>
      <c r="F17" s="8">
        <v>3.6</v>
      </c>
    </row>
    <row r="18" spans="1:6">
      <c r="A18" s="1" t="s">
        <v>19</v>
      </c>
      <c r="B18" s="1" t="s">
        <v>277</v>
      </c>
      <c r="C18" s="8">
        <v>2015</v>
      </c>
      <c r="D18" s="8" t="s">
        <v>4</v>
      </c>
      <c r="E18" s="8" t="s">
        <v>17</v>
      </c>
      <c r="F18" s="8">
        <v>2.2000000000000002</v>
      </c>
    </row>
    <row r="19" spans="1:6">
      <c r="A19" s="1" t="s">
        <v>20</v>
      </c>
      <c r="B19" s="1" t="s">
        <v>278</v>
      </c>
      <c r="C19" s="8">
        <v>2015</v>
      </c>
      <c r="D19" s="8" t="s">
        <v>4</v>
      </c>
      <c r="E19" s="8" t="s">
        <v>17</v>
      </c>
      <c r="F19" s="8">
        <v>5</v>
      </c>
    </row>
    <row r="20" spans="1:6">
      <c r="A20" s="1" t="s">
        <v>21</v>
      </c>
      <c r="B20" s="1" t="s">
        <v>279</v>
      </c>
      <c r="C20" s="8">
        <v>2015</v>
      </c>
      <c r="D20" s="8" t="s">
        <v>4</v>
      </c>
      <c r="E20" s="8" t="s">
        <v>17</v>
      </c>
      <c r="F20" s="8">
        <v>1.2</v>
      </c>
    </row>
    <row r="21" spans="1:6">
      <c r="A21" s="1" t="s">
        <v>22</v>
      </c>
      <c r="B21" s="1" t="s">
        <v>280</v>
      </c>
      <c r="C21" s="8">
        <v>2015</v>
      </c>
      <c r="D21" s="8" t="s">
        <v>4</v>
      </c>
      <c r="E21" s="8" t="s">
        <v>17</v>
      </c>
      <c r="F21" s="8">
        <v>2.2000000000000002</v>
      </c>
    </row>
    <row r="22" spans="1:6">
      <c r="A22" s="1" t="s">
        <v>23</v>
      </c>
      <c r="B22" s="1" t="s">
        <v>281</v>
      </c>
      <c r="C22" s="8">
        <v>2015</v>
      </c>
      <c r="D22" s="8" t="s">
        <v>4</v>
      </c>
      <c r="E22" s="8" t="s">
        <v>17</v>
      </c>
      <c r="F22" s="8">
        <v>2.6</v>
      </c>
    </row>
    <row r="23" spans="1:6">
      <c r="A23" s="1" t="s">
        <v>24</v>
      </c>
      <c r="B23" s="1" t="s">
        <v>282</v>
      </c>
      <c r="C23" s="8">
        <v>2015</v>
      </c>
      <c r="D23" s="8" t="s">
        <v>4</v>
      </c>
      <c r="E23" s="8" t="s">
        <v>17</v>
      </c>
      <c r="F23" s="8">
        <v>3</v>
      </c>
    </row>
    <row r="24" spans="1:6">
      <c r="A24" s="1" t="s">
        <v>25</v>
      </c>
      <c r="B24" s="1" t="s">
        <v>283</v>
      </c>
      <c r="C24" s="8">
        <v>2015</v>
      </c>
      <c r="D24" s="8" t="s">
        <v>4</v>
      </c>
      <c r="E24" s="8" t="s">
        <v>17</v>
      </c>
      <c r="F24" s="8">
        <v>2.4</v>
      </c>
    </row>
    <row r="25" spans="1:6">
      <c r="A25" s="1" t="s">
        <v>26</v>
      </c>
      <c r="B25" s="1" t="s">
        <v>284</v>
      </c>
      <c r="C25" s="8">
        <v>2015</v>
      </c>
      <c r="D25" s="8" t="s">
        <v>4</v>
      </c>
      <c r="E25" s="8" t="s">
        <v>17</v>
      </c>
      <c r="F25" s="8">
        <v>4.2</v>
      </c>
    </row>
    <row r="26" spans="1:6">
      <c r="A26" s="1" t="s">
        <v>27</v>
      </c>
      <c r="B26" s="1" t="s">
        <v>285</v>
      </c>
      <c r="C26" s="8">
        <v>2015</v>
      </c>
      <c r="D26" s="8" t="s">
        <v>4</v>
      </c>
      <c r="E26" s="8" t="s">
        <v>17</v>
      </c>
      <c r="F26" s="8">
        <v>1.8</v>
      </c>
    </row>
    <row r="27" spans="1:6">
      <c r="A27" s="1" t="s">
        <v>28</v>
      </c>
      <c r="B27" s="1" t="s">
        <v>286</v>
      </c>
      <c r="C27" s="8">
        <v>2015</v>
      </c>
      <c r="D27" s="8" t="s">
        <v>4</v>
      </c>
      <c r="E27" s="8" t="s">
        <v>17</v>
      </c>
      <c r="F27" s="8">
        <v>2.8</v>
      </c>
    </row>
    <row r="28" spans="1:6">
      <c r="A28" s="1" t="s">
        <v>29</v>
      </c>
      <c r="B28" s="1" t="s">
        <v>287</v>
      </c>
      <c r="C28" s="8">
        <v>2015</v>
      </c>
      <c r="D28" s="8" t="s">
        <v>4</v>
      </c>
      <c r="E28" s="8" t="s">
        <v>17</v>
      </c>
      <c r="F28" s="8">
        <v>1.9</v>
      </c>
    </row>
    <row r="29" spans="1:6">
      <c r="A29" s="1" t="s">
        <v>30</v>
      </c>
      <c r="B29" s="1" t="s">
        <v>288</v>
      </c>
      <c r="C29" s="8">
        <v>2015</v>
      </c>
      <c r="D29" s="8" t="s">
        <v>4</v>
      </c>
      <c r="E29" s="8" t="s">
        <v>17</v>
      </c>
      <c r="F29" s="8">
        <v>4.9000000000000004</v>
      </c>
    </row>
    <row r="30" spans="1:6">
      <c r="A30" s="1" t="s">
        <v>31</v>
      </c>
      <c r="B30" s="1" t="s">
        <v>289</v>
      </c>
      <c r="C30" s="8">
        <v>2015</v>
      </c>
      <c r="D30" s="8" t="s">
        <v>4</v>
      </c>
      <c r="E30" s="8" t="s">
        <v>17</v>
      </c>
      <c r="F30" s="8">
        <v>2.7</v>
      </c>
    </row>
    <row r="31" spans="1:6">
      <c r="A31" s="1" t="s">
        <v>32</v>
      </c>
      <c r="B31" s="1" t="s">
        <v>290</v>
      </c>
      <c r="C31" s="8">
        <v>2015</v>
      </c>
      <c r="D31" s="8" t="s">
        <v>4</v>
      </c>
      <c r="E31" s="8" t="s">
        <v>17</v>
      </c>
      <c r="F31" s="8">
        <v>1.7</v>
      </c>
    </row>
    <row r="32" spans="1:6">
      <c r="A32" s="1" t="s">
        <v>33</v>
      </c>
      <c r="B32" s="1" t="s">
        <v>291</v>
      </c>
      <c r="C32" s="8">
        <v>2015</v>
      </c>
      <c r="D32" s="8" t="s">
        <v>4</v>
      </c>
      <c r="E32" s="8" t="s">
        <v>17</v>
      </c>
      <c r="F32" s="8">
        <v>1.4</v>
      </c>
    </row>
    <row r="33" spans="1:6">
      <c r="A33" s="1" t="s">
        <v>34</v>
      </c>
      <c r="B33" s="1" t="s">
        <v>292</v>
      </c>
      <c r="C33" s="8">
        <v>2015</v>
      </c>
      <c r="D33" s="8" t="s">
        <v>4</v>
      </c>
      <c r="E33" s="8" t="s">
        <v>17</v>
      </c>
      <c r="F33" s="8">
        <v>1.8</v>
      </c>
    </row>
    <row r="34" spans="1:6">
      <c r="A34" s="1" t="s">
        <v>35</v>
      </c>
      <c r="B34" s="1" t="s">
        <v>293</v>
      </c>
      <c r="C34" s="8">
        <v>2015</v>
      </c>
      <c r="D34" s="8" t="s">
        <v>4</v>
      </c>
      <c r="E34" s="8" t="s">
        <v>17</v>
      </c>
      <c r="F34" s="8">
        <v>2.6</v>
      </c>
    </row>
    <row r="35" spans="1:6">
      <c r="A35" s="3" t="s">
        <v>3</v>
      </c>
      <c r="B35" s="1" t="s">
        <v>261</v>
      </c>
      <c r="C35" s="8">
        <v>2017</v>
      </c>
      <c r="D35" s="8" t="s">
        <v>4</v>
      </c>
      <c r="E35" s="8" t="s">
        <v>17</v>
      </c>
      <c r="F35" s="8">
        <f>ROUND(AVERAGE(F36:F67), 1)</f>
        <v>2.4</v>
      </c>
    </row>
    <row r="36" spans="1:6">
      <c r="A36" s="3" t="s">
        <v>4</v>
      </c>
      <c r="B36" s="1" t="s">
        <v>262</v>
      </c>
      <c r="C36" s="8">
        <v>2017</v>
      </c>
      <c r="D36" s="8" t="s">
        <v>4</v>
      </c>
      <c r="E36" s="8" t="s">
        <v>17</v>
      </c>
      <c r="F36" s="8">
        <v>3.5249999999999999</v>
      </c>
    </row>
    <row r="37" spans="1:6">
      <c r="A37" s="1" t="s">
        <v>5</v>
      </c>
      <c r="B37" s="1" t="s">
        <v>263</v>
      </c>
      <c r="C37" s="8">
        <v>2017</v>
      </c>
      <c r="D37" s="8" t="s">
        <v>4</v>
      </c>
      <c r="E37" s="8" t="s">
        <v>17</v>
      </c>
      <c r="F37" s="8">
        <v>3.319</v>
      </c>
    </row>
    <row r="38" spans="1:6">
      <c r="A38" s="1" t="s">
        <v>6</v>
      </c>
      <c r="B38" s="1" t="s">
        <v>264</v>
      </c>
      <c r="C38" s="8">
        <v>2017</v>
      </c>
      <c r="D38" s="8" t="s">
        <v>4</v>
      </c>
      <c r="E38" s="8" t="s">
        <v>17</v>
      </c>
      <c r="F38" s="8">
        <v>4.0190000000000001</v>
      </c>
    </row>
    <row r="39" spans="1:6">
      <c r="A39" s="1" t="s">
        <v>7</v>
      </c>
      <c r="B39" s="1" t="s">
        <v>265</v>
      </c>
      <c r="C39" s="8">
        <v>2017</v>
      </c>
      <c r="D39" s="8" t="s">
        <v>4</v>
      </c>
      <c r="E39" s="8" t="s">
        <v>17</v>
      </c>
      <c r="F39" s="8">
        <v>1.1279999999999999</v>
      </c>
    </row>
    <row r="40" spans="1:6">
      <c r="A40" s="1" t="s">
        <v>8</v>
      </c>
      <c r="B40" s="1" t="s">
        <v>266</v>
      </c>
      <c r="C40" s="8">
        <v>2017</v>
      </c>
      <c r="D40" s="8" t="s">
        <v>4</v>
      </c>
      <c r="E40" s="8" t="s">
        <v>17</v>
      </c>
      <c r="F40" s="8">
        <v>2.6040000000000001</v>
      </c>
    </row>
    <row r="41" spans="1:6">
      <c r="A41" s="1" t="s">
        <v>9</v>
      </c>
      <c r="B41" s="1" t="s">
        <v>267</v>
      </c>
      <c r="C41" s="8">
        <v>2017</v>
      </c>
      <c r="D41" s="8" t="s">
        <v>4</v>
      </c>
      <c r="E41" s="8" t="s">
        <v>17</v>
      </c>
      <c r="F41" s="8">
        <v>2.577</v>
      </c>
    </row>
    <row r="42" spans="1:6">
      <c r="A42" s="1" t="s">
        <v>10</v>
      </c>
      <c r="B42" s="1" t="s">
        <v>268</v>
      </c>
      <c r="C42" s="8">
        <v>2017</v>
      </c>
      <c r="D42" s="8" t="s">
        <v>4</v>
      </c>
      <c r="E42" s="8" t="s">
        <v>17</v>
      </c>
      <c r="F42" s="8">
        <v>1.3819999999999999</v>
      </c>
    </row>
    <row r="43" spans="1:6">
      <c r="A43" s="1" t="s">
        <v>11</v>
      </c>
      <c r="B43" s="1" t="s">
        <v>269</v>
      </c>
      <c r="C43" s="8">
        <v>2017</v>
      </c>
      <c r="D43" s="8" t="s">
        <v>4</v>
      </c>
      <c r="E43" s="8" t="s">
        <v>17</v>
      </c>
      <c r="F43" s="8">
        <v>1.83</v>
      </c>
    </row>
    <row r="44" spans="1:6">
      <c r="A44" s="1" t="s">
        <v>12</v>
      </c>
      <c r="B44" s="1" t="s">
        <v>270</v>
      </c>
      <c r="C44" s="8">
        <v>2017</v>
      </c>
      <c r="D44" s="8" t="s">
        <v>4</v>
      </c>
      <c r="E44" s="8" t="s">
        <v>17</v>
      </c>
      <c r="F44" s="8">
        <v>3.843</v>
      </c>
    </row>
    <row r="45" spans="1:6">
      <c r="A45" s="1" t="s">
        <v>13</v>
      </c>
      <c r="B45" s="1" t="s">
        <v>271</v>
      </c>
      <c r="C45" s="8">
        <v>2017</v>
      </c>
      <c r="D45" s="8" t="s">
        <v>4</v>
      </c>
      <c r="E45" s="8" t="s">
        <v>17</v>
      </c>
      <c r="F45" s="8">
        <v>2.5110000000000001</v>
      </c>
    </row>
    <row r="46" spans="1:6">
      <c r="A46" s="1" t="s">
        <v>14</v>
      </c>
      <c r="B46" s="1" t="s">
        <v>272</v>
      </c>
      <c r="C46" s="8">
        <v>2017</v>
      </c>
      <c r="D46" s="8" t="s">
        <v>4</v>
      </c>
      <c r="E46" s="8" t="s">
        <v>17</v>
      </c>
      <c r="F46" s="8">
        <v>3.4580000000000002</v>
      </c>
    </row>
    <row r="47" spans="1:6">
      <c r="A47" s="1" t="s">
        <v>15</v>
      </c>
      <c r="B47" s="1" t="s">
        <v>273</v>
      </c>
      <c r="C47" s="8">
        <v>2017</v>
      </c>
      <c r="D47" s="8" t="s">
        <v>4</v>
      </c>
      <c r="E47" s="8" t="s">
        <v>17</v>
      </c>
      <c r="F47" s="8">
        <v>2.5049999999999999</v>
      </c>
    </row>
    <row r="48" spans="1:6">
      <c r="A48" s="1" t="s">
        <v>16</v>
      </c>
      <c r="B48" s="1" t="s">
        <v>274</v>
      </c>
      <c r="C48" s="8">
        <v>2017</v>
      </c>
      <c r="D48" s="8" t="s">
        <v>4</v>
      </c>
      <c r="E48" s="8" t="s">
        <v>17</v>
      </c>
      <c r="F48" s="8">
        <v>2.1019999999999999</v>
      </c>
    </row>
    <row r="49" spans="1:6">
      <c r="A49" s="1" t="s">
        <v>17</v>
      </c>
      <c r="B49" s="1" t="s">
        <v>275</v>
      </c>
      <c r="C49" s="8">
        <v>2017</v>
      </c>
      <c r="D49" s="8" t="s">
        <v>4</v>
      </c>
      <c r="E49" s="8" t="s">
        <v>17</v>
      </c>
      <c r="F49" s="8">
        <v>2.3170000000000002</v>
      </c>
    </row>
    <row r="50" spans="1:6">
      <c r="A50" s="1" t="s">
        <v>18</v>
      </c>
      <c r="B50" s="1" t="s">
        <v>276</v>
      </c>
      <c r="C50" s="8">
        <v>2017</v>
      </c>
      <c r="D50" s="8" t="s">
        <v>4</v>
      </c>
      <c r="E50" s="8" t="s">
        <v>17</v>
      </c>
      <c r="F50" s="8">
        <v>2.46</v>
      </c>
    </row>
    <row r="51" spans="1:6">
      <c r="A51" s="1" t="s">
        <v>19</v>
      </c>
      <c r="B51" s="1" t="s">
        <v>277</v>
      </c>
      <c r="C51" s="8">
        <v>2017</v>
      </c>
      <c r="D51" s="8" t="s">
        <v>4</v>
      </c>
      <c r="E51" s="8" t="s">
        <v>17</v>
      </c>
      <c r="F51" s="8">
        <v>1.978</v>
      </c>
    </row>
    <row r="52" spans="1:6">
      <c r="A52" s="1" t="s">
        <v>20</v>
      </c>
      <c r="B52" s="1" t="s">
        <v>278</v>
      </c>
      <c r="C52" s="8">
        <v>2017</v>
      </c>
      <c r="D52" s="8" t="s">
        <v>4</v>
      </c>
      <c r="E52" s="8" t="s">
        <v>17</v>
      </c>
      <c r="F52" s="8">
        <v>4.2350000000000003</v>
      </c>
    </row>
    <row r="53" spans="1:6">
      <c r="A53" s="1" t="s">
        <v>21</v>
      </c>
      <c r="B53" s="1" t="s">
        <v>279</v>
      </c>
      <c r="C53" s="8">
        <v>2017</v>
      </c>
      <c r="D53" s="8" t="s">
        <v>4</v>
      </c>
      <c r="E53" s="8" t="s">
        <v>17</v>
      </c>
      <c r="F53" s="8">
        <v>1</v>
      </c>
    </row>
    <row r="54" spans="1:6">
      <c r="A54" s="1" t="s">
        <v>22</v>
      </c>
      <c r="B54" s="1" t="s">
        <v>280</v>
      </c>
      <c r="C54" s="8">
        <v>2017</v>
      </c>
      <c r="D54" s="8" t="s">
        <v>4</v>
      </c>
      <c r="E54" s="8" t="s">
        <v>17</v>
      </c>
      <c r="F54" s="8">
        <v>2.3290000000000002</v>
      </c>
    </row>
    <row r="55" spans="1:6">
      <c r="A55" s="1" t="s">
        <v>23</v>
      </c>
      <c r="B55" s="1" t="s">
        <v>281</v>
      </c>
      <c r="C55" s="8">
        <v>2017</v>
      </c>
      <c r="D55" s="8" t="s">
        <v>4</v>
      </c>
      <c r="E55" s="8" t="s">
        <v>17</v>
      </c>
      <c r="F55" s="8">
        <v>1.9159999999999999</v>
      </c>
    </row>
    <row r="56" spans="1:6">
      <c r="A56" s="1" t="s">
        <v>24</v>
      </c>
      <c r="B56" s="1" t="s">
        <v>282</v>
      </c>
      <c r="C56" s="8">
        <v>2017</v>
      </c>
      <c r="D56" s="8" t="s">
        <v>4</v>
      </c>
      <c r="E56" s="8" t="s">
        <v>17</v>
      </c>
      <c r="F56" s="8">
        <v>2.177</v>
      </c>
    </row>
    <row r="57" spans="1:6">
      <c r="A57" s="1" t="s">
        <v>25</v>
      </c>
      <c r="B57" s="1" t="s">
        <v>283</v>
      </c>
      <c r="C57" s="8">
        <v>2017</v>
      </c>
      <c r="D57" s="8" t="s">
        <v>4</v>
      </c>
      <c r="E57" s="8" t="s">
        <v>17</v>
      </c>
      <c r="F57" s="8">
        <v>3.3159999999999998</v>
      </c>
    </row>
    <row r="58" spans="1:6">
      <c r="A58" s="1" t="s">
        <v>26</v>
      </c>
      <c r="B58" s="1" t="s">
        <v>284</v>
      </c>
      <c r="C58" s="8">
        <v>2017</v>
      </c>
      <c r="D58" s="8" t="s">
        <v>4</v>
      </c>
      <c r="E58" s="8" t="s">
        <v>17</v>
      </c>
      <c r="F58" s="8">
        <v>1.9370000000000001</v>
      </c>
    </row>
    <row r="59" spans="1:6">
      <c r="A59" s="1" t="s">
        <v>27</v>
      </c>
      <c r="B59" s="1" t="s">
        <v>285</v>
      </c>
      <c r="C59" s="8">
        <v>2017</v>
      </c>
      <c r="D59" s="8" t="s">
        <v>4</v>
      </c>
      <c r="E59" s="8" t="s">
        <v>17</v>
      </c>
      <c r="F59" s="8">
        <v>2.3039999999999998</v>
      </c>
    </row>
    <row r="60" spans="1:6">
      <c r="A60" s="1" t="s">
        <v>28</v>
      </c>
      <c r="B60" s="1" t="s">
        <v>286</v>
      </c>
      <c r="C60" s="8">
        <v>2017</v>
      </c>
      <c r="D60" s="8" t="s">
        <v>4</v>
      </c>
      <c r="E60" s="8" t="s">
        <v>17</v>
      </c>
      <c r="F60" s="8">
        <v>1.736</v>
      </c>
    </row>
    <row r="61" spans="1:6">
      <c r="A61" s="1" t="s">
        <v>29</v>
      </c>
      <c r="B61" s="1" t="s">
        <v>287</v>
      </c>
      <c r="C61" s="8">
        <v>2017</v>
      </c>
      <c r="D61" s="8" t="s">
        <v>4</v>
      </c>
      <c r="E61" s="8" t="s">
        <v>17</v>
      </c>
      <c r="F61" s="8">
        <v>2.14</v>
      </c>
    </row>
    <row r="62" spans="1:6">
      <c r="A62" s="1" t="s">
        <v>30</v>
      </c>
      <c r="B62" s="1" t="s">
        <v>288</v>
      </c>
      <c r="C62" s="8">
        <v>2017</v>
      </c>
      <c r="D62" s="8" t="s">
        <v>4</v>
      </c>
      <c r="E62" s="8" t="s">
        <v>17</v>
      </c>
      <c r="F62" s="8">
        <v>4.4610000000000003</v>
      </c>
    </row>
    <row r="63" spans="1:6">
      <c r="A63" s="1" t="s">
        <v>31</v>
      </c>
      <c r="B63" s="1" t="s">
        <v>289</v>
      </c>
      <c r="C63" s="8">
        <v>2017</v>
      </c>
      <c r="D63" s="8" t="s">
        <v>4</v>
      </c>
      <c r="E63" s="8" t="s">
        <v>17</v>
      </c>
      <c r="F63" s="8">
        <v>2.302</v>
      </c>
    </row>
    <row r="64" spans="1:6">
      <c r="A64" s="1" t="s">
        <v>32</v>
      </c>
      <c r="B64" s="1" t="s">
        <v>290</v>
      </c>
      <c r="C64" s="8">
        <v>2017</v>
      </c>
      <c r="D64" s="8" t="s">
        <v>4</v>
      </c>
      <c r="E64" s="8" t="s">
        <v>17</v>
      </c>
      <c r="F64" s="8">
        <v>1.631</v>
      </c>
    </row>
    <row r="65" spans="1:6">
      <c r="A65" s="1" t="s">
        <v>33</v>
      </c>
      <c r="B65" s="1" t="s">
        <v>291</v>
      </c>
      <c r="C65" s="8">
        <v>2017</v>
      </c>
      <c r="D65" s="8" t="s">
        <v>4</v>
      </c>
      <c r="E65" s="8" t="s">
        <v>17</v>
      </c>
      <c r="F65" s="8">
        <v>1.365</v>
      </c>
    </row>
    <row r="66" spans="1:6">
      <c r="A66" s="1" t="s">
        <v>34</v>
      </c>
      <c r="B66" s="1" t="s">
        <v>292</v>
      </c>
      <c r="C66" s="8">
        <v>2017</v>
      </c>
      <c r="D66" s="8" t="s">
        <v>4</v>
      </c>
      <c r="E66" s="8" t="s">
        <v>17</v>
      </c>
      <c r="F66" s="8">
        <v>1.417</v>
      </c>
    </row>
    <row r="67" spans="1:6">
      <c r="A67" s="1" t="s">
        <v>35</v>
      </c>
      <c r="B67" s="1" t="s">
        <v>293</v>
      </c>
      <c r="C67" s="8">
        <v>2017</v>
      </c>
      <c r="D67" s="8" t="s">
        <v>4</v>
      </c>
      <c r="E67" s="8" t="s">
        <v>17</v>
      </c>
      <c r="F67" s="8">
        <v>2.3079999999999998</v>
      </c>
    </row>
    <row r="68" spans="1:6">
      <c r="A68" s="3" t="s">
        <v>3</v>
      </c>
      <c r="B68" s="1" t="s">
        <v>261</v>
      </c>
      <c r="C68" s="8">
        <v>2018</v>
      </c>
      <c r="D68" s="8" t="s">
        <v>4</v>
      </c>
      <c r="E68" s="8" t="s">
        <v>17</v>
      </c>
      <c r="F68" s="8">
        <f>ROUND(AVERAGE(F69:F100), 1)</f>
        <v>2.9</v>
      </c>
    </row>
    <row r="69" spans="1:6">
      <c r="A69" s="3" t="s">
        <v>4</v>
      </c>
      <c r="B69" s="1" t="s">
        <v>262</v>
      </c>
      <c r="C69" s="8">
        <v>2018</v>
      </c>
      <c r="D69" s="8" t="s">
        <v>4</v>
      </c>
      <c r="E69" s="8" t="s">
        <v>17</v>
      </c>
      <c r="F69" s="8">
        <v>4.3959999999999999</v>
      </c>
    </row>
    <row r="70" spans="1:6">
      <c r="A70" s="1" t="s">
        <v>5</v>
      </c>
      <c r="B70" s="1" t="s">
        <v>263</v>
      </c>
      <c r="C70" s="8">
        <v>2018</v>
      </c>
      <c r="D70" s="8" t="s">
        <v>4</v>
      </c>
      <c r="E70" s="8" t="s">
        <v>17</v>
      </c>
      <c r="F70" s="8">
        <v>4.66</v>
      </c>
    </row>
    <row r="71" spans="1:6">
      <c r="A71" s="1" t="s">
        <v>6</v>
      </c>
      <c r="B71" s="1" t="s">
        <v>264</v>
      </c>
      <c r="C71" s="8">
        <v>2018</v>
      </c>
      <c r="D71" s="8" t="s">
        <v>4</v>
      </c>
      <c r="E71" s="8" t="s">
        <v>17</v>
      </c>
      <c r="F71" s="8">
        <v>4.2489999999999997</v>
      </c>
    </row>
    <row r="72" spans="1:6">
      <c r="A72" s="1" t="s">
        <v>7</v>
      </c>
      <c r="B72" s="1" t="s">
        <v>265</v>
      </c>
      <c r="C72" s="8">
        <v>2018</v>
      </c>
      <c r="D72" s="8" t="s">
        <v>4</v>
      </c>
      <c r="E72" s="8" t="s">
        <v>17</v>
      </c>
      <c r="F72" s="8">
        <v>1.117</v>
      </c>
    </row>
    <row r="73" spans="1:6">
      <c r="A73" s="1" t="s">
        <v>8</v>
      </c>
      <c r="B73" s="1" t="s">
        <v>266</v>
      </c>
      <c r="C73" s="8">
        <v>2018</v>
      </c>
      <c r="D73" s="8" t="s">
        <v>4</v>
      </c>
      <c r="E73" s="8" t="s">
        <v>17</v>
      </c>
      <c r="F73" s="8">
        <v>2.242</v>
      </c>
    </row>
    <row r="74" spans="1:6">
      <c r="A74" s="1" t="s">
        <v>9</v>
      </c>
      <c r="B74" s="1" t="s">
        <v>267</v>
      </c>
      <c r="C74" s="8">
        <v>2018</v>
      </c>
      <c r="D74" s="8" t="s">
        <v>4</v>
      </c>
      <c r="E74" s="8" t="s">
        <v>17</v>
      </c>
      <c r="F74" s="8">
        <v>3.1459999999999999</v>
      </c>
    </row>
    <row r="75" spans="1:6">
      <c r="A75" s="1" t="s">
        <v>10</v>
      </c>
      <c r="B75" s="1" t="s">
        <v>268</v>
      </c>
      <c r="C75" s="8">
        <v>2018</v>
      </c>
      <c r="D75" s="8" t="s">
        <v>4</v>
      </c>
      <c r="E75" s="8" t="s">
        <v>17</v>
      </c>
      <c r="F75" s="8">
        <v>1.468</v>
      </c>
    </row>
    <row r="76" spans="1:6">
      <c r="A76" s="1" t="s">
        <v>11</v>
      </c>
      <c r="B76" s="1" t="s">
        <v>269</v>
      </c>
      <c r="C76" s="8">
        <v>2018</v>
      </c>
      <c r="D76" s="8" t="s">
        <v>4</v>
      </c>
      <c r="E76" s="8" t="s">
        <v>17</v>
      </c>
      <c r="F76" s="8">
        <v>2.544</v>
      </c>
    </row>
    <row r="77" spans="1:6">
      <c r="A77" s="1" t="s">
        <v>12</v>
      </c>
      <c r="B77" s="1" t="s">
        <v>270</v>
      </c>
      <c r="C77" s="8">
        <v>2018</v>
      </c>
      <c r="D77" s="8" t="s">
        <v>4</v>
      </c>
      <c r="E77" s="8" t="s">
        <v>17</v>
      </c>
      <c r="F77" s="8">
        <v>5</v>
      </c>
    </row>
    <row r="78" spans="1:6">
      <c r="A78" s="1" t="s">
        <v>13</v>
      </c>
      <c r="B78" s="1" t="s">
        <v>271</v>
      </c>
      <c r="C78" s="8">
        <v>2018</v>
      </c>
      <c r="D78" s="8" t="s">
        <v>4</v>
      </c>
      <c r="E78" s="8" t="s">
        <v>17</v>
      </c>
      <c r="F78" s="8">
        <v>2.9020000000000001</v>
      </c>
    </row>
    <row r="79" spans="1:6">
      <c r="A79" s="1" t="s">
        <v>14</v>
      </c>
      <c r="B79" s="1" t="s">
        <v>272</v>
      </c>
      <c r="C79" s="8">
        <v>2018</v>
      </c>
      <c r="D79" s="8" t="s">
        <v>4</v>
      </c>
      <c r="E79" s="8" t="s">
        <v>17</v>
      </c>
      <c r="F79" s="8">
        <v>3.927</v>
      </c>
    </row>
    <row r="80" spans="1:6">
      <c r="A80" s="1" t="s">
        <v>15</v>
      </c>
      <c r="B80" s="1" t="s">
        <v>273</v>
      </c>
      <c r="C80" s="8">
        <v>2018</v>
      </c>
      <c r="D80" s="8" t="s">
        <v>4</v>
      </c>
      <c r="E80" s="8" t="s">
        <v>17</v>
      </c>
      <c r="F80" s="8">
        <v>2.6440000000000001</v>
      </c>
    </row>
    <row r="81" spans="1:6">
      <c r="A81" s="1" t="s">
        <v>16</v>
      </c>
      <c r="B81" s="1" t="s">
        <v>274</v>
      </c>
      <c r="C81" s="8">
        <v>2018</v>
      </c>
      <c r="D81" s="8" t="s">
        <v>4</v>
      </c>
      <c r="E81" s="8" t="s">
        <v>17</v>
      </c>
      <c r="F81" s="8">
        <v>2.8330000000000002</v>
      </c>
    </row>
    <row r="82" spans="1:6">
      <c r="A82" s="1" t="s">
        <v>17</v>
      </c>
      <c r="B82" s="1" t="s">
        <v>275</v>
      </c>
      <c r="C82" s="8">
        <v>2018</v>
      </c>
      <c r="D82" s="8" t="s">
        <v>4</v>
      </c>
      <c r="E82" s="8" t="s">
        <v>17</v>
      </c>
      <c r="F82" s="8">
        <v>2.8759999999999999</v>
      </c>
    </row>
    <row r="83" spans="1:6">
      <c r="A83" s="1" t="s">
        <v>18</v>
      </c>
      <c r="B83" s="1" t="s">
        <v>276</v>
      </c>
      <c r="C83" s="8">
        <v>2018</v>
      </c>
      <c r="D83" s="8" t="s">
        <v>4</v>
      </c>
      <c r="E83" s="8" t="s">
        <v>17</v>
      </c>
      <c r="F83" s="8">
        <v>4.8</v>
      </c>
    </row>
    <row r="84" spans="1:6">
      <c r="A84" s="1" t="s">
        <v>19</v>
      </c>
      <c r="B84" s="1" t="s">
        <v>277</v>
      </c>
      <c r="C84" s="8">
        <v>2018</v>
      </c>
      <c r="D84" s="8" t="s">
        <v>4</v>
      </c>
      <c r="E84" s="8" t="s">
        <v>17</v>
      </c>
      <c r="F84" s="8">
        <v>2.2469999999999999</v>
      </c>
    </row>
    <row r="85" spans="1:6">
      <c r="A85" s="1" t="s">
        <v>20</v>
      </c>
      <c r="B85" s="1" t="s">
        <v>278</v>
      </c>
      <c r="C85" s="8">
        <v>2018</v>
      </c>
      <c r="D85" s="8" t="s">
        <v>4</v>
      </c>
      <c r="E85" s="8" t="s">
        <v>17</v>
      </c>
      <c r="F85" s="8">
        <v>4.2469999999999999</v>
      </c>
    </row>
    <row r="86" spans="1:6">
      <c r="A86" s="1" t="s">
        <v>21</v>
      </c>
      <c r="B86" s="1" t="s">
        <v>279</v>
      </c>
      <c r="C86" s="8">
        <v>2018</v>
      </c>
      <c r="D86" s="8" t="s">
        <v>4</v>
      </c>
      <c r="E86" s="8" t="s">
        <v>17</v>
      </c>
      <c r="F86" s="8">
        <v>1</v>
      </c>
    </row>
    <row r="87" spans="1:6">
      <c r="A87" s="1" t="s">
        <v>22</v>
      </c>
      <c r="B87" s="1" t="s">
        <v>280</v>
      </c>
      <c r="C87" s="8">
        <v>2018</v>
      </c>
      <c r="D87" s="8" t="s">
        <v>4</v>
      </c>
      <c r="E87" s="8" t="s">
        <v>17</v>
      </c>
      <c r="F87" s="8">
        <v>2.5569999999999999</v>
      </c>
    </row>
    <row r="88" spans="1:6">
      <c r="A88" s="1" t="s">
        <v>23</v>
      </c>
      <c r="B88" s="1" t="s">
        <v>281</v>
      </c>
      <c r="C88" s="8">
        <v>2018</v>
      </c>
      <c r="D88" s="8" t="s">
        <v>4</v>
      </c>
      <c r="E88" s="8" t="s">
        <v>17</v>
      </c>
      <c r="F88" s="8">
        <v>2.0840000000000001</v>
      </c>
    </row>
    <row r="89" spans="1:6">
      <c r="A89" s="1" t="s">
        <v>24</v>
      </c>
      <c r="B89" s="1" t="s">
        <v>282</v>
      </c>
      <c r="C89" s="8">
        <v>2018</v>
      </c>
      <c r="D89" s="8" t="s">
        <v>4</v>
      </c>
      <c r="E89" s="8" t="s">
        <v>17</v>
      </c>
      <c r="F89" s="8">
        <v>2.3820000000000001</v>
      </c>
    </row>
    <row r="90" spans="1:6">
      <c r="A90" s="1" t="s">
        <v>25</v>
      </c>
      <c r="B90" s="1" t="s">
        <v>283</v>
      </c>
      <c r="C90" s="8">
        <v>2018</v>
      </c>
      <c r="D90" s="8" t="s">
        <v>4</v>
      </c>
      <c r="E90" s="8" t="s">
        <v>17</v>
      </c>
      <c r="F90" s="8">
        <v>4.5270000000000001</v>
      </c>
    </row>
    <row r="91" spans="1:6">
      <c r="A91" s="1" t="s">
        <v>26</v>
      </c>
      <c r="B91" s="1" t="s">
        <v>284</v>
      </c>
      <c r="C91" s="8">
        <v>2018</v>
      </c>
      <c r="D91" s="8" t="s">
        <v>4</v>
      </c>
      <c r="E91" s="8" t="s">
        <v>17</v>
      </c>
      <c r="F91" s="8">
        <v>2.9780000000000002</v>
      </c>
    </row>
    <row r="92" spans="1:6">
      <c r="A92" s="1" t="s">
        <v>27</v>
      </c>
      <c r="B92" s="1" t="s">
        <v>285</v>
      </c>
      <c r="C92" s="8">
        <v>2018</v>
      </c>
      <c r="D92" s="8" t="s">
        <v>4</v>
      </c>
      <c r="E92" s="8" t="s">
        <v>17</v>
      </c>
      <c r="F92" s="8">
        <v>3.2360000000000002</v>
      </c>
    </row>
    <row r="93" spans="1:6">
      <c r="A93" s="1" t="s">
        <v>28</v>
      </c>
      <c r="B93" s="1" t="s">
        <v>286</v>
      </c>
      <c r="C93" s="8">
        <v>2018</v>
      </c>
      <c r="D93" s="8" t="s">
        <v>4</v>
      </c>
      <c r="E93" s="8" t="s">
        <v>17</v>
      </c>
      <c r="F93" s="8">
        <v>1.9810000000000001</v>
      </c>
    </row>
    <row r="94" spans="1:6">
      <c r="A94" s="1" t="s">
        <v>29</v>
      </c>
      <c r="B94" s="1" t="s">
        <v>287</v>
      </c>
      <c r="C94" s="8">
        <v>2018</v>
      </c>
      <c r="D94" s="8" t="s">
        <v>4</v>
      </c>
      <c r="E94" s="8" t="s">
        <v>17</v>
      </c>
      <c r="F94" s="8">
        <v>1.89</v>
      </c>
    </row>
    <row r="95" spans="1:6">
      <c r="A95" s="1" t="s">
        <v>30</v>
      </c>
      <c r="B95" s="1" t="s">
        <v>288</v>
      </c>
      <c r="C95" s="8">
        <v>2018</v>
      </c>
      <c r="D95" s="8" t="s">
        <v>4</v>
      </c>
      <c r="E95" s="8" t="s">
        <v>17</v>
      </c>
      <c r="F95" s="8">
        <v>4.7690000000000001</v>
      </c>
    </row>
    <row r="96" spans="1:6">
      <c r="A96" s="1" t="s">
        <v>31</v>
      </c>
      <c r="B96" s="1" t="s">
        <v>289</v>
      </c>
      <c r="C96" s="8">
        <v>2018</v>
      </c>
      <c r="D96" s="8" t="s">
        <v>4</v>
      </c>
      <c r="E96" s="8" t="s">
        <v>17</v>
      </c>
      <c r="F96" s="8">
        <v>2.6589999999999998</v>
      </c>
    </row>
    <row r="97" spans="1:6">
      <c r="A97" s="1" t="s">
        <v>32</v>
      </c>
      <c r="B97" s="1" t="s">
        <v>290</v>
      </c>
      <c r="C97" s="8">
        <v>2018</v>
      </c>
      <c r="D97" s="8" t="s">
        <v>4</v>
      </c>
      <c r="E97" s="8" t="s">
        <v>17</v>
      </c>
      <c r="F97" s="8">
        <v>1.8480000000000001</v>
      </c>
    </row>
    <row r="98" spans="1:6">
      <c r="A98" s="1" t="s">
        <v>33</v>
      </c>
      <c r="B98" s="1" t="s">
        <v>291</v>
      </c>
      <c r="C98" s="8">
        <v>2018</v>
      </c>
      <c r="D98" s="8" t="s">
        <v>4</v>
      </c>
      <c r="E98" s="8" t="s">
        <v>17</v>
      </c>
      <c r="F98" s="8">
        <v>1.587</v>
      </c>
    </row>
    <row r="99" spans="1:6">
      <c r="A99" s="1" t="s">
        <v>34</v>
      </c>
      <c r="B99" s="1" t="s">
        <v>292</v>
      </c>
      <c r="C99" s="8">
        <v>2018</v>
      </c>
      <c r="D99" s="8" t="s">
        <v>4</v>
      </c>
      <c r="E99" s="8" t="s">
        <v>17</v>
      </c>
      <c r="F99" s="8">
        <v>1.329</v>
      </c>
    </row>
    <row r="100" spans="1:6">
      <c r="A100" s="1" t="s">
        <v>35</v>
      </c>
      <c r="B100" s="1" t="s">
        <v>293</v>
      </c>
      <c r="C100" s="8">
        <v>2018</v>
      </c>
      <c r="D100" s="8" t="s">
        <v>4</v>
      </c>
      <c r="E100" s="8" t="s">
        <v>17</v>
      </c>
      <c r="F100" s="8">
        <v>2.3319999999999999</v>
      </c>
    </row>
    <row r="101" spans="1:6">
      <c r="A101" s="3" t="s">
        <v>3</v>
      </c>
      <c r="B101" s="1" t="s">
        <v>261</v>
      </c>
      <c r="C101" s="8">
        <v>2019</v>
      </c>
      <c r="D101" s="8" t="s">
        <v>4</v>
      </c>
      <c r="E101" s="8" t="s">
        <v>17</v>
      </c>
      <c r="F101" s="8">
        <f>ROUND(AVERAGE(F102:F133), 1)</f>
        <v>3.1</v>
      </c>
    </row>
    <row r="102" spans="1:6">
      <c r="A102" s="3" t="s">
        <v>4</v>
      </c>
      <c r="B102" s="1" t="s">
        <v>262</v>
      </c>
      <c r="C102" s="8">
        <v>2019</v>
      </c>
      <c r="D102" s="8" t="s">
        <v>4</v>
      </c>
      <c r="E102" s="8" t="s">
        <v>17</v>
      </c>
      <c r="F102" s="8">
        <v>3.9790000000000001</v>
      </c>
    </row>
    <row r="103" spans="1:6">
      <c r="A103" s="1" t="s">
        <v>5</v>
      </c>
      <c r="B103" s="1" t="s">
        <v>263</v>
      </c>
      <c r="C103" s="8">
        <v>2019</v>
      </c>
      <c r="D103" s="8" t="s">
        <v>4</v>
      </c>
      <c r="E103" s="8" t="s">
        <v>17</v>
      </c>
      <c r="F103" s="8">
        <v>4.2249999999999996</v>
      </c>
    </row>
    <row r="104" spans="1:6">
      <c r="A104" s="1" t="s">
        <v>6</v>
      </c>
      <c r="B104" s="1" t="s">
        <v>264</v>
      </c>
      <c r="C104" s="8">
        <v>2019</v>
      </c>
      <c r="D104" s="8" t="s">
        <v>4</v>
      </c>
      <c r="E104" s="8" t="s">
        <v>17</v>
      </c>
      <c r="F104" s="8">
        <v>4.22</v>
      </c>
    </row>
    <row r="105" spans="1:6">
      <c r="A105" s="1" t="s">
        <v>7</v>
      </c>
      <c r="B105" s="1" t="s">
        <v>265</v>
      </c>
      <c r="C105" s="8">
        <v>2019</v>
      </c>
      <c r="D105" s="8" t="s">
        <v>4</v>
      </c>
      <c r="E105" s="8" t="s">
        <v>17</v>
      </c>
      <c r="F105" s="8">
        <v>1.0409999999999999</v>
      </c>
    </row>
    <row r="106" spans="1:6">
      <c r="A106" s="1" t="s">
        <v>8</v>
      </c>
      <c r="B106" s="1" t="s">
        <v>266</v>
      </c>
      <c r="C106" s="8">
        <v>2019</v>
      </c>
      <c r="D106" s="8" t="s">
        <v>4</v>
      </c>
      <c r="E106" s="8" t="s">
        <v>17</v>
      </c>
      <c r="F106" s="8">
        <v>2.7789999999999999</v>
      </c>
    </row>
    <row r="107" spans="1:6">
      <c r="A107" s="1" t="s">
        <v>9</v>
      </c>
      <c r="B107" s="1" t="s">
        <v>267</v>
      </c>
      <c r="C107" s="8">
        <v>2019</v>
      </c>
      <c r="D107" s="8" t="s">
        <v>4</v>
      </c>
      <c r="E107" s="8" t="s">
        <v>17</v>
      </c>
      <c r="F107" s="8">
        <v>3.4140000000000001</v>
      </c>
    </row>
    <row r="108" spans="1:6">
      <c r="A108" s="1" t="s">
        <v>10</v>
      </c>
      <c r="B108" s="1" t="s">
        <v>268</v>
      </c>
      <c r="C108" s="8">
        <v>2019</v>
      </c>
      <c r="D108" s="8" t="s">
        <v>4</v>
      </c>
      <c r="E108" s="8" t="s">
        <v>17</v>
      </c>
      <c r="F108" s="8">
        <v>1.8380000000000001</v>
      </c>
    </row>
    <row r="109" spans="1:6">
      <c r="A109" s="1" t="s">
        <v>11</v>
      </c>
      <c r="B109" s="1" t="s">
        <v>269</v>
      </c>
      <c r="C109" s="8">
        <v>2019</v>
      </c>
      <c r="D109" s="8" t="s">
        <v>4</v>
      </c>
      <c r="E109" s="8" t="s">
        <v>17</v>
      </c>
      <c r="F109" s="8">
        <v>2.8490000000000002</v>
      </c>
    </row>
    <row r="110" spans="1:6">
      <c r="A110" s="1" t="s">
        <v>12</v>
      </c>
      <c r="B110" s="1" t="s">
        <v>270</v>
      </c>
      <c r="C110" s="8">
        <v>2019</v>
      </c>
      <c r="D110" s="8" t="s">
        <v>4</v>
      </c>
      <c r="E110" s="8" t="s">
        <v>17</v>
      </c>
      <c r="F110" s="8">
        <v>5</v>
      </c>
    </row>
    <row r="111" spans="1:6">
      <c r="A111" s="1" t="s">
        <v>13</v>
      </c>
      <c r="B111" s="1" t="s">
        <v>271</v>
      </c>
      <c r="C111" s="8">
        <v>2019</v>
      </c>
      <c r="D111" s="8" t="s">
        <v>4</v>
      </c>
      <c r="E111" s="8" t="s">
        <v>17</v>
      </c>
      <c r="F111" s="8">
        <v>3.06</v>
      </c>
    </row>
    <row r="112" spans="1:6">
      <c r="A112" s="1" t="s">
        <v>14</v>
      </c>
      <c r="B112" s="1" t="s">
        <v>272</v>
      </c>
      <c r="C112" s="8">
        <v>2019</v>
      </c>
      <c r="D112" s="8" t="s">
        <v>4</v>
      </c>
      <c r="E112" s="8" t="s">
        <v>17</v>
      </c>
      <c r="F112" s="8">
        <v>4.0679999999999996</v>
      </c>
    </row>
    <row r="113" spans="1:6">
      <c r="A113" s="1" t="s">
        <v>15</v>
      </c>
      <c r="B113" s="1" t="s">
        <v>273</v>
      </c>
      <c r="C113" s="8">
        <v>2019</v>
      </c>
      <c r="D113" s="8" t="s">
        <v>4</v>
      </c>
      <c r="E113" s="8" t="s">
        <v>17</v>
      </c>
      <c r="F113" s="8">
        <v>3.0270000000000001</v>
      </c>
    </row>
    <row r="114" spans="1:6">
      <c r="A114" s="1" t="s">
        <v>16</v>
      </c>
      <c r="B114" s="1" t="s">
        <v>274</v>
      </c>
      <c r="C114" s="8">
        <v>2019</v>
      </c>
      <c r="D114" s="8" t="s">
        <v>4</v>
      </c>
      <c r="E114" s="8" t="s">
        <v>17</v>
      </c>
      <c r="F114" s="8">
        <v>3.1259999999999999</v>
      </c>
    </row>
    <row r="115" spans="1:6">
      <c r="A115" s="1" t="s">
        <v>17</v>
      </c>
      <c r="B115" s="1" t="s">
        <v>275</v>
      </c>
      <c r="C115" s="8">
        <v>2019</v>
      </c>
      <c r="D115" s="8" t="s">
        <v>4</v>
      </c>
      <c r="E115" s="8" t="s">
        <v>17</v>
      </c>
      <c r="F115" s="8">
        <v>2.9889999999999999</v>
      </c>
    </row>
    <row r="116" spans="1:6">
      <c r="A116" s="1" t="s">
        <v>18</v>
      </c>
      <c r="B116" s="1" t="s">
        <v>276</v>
      </c>
      <c r="C116" s="8">
        <v>2019</v>
      </c>
      <c r="D116" s="8" t="s">
        <v>4</v>
      </c>
      <c r="E116" s="8" t="s">
        <v>17</v>
      </c>
      <c r="F116" s="8">
        <v>4.9020000000000001</v>
      </c>
    </row>
    <row r="117" spans="1:6">
      <c r="A117" s="1" t="s">
        <v>19</v>
      </c>
      <c r="B117" s="1" t="s">
        <v>277</v>
      </c>
      <c r="C117" s="8">
        <v>2019</v>
      </c>
      <c r="D117" s="8" t="s">
        <v>4</v>
      </c>
      <c r="E117" s="8" t="s">
        <v>17</v>
      </c>
      <c r="F117" s="8">
        <v>2.3919999999999999</v>
      </c>
    </row>
    <row r="118" spans="1:6">
      <c r="A118" s="1" t="s">
        <v>20</v>
      </c>
      <c r="B118" s="1" t="s">
        <v>278</v>
      </c>
      <c r="C118" s="8">
        <v>2019</v>
      </c>
      <c r="D118" s="8" t="s">
        <v>4</v>
      </c>
      <c r="E118" s="8" t="s">
        <v>17</v>
      </c>
      <c r="F118" s="8">
        <v>4.6050000000000004</v>
      </c>
    </row>
    <row r="119" spans="1:6">
      <c r="A119" s="1" t="s">
        <v>21</v>
      </c>
      <c r="B119" s="1" t="s">
        <v>279</v>
      </c>
      <c r="C119" s="8">
        <v>2019</v>
      </c>
      <c r="D119" s="8" t="s">
        <v>4</v>
      </c>
      <c r="E119" s="8" t="s">
        <v>17</v>
      </c>
      <c r="F119" s="8">
        <v>1</v>
      </c>
    </row>
    <row r="120" spans="1:6">
      <c r="A120" s="1" t="s">
        <v>22</v>
      </c>
      <c r="B120" s="1" t="s">
        <v>280</v>
      </c>
      <c r="C120" s="8">
        <v>2019</v>
      </c>
      <c r="D120" s="8" t="s">
        <v>4</v>
      </c>
      <c r="E120" s="8" t="s">
        <v>17</v>
      </c>
      <c r="F120" s="8">
        <v>3.3069999999999999</v>
      </c>
    </row>
    <row r="121" spans="1:6">
      <c r="A121" s="1" t="s">
        <v>23</v>
      </c>
      <c r="B121" s="1" t="s">
        <v>281</v>
      </c>
      <c r="C121" s="8">
        <v>2019</v>
      </c>
      <c r="D121" s="8" t="s">
        <v>4</v>
      </c>
      <c r="E121" s="8" t="s">
        <v>17</v>
      </c>
      <c r="F121" s="8">
        <v>2.8740000000000001</v>
      </c>
    </row>
    <row r="122" spans="1:6">
      <c r="A122" s="1" t="s">
        <v>24</v>
      </c>
      <c r="B122" s="1" t="s">
        <v>282</v>
      </c>
      <c r="C122" s="8">
        <v>2019</v>
      </c>
      <c r="D122" s="8" t="s">
        <v>4</v>
      </c>
      <c r="E122" s="8" t="s">
        <v>17</v>
      </c>
      <c r="F122" s="8">
        <v>3.1</v>
      </c>
    </row>
    <row r="123" spans="1:6">
      <c r="A123" s="1" t="s">
        <v>25</v>
      </c>
      <c r="B123" s="1" t="s">
        <v>283</v>
      </c>
      <c r="C123" s="8">
        <v>2019</v>
      </c>
      <c r="D123" s="8" t="s">
        <v>4</v>
      </c>
      <c r="E123" s="8" t="s">
        <v>17</v>
      </c>
      <c r="F123" s="8">
        <v>2.9820000000000002</v>
      </c>
    </row>
    <row r="124" spans="1:6">
      <c r="A124" s="1" t="s">
        <v>26</v>
      </c>
      <c r="B124" s="1" t="s">
        <v>284</v>
      </c>
      <c r="C124" s="8">
        <v>2019</v>
      </c>
      <c r="D124" s="8" t="s">
        <v>4</v>
      </c>
      <c r="E124" s="8" t="s">
        <v>17</v>
      </c>
      <c r="F124" s="8">
        <v>4.0039999999999996</v>
      </c>
    </row>
    <row r="125" spans="1:6">
      <c r="A125" s="1" t="s">
        <v>27</v>
      </c>
      <c r="B125" s="1" t="s">
        <v>285</v>
      </c>
      <c r="C125" s="8">
        <v>2019</v>
      </c>
      <c r="D125" s="8" t="s">
        <v>4</v>
      </c>
      <c r="E125" s="8" t="s">
        <v>17</v>
      </c>
      <c r="F125" s="8">
        <v>3.0070000000000001</v>
      </c>
    </row>
    <row r="126" spans="1:6">
      <c r="A126" s="1" t="s">
        <v>28</v>
      </c>
      <c r="B126" s="1" t="s">
        <v>286</v>
      </c>
      <c r="C126" s="8">
        <v>2019</v>
      </c>
      <c r="D126" s="8" t="s">
        <v>4</v>
      </c>
      <c r="E126" s="8" t="s">
        <v>17</v>
      </c>
      <c r="F126" s="8">
        <v>2.722</v>
      </c>
    </row>
    <row r="127" spans="1:6">
      <c r="A127" s="1" t="s">
        <v>29</v>
      </c>
      <c r="B127" s="1" t="s">
        <v>287</v>
      </c>
      <c r="C127" s="8">
        <v>2019</v>
      </c>
      <c r="D127" s="8" t="s">
        <v>4</v>
      </c>
      <c r="E127" s="8" t="s">
        <v>17</v>
      </c>
      <c r="F127" s="8">
        <v>1.6140000000000001</v>
      </c>
    </row>
    <row r="128" spans="1:6">
      <c r="A128" s="1" t="s">
        <v>30</v>
      </c>
      <c r="B128" s="1" t="s">
        <v>288</v>
      </c>
      <c r="C128" s="8">
        <v>2019</v>
      </c>
      <c r="D128" s="8" t="s">
        <v>4</v>
      </c>
      <c r="E128" s="8" t="s">
        <v>17</v>
      </c>
      <c r="F128" s="8">
        <v>4.6130000000000004</v>
      </c>
    </row>
    <row r="129" spans="1:6">
      <c r="A129" s="1" t="s">
        <v>31</v>
      </c>
      <c r="B129" s="1" t="s">
        <v>289</v>
      </c>
      <c r="C129" s="8">
        <v>2019</v>
      </c>
      <c r="D129" s="8" t="s">
        <v>4</v>
      </c>
      <c r="E129" s="8" t="s">
        <v>17</v>
      </c>
      <c r="F129" s="8">
        <v>3.6349999999999998</v>
      </c>
    </row>
    <row r="130" spans="1:6">
      <c r="A130" s="1" t="s">
        <v>32</v>
      </c>
      <c r="B130" s="1" t="s">
        <v>290</v>
      </c>
      <c r="C130" s="8">
        <v>2019</v>
      </c>
      <c r="D130" s="8" t="s">
        <v>4</v>
      </c>
      <c r="E130" s="8" t="s">
        <v>17</v>
      </c>
      <c r="F130" s="8">
        <v>1.7450000000000001</v>
      </c>
    </row>
    <row r="131" spans="1:6">
      <c r="A131" s="1" t="s">
        <v>33</v>
      </c>
      <c r="B131" s="1" t="s">
        <v>291</v>
      </c>
      <c r="C131" s="8">
        <v>2019</v>
      </c>
      <c r="D131" s="8" t="s">
        <v>4</v>
      </c>
      <c r="E131" s="8" t="s">
        <v>17</v>
      </c>
      <c r="F131" s="8">
        <v>1.843</v>
      </c>
    </row>
    <row r="132" spans="1:6">
      <c r="A132" s="1" t="s">
        <v>34</v>
      </c>
      <c r="B132" s="1" t="s">
        <v>292</v>
      </c>
      <c r="C132" s="8">
        <v>2019</v>
      </c>
      <c r="D132" s="8" t="s">
        <v>4</v>
      </c>
      <c r="E132" s="8" t="s">
        <v>17</v>
      </c>
      <c r="F132" s="8">
        <v>1.1679999999999999</v>
      </c>
    </row>
    <row r="133" spans="1:6">
      <c r="A133" s="1" t="s">
        <v>35</v>
      </c>
      <c r="B133" s="1" t="s">
        <v>293</v>
      </c>
      <c r="C133" s="8">
        <v>2019</v>
      </c>
      <c r="D133" s="8" t="s">
        <v>4</v>
      </c>
      <c r="E133" s="8" t="s">
        <v>17</v>
      </c>
      <c r="F133" s="8">
        <v>2.7709999999999999</v>
      </c>
    </row>
    <row r="134" spans="1:6">
      <c r="A134" s="3" t="s">
        <v>3</v>
      </c>
      <c r="B134" s="1" t="s">
        <v>261</v>
      </c>
      <c r="C134" s="8">
        <v>2020</v>
      </c>
      <c r="D134" s="8" t="s">
        <v>4</v>
      </c>
      <c r="E134" s="8" t="s">
        <v>17</v>
      </c>
      <c r="F134" s="8">
        <f>ROUND(AVERAGE(F135:F166), 1)</f>
        <v>3.2</v>
      </c>
    </row>
    <row r="135" spans="1:6">
      <c r="A135" s="3" t="s">
        <v>4</v>
      </c>
      <c r="B135" s="1" t="s">
        <v>262</v>
      </c>
      <c r="C135" s="8">
        <v>2020</v>
      </c>
      <c r="D135" s="8" t="s">
        <v>4</v>
      </c>
      <c r="E135" s="8" t="s">
        <v>17</v>
      </c>
      <c r="F135" s="8">
        <v>3.948</v>
      </c>
    </row>
    <row r="136" spans="1:6">
      <c r="A136" s="1" t="s">
        <v>5</v>
      </c>
      <c r="B136" s="1" t="s">
        <v>263</v>
      </c>
      <c r="C136" s="8">
        <v>2020</v>
      </c>
      <c r="D136" s="8" t="s">
        <v>4</v>
      </c>
      <c r="E136" s="8" t="s">
        <v>17</v>
      </c>
      <c r="F136" s="8">
        <v>4.2060000000000004</v>
      </c>
    </row>
    <row r="137" spans="1:6">
      <c r="A137" s="1" t="s">
        <v>6</v>
      </c>
      <c r="B137" s="1" t="s">
        <v>264</v>
      </c>
      <c r="C137" s="8">
        <v>2020</v>
      </c>
      <c r="D137" s="8" t="s">
        <v>4</v>
      </c>
      <c r="E137" s="8" t="s">
        <v>17</v>
      </c>
      <c r="F137" s="8">
        <v>4.1070000000000002</v>
      </c>
    </row>
    <row r="138" spans="1:6">
      <c r="A138" s="1" t="s">
        <v>7</v>
      </c>
      <c r="B138" s="1" t="s">
        <v>265</v>
      </c>
      <c r="C138" s="8">
        <v>2020</v>
      </c>
      <c r="D138" s="8" t="s">
        <v>4</v>
      </c>
      <c r="E138" s="8" t="s">
        <v>17</v>
      </c>
      <c r="F138" s="8">
        <v>1.2989999999999999</v>
      </c>
    </row>
    <row r="139" spans="1:6">
      <c r="A139" s="1" t="s">
        <v>8</v>
      </c>
      <c r="B139" s="1" t="s">
        <v>266</v>
      </c>
      <c r="C139" s="8">
        <v>2020</v>
      </c>
      <c r="D139" s="8" t="s">
        <v>4</v>
      </c>
      <c r="E139" s="8" t="s">
        <v>17</v>
      </c>
      <c r="F139" s="8">
        <v>2.7759999999999998</v>
      </c>
    </row>
    <row r="140" spans="1:6">
      <c r="A140" s="1" t="s">
        <v>9</v>
      </c>
      <c r="B140" s="1" t="s">
        <v>267</v>
      </c>
      <c r="C140" s="8">
        <v>2020</v>
      </c>
      <c r="D140" s="8" t="s">
        <v>4</v>
      </c>
      <c r="E140" s="8" t="s">
        <v>17</v>
      </c>
      <c r="F140" s="8">
        <v>3.452</v>
      </c>
    </row>
    <row r="141" spans="1:6">
      <c r="A141" s="1" t="s">
        <v>10</v>
      </c>
      <c r="B141" s="1" t="s">
        <v>268</v>
      </c>
      <c r="C141" s="8">
        <v>2020</v>
      </c>
      <c r="D141" s="8" t="s">
        <v>4</v>
      </c>
      <c r="E141" s="8" t="s">
        <v>17</v>
      </c>
      <c r="F141" s="8">
        <v>1.823</v>
      </c>
    </row>
    <row r="142" spans="1:6">
      <c r="A142" s="1" t="s">
        <v>11</v>
      </c>
      <c r="B142" s="1" t="s">
        <v>269</v>
      </c>
      <c r="C142" s="8">
        <v>2020</v>
      </c>
      <c r="D142" s="8" t="s">
        <v>4</v>
      </c>
      <c r="E142" s="8" t="s">
        <v>17</v>
      </c>
      <c r="F142" s="8">
        <v>3.052</v>
      </c>
    </row>
    <row r="143" spans="1:6">
      <c r="A143" s="1" t="s">
        <v>12</v>
      </c>
      <c r="B143" s="1" t="s">
        <v>270</v>
      </c>
      <c r="C143" s="8">
        <v>2020</v>
      </c>
      <c r="D143" s="8" t="s">
        <v>4</v>
      </c>
      <c r="E143" s="8" t="s">
        <v>17</v>
      </c>
      <c r="F143" s="8">
        <v>5</v>
      </c>
    </row>
    <row r="144" spans="1:6">
      <c r="A144" s="1" t="s">
        <v>13</v>
      </c>
      <c r="B144" s="1" t="s">
        <v>271</v>
      </c>
      <c r="C144" s="8">
        <v>2020</v>
      </c>
      <c r="D144" s="8" t="s">
        <v>4</v>
      </c>
      <c r="E144" s="8" t="s">
        <v>17</v>
      </c>
      <c r="F144" s="8">
        <v>3.1150000000000002</v>
      </c>
    </row>
    <row r="145" spans="1:6">
      <c r="A145" s="1" t="s">
        <v>14</v>
      </c>
      <c r="B145" s="1" t="s">
        <v>272</v>
      </c>
      <c r="C145" s="8">
        <v>2020</v>
      </c>
      <c r="D145" s="8" t="s">
        <v>4</v>
      </c>
      <c r="E145" s="8" t="s">
        <v>17</v>
      </c>
      <c r="F145" s="8">
        <v>4.2519999999999998</v>
      </c>
    </row>
    <row r="146" spans="1:6">
      <c r="A146" s="1" t="s">
        <v>15</v>
      </c>
      <c r="B146" s="1" t="s">
        <v>273</v>
      </c>
      <c r="C146" s="8">
        <v>2020</v>
      </c>
      <c r="D146" s="8" t="s">
        <v>4</v>
      </c>
      <c r="E146" s="8" t="s">
        <v>17</v>
      </c>
      <c r="F146" s="8">
        <v>2.8450000000000002</v>
      </c>
    </row>
    <row r="147" spans="1:6">
      <c r="A147" s="1" t="s">
        <v>16</v>
      </c>
      <c r="B147" s="1" t="s">
        <v>274</v>
      </c>
      <c r="C147" s="8">
        <v>2020</v>
      </c>
      <c r="D147" s="8" t="s">
        <v>4</v>
      </c>
      <c r="E147" s="8" t="s">
        <v>17</v>
      </c>
      <c r="F147" s="8">
        <v>3.423</v>
      </c>
    </row>
    <row r="148" spans="1:6">
      <c r="A148" s="1" t="s">
        <v>17</v>
      </c>
      <c r="B148" s="1" t="s">
        <v>275</v>
      </c>
      <c r="C148" s="8">
        <v>2020</v>
      </c>
      <c r="D148" s="8" t="s">
        <v>4</v>
      </c>
      <c r="E148" s="8" t="s">
        <v>17</v>
      </c>
      <c r="F148" s="8">
        <v>3.7949999999999999</v>
      </c>
    </row>
    <row r="149" spans="1:6">
      <c r="A149" s="1" t="s">
        <v>18</v>
      </c>
      <c r="B149" s="1" t="s">
        <v>276</v>
      </c>
      <c r="C149" s="8">
        <v>2020</v>
      </c>
      <c r="D149" s="8" t="s">
        <v>4</v>
      </c>
      <c r="E149" s="8" t="s">
        <v>17</v>
      </c>
      <c r="F149" s="8">
        <v>5</v>
      </c>
    </row>
    <row r="150" spans="1:6">
      <c r="A150" s="1" t="s">
        <v>19</v>
      </c>
      <c r="B150" s="1" t="s">
        <v>277</v>
      </c>
      <c r="C150" s="8">
        <v>2020</v>
      </c>
      <c r="D150" s="8" t="s">
        <v>4</v>
      </c>
      <c r="E150" s="8" t="s">
        <v>17</v>
      </c>
      <c r="F150" s="8">
        <v>2.4529999999999998</v>
      </c>
    </row>
    <row r="151" spans="1:6">
      <c r="A151" s="1" t="s">
        <v>20</v>
      </c>
      <c r="B151" s="1" t="s">
        <v>278</v>
      </c>
      <c r="C151" s="8">
        <v>2020</v>
      </c>
      <c r="D151" s="8" t="s">
        <v>4</v>
      </c>
      <c r="E151" s="8" t="s">
        <v>17</v>
      </c>
      <c r="F151" s="8">
        <v>3.871</v>
      </c>
    </row>
    <row r="152" spans="1:6">
      <c r="A152" s="1" t="s">
        <v>21</v>
      </c>
      <c r="B152" s="1" t="s">
        <v>279</v>
      </c>
      <c r="C152" s="8">
        <v>2020</v>
      </c>
      <c r="D152" s="8" t="s">
        <v>4</v>
      </c>
      <c r="E152" s="8" t="s">
        <v>17</v>
      </c>
      <c r="F152" s="8">
        <v>1.3080000000000001</v>
      </c>
    </row>
    <row r="153" spans="1:6">
      <c r="A153" s="1" t="s">
        <v>22</v>
      </c>
      <c r="B153" s="1" t="s">
        <v>280</v>
      </c>
      <c r="C153" s="8">
        <v>2020</v>
      </c>
      <c r="D153" s="8" t="s">
        <v>4</v>
      </c>
      <c r="E153" s="8" t="s">
        <v>17</v>
      </c>
      <c r="F153" s="8">
        <v>3.0859999999999999</v>
      </c>
    </row>
    <row r="154" spans="1:6">
      <c r="A154" s="1" t="s">
        <v>23</v>
      </c>
      <c r="B154" s="1" t="s">
        <v>281</v>
      </c>
      <c r="C154" s="8">
        <v>2020</v>
      </c>
      <c r="D154" s="8" t="s">
        <v>4</v>
      </c>
      <c r="E154" s="8" t="s">
        <v>17</v>
      </c>
      <c r="F154" s="8">
        <v>3.0489999999999999</v>
      </c>
    </row>
    <row r="155" spans="1:6">
      <c r="A155" s="1" t="s">
        <v>24</v>
      </c>
      <c r="B155" s="1" t="s">
        <v>282</v>
      </c>
      <c r="C155" s="8">
        <v>2020</v>
      </c>
      <c r="D155" s="8" t="s">
        <v>4</v>
      </c>
      <c r="E155" s="8" t="s">
        <v>17</v>
      </c>
      <c r="F155" s="8">
        <v>3.5990000000000002</v>
      </c>
    </row>
    <row r="156" spans="1:6">
      <c r="A156" s="1" t="s">
        <v>25</v>
      </c>
      <c r="B156" s="1" t="s">
        <v>283</v>
      </c>
      <c r="C156" s="8">
        <v>2020</v>
      </c>
      <c r="D156" s="8" t="s">
        <v>4</v>
      </c>
      <c r="E156" s="8" t="s">
        <v>17</v>
      </c>
      <c r="F156" s="8">
        <v>3.4249999999999998</v>
      </c>
    </row>
    <row r="157" spans="1:6">
      <c r="A157" s="1" t="s">
        <v>26</v>
      </c>
      <c r="B157" s="1" t="s">
        <v>284</v>
      </c>
      <c r="C157" s="8">
        <v>2020</v>
      </c>
      <c r="D157" s="8" t="s">
        <v>4</v>
      </c>
      <c r="E157" s="8" t="s">
        <v>17</v>
      </c>
      <c r="F157" s="8">
        <v>5</v>
      </c>
    </row>
    <row r="158" spans="1:6">
      <c r="A158" s="1" t="s">
        <v>27</v>
      </c>
      <c r="B158" s="1" t="s">
        <v>285</v>
      </c>
      <c r="C158" s="8">
        <v>2020</v>
      </c>
      <c r="D158" s="8" t="s">
        <v>4</v>
      </c>
      <c r="E158" s="8" t="s">
        <v>17</v>
      </c>
      <c r="F158" s="8">
        <v>3.6230000000000002</v>
      </c>
    </row>
    <row r="159" spans="1:6">
      <c r="A159" s="1" t="s">
        <v>28</v>
      </c>
      <c r="B159" s="1" t="s">
        <v>286</v>
      </c>
      <c r="C159" s="8">
        <v>2020</v>
      </c>
      <c r="D159" s="8" t="s">
        <v>4</v>
      </c>
      <c r="E159" s="8" t="s">
        <v>17</v>
      </c>
      <c r="F159" s="8">
        <v>2.9169999999999998</v>
      </c>
    </row>
    <row r="160" spans="1:6">
      <c r="A160" s="1" t="s">
        <v>29</v>
      </c>
      <c r="B160" s="1" t="s">
        <v>287</v>
      </c>
      <c r="C160" s="8">
        <v>2020</v>
      </c>
      <c r="D160" s="8" t="s">
        <v>4</v>
      </c>
      <c r="E160" s="8" t="s">
        <v>17</v>
      </c>
      <c r="F160" s="8">
        <v>2.008</v>
      </c>
    </row>
    <row r="161" spans="1:6">
      <c r="A161" s="1" t="s">
        <v>30</v>
      </c>
      <c r="B161" s="1" t="s">
        <v>288</v>
      </c>
      <c r="C161" s="8">
        <v>2020</v>
      </c>
      <c r="D161" s="8" t="s">
        <v>4</v>
      </c>
      <c r="E161" s="8" t="s">
        <v>17</v>
      </c>
      <c r="F161" s="8">
        <v>4.9930000000000003</v>
      </c>
    </row>
    <row r="162" spans="1:6">
      <c r="A162" s="1" t="s">
        <v>31</v>
      </c>
      <c r="B162" s="1" t="s">
        <v>289</v>
      </c>
      <c r="C162" s="8">
        <v>2020</v>
      </c>
      <c r="D162" s="8" t="s">
        <v>4</v>
      </c>
      <c r="E162" s="8" t="s">
        <v>17</v>
      </c>
      <c r="F162" s="8">
        <v>3.67</v>
      </c>
    </row>
    <row r="163" spans="1:6">
      <c r="A163" s="1" t="s">
        <v>32</v>
      </c>
      <c r="B163" s="1" t="s">
        <v>290</v>
      </c>
      <c r="C163" s="8">
        <v>2020</v>
      </c>
      <c r="D163" s="8" t="s">
        <v>4</v>
      </c>
      <c r="E163" s="8" t="s">
        <v>17</v>
      </c>
      <c r="F163" s="8">
        <v>1.4279999999999999</v>
      </c>
    </row>
    <row r="164" spans="1:6">
      <c r="A164" s="1" t="s">
        <v>33</v>
      </c>
      <c r="B164" s="1" t="s">
        <v>291</v>
      </c>
      <c r="C164" s="8">
        <v>2020</v>
      </c>
      <c r="D164" s="8" t="s">
        <v>4</v>
      </c>
      <c r="E164" s="8" t="s">
        <v>17</v>
      </c>
      <c r="F164" s="8">
        <v>1.9950000000000001</v>
      </c>
    </row>
    <row r="165" spans="1:6">
      <c r="A165" s="1" t="s">
        <v>34</v>
      </c>
      <c r="B165" s="1" t="s">
        <v>292</v>
      </c>
      <c r="C165" s="8">
        <v>2020</v>
      </c>
      <c r="D165" s="8" t="s">
        <v>4</v>
      </c>
      <c r="E165" s="8" t="s">
        <v>17</v>
      </c>
      <c r="F165" s="8">
        <v>1.3220000000000001</v>
      </c>
    </row>
    <row r="166" spans="1:6">
      <c r="A166" s="1" t="s">
        <v>35</v>
      </c>
      <c r="B166" s="1" t="s">
        <v>293</v>
      </c>
      <c r="C166" s="8">
        <v>2020</v>
      </c>
      <c r="D166" s="8" t="s">
        <v>4</v>
      </c>
      <c r="E166" s="8" t="s">
        <v>17</v>
      </c>
      <c r="F166" s="8">
        <v>3.0409999999999999</v>
      </c>
    </row>
    <row r="167" spans="1:6">
      <c r="A167" s="3" t="s">
        <v>3</v>
      </c>
      <c r="B167" s="1" t="s">
        <v>261</v>
      </c>
      <c r="C167" s="8">
        <v>2021</v>
      </c>
      <c r="D167" s="8" t="s">
        <v>4</v>
      </c>
      <c r="E167" s="8" t="s">
        <v>17</v>
      </c>
      <c r="F167" s="8">
        <f>ROUND(AVERAGE(F168:F199), 1)</f>
        <v>2.6</v>
      </c>
    </row>
    <row r="168" spans="1:6">
      <c r="A168" s="3" t="s">
        <v>4</v>
      </c>
      <c r="B168" s="1" t="s">
        <v>262</v>
      </c>
      <c r="C168" s="8">
        <v>2021</v>
      </c>
      <c r="D168" s="8" t="s">
        <v>4</v>
      </c>
      <c r="E168" s="8" t="s">
        <v>17</v>
      </c>
      <c r="F168" s="8">
        <v>3.1669999999999998</v>
      </c>
    </row>
    <row r="169" spans="1:6">
      <c r="A169" s="1" t="s">
        <v>5</v>
      </c>
      <c r="B169" s="1" t="s">
        <v>263</v>
      </c>
      <c r="C169" s="8">
        <v>2021</v>
      </c>
      <c r="D169" s="8" t="s">
        <v>4</v>
      </c>
      <c r="E169" s="8" t="s">
        <v>17</v>
      </c>
      <c r="F169" s="8">
        <v>3.2959999999999998</v>
      </c>
    </row>
    <row r="170" spans="1:6">
      <c r="A170" s="1" t="s">
        <v>6</v>
      </c>
      <c r="B170" s="1" t="s">
        <v>264</v>
      </c>
      <c r="C170" s="8">
        <v>2021</v>
      </c>
      <c r="D170" s="8" t="s">
        <v>4</v>
      </c>
      <c r="E170" s="8" t="s">
        <v>17</v>
      </c>
      <c r="F170" s="8">
        <v>1.274</v>
      </c>
    </row>
    <row r="171" spans="1:6">
      <c r="A171" s="1" t="s">
        <v>7</v>
      </c>
      <c r="B171" s="1" t="s">
        <v>265</v>
      </c>
      <c r="C171" s="8">
        <v>2021</v>
      </c>
      <c r="D171" s="8" t="s">
        <v>4</v>
      </c>
      <c r="E171" s="8" t="s">
        <v>17</v>
      </c>
      <c r="F171" s="8">
        <v>1.2230000000000001</v>
      </c>
    </row>
    <row r="172" spans="1:6">
      <c r="A172" s="1" t="s">
        <v>8</v>
      </c>
      <c r="B172" s="1" t="s">
        <v>266</v>
      </c>
      <c r="C172" s="8">
        <v>2021</v>
      </c>
      <c r="D172" s="8" t="s">
        <v>4</v>
      </c>
      <c r="E172" s="8" t="s">
        <v>17</v>
      </c>
      <c r="F172" s="8">
        <v>2.274</v>
      </c>
    </row>
    <row r="173" spans="1:6">
      <c r="A173" s="1" t="s">
        <v>9</v>
      </c>
      <c r="B173" s="1" t="s">
        <v>267</v>
      </c>
      <c r="C173" s="8">
        <v>2021</v>
      </c>
      <c r="D173" s="8" t="s">
        <v>4</v>
      </c>
      <c r="E173" s="8" t="s">
        <v>17</v>
      </c>
      <c r="F173" s="8">
        <v>3.3439999999999999</v>
      </c>
    </row>
    <row r="174" spans="1:6">
      <c r="A174" s="1" t="s">
        <v>10</v>
      </c>
      <c r="B174" s="1" t="s">
        <v>268</v>
      </c>
      <c r="C174" s="8">
        <v>2021</v>
      </c>
      <c r="D174" s="8" t="s">
        <v>4</v>
      </c>
      <c r="E174" s="8" t="s">
        <v>17</v>
      </c>
      <c r="F174" s="8">
        <v>1.444</v>
      </c>
    </row>
    <row r="175" spans="1:6">
      <c r="A175" s="1" t="s">
        <v>11</v>
      </c>
      <c r="B175" s="1" t="s">
        <v>269</v>
      </c>
      <c r="C175" s="8">
        <v>2021</v>
      </c>
      <c r="D175" s="8" t="s">
        <v>4</v>
      </c>
      <c r="E175" s="8" t="s">
        <v>17</v>
      </c>
      <c r="F175" s="8">
        <v>2.641</v>
      </c>
    </row>
    <row r="176" spans="1:6">
      <c r="A176" s="1" t="s">
        <v>12</v>
      </c>
      <c r="B176" s="1" t="s">
        <v>270</v>
      </c>
      <c r="C176" s="8">
        <v>2021</v>
      </c>
      <c r="D176" s="8" t="s">
        <v>4</v>
      </c>
      <c r="E176" s="8" t="s">
        <v>17</v>
      </c>
      <c r="F176" s="8">
        <v>4.1070000000000002</v>
      </c>
    </row>
    <row r="177" spans="1:6">
      <c r="A177" s="1" t="s">
        <v>13</v>
      </c>
      <c r="B177" s="1" t="s">
        <v>271</v>
      </c>
      <c r="C177" s="8">
        <v>2021</v>
      </c>
      <c r="D177" s="8" t="s">
        <v>4</v>
      </c>
      <c r="E177" s="8" t="s">
        <v>17</v>
      </c>
      <c r="F177" s="8">
        <v>2.4630000000000001</v>
      </c>
    </row>
    <row r="178" spans="1:6">
      <c r="A178" s="1" t="s">
        <v>14</v>
      </c>
      <c r="B178" s="1" t="s">
        <v>272</v>
      </c>
      <c r="C178" s="8">
        <v>2021</v>
      </c>
      <c r="D178" s="8" t="s">
        <v>4</v>
      </c>
      <c r="E178" s="8" t="s">
        <v>17</v>
      </c>
      <c r="F178" s="8">
        <v>3.3130000000000002</v>
      </c>
    </row>
    <row r="179" spans="1:6">
      <c r="A179" s="1" t="s">
        <v>15</v>
      </c>
      <c r="B179" s="1" t="s">
        <v>273</v>
      </c>
      <c r="C179" s="8">
        <v>2021</v>
      </c>
      <c r="D179" s="8" t="s">
        <v>4</v>
      </c>
      <c r="E179" s="8" t="s">
        <v>17</v>
      </c>
      <c r="F179" s="8">
        <v>2.3079999999999998</v>
      </c>
    </row>
    <row r="180" spans="1:6">
      <c r="A180" s="1" t="s">
        <v>16</v>
      </c>
      <c r="B180" s="1" t="s">
        <v>274</v>
      </c>
      <c r="C180" s="8">
        <v>2021</v>
      </c>
      <c r="D180" s="8" t="s">
        <v>4</v>
      </c>
      <c r="E180" s="8" t="s">
        <v>17</v>
      </c>
      <c r="F180" s="8">
        <v>2.7320000000000002</v>
      </c>
    </row>
    <row r="181" spans="1:6">
      <c r="A181" s="1" t="s">
        <v>17</v>
      </c>
      <c r="B181" s="1" t="s">
        <v>275</v>
      </c>
      <c r="C181" s="8">
        <v>2021</v>
      </c>
      <c r="D181" s="8" t="s">
        <v>4</v>
      </c>
      <c r="E181" s="8" t="s">
        <v>17</v>
      </c>
      <c r="F181" s="8">
        <v>2.9159999999999999</v>
      </c>
    </row>
    <row r="182" spans="1:6">
      <c r="A182" s="1" t="s">
        <v>18</v>
      </c>
      <c r="B182" s="1" t="s">
        <v>276</v>
      </c>
      <c r="C182" s="8">
        <v>2021</v>
      </c>
      <c r="D182" s="8" t="s">
        <v>4</v>
      </c>
      <c r="E182" s="8" t="s">
        <v>17</v>
      </c>
      <c r="F182" s="8">
        <v>4.7830000000000004</v>
      </c>
    </row>
    <row r="183" spans="1:6">
      <c r="A183" s="1" t="s">
        <v>19</v>
      </c>
      <c r="B183" s="1" t="s">
        <v>277</v>
      </c>
      <c r="C183" s="8">
        <v>2021</v>
      </c>
      <c r="D183" s="8" t="s">
        <v>4</v>
      </c>
      <c r="E183" s="8" t="s">
        <v>17</v>
      </c>
      <c r="F183" s="8">
        <v>2.2250000000000001</v>
      </c>
    </row>
    <row r="184" spans="1:6">
      <c r="A184" s="1" t="s">
        <v>20</v>
      </c>
      <c r="B184" s="1" t="s">
        <v>278</v>
      </c>
      <c r="C184" s="8">
        <v>2021</v>
      </c>
      <c r="D184" s="8" t="s">
        <v>4</v>
      </c>
      <c r="E184" s="8" t="s">
        <v>17</v>
      </c>
      <c r="F184" s="8">
        <v>3.3439999999999999</v>
      </c>
    </row>
    <row r="185" spans="1:6">
      <c r="A185" s="1" t="s">
        <v>21</v>
      </c>
      <c r="B185" s="1" t="s">
        <v>279</v>
      </c>
      <c r="C185" s="8">
        <v>2021</v>
      </c>
      <c r="D185" s="8" t="s">
        <v>4</v>
      </c>
      <c r="E185" s="8" t="s">
        <v>17</v>
      </c>
      <c r="F185" s="8">
        <v>1.266</v>
      </c>
    </row>
    <row r="186" spans="1:6">
      <c r="A186" s="1" t="s">
        <v>22</v>
      </c>
      <c r="B186" s="1" t="s">
        <v>280</v>
      </c>
      <c r="C186" s="8">
        <v>2021</v>
      </c>
      <c r="D186" s="8" t="s">
        <v>4</v>
      </c>
      <c r="E186" s="8" t="s">
        <v>17</v>
      </c>
      <c r="F186" s="8">
        <v>2.7269999999999999</v>
      </c>
    </row>
    <row r="187" spans="1:6">
      <c r="A187" s="1" t="s">
        <v>23</v>
      </c>
      <c r="B187" s="1" t="s">
        <v>281</v>
      </c>
      <c r="C187" s="8">
        <v>2021</v>
      </c>
      <c r="D187" s="8" t="s">
        <v>4</v>
      </c>
      <c r="E187" s="8" t="s">
        <v>17</v>
      </c>
      <c r="F187" s="8">
        <v>2.5499999999999998</v>
      </c>
    </row>
    <row r="188" spans="1:6">
      <c r="A188" s="1" t="s">
        <v>24</v>
      </c>
      <c r="B188" s="1" t="s">
        <v>282</v>
      </c>
      <c r="C188" s="8">
        <v>2021</v>
      </c>
      <c r="D188" s="8" t="s">
        <v>4</v>
      </c>
      <c r="E188" s="8" t="s">
        <v>17</v>
      </c>
      <c r="F188" s="8">
        <v>2.6539999999999999</v>
      </c>
    </row>
    <row r="189" spans="1:6">
      <c r="A189" s="1" t="s">
        <v>25</v>
      </c>
      <c r="B189" s="1" t="s">
        <v>283</v>
      </c>
      <c r="C189" s="8">
        <v>2021</v>
      </c>
      <c r="D189" s="8" t="s">
        <v>4</v>
      </c>
      <c r="E189" s="8" t="s">
        <v>17</v>
      </c>
      <c r="F189" s="8">
        <v>3.0129999999999999</v>
      </c>
    </row>
    <row r="190" spans="1:6">
      <c r="A190" s="1" t="s">
        <v>26</v>
      </c>
      <c r="B190" s="1" t="s">
        <v>284</v>
      </c>
      <c r="C190" s="8">
        <v>2021</v>
      </c>
      <c r="D190" s="8" t="s">
        <v>4</v>
      </c>
      <c r="E190" s="8" t="s">
        <v>17</v>
      </c>
      <c r="F190" s="8">
        <v>3.944</v>
      </c>
    </row>
    <row r="191" spans="1:6">
      <c r="A191" s="1" t="s">
        <v>27</v>
      </c>
      <c r="B191" s="1" t="s">
        <v>285</v>
      </c>
      <c r="C191" s="8">
        <v>2021</v>
      </c>
      <c r="D191" s="8" t="s">
        <v>4</v>
      </c>
      <c r="E191" s="8" t="s">
        <v>17</v>
      </c>
      <c r="F191" s="8">
        <v>2.9630000000000001</v>
      </c>
    </row>
    <row r="192" spans="1:6">
      <c r="A192" s="1" t="s">
        <v>28</v>
      </c>
      <c r="B192" s="1" t="s">
        <v>286</v>
      </c>
      <c r="C192" s="8">
        <v>2021</v>
      </c>
      <c r="D192" s="8" t="s">
        <v>4</v>
      </c>
      <c r="E192" s="8" t="s">
        <v>17</v>
      </c>
      <c r="F192" s="8">
        <v>2.5950000000000002</v>
      </c>
    </row>
    <row r="193" spans="1:6">
      <c r="A193" s="1" t="s">
        <v>29</v>
      </c>
      <c r="B193" s="1" t="s">
        <v>287</v>
      </c>
      <c r="C193" s="8">
        <v>2021</v>
      </c>
      <c r="D193" s="8" t="s">
        <v>4</v>
      </c>
      <c r="E193" s="8" t="s">
        <v>17</v>
      </c>
      <c r="F193" s="8">
        <v>2.2799999999999998</v>
      </c>
    </row>
    <row r="194" spans="1:6">
      <c r="A194" s="1" t="s">
        <v>30</v>
      </c>
      <c r="B194" s="1" t="s">
        <v>288</v>
      </c>
      <c r="C194" s="8">
        <v>2021</v>
      </c>
      <c r="D194" s="8" t="s">
        <v>4</v>
      </c>
      <c r="E194" s="8" t="s">
        <v>17</v>
      </c>
      <c r="F194" s="8">
        <v>3.36</v>
      </c>
    </row>
    <row r="195" spans="1:6">
      <c r="A195" s="1" t="s">
        <v>31</v>
      </c>
      <c r="B195" s="1" t="s">
        <v>289</v>
      </c>
      <c r="C195" s="8">
        <v>2021</v>
      </c>
      <c r="D195" s="8" t="s">
        <v>4</v>
      </c>
      <c r="E195" s="8" t="s">
        <v>17</v>
      </c>
      <c r="F195" s="8">
        <v>2.7829999999999999</v>
      </c>
    </row>
    <row r="196" spans="1:6">
      <c r="A196" s="1" t="s">
        <v>32</v>
      </c>
      <c r="B196" s="1" t="s">
        <v>290</v>
      </c>
      <c r="C196" s="8">
        <v>2021</v>
      </c>
      <c r="D196" s="8" t="s">
        <v>4</v>
      </c>
      <c r="E196" s="8" t="s">
        <v>17</v>
      </c>
      <c r="F196" s="8">
        <v>1.3049999999999999</v>
      </c>
    </row>
    <row r="197" spans="1:6">
      <c r="A197" s="1" t="s">
        <v>33</v>
      </c>
      <c r="B197" s="1" t="s">
        <v>291</v>
      </c>
      <c r="C197" s="8">
        <v>2021</v>
      </c>
      <c r="D197" s="8" t="s">
        <v>4</v>
      </c>
      <c r="E197" s="8" t="s">
        <v>17</v>
      </c>
      <c r="F197" s="8">
        <v>2.1779999999999999</v>
      </c>
    </row>
    <row r="198" spans="1:6">
      <c r="A198" s="1" t="s">
        <v>34</v>
      </c>
      <c r="B198" s="1" t="s">
        <v>292</v>
      </c>
      <c r="C198" s="8">
        <v>2021</v>
      </c>
      <c r="D198" s="8" t="s">
        <v>4</v>
      </c>
      <c r="E198" s="8" t="s">
        <v>17</v>
      </c>
      <c r="F198" s="8">
        <v>1.133</v>
      </c>
    </row>
    <row r="199" spans="1:6">
      <c r="A199" s="1" t="s">
        <v>35</v>
      </c>
      <c r="B199" s="1" t="s">
        <v>293</v>
      </c>
      <c r="C199" s="8">
        <v>2021</v>
      </c>
      <c r="D199" s="8" t="s">
        <v>4</v>
      </c>
      <c r="E199" s="8" t="s">
        <v>17</v>
      </c>
      <c r="F199" s="8">
        <v>2.754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99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8">
        <v>2015</v>
      </c>
      <c r="D2" s="12" t="s">
        <v>4</v>
      </c>
      <c r="E2" s="12" t="s">
        <v>18</v>
      </c>
      <c r="F2" s="32">
        <f>AVERAGE(F3:F34)</f>
        <v>2.8842500000000006</v>
      </c>
    </row>
    <row r="3" spans="1:6">
      <c r="A3" s="3" t="s">
        <v>4</v>
      </c>
      <c r="B3" s="1" t="s">
        <v>262</v>
      </c>
      <c r="C3" s="8">
        <v>2015</v>
      </c>
      <c r="D3" s="12" t="s">
        <v>4</v>
      </c>
      <c r="E3" s="12" t="s">
        <v>18</v>
      </c>
      <c r="F3" s="33">
        <v>2.6909999999999998</v>
      </c>
    </row>
    <row r="4" spans="1:6">
      <c r="A4" s="1" t="s">
        <v>5</v>
      </c>
      <c r="B4" s="1" t="s">
        <v>263</v>
      </c>
      <c r="C4" s="8">
        <v>2015</v>
      </c>
      <c r="D4" s="12" t="s">
        <v>4</v>
      </c>
      <c r="E4" s="12" t="s">
        <v>18</v>
      </c>
      <c r="F4" s="33">
        <v>4.9669999999999996</v>
      </c>
    </row>
    <row r="5" spans="1:6">
      <c r="A5" s="1" t="s">
        <v>6</v>
      </c>
      <c r="B5" s="1" t="s">
        <v>264</v>
      </c>
      <c r="C5" s="8">
        <v>2015</v>
      </c>
      <c r="D5" s="12" t="s">
        <v>4</v>
      </c>
      <c r="E5" s="12" t="s">
        <v>18</v>
      </c>
      <c r="F5" s="33">
        <v>3.8980000000000001</v>
      </c>
    </row>
    <row r="6" spans="1:6">
      <c r="A6" s="1" t="s">
        <v>7</v>
      </c>
      <c r="B6" s="1" t="s">
        <v>265</v>
      </c>
      <c r="C6" s="8">
        <v>2015</v>
      </c>
      <c r="D6" s="12" t="s">
        <v>4</v>
      </c>
      <c r="E6" s="12" t="s">
        <v>18</v>
      </c>
      <c r="F6" s="33">
        <v>1.944</v>
      </c>
    </row>
    <row r="7" spans="1:6">
      <c r="A7" s="1" t="s">
        <v>8</v>
      </c>
      <c r="B7" s="1" t="s">
        <v>266</v>
      </c>
      <c r="C7" s="8">
        <v>2015</v>
      </c>
      <c r="D7" s="12" t="s">
        <v>4</v>
      </c>
      <c r="E7" s="12" t="s">
        <v>18</v>
      </c>
      <c r="F7" s="33">
        <v>4.8609999999999998</v>
      </c>
    </row>
    <row r="8" spans="1:6">
      <c r="A8" s="1" t="s">
        <v>9</v>
      </c>
      <c r="B8" s="1" t="s">
        <v>267</v>
      </c>
      <c r="C8" s="8">
        <v>2015</v>
      </c>
      <c r="D8" s="12" t="s">
        <v>4</v>
      </c>
      <c r="E8" s="12" t="s">
        <v>18</v>
      </c>
      <c r="F8" s="33">
        <v>2.7890000000000001</v>
      </c>
    </row>
    <row r="9" spans="1:6">
      <c r="A9" s="1" t="s">
        <v>10</v>
      </c>
      <c r="B9" s="1" t="s">
        <v>268</v>
      </c>
      <c r="C9" s="8">
        <v>2015</v>
      </c>
      <c r="D9" s="12" t="s">
        <v>4</v>
      </c>
      <c r="E9" s="12" t="s">
        <v>18</v>
      </c>
      <c r="F9" s="33">
        <v>2.4049999999999998</v>
      </c>
    </row>
    <row r="10" spans="1:6">
      <c r="A10" s="1" t="s">
        <v>11</v>
      </c>
      <c r="B10" s="1" t="s">
        <v>269</v>
      </c>
      <c r="C10" s="8">
        <v>2015</v>
      </c>
      <c r="D10" s="12" t="s">
        <v>4</v>
      </c>
      <c r="E10" s="12" t="s">
        <v>18</v>
      </c>
      <c r="F10" s="33">
        <v>2.4209999999999998</v>
      </c>
    </row>
    <row r="11" spans="1:6">
      <c r="A11" s="1" t="s">
        <v>12</v>
      </c>
      <c r="B11" s="1" t="s">
        <v>270</v>
      </c>
      <c r="C11" s="8">
        <v>2015</v>
      </c>
      <c r="D11" s="12" t="s">
        <v>4</v>
      </c>
      <c r="E11" s="12" t="s">
        <v>18</v>
      </c>
      <c r="F11" s="33">
        <v>2.8140000000000001</v>
      </c>
    </row>
    <row r="12" spans="1:6">
      <c r="A12" s="1" t="s">
        <v>13</v>
      </c>
      <c r="B12" s="1" t="s">
        <v>271</v>
      </c>
      <c r="C12" s="8">
        <v>2015</v>
      </c>
      <c r="D12" s="12" t="s">
        <v>4</v>
      </c>
      <c r="E12" s="12" t="s">
        <v>18</v>
      </c>
      <c r="F12" s="33">
        <v>2.528</v>
      </c>
    </row>
    <row r="13" spans="1:6">
      <c r="A13" s="1" t="s">
        <v>14</v>
      </c>
      <c r="B13" s="1" t="s">
        <v>272</v>
      </c>
      <c r="C13" s="8">
        <v>2015</v>
      </c>
      <c r="D13" s="12" t="s">
        <v>4</v>
      </c>
      <c r="E13" s="12" t="s">
        <v>18</v>
      </c>
      <c r="F13" s="33">
        <v>1.8240000000000001</v>
      </c>
    </row>
    <row r="14" spans="1:6">
      <c r="A14" s="1" t="s">
        <v>15</v>
      </c>
      <c r="B14" s="1" t="s">
        <v>273</v>
      </c>
      <c r="C14" s="8">
        <v>2015</v>
      </c>
      <c r="D14" s="12" t="s">
        <v>4</v>
      </c>
      <c r="E14" s="12" t="s">
        <v>18</v>
      </c>
      <c r="F14" s="33">
        <v>4.0960000000000001</v>
      </c>
    </row>
    <row r="15" spans="1:6">
      <c r="A15" s="1" t="s">
        <v>16</v>
      </c>
      <c r="B15" s="1" t="s">
        <v>274</v>
      </c>
      <c r="C15" s="8">
        <v>2015</v>
      </c>
      <c r="D15" s="12" t="s">
        <v>4</v>
      </c>
      <c r="E15" s="12" t="s">
        <v>18</v>
      </c>
      <c r="F15" s="33">
        <v>1.389</v>
      </c>
    </row>
    <row r="16" spans="1:6">
      <c r="A16" s="1" t="s">
        <v>17</v>
      </c>
      <c r="B16" s="1" t="s">
        <v>275</v>
      </c>
      <c r="C16" s="8">
        <v>2015</v>
      </c>
      <c r="D16" s="12" t="s">
        <v>4</v>
      </c>
      <c r="E16" s="12" t="s">
        <v>18</v>
      </c>
      <c r="F16" s="33">
        <v>3.7130000000000001</v>
      </c>
    </row>
    <row r="17" spans="1:6">
      <c r="A17" s="1" t="s">
        <v>18</v>
      </c>
      <c r="B17" s="1" t="s">
        <v>276</v>
      </c>
      <c r="C17" s="8">
        <v>2015</v>
      </c>
      <c r="D17" s="12" t="s">
        <v>4</v>
      </c>
      <c r="E17" s="12" t="s">
        <v>18</v>
      </c>
      <c r="F17" s="33">
        <v>2.0350000000000001</v>
      </c>
    </row>
    <row r="18" spans="1:6">
      <c r="A18" s="1" t="s">
        <v>19</v>
      </c>
      <c r="B18" s="1" t="s">
        <v>277</v>
      </c>
      <c r="C18" s="8">
        <v>2015</v>
      </c>
      <c r="D18" s="12" t="s">
        <v>4</v>
      </c>
      <c r="E18" s="12" t="s">
        <v>18</v>
      </c>
      <c r="F18" s="33">
        <v>2.8450000000000002</v>
      </c>
    </row>
    <row r="19" spans="1:6">
      <c r="A19" s="1" t="s">
        <v>20</v>
      </c>
      <c r="B19" s="1" t="s">
        <v>278</v>
      </c>
      <c r="C19" s="8">
        <v>2015</v>
      </c>
      <c r="D19" s="12" t="s">
        <v>4</v>
      </c>
      <c r="E19" s="12" t="s">
        <v>18</v>
      </c>
      <c r="F19" s="33">
        <v>3.0030000000000001</v>
      </c>
    </row>
    <row r="20" spans="1:6">
      <c r="A20" s="1" t="s">
        <v>21</v>
      </c>
      <c r="B20" s="1" t="s">
        <v>279</v>
      </c>
      <c r="C20" s="8">
        <v>2015</v>
      </c>
      <c r="D20" s="12" t="s">
        <v>4</v>
      </c>
      <c r="E20" s="12" t="s">
        <v>18</v>
      </c>
      <c r="F20" s="33">
        <v>2.1080000000000001</v>
      </c>
    </row>
    <row r="21" spans="1:6">
      <c r="A21" s="1" t="s">
        <v>22</v>
      </c>
      <c r="B21" s="1" t="s">
        <v>280</v>
      </c>
      <c r="C21" s="8">
        <v>2015</v>
      </c>
      <c r="D21" s="12" t="s">
        <v>4</v>
      </c>
      <c r="E21" s="12" t="s">
        <v>18</v>
      </c>
      <c r="F21" s="33">
        <v>3.8410000000000002</v>
      </c>
    </row>
    <row r="22" spans="1:6">
      <c r="A22" s="1" t="s">
        <v>23</v>
      </c>
      <c r="B22" s="1" t="s">
        <v>281</v>
      </c>
      <c r="C22" s="8">
        <v>2015</v>
      </c>
      <c r="D22" s="12" t="s">
        <v>4</v>
      </c>
      <c r="E22" s="12" t="s">
        <v>18</v>
      </c>
      <c r="F22" s="33">
        <v>1.502</v>
      </c>
    </row>
    <row r="23" spans="1:6">
      <c r="A23" s="1" t="s">
        <v>24</v>
      </c>
      <c r="B23" s="1" t="s">
        <v>282</v>
      </c>
      <c r="C23" s="8">
        <v>2015</v>
      </c>
      <c r="D23" s="12" t="s">
        <v>4</v>
      </c>
      <c r="E23" s="12" t="s">
        <v>18</v>
      </c>
      <c r="F23" s="33">
        <v>2.1560000000000001</v>
      </c>
    </row>
    <row r="24" spans="1:6">
      <c r="A24" s="1" t="s">
        <v>25</v>
      </c>
      <c r="B24" s="1" t="s">
        <v>283</v>
      </c>
      <c r="C24" s="8">
        <v>2015</v>
      </c>
      <c r="D24" s="12" t="s">
        <v>4</v>
      </c>
      <c r="E24" s="12" t="s">
        <v>18</v>
      </c>
      <c r="F24" s="33">
        <v>1.6850000000000001</v>
      </c>
    </row>
    <row r="25" spans="1:6">
      <c r="A25" s="1" t="s">
        <v>26</v>
      </c>
      <c r="B25" s="1" t="s">
        <v>284</v>
      </c>
      <c r="C25" s="8">
        <v>2015</v>
      </c>
      <c r="D25" s="12" t="s">
        <v>4</v>
      </c>
      <c r="E25" s="12" t="s">
        <v>18</v>
      </c>
      <c r="F25" s="33">
        <v>3.1549999999999998</v>
      </c>
    </row>
    <row r="26" spans="1:6">
      <c r="A26" s="1" t="s">
        <v>27</v>
      </c>
      <c r="B26" s="1" t="s">
        <v>285</v>
      </c>
      <c r="C26" s="8">
        <v>2015</v>
      </c>
      <c r="D26" s="12" t="s">
        <v>4</v>
      </c>
      <c r="E26" s="12" t="s">
        <v>18</v>
      </c>
      <c r="F26" s="33">
        <v>2.7770000000000001</v>
      </c>
    </row>
    <row r="27" spans="1:6">
      <c r="A27" s="1" t="s">
        <v>28</v>
      </c>
      <c r="B27" s="1" t="s">
        <v>286</v>
      </c>
      <c r="C27" s="8">
        <v>2015</v>
      </c>
      <c r="D27" s="12" t="s">
        <v>4</v>
      </c>
      <c r="E27" s="12" t="s">
        <v>18</v>
      </c>
      <c r="F27" s="33">
        <v>4.2629999999999999</v>
      </c>
    </row>
    <row r="28" spans="1:6">
      <c r="A28" s="1" t="s">
        <v>29</v>
      </c>
      <c r="B28" s="1" t="s">
        <v>287</v>
      </c>
      <c r="C28" s="8">
        <v>2015</v>
      </c>
      <c r="D28" s="12" t="s">
        <v>4</v>
      </c>
      <c r="E28" s="12" t="s">
        <v>18</v>
      </c>
      <c r="F28" s="33">
        <v>5</v>
      </c>
    </row>
    <row r="29" spans="1:6">
      <c r="A29" s="1" t="s">
        <v>30</v>
      </c>
      <c r="B29" s="1" t="s">
        <v>288</v>
      </c>
      <c r="C29" s="8">
        <v>2015</v>
      </c>
      <c r="D29" s="12" t="s">
        <v>4</v>
      </c>
      <c r="E29" s="12" t="s">
        <v>18</v>
      </c>
      <c r="F29" s="33">
        <v>3.1909999999999998</v>
      </c>
    </row>
    <row r="30" spans="1:6">
      <c r="A30" s="1" t="s">
        <v>31</v>
      </c>
      <c r="B30" s="1" t="s">
        <v>289</v>
      </c>
      <c r="C30" s="8">
        <v>2015</v>
      </c>
      <c r="D30" s="12" t="s">
        <v>4</v>
      </c>
      <c r="E30" s="12" t="s">
        <v>18</v>
      </c>
      <c r="F30" s="33">
        <v>5</v>
      </c>
    </row>
    <row r="31" spans="1:6">
      <c r="A31" s="1" t="s">
        <v>32</v>
      </c>
      <c r="B31" s="1" t="s">
        <v>290</v>
      </c>
      <c r="C31" s="8">
        <v>2015</v>
      </c>
      <c r="D31" s="12" t="s">
        <v>4</v>
      </c>
      <c r="E31" s="12" t="s">
        <v>18</v>
      </c>
      <c r="F31" s="33">
        <v>1.331</v>
      </c>
    </row>
    <row r="32" spans="1:6">
      <c r="A32" s="1" t="s">
        <v>33</v>
      </c>
      <c r="B32" s="1" t="s">
        <v>291</v>
      </c>
      <c r="C32" s="8">
        <v>2015</v>
      </c>
      <c r="D32" s="12" t="s">
        <v>4</v>
      </c>
      <c r="E32" s="12" t="s">
        <v>18</v>
      </c>
      <c r="F32" s="33">
        <v>1.625</v>
      </c>
    </row>
    <row r="33" spans="1:6">
      <c r="A33" s="1" t="s">
        <v>34</v>
      </c>
      <c r="B33" s="1" t="s">
        <v>292</v>
      </c>
      <c r="C33" s="8">
        <v>2015</v>
      </c>
      <c r="D33" s="12" t="s">
        <v>4</v>
      </c>
      <c r="E33" s="12" t="s">
        <v>18</v>
      </c>
      <c r="F33" s="33">
        <v>1.655</v>
      </c>
    </row>
    <row r="34" spans="1:6">
      <c r="A34" s="1" t="s">
        <v>35</v>
      </c>
      <c r="B34" s="1" t="s">
        <v>293</v>
      </c>
      <c r="C34" s="8">
        <v>2015</v>
      </c>
      <c r="D34" s="12" t="s">
        <v>4</v>
      </c>
      <c r="E34" s="12" t="s">
        <v>18</v>
      </c>
      <c r="F34" s="32">
        <v>2.7839999999999998</v>
      </c>
    </row>
    <row r="35" spans="1:6">
      <c r="A35" s="3" t="s">
        <v>3</v>
      </c>
      <c r="B35" s="1" t="s">
        <v>261</v>
      </c>
      <c r="C35" s="8">
        <v>2016</v>
      </c>
      <c r="D35" s="12" t="s">
        <v>4</v>
      </c>
      <c r="E35" s="12" t="s">
        <v>18</v>
      </c>
      <c r="F35" s="32">
        <f>AVERAGE(F36:F67)</f>
        <v>2.5847499999999997</v>
      </c>
    </row>
    <row r="36" spans="1:6">
      <c r="A36" s="3" t="s">
        <v>4</v>
      </c>
      <c r="B36" s="1" t="s">
        <v>262</v>
      </c>
      <c r="C36" s="8">
        <v>2016</v>
      </c>
      <c r="D36" s="12" t="s">
        <v>4</v>
      </c>
      <c r="E36" s="12" t="s">
        <v>18</v>
      </c>
      <c r="F36" s="33">
        <v>2.33</v>
      </c>
    </row>
    <row r="37" spans="1:6">
      <c r="A37" s="1" t="s">
        <v>5</v>
      </c>
      <c r="B37" s="1" t="s">
        <v>263</v>
      </c>
      <c r="C37" s="8">
        <v>2016</v>
      </c>
      <c r="D37" s="12" t="s">
        <v>4</v>
      </c>
      <c r="E37" s="12" t="s">
        <v>18</v>
      </c>
      <c r="F37" s="33">
        <v>3.903</v>
      </c>
    </row>
    <row r="38" spans="1:6">
      <c r="A38" s="1" t="s">
        <v>6</v>
      </c>
      <c r="B38" s="1" t="s">
        <v>264</v>
      </c>
      <c r="C38" s="8">
        <v>2016</v>
      </c>
      <c r="D38" s="12" t="s">
        <v>4</v>
      </c>
      <c r="E38" s="12" t="s">
        <v>18</v>
      </c>
      <c r="F38" s="33">
        <v>4.76</v>
      </c>
    </row>
    <row r="39" spans="1:6">
      <c r="A39" s="1" t="s">
        <v>7</v>
      </c>
      <c r="B39" s="1" t="s">
        <v>265</v>
      </c>
      <c r="C39" s="8">
        <v>2016</v>
      </c>
      <c r="D39" s="12" t="s">
        <v>4</v>
      </c>
      <c r="E39" s="12" t="s">
        <v>18</v>
      </c>
      <c r="F39" s="33">
        <v>1.454</v>
      </c>
    </row>
    <row r="40" spans="1:6">
      <c r="A40" s="1" t="s">
        <v>8</v>
      </c>
      <c r="B40" s="1" t="s">
        <v>266</v>
      </c>
      <c r="C40" s="8">
        <v>2016</v>
      </c>
      <c r="D40" s="12" t="s">
        <v>4</v>
      </c>
      <c r="E40" s="12" t="s">
        <v>18</v>
      </c>
      <c r="F40" s="33">
        <v>2.3959999999999999</v>
      </c>
    </row>
    <row r="41" spans="1:6">
      <c r="A41" s="1" t="s">
        <v>9</v>
      </c>
      <c r="B41" s="1" t="s">
        <v>267</v>
      </c>
      <c r="C41" s="8">
        <v>2016</v>
      </c>
      <c r="D41" s="12" t="s">
        <v>4</v>
      </c>
      <c r="E41" s="12" t="s">
        <v>18</v>
      </c>
      <c r="F41" s="33">
        <v>3.19</v>
      </c>
    </row>
    <row r="42" spans="1:6">
      <c r="A42" s="1" t="s">
        <v>10</v>
      </c>
      <c r="B42" s="1" t="s">
        <v>268</v>
      </c>
      <c r="C42" s="8">
        <v>2016</v>
      </c>
      <c r="D42" s="12" t="s">
        <v>4</v>
      </c>
      <c r="E42" s="12" t="s">
        <v>18</v>
      </c>
      <c r="F42" s="33">
        <v>2.0070000000000001</v>
      </c>
    </row>
    <row r="43" spans="1:6">
      <c r="A43" s="1" t="s">
        <v>11</v>
      </c>
      <c r="B43" s="1" t="s">
        <v>269</v>
      </c>
      <c r="C43" s="8">
        <v>2016</v>
      </c>
      <c r="D43" s="12" t="s">
        <v>4</v>
      </c>
      <c r="E43" s="12" t="s">
        <v>18</v>
      </c>
      <c r="F43" s="33">
        <v>2.7730000000000001</v>
      </c>
    </row>
    <row r="44" spans="1:6">
      <c r="A44" s="1" t="s">
        <v>12</v>
      </c>
      <c r="B44" s="1" t="s">
        <v>270</v>
      </c>
      <c r="C44" s="8">
        <v>2016</v>
      </c>
      <c r="D44" s="12" t="s">
        <v>4</v>
      </c>
      <c r="E44" s="12" t="s">
        <v>18</v>
      </c>
      <c r="F44" s="33">
        <v>2.52</v>
      </c>
    </row>
    <row r="45" spans="1:6">
      <c r="A45" s="1" t="s">
        <v>13</v>
      </c>
      <c r="B45" s="1" t="s">
        <v>271</v>
      </c>
      <c r="C45" s="8">
        <v>2016</v>
      </c>
      <c r="D45" s="12" t="s">
        <v>4</v>
      </c>
      <c r="E45" s="12" t="s">
        <v>18</v>
      </c>
      <c r="F45" s="33">
        <v>2.3860000000000001</v>
      </c>
    </row>
    <row r="46" spans="1:6">
      <c r="A46" s="1" t="s">
        <v>14</v>
      </c>
      <c r="B46" s="1" t="s">
        <v>272</v>
      </c>
      <c r="C46" s="8">
        <v>2016</v>
      </c>
      <c r="D46" s="12" t="s">
        <v>4</v>
      </c>
      <c r="E46" s="12" t="s">
        <v>18</v>
      </c>
      <c r="F46" s="33">
        <v>1.641</v>
      </c>
    </row>
    <row r="47" spans="1:6">
      <c r="A47" s="1" t="s">
        <v>15</v>
      </c>
      <c r="B47" s="1" t="s">
        <v>273</v>
      </c>
      <c r="C47" s="8">
        <v>2016</v>
      </c>
      <c r="D47" s="12" t="s">
        <v>4</v>
      </c>
      <c r="E47" s="12" t="s">
        <v>18</v>
      </c>
      <c r="F47" s="33">
        <v>4.7080000000000002</v>
      </c>
    </row>
    <row r="48" spans="1:6">
      <c r="A48" s="1" t="s">
        <v>16</v>
      </c>
      <c r="B48" s="1" t="s">
        <v>274</v>
      </c>
      <c r="C48" s="8">
        <v>2016</v>
      </c>
      <c r="D48" s="12" t="s">
        <v>4</v>
      </c>
      <c r="E48" s="12" t="s">
        <v>18</v>
      </c>
      <c r="F48" s="33">
        <v>1.46</v>
      </c>
    </row>
    <row r="49" spans="1:6">
      <c r="A49" s="1" t="s">
        <v>17</v>
      </c>
      <c r="B49" s="1" t="s">
        <v>275</v>
      </c>
      <c r="C49" s="8">
        <v>2016</v>
      </c>
      <c r="D49" s="12" t="s">
        <v>4</v>
      </c>
      <c r="E49" s="12" t="s">
        <v>18</v>
      </c>
      <c r="F49" s="33">
        <v>2.94</v>
      </c>
    </row>
    <row r="50" spans="1:6">
      <c r="A50" s="1" t="s">
        <v>18</v>
      </c>
      <c r="B50" s="1" t="s">
        <v>276</v>
      </c>
      <c r="C50" s="8">
        <v>2016</v>
      </c>
      <c r="D50" s="12" t="s">
        <v>4</v>
      </c>
      <c r="E50" s="12" t="s">
        <v>18</v>
      </c>
      <c r="F50" s="33">
        <v>2.1949999999999998</v>
      </c>
    </row>
    <row r="51" spans="1:6">
      <c r="A51" s="1" t="s">
        <v>19</v>
      </c>
      <c r="B51" s="1" t="s">
        <v>277</v>
      </c>
      <c r="C51" s="8">
        <v>2016</v>
      </c>
      <c r="D51" s="12" t="s">
        <v>4</v>
      </c>
      <c r="E51" s="12" t="s">
        <v>18</v>
      </c>
      <c r="F51" s="33">
        <v>2.2269999999999999</v>
      </c>
    </row>
    <row r="52" spans="1:6">
      <c r="A52" s="1" t="s">
        <v>20</v>
      </c>
      <c r="B52" s="1" t="s">
        <v>278</v>
      </c>
      <c r="C52" s="8">
        <v>2016</v>
      </c>
      <c r="D52" s="12" t="s">
        <v>4</v>
      </c>
      <c r="E52" s="12" t="s">
        <v>18</v>
      </c>
      <c r="F52" s="33">
        <v>2.0990000000000002</v>
      </c>
    </row>
    <row r="53" spans="1:6">
      <c r="A53" s="1" t="s">
        <v>21</v>
      </c>
      <c r="B53" s="1" t="s">
        <v>279</v>
      </c>
      <c r="C53" s="8">
        <v>2016</v>
      </c>
      <c r="D53" s="12" t="s">
        <v>4</v>
      </c>
      <c r="E53" s="12" t="s">
        <v>18</v>
      </c>
      <c r="F53" s="33">
        <v>1.512</v>
      </c>
    </row>
    <row r="54" spans="1:6">
      <c r="A54" s="1" t="s">
        <v>22</v>
      </c>
      <c r="B54" s="1" t="s">
        <v>280</v>
      </c>
      <c r="C54" s="8">
        <v>2016</v>
      </c>
      <c r="D54" s="12" t="s">
        <v>4</v>
      </c>
      <c r="E54" s="12" t="s">
        <v>18</v>
      </c>
      <c r="F54" s="33">
        <v>4.2169999999999996</v>
      </c>
    </row>
    <row r="55" spans="1:6">
      <c r="A55" s="1" t="s">
        <v>23</v>
      </c>
      <c r="B55" s="1" t="s">
        <v>281</v>
      </c>
      <c r="C55" s="8">
        <v>2016</v>
      </c>
      <c r="D55" s="12" t="s">
        <v>4</v>
      </c>
      <c r="E55" s="12" t="s">
        <v>18</v>
      </c>
      <c r="F55" s="33">
        <v>1.421</v>
      </c>
    </row>
    <row r="56" spans="1:6">
      <c r="A56" s="1" t="s">
        <v>24</v>
      </c>
      <c r="B56" s="1" t="s">
        <v>282</v>
      </c>
      <c r="C56" s="8">
        <v>2016</v>
      </c>
      <c r="D56" s="12" t="s">
        <v>4</v>
      </c>
      <c r="E56" s="12" t="s">
        <v>18</v>
      </c>
      <c r="F56" s="33">
        <v>1.4470000000000001</v>
      </c>
    </row>
    <row r="57" spans="1:6">
      <c r="A57" s="1" t="s">
        <v>25</v>
      </c>
      <c r="B57" s="1" t="s">
        <v>283</v>
      </c>
      <c r="C57" s="8">
        <v>2016</v>
      </c>
      <c r="D57" s="12" t="s">
        <v>4</v>
      </c>
      <c r="E57" s="12" t="s">
        <v>18</v>
      </c>
      <c r="F57" s="33">
        <v>1.927</v>
      </c>
    </row>
    <row r="58" spans="1:6">
      <c r="A58" s="1" t="s">
        <v>26</v>
      </c>
      <c r="B58" s="1" t="s">
        <v>284</v>
      </c>
      <c r="C58" s="8">
        <v>2016</v>
      </c>
      <c r="D58" s="12" t="s">
        <v>4</v>
      </c>
      <c r="E58" s="12" t="s">
        <v>18</v>
      </c>
      <c r="F58" s="33">
        <v>2.5230000000000001</v>
      </c>
    </row>
    <row r="59" spans="1:6">
      <c r="A59" s="1" t="s">
        <v>27</v>
      </c>
      <c r="B59" s="1" t="s">
        <v>285</v>
      </c>
      <c r="C59" s="8">
        <v>2016</v>
      </c>
      <c r="D59" s="12" t="s">
        <v>4</v>
      </c>
      <c r="E59" s="12" t="s">
        <v>18</v>
      </c>
      <c r="F59" s="33">
        <v>3.02</v>
      </c>
    </row>
    <row r="60" spans="1:6">
      <c r="A60" s="1" t="s">
        <v>28</v>
      </c>
      <c r="B60" s="1" t="s">
        <v>286</v>
      </c>
      <c r="C60" s="8">
        <v>2016</v>
      </c>
      <c r="D60" s="12" t="s">
        <v>4</v>
      </c>
      <c r="E60" s="12" t="s">
        <v>18</v>
      </c>
      <c r="F60" s="33">
        <v>2.968</v>
      </c>
    </row>
    <row r="61" spans="1:6">
      <c r="A61" s="1" t="s">
        <v>29</v>
      </c>
      <c r="B61" s="1" t="s">
        <v>287</v>
      </c>
      <c r="C61" s="8">
        <v>2016</v>
      </c>
      <c r="D61" s="12" t="s">
        <v>4</v>
      </c>
      <c r="E61" s="12" t="s">
        <v>18</v>
      </c>
      <c r="F61" s="33">
        <v>4.6769999999999996</v>
      </c>
    </row>
    <row r="62" spans="1:6">
      <c r="A62" s="1" t="s">
        <v>30</v>
      </c>
      <c r="B62" s="1" t="s">
        <v>288</v>
      </c>
      <c r="C62" s="8">
        <v>2016</v>
      </c>
      <c r="D62" s="12" t="s">
        <v>4</v>
      </c>
      <c r="E62" s="12" t="s">
        <v>18</v>
      </c>
      <c r="F62" s="33">
        <v>2.919</v>
      </c>
    </row>
    <row r="63" spans="1:6">
      <c r="A63" s="1" t="s">
        <v>31</v>
      </c>
      <c r="B63" s="1" t="s">
        <v>289</v>
      </c>
      <c r="C63" s="8">
        <v>2016</v>
      </c>
      <c r="D63" s="12" t="s">
        <v>4</v>
      </c>
      <c r="E63" s="12" t="s">
        <v>18</v>
      </c>
      <c r="F63" s="33">
        <v>4.1269999999999998</v>
      </c>
    </row>
    <row r="64" spans="1:6">
      <c r="A64" s="1" t="s">
        <v>32</v>
      </c>
      <c r="B64" s="1" t="s">
        <v>290</v>
      </c>
      <c r="C64" s="8">
        <v>2016</v>
      </c>
      <c r="D64" s="12" t="s">
        <v>4</v>
      </c>
      <c r="E64" s="12" t="s">
        <v>18</v>
      </c>
      <c r="F64" s="33">
        <v>1.165</v>
      </c>
    </row>
    <row r="65" spans="1:6">
      <c r="A65" s="1" t="s">
        <v>33</v>
      </c>
      <c r="B65" s="1" t="s">
        <v>291</v>
      </c>
      <c r="C65" s="8">
        <v>2016</v>
      </c>
      <c r="D65" s="12" t="s">
        <v>4</v>
      </c>
      <c r="E65" s="12" t="s">
        <v>18</v>
      </c>
      <c r="F65" s="33">
        <v>1.7709999999999999</v>
      </c>
    </row>
    <row r="66" spans="1:6">
      <c r="A66" s="1" t="s">
        <v>34</v>
      </c>
      <c r="B66" s="1" t="s">
        <v>292</v>
      </c>
      <c r="C66" s="8">
        <v>2016</v>
      </c>
      <c r="D66" s="12" t="s">
        <v>4</v>
      </c>
      <c r="E66" s="12" t="s">
        <v>18</v>
      </c>
      <c r="F66" s="33">
        <v>1.621</v>
      </c>
    </row>
    <row r="67" spans="1:6">
      <c r="A67" s="1" t="s">
        <v>35</v>
      </c>
      <c r="B67" s="1" t="s">
        <v>293</v>
      </c>
      <c r="C67" s="8">
        <v>2016</v>
      </c>
      <c r="D67" s="12" t="s">
        <v>4</v>
      </c>
      <c r="E67" s="12" t="s">
        <v>18</v>
      </c>
      <c r="F67" s="33">
        <v>2.4079999999999999</v>
      </c>
    </row>
    <row r="68" spans="1:6">
      <c r="A68" s="3" t="s">
        <v>3</v>
      </c>
      <c r="B68" s="1" t="s">
        <v>261</v>
      </c>
      <c r="C68" s="8">
        <v>2017</v>
      </c>
      <c r="D68" s="12" t="s">
        <v>4</v>
      </c>
      <c r="E68" s="12" t="s">
        <v>18</v>
      </c>
      <c r="F68" s="32">
        <f>AVERAGE(F69:F100)</f>
        <v>2.6918749999999991</v>
      </c>
    </row>
    <row r="69" spans="1:6">
      <c r="A69" s="3" t="s">
        <v>4</v>
      </c>
      <c r="B69" s="1" t="s">
        <v>262</v>
      </c>
      <c r="C69" s="8">
        <v>2017</v>
      </c>
      <c r="D69" s="12" t="s">
        <v>4</v>
      </c>
      <c r="E69" s="12" t="s">
        <v>18</v>
      </c>
      <c r="F69" s="33">
        <v>2.8719999999999999</v>
      </c>
    </row>
    <row r="70" spans="1:6">
      <c r="A70" s="1" t="s">
        <v>5</v>
      </c>
      <c r="B70" s="1" t="s">
        <v>263</v>
      </c>
      <c r="C70" s="8">
        <v>2017</v>
      </c>
      <c r="D70" s="12" t="s">
        <v>4</v>
      </c>
      <c r="E70" s="12" t="s">
        <v>18</v>
      </c>
      <c r="F70" s="33">
        <v>4.1219999999999999</v>
      </c>
    </row>
    <row r="71" spans="1:6">
      <c r="A71" s="1" t="s">
        <v>6</v>
      </c>
      <c r="B71" s="1" t="s">
        <v>264</v>
      </c>
      <c r="C71" s="8">
        <v>2017</v>
      </c>
      <c r="D71" s="12" t="s">
        <v>4</v>
      </c>
      <c r="E71" s="12" t="s">
        <v>18</v>
      </c>
      <c r="F71" s="33">
        <v>5</v>
      </c>
    </row>
    <row r="72" spans="1:6">
      <c r="A72" s="1" t="s">
        <v>7</v>
      </c>
      <c r="B72" s="1" t="s">
        <v>265</v>
      </c>
      <c r="C72" s="8">
        <v>2017</v>
      </c>
      <c r="D72" s="12" t="s">
        <v>4</v>
      </c>
      <c r="E72" s="12" t="s">
        <v>18</v>
      </c>
      <c r="F72" s="33">
        <v>1.5569999999999999</v>
      </c>
    </row>
    <row r="73" spans="1:6">
      <c r="A73" s="1" t="s">
        <v>8</v>
      </c>
      <c r="B73" s="1" t="s">
        <v>266</v>
      </c>
      <c r="C73" s="8">
        <v>2017</v>
      </c>
      <c r="D73" s="12" t="s">
        <v>4</v>
      </c>
      <c r="E73" s="12" t="s">
        <v>18</v>
      </c>
      <c r="F73" s="33">
        <v>2.343</v>
      </c>
    </row>
    <row r="74" spans="1:6">
      <c r="A74" s="1" t="s">
        <v>9</v>
      </c>
      <c r="B74" s="1" t="s">
        <v>267</v>
      </c>
      <c r="C74" s="8">
        <v>2017</v>
      </c>
      <c r="D74" s="12" t="s">
        <v>4</v>
      </c>
      <c r="E74" s="12" t="s">
        <v>18</v>
      </c>
      <c r="F74" s="33">
        <v>2.5089999999999999</v>
      </c>
    </row>
    <row r="75" spans="1:6">
      <c r="A75" s="1" t="s">
        <v>10</v>
      </c>
      <c r="B75" s="1" t="s">
        <v>268</v>
      </c>
      <c r="C75" s="8">
        <v>2017</v>
      </c>
      <c r="D75" s="12" t="s">
        <v>4</v>
      </c>
      <c r="E75" s="12" t="s">
        <v>18</v>
      </c>
      <c r="F75" s="33">
        <v>1.9890000000000001</v>
      </c>
    </row>
    <row r="76" spans="1:6">
      <c r="A76" s="1" t="s">
        <v>11</v>
      </c>
      <c r="B76" s="1" t="s">
        <v>269</v>
      </c>
      <c r="C76" s="8">
        <v>2017</v>
      </c>
      <c r="D76" s="12" t="s">
        <v>4</v>
      </c>
      <c r="E76" s="12" t="s">
        <v>18</v>
      </c>
      <c r="F76" s="33">
        <v>3.415</v>
      </c>
    </row>
    <row r="77" spans="1:6">
      <c r="A77" s="1" t="s">
        <v>12</v>
      </c>
      <c r="B77" s="1" t="s">
        <v>270</v>
      </c>
      <c r="C77" s="8">
        <v>2017</v>
      </c>
      <c r="D77" s="12" t="s">
        <v>4</v>
      </c>
      <c r="E77" s="12" t="s">
        <v>18</v>
      </c>
      <c r="F77" s="33">
        <v>2.339</v>
      </c>
    </row>
    <row r="78" spans="1:6">
      <c r="A78" s="1" t="s">
        <v>13</v>
      </c>
      <c r="B78" s="1" t="s">
        <v>271</v>
      </c>
      <c r="C78" s="8">
        <v>2017</v>
      </c>
      <c r="D78" s="12" t="s">
        <v>4</v>
      </c>
      <c r="E78" s="12" t="s">
        <v>18</v>
      </c>
      <c r="F78" s="33">
        <v>3.0270000000000001</v>
      </c>
    </row>
    <row r="79" spans="1:6">
      <c r="A79" s="1" t="s">
        <v>14</v>
      </c>
      <c r="B79" s="1" t="s">
        <v>272</v>
      </c>
      <c r="C79" s="8">
        <v>2017</v>
      </c>
      <c r="D79" s="12" t="s">
        <v>4</v>
      </c>
      <c r="E79" s="12" t="s">
        <v>18</v>
      </c>
      <c r="F79" s="33">
        <v>1.893</v>
      </c>
    </row>
    <row r="80" spans="1:6">
      <c r="A80" s="1" t="s">
        <v>15</v>
      </c>
      <c r="B80" s="1" t="s">
        <v>273</v>
      </c>
      <c r="C80" s="8">
        <v>2017</v>
      </c>
      <c r="D80" s="12" t="s">
        <v>4</v>
      </c>
      <c r="E80" s="12" t="s">
        <v>18</v>
      </c>
      <c r="F80" s="33">
        <v>3.9809999999999999</v>
      </c>
    </row>
    <row r="81" spans="1:6">
      <c r="A81" s="1" t="s">
        <v>16</v>
      </c>
      <c r="B81" s="1" t="s">
        <v>274</v>
      </c>
      <c r="C81" s="8">
        <v>2017</v>
      </c>
      <c r="D81" s="12" t="s">
        <v>4</v>
      </c>
      <c r="E81" s="12" t="s">
        <v>18</v>
      </c>
      <c r="F81" s="33">
        <v>1.6</v>
      </c>
    </row>
    <row r="82" spans="1:6">
      <c r="A82" s="1" t="s">
        <v>17</v>
      </c>
      <c r="B82" s="1" t="s">
        <v>275</v>
      </c>
      <c r="C82" s="8">
        <v>2017</v>
      </c>
      <c r="D82" s="12" t="s">
        <v>4</v>
      </c>
      <c r="E82" s="12" t="s">
        <v>18</v>
      </c>
      <c r="F82" s="33">
        <v>2.617</v>
      </c>
    </row>
    <row r="83" spans="1:6">
      <c r="A83" s="1" t="s">
        <v>18</v>
      </c>
      <c r="B83" s="1" t="s">
        <v>276</v>
      </c>
      <c r="C83" s="8">
        <v>2017</v>
      </c>
      <c r="D83" s="12" t="s">
        <v>4</v>
      </c>
      <c r="E83" s="12" t="s">
        <v>18</v>
      </c>
      <c r="F83" s="33">
        <v>2.08</v>
      </c>
    </row>
    <row r="84" spans="1:6">
      <c r="A84" s="1" t="s">
        <v>19</v>
      </c>
      <c r="B84" s="1" t="s">
        <v>277</v>
      </c>
      <c r="C84" s="8">
        <v>2017</v>
      </c>
      <c r="D84" s="12" t="s">
        <v>4</v>
      </c>
      <c r="E84" s="12" t="s">
        <v>18</v>
      </c>
      <c r="F84" s="33">
        <v>2.1509999999999998</v>
      </c>
    </row>
    <row r="85" spans="1:6">
      <c r="A85" s="1" t="s">
        <v>20</v>
      </c>
      <c r="B85" s="1" t="s">
        <v>278</v>
      </c>
      <c r="C85" s="8">
        <v>2017</v>
      </c>
      <c r="D85" s="12" t="s">
        <v>4</v>
      </c>
      <c r="E85" s="12" t="s">
        <v>18</v>
      </c>
      <c r="F85" s="33">
        <v>1.9219999999999999</v>
      </c>
    </row>
    <row r="86" spans="1:6">
      <c r="A86" s="1" t="s">
        <v>21</v>
      </c>
      <c r="B86" s="1" t="s">
        <v>279</v>
      </c>
      <c r="C86" s="8">
        <v>2017</v>
      </c>
      <c r="D86" s="12" t="s">
        <v>4</v>
      </c>
      <c r="E86" s="12" t="s">
        <v>18</v>
      </c>
      <c r="F86" s="33">
        <v>1.7829999999999999</v>
      </c>
    </row>
    <row r="87" spans="1:6">
      <c r="A87" s="1" t="s">
        <v>22</v>
      </c>
      <c r="B87" s="1" t="s">
        <v>280</v>
      </c>
      <c r="C87" s="8">
        <v>2017</v>
      </c>
      <c r="D87" s="12" t="s">
        <v>4</v>
      </c>
      <c r="E87" s="12" t="s">
        <v>18</v>
      </c>
      <c r="F87" s="33">
        <v>4.6349999999999998</v>
      </c>
    </row>
    <row r="88" spans="1:6">
      <c r="A88" s="1" t="s">
        <v>23</v>
      </c>
      <c r="B88" s="1" t="s">
        <v>281</v>
      </c>
      <c r="C88" s="8">
        <v>2017</v>
      </c>
      <c r="D88" s="12" t="s">
        <v>4</v>
      </c>
      <c r="E88" s="12" t="s">
        <v>18</v>
      </c>
      <c r="F88" s="33">
        <v>1.514</v>
      </c>
    </row>
    <row r="89" spans="1:6">
      <c r="A89" s="1" t="s">
        <v>24</v>
      </c>
      <c r="B89" s="1" t="s">
        <v>282</v>
      </c>
      <c r="C89" s="8">
        <v>2017</v>
      </c>
      <c r="D89" s="12" t="s">
        <v>4</v>
      </c>
      <c r="E89" s="12" t="s">
        <v>18</v>
      </c>
      <c r="F89" s="33">
        <v>1.464</v>
      </c>
    </row>
    <row r="90" spans="1:6">
      <c r="A90" s="1" t="s">
        <v>25</v>
      </c>
      <c r="B90" s="1" t="s">
        <v>283</v>
      </c>
      <c r="C90" s="8">
        <v>2017</v>
      </c>
      <c r="D90" s="12" t="s">
        <v>4</v>
      </c>
      <c r="E90" s="12" t="s">
        <v>18</v>
      </c>
      <c r="F90" s="33">
        <v>1.998</v>
      </c>
    </row>
    <row r="91" spans="1:6">
      <c r="A91" s="1" t="s">
        <v>26</v>
      </c>
      <c r="B91" s="1" t="s">
        <v>284</v>
      </c>
      <c r="C91" s="8">
        <v>2017</v>
      </c>
      <c r="D91" s="12" t="s">
        <v>4</v>
      </c>
      <c r="E91" s="12" t="s">
        <v>18</v>
      </c>
      <c r="F91" s="33">
        <v>2.9769999999999999</v>
      </c>
    </row>
    <row r="92" spans="1:6">
      <c r="A92" s="1" t="s">
        <v>27</v>
      </c>
      <c r="B92" s="1" t="s">
        <v>285</v>
      </c>
      <c r="C92" s="8">
        <v>2017</v>
      </c>
      <c r="D92" s="12" t="s">
        <v>4</v>
      </c>
      <c r="E92" s="12" t="s">
        <v>18</v>
      </c>
      <c r="F92" s="33">
        <v>2.9249999999999998</v>
      </c>
    </row>
    <row r="93" spans="1:6">
      <c r="A93" s="1" t="s">
        <v>28</v>
      </c>
      <c r="B93" s="1" t="s">
        <v>286</v>
      </c>
      <c r="C93" s="8">
        <v>2017</v>
      </c>
      <c r="D93" s="12" t="s">
        <v>4</v>
      </c>
      <c r="E93" s="12" t="s">
        <v>18</v>
      </c>
      <c r="F93" s="33">
        <v>3.234</v>
      </c>
    </row>
    <row r="94" spans="1:6">
      <c r="A94" s="1" t="s">
        <v>29</v>
      </c>
      <c r="B94" s="1" t="s">
        <v>287</v>
      </c>
      <c r="C94" s="8">
        <v>2017</v>
      </c>
      <c r="D94" s="12" t="s">
        <v>4</v>
      </c>
      <c r="E94" s="12" t="s">
        <v>18</v>
      </c>
      <c r="F94" s="33">
        <v>3.4489999999999998</v>
      </c>
    </row>
    <row r="95" spans="1:6">
      <c r="A95" s="1" t="s">
        <v>30</v>
      </c>
      <c r="B95" s="1" t="s">
        <v>288</v>
      </c>
      <c r="C95" s="8">
        <v>2017</v>
      </c>
      <c r="D95" s="12" t="s">
        <v>4</v>
      </c>
      <c r="E95" s="12" t="s">
        <v>18</v>
      </c>
      <c r="F95" s="33">
        <v>3.44</v>
      </c>
    </row>
    <row r="96" spans="1:6">
      <c r="A96" s="1" t="s">
        <v>31</v>
      </c>
      <c r="B96" s="1" t="s">
        <v>289</v>
      </c>
      <c r="C96" s="8">
        <v>2017</v>
      </c>
      <c r="D96" s="12" t="s">
        <v>4</v>
      </c>
      <c r="E96" s="12" t="s">
        <v>18</v>
      </c>
      <c r="F96" s="33">
        <v>3.956</v>
      </c>
    </row>
    <row r="97" spans="1:6">
      <c r="A97" s="1" t="s">
        <v>32</v>
      </c>
      <c r="B97" s="1" t="s">
        <v>290</v>
      </c>
      <c r="C97" s="8">
        <v>2017</v>
      </c>
      <c r="D97" s="12" t="s">
        <v>4</v>
      </c>
      <c r="E97" s="12" t="s">
        <v>18</v>
      </c>
      <c r="F97" s="33">
        <v>1.2509999999999999</v>
      </c>
    </row>
    <row r="98" spans="1:6">
      <c r="A98" s="1" t="s">
        <v>33</v>
      </c>
      <c r="B98" s="1" t="s">
        <v>291</v>
      </c>
      <c r="C98" s="8">
        <v>2017</v>
      </c>
      <c r="D98" s="12" t="s">
        <v>4</v>
      </c>
      <c r="E98" s="12" t="s">
        <v>18</v>
      </c>
      <c r="F98" s="33">
        <v>2.46</v>
      </c>
    </row>
    <row r="99" spans="1:6">
      <c r="A99" s="1" t="s">
        <v>34</v>
      </c>
      <c r="B99" s="1" t="s">
        <v>292</v>
      </c>
      <c r="C99" s="8">
        <v>2017</v>
      </c>
      <c r="D99" s="12" t="s">
        <v>4</v>
      </c>
      <c r="E99" s="12" t="s">
        <v>18</v>
      </c>
      <c r="F99" s="33">
        <v>1.506</v>
      </c>
    </row>
    <row r="100" spans="1:6">
      <c r="A100" s="1" t="s">
        <v>35</v>
      </c>
      <c r="B100" s="1" t="s">
        <v>293</v>
      </c>
      <c r="C100" s="8">
        <v>2017</v>
      </c>
      <c r="D100" s="12" t="s">
        <v>4</v>
      </c>
      <c r="E100" s="12" t="s">
        <v>18</v>
      </c>
      <c r="F100" s="33">
        <v>4.1310000000000002</v>
      </c>
    </row>
    <row r="101" spans="1:6">
      <c r="A101" s="3" t="s">
        <v>3</v>
      </c>
      <c r="B101" s="1" t="s">
        <v>261</v>
      </c>
      <c r="C101" s="8">
        <v>2018</v>
      </c>
      <c r="D101" s="12" t="s">
        <v>4</v>
      </c>
      <c r="E101" s="12" t="s">
        <v>18</v>
      </c>
      <c r="F101" s="32">
        <f>AVERAGE(F102:F133)</f>
        <v>2.8120937500000003</v>
      </c>
    </row>
    <row r="102" spans="1:6">
      <c r="A102" s="3" t="s">
        <v>4</v>
      </c>
      <c r="B102" s="1" t="s">
        <v>262</v>
      </c>
      <c r="C102" s="8">
        <v>2018</v>
      </c>
      <c r="D102" s="12" t="s">
        <v>4</v>
      </c>
      <c r="E102" s="12" t="s">
        <v>18</v>
      </c>
      <c r="F102" s="33">
        <v>3.2330000000000001</v>
      </c>
    </row>
    <row r="103" spans="1:6">
      <c r="A103" s="1" t="s">
        <v>5</v>
      </c>
      <c r="B103" s="1" t="s">
        <v>263</v>
      </c>
      <c r="C103" s="8">
        <v>2018</v>
      </c>
      <c r="D103" s="12" t="s">
        <v>4</v>
      </c>
      <c r="E103" s="12" t="s">
        <v>18</v>
      </c>
      <c r="F103" s="33">
        <v>4.7110000000000003</v>
      </c>
    </row>
    <row r="104" spans="1:6">
      <c r="A104" s="1" t="s">
        <v>6</v>
      </c>
      <c r="B104" s="1" t="s">
        <v>264</v>
      </c>
      <c r="C104" s="8">
        <v>2018</v>
      </c>
      <c r="D104" s="12" t="s">
        <v>4</v>
      </c>
      <c r="E104" s="12" t="s">
        <v>18</v>
      </c>
      <c r="F104" s="33">
        <v>5</v>
      </c>
    </row>
    <row r="105" spans="1:6">
      <c r="A105" s="1" t="s">
        <v>7</v>
      </c>
      <c r="B105" s="1" t="s">
        <v>265</v>
      </c>
      <c r="C105" s="8">
        <v>2018</v>
      </c>
      <c r="D105" s="12" t="s">
        <v>4</v>
      </c>
      <c r="E105" s="12" t="s">
        <v>18</v>
      </c>
      <c r="F105" s="33">
        <v>1.512</v>
      </c>
    </row>
    <row r="106" spans="1:6">
      <c r="A106" s="1" t="s">
        <v>8</v>
      </c>
      <c r="B106" s="1" t="s">
        <v>266</v>
      </c>
      <c r="C106" s="8">
        <v>2018</v>
      </c>
      <c r="D106" s="12" t="s">
        <v>4</v>
      </c>
      <c r="E106" s="12" t="s">
        <v>18</v>
      </c>
      <c r="F106" s="33">
        <v>3.0179999999999998</v>
      </c>
    </row>
    <row r="107" spans="1:6">
      <c r="A107" s="1" t="s">
        <v>9</v>
      </c>
      <c r="B107" s="1" t="s">
        <v>267</v>
      </c>
      <c r="C107" s="8">
        <v>2018</v>
      </c>
      <c r="D107" s="12" t="s">
        <v>4</v>
      </c>
      <c r="E107" s="12" t="s">
        <v>18</v>
      </c>
      <c r="F107" s="33">
        <v>3.6179999999999999</v>
      </c>
    </row>
    <row r="108" spans="1:6">
      <c r="A108" s="1" t="s">
        <v>10</v>
      </c>
      <c r="B108" s="1" t="s">
        <v>268</v>
      </c>
      <c r="C108" s="8">
        <v>2018</v>
      </c>
      <c r="D108" s="12" t="s">
        <v>4</v>
      </c>
      <c r="E108" s="12" t="s">
        <v>18</v>
      </c>
      <c r="F108" s="33">
        <v>1.9770000000000001</v>
      </c>
    </row>
    <row r="109" spans="1:6">
      <c r="A109" s="1" t="s">
        <v>11</v>
      </c>
      <c r="B109" s="1" t="s">
        <v>269</v>
      </c>
      <c r="C109" s="8">
        <v>2018</v>
      </c>
      <c r="D109" s="12" t="s">
        <v>4</v>
      </c>
      <c r="E109" s="12" t="s">
        <v>18</v>
      </c>
      <c r="F109" s="33">
        <v>3.028</v>
      </c>
    </row>
    <row r="110" spans="1:6">
      <c r="A110" s="1" t="s">
        <v>12</v>
      </c>
      <c r="B110" s="1" t="s">
        <v>270</v>
      </c>
      <c r="C110" s="8">
        <v>2018</v>
      </c>
      <c r="D110" s="12" t="s">
        <v>4</v>
      </c>
      <c r="E110" s="12" t="s">
        <v>18</v>
      </c>
      <c r="F110" s="33">
        <v>2.6949999999999998</v>
      </c>
    </row>
    <row r="111" spans="1:6">
      <c r="A111" s="1" t="s">
        <v>13</v>
      </c>
      <c r="B111" s="1" t="s">
        <v>271</v>
      </c>
      <c r="C111" s="8">
        <v>2018</v>
      </c>
      <c r="D111" s="12" t="s">
        <v>4</v>
      </c>
      <c r="E111" s="12" t="s">
        <v>18</v>
      </c>
      <c r="F111" s="33">
        <v>2.9249999999999998</v>
      </c>
    </row>
    <row r="112" spans="1:6">
      <c r="A112" s="1" t="s">
        <v>14</v>
      </c>
      <c r="B112" s="1" t="s">
        <v>272</v>
      </c>
      <c r="C112" s="8">
        <v>2018</v>
      </c>
      <c r="D112" s="12" t="s">
        <v>4</v>
      </c>
      <c r="E112" s="12" t="s">
        <v>18</v>
      </c>
      <c r="F112" s="33">
        <v>2.0760000000000001</v>
      </c>
    </row>
    <row r="113" spans="1:6">
      <c r="A113" s="1" t="s">
        <v>15</v>
      </c>
      <c r="B113" s="1" t="s">
        <v>273</v>
      </c>
      <c r="C113" s="8">
        <v>2018</v>
      </c>
      <c r="D113" s="12" t="s">
        <v>4</v>
      </c>
      <c r="E113" s="12" t="s">
        <v>18</v>
      </c>
      <c r="F113" s="33">
        <v>4.1210000000000004</v>
      </c>
    </row>
    <row r="114" spans="1:6">
      <c r="A114" s="1" t="s">
        <v>16</v>
      </c>
      <c r="B114" s="1" t="s">
        <v>274</v>
      </c>
      <c r="C114" s="8">
        <v>2018</v>
      </c>
      <c r="D114" s="12" t="s">
        <v>4</v>
      </c>
      <c r="E114" s="12" t="s">
        <v>18</v>
      </c>
      <c r="F114" s="33">
        <v>1.7</v>
      </c>
    </row>
    <row r="115" spans="1:6">
      <c r="A115" s="1" t="s">
        <v>17</v>
      </c>
      <c r="B115" s="1" t="s">
        <v>275</v>
      </c>
      <c r="C115" s="8">
        <v>2018</v>
      </c>
      <c r="D115" s="12" t="s">
        <v>4</v>
      </c>
      <c r="E115" s="12" t="s">
        <v>18</v>
      </c>
      <c r="F115" s="33">
        <v>3.129</v>
      </c>
    </row>
    <row r="116" spans="1:6">
      <c r="A116" s="1" t="s">
        <v>18</v>
      </c>
      <c r="B116" s="1" t="s">
        <v>276</v>
      </c>
      <c r="C116" s="8">
        <v>2018</v>
      </c>
      <c r="D116" s="12" t="s">
        <v>4</v>
      </c>
      <c r="E116" s="12" t="s">
        <v>18</v>
      </c>
      <c r="F116" s="33">
        <v>2.3330000000000002</v>
      </c>
    </row>
    <row r="117" spans="1:6">
      <c r="A117" s="1" t="s">
        <v>19</v>
      </c>
      <c r="B117" s="1" t="s">
        <v>277</v>
      </c>
      <c r="C117" s="8">
        <v>2018</v>
      </c>
      <c r="D117" s="12" t="s">
        <v>4</v>
      </c>
      <c r="E117" s="12" t="s">
        <v>18</v>
      </c>
      <c r="F117" s="33">
        <v>1.915</v>
      </c>
    </row>
    <row r="118" spans="1:6">
      <c r="A118" s="1" t="s">
        <v>20</v>
      </c>
      <c r="B118" s="1" t="s">
        <v>278</v>
      </c>
      <c r="C118" s="8">
        <v>2018</v>
      </c>
      <c r="D118" s="12" t="s">
        <v>4</v>
      </c>
      <c r="E118" s="12" t="s">
        <v>18</v>
      </c>
      <c r="F118" s="33">
        <v>1.7150000000000001</v>
      </c>
    </row>
    <row r="119" spans="1:6">
      <c r="A119" s="1" t="s">
        <v>21</v>
      </c>
      <c r="B119" s="1" t="s">
        <v>279</v>
      </c>
      <c r="C119" s="8">
        <v>2018</v>
      </c>
      <c r="D119" s="12" t="s">
        <v>4</v>
      </c>
      <c r="E119" s="12" t="s">
        <v>18</v>
      </c>
      <c r="F119" s="33">
        <v>2.2490000000000001</v>
      </c>
    </row>
    <row r="120" spans="1:6">
      <c r="A120" s="1" t="s">
        <v>22</v>
      </c>
      <c r="B120" s="1" t="s">
        <v>280</v>
      </c>
      <c r="C120" s="8">
        <v>2018</v>
      </c>
      <c r="D120" s="12" t="s">
        <v>4</v>
      </c>
      <c r="E120" s="12" t="s">
        <v>18</v>
      </c>
      <c r="F120" s="33">
        <v>4.0430000000000001</v>
      </c>
    </row>
    <row r="121" spans="1:6">
      <c r="A121" s="1" t="s">
        <v>23</v>
      </c>
      <c r="B121" s="1" t="s">
        <v>281</v>
      </c>
      <c r="C121" s="8">
        <v>2018</v>
      </c>
      <c r="D121" s="12" t="s">
        <v>4</v>
      </c>
      <c r="E121" s="12" t="s">
        <v>18</v>
      </c>
      <c r="F121" s="33">
        <v>1.863</v>
      </c>
    </row>
    <row r="122" spans="1:6">
      <c r="A122" s="1" t="s">
        <v>24</v>
      </c>
      <c r="B122" s="1" t="s">
        <v>282</v>
      </c>
      <c r="C122" s="8">
        <v>2018</v>
      </c>
      <c r="D122" s="12" t="s">
        <v>4</v>
      </c>
      <c r="E122" s="12" t="s">
        <v>18</v>
      </c>
      <c r="F122" s="33">
        <v>1.56</v>
      </c>
    </row>
    <row r="123" spans="1:6">
      <c r="A123" s="1" t="s">
        <v>25</v>
      </c>
      <c r="B123" s="1" t="s">
        <v>283</v>
      </c>
      <c r="C123" s="8">
        <v>2018</v>
      </c>
      <c r="D123" s="12" t="s">
        <v>4</v>
      </c>
      <c r="E123" s="12" t="s">
        <v>18</v>
      </c>
      <c r="F123" s="33">
        <v>2.597</v>
      </c>
    </row>
    <row r="124" spans="1:6">
      <c r="A124" s="1" t="s">
        <v>26</v>
      </c>
      <c r="B124" s="1" t="s">
        <v>284</v>
      </c>
      <c r="C124" s="8">
        <v>2018</v>
      </c>
      <c r="D124" s="12" t="s">
        <v>4</v>
      </c>
      <c r="E124" s="12" t="s">
        <v>18</v>
      </c>
      <c r="F124" s="33">
        <v>3.3220000000000001</v>
      </c>
    </row>
    <row r="125" spans="1:6">
      <c r="A125" s="1" t="s">
        <v>27</v>
      </c>
      <c r="B125" s="1" t="s">
        <v>285</v>
      </c>
      <c r="C125" s="8">
        <v>2018</v>
      </c>
      <c r="D125" s="12" t="s">
        <v>4</v>
      </c>
      <c r="E125" s="12" t="s">
        <v>18</v>
      </c>
      <c r="F125" s="33">
        <v>3.0390000000000001</v>
      </c>
    </row>
    <row r="126" spans="1:6">
      <c r="A126" s="1" t="s">
        <v>28</v>
      </c>
      <c r="B126" s="1" t="s">
        <v>286</v>
      </c>
      <c r="C126" s="8">
        <v>2018</v>
      </c>
      <c r="D126" s="12" t="s">
        <v>4</v>
      </c>
      <c r="E126" s="12" t="s">
        <v>18</v>
      </c>
      <c r="F126" s="33">
        <v>3.1139999999999999</v>
      </c>
    </row>
    <row r="127" spans="1:6">
      <c r="A127" s="1" t="s">
        <v>29</v>
      </c>
      <c r="B127" s="1" t="s">
        <v>287</v>
      </c>
      <c r="C127" s="8">
        <v>2018</v>
      </c>
      <c r="D127" s="12" t="s">
        <v>4</v>
      </c>
      <c r="E127" s="12" t="s">
        <v>18</v>
      </c>
      <c r="F127" s="33">
        <v>2.5379999999999998</v>
      </c>
    </row>
    <row r="128" spans="1:6">
      <c r="A128" s="1" t="s">
        <v>30</v>
      </c>
      <c r="B128" s="1" t="s">
        <v>288</v>
      </c>
      <c r="C128" s="8">
        <v>2018</v>
      </c>
      <c r="D128" s="12" t="s">
        <v>4</v>
      </c>
      <c r="E128" s="12" t="s">
        <v>18</v>
      </c>
      <c r="F128" s="33">
        <v>4.1369999999999996</v>
      </c>
    </row>
    <row r="129" spans="1:6">
      <c r="A129" s="1" t="s">
        <v>31</v>
      </c>
      <c r="B129" s="1" t="s">
        <v>289</v>
      </c>
      <c r="C129" s="8">
        <v>2018</v>
      </c>
      <c r="D129" s="12" t="s">
        <v>4</v>
      </c>
      <c r="E129" s="12" t="s">
        <v>18</v>
      </c>
      <c r="F129" s="33">
        <v>3.14</v>
      </c>
    </row>
    <row r="130" spans="1:6">
      <c r="A130" s="1" t="s">
        <v>32</v>
      </c>
      <c r="B130" s="1" t="s">
        <v>290</v>
      </c>
      <c r="C130" s="8">
        <v>2018</v>
      </c>
      <c r="D130" s="12" t="s">
        <v>4</v>
      </c>
      <c r="E130" s="12" t="s">
        <v>18</v>
      </c>
      <c r="F130" s="33">
        <v>1.2490000000000001</v>
      </c>
    </row>
    <row r="131" spans="1:6">
      <c r="A131" s="1" t="s">
        <v>33</v>
      </c>
      <c r="B131" s="1" t="s">
        <v>291</v>
      </c>
      <c r="C131" s="8">
        <v>2018</v>
      </c>
      <c r="D131" s="12" t="s">
        <v>4</v>
      </c>
      <c r="E131" s="12" t="s">
        <v>18</v>
      </c>
      <c r="F131" s="33">
        <v>2.399</v>
      </c>
    </row>
    <row r="132" spans="1:6">
      <c r="A132" s="1" t="s">
        <v>34</v>
      </c>
      <c r="B132" s="1" t="s">
        <v>292</v>
      </c>
      <c r="C132" s="8">
        <v>2018</v>
      </c>
      <c r="D132" s="12" t="s">
        <v>4</v>
      </c>
      <c r="E132" s="12" t="s">
        <v>18</v>
      </c>
      <c r="F132" s="33">
        <v>1.4</v>
      </c>
    </row>
    <row r="133" spans="1:6">
      <c r="A133" s="1" t="s">
        <v>35</v>
      </c>
      <c r="B133" s="1" t="s">
        <v>293</v>
      </c>
      <c r="C133" s="8">
        <v>2018</v>
      </c>
      <c r="D133" s="12" t="s">
        <v>4</v>
      </c>
      <c r="E133" s="12" t="s">
        <v>18</v>
      </c>
      <c r="F133" s="33">
        <v>4.6310000000000002</v>
      </c>
    </row>
    <row r="134" spans="1:6">
      <c r="A134" s="3" t="s">
        <v>3</v>
      </c>
      <c r="B134" s="1" t="s">
        <v>261</v>
      </c>
      <c r="C134" s="8">
        <v>2019</v>
      </c>
      <c r="D134" s="12" t="s">
        <v>4</v>
      </c>
      <c r="E134" s="12" t="s">
        <v>18</v>
      </c>
      <c r="F134" s="33">
        <f>AVERAGE(F135:F166)</f>
        <v>3.1990624999999993</v>
      </c>
    </row>
    <row r="135" spans="1:6">
      <c r="A135" s="3" t="s">
        <v>4</v>
      </c>
      <c r="B135" s="1" t="s">
        <v>262</v>
      </c>
      <c r="C135" s="8">
        <v>2019</v>
      </c>
      <c r="D135" s="12" t="s">
        <v>4</v>
      </c>
      <c r="E135" s="12" t="s">
        <v>18</v>
      </c>
      <c r="F135" s="32">
        <v>3.415</v>
      </c>
    </row>
    <row r="136" spans="1:6">
      <c r="A136" s="1" t="s">
        <v>5</v>
      </c>
      <c r="B136" s="1" t="s">
        <v>263</v>
      </c>
      <c r="C136" s="8">
        <v>2019</v>
      </c>
      <c r="D136" s="12" t="s">
        <v>4</v>
      </c>
      <c r="E136" s="12" t="s">
        <v>18</v>
      </c>
      <c r="F136" s="33">
        <v>5</v>
      </c>
    </row>
    <row r="137" spans="1:6">
      <c r="A137" s="1" t="s">
        <v>6</v>
      </c>
      <c r="B137" s="1" t="s">
        <v>264</v>
      </c>
      <c r="C137" s="8">
        <v>2019</v>
      </c>
      <c r="D137" s="12" t="s">
        <v>4</v>
      </c>
      <c r="E137" s="12" t="s">
        <v>18</v>
      </c>
      <c r="F137" s="33">
        <v>5</v>
      </c>
    </row>
    <row r="138" spans="1:6">
      <c r="A138" s="1" t="s">
        <v>7</v>
      </c>
      <c r="B138" s="1" t="s">
        <v>265</v>
      </c>
      <c r="C138" s="8">
        <v>2019</v>
      </c>
      <c r="D138" s="12" t="s">
        <v>4</v>
      </c>
      <c r="E138" s="12" t="s">
        <v>18</v>
      </c>
      <c r="F138" s="33">
        <v>3.375</v>
      </c>
    </row>
    <row r="139" spans="1:6">
      <c r="A139" s="1" t="s">
        <v>8</v>
      </c>
      <c r="B139" s="1" t="s">
        <v>266</v>
      </c>
      <c r="C139" s="8">
        <v>2019</v>
      </c>
      <c r="D139" s="12" t="s">
        <v>4</v>
      </c>
      <c r="E139" s="12" t="s">
        <v>18</v>
      </c>
      <c r="F139" s="33">
        <v>3.4180000000000001</v>
      </c>
    </row>
    <row r="140" spans="1:6">
      <c r="A140" s="1" t="s">
        <v>9</v>
      </c>
      <c r="B140" s="1" t="s">
        <v>267</v>
      </c>
      <c r="C140" s="8">
        <v>2019</v>
      </c>
      <c r="D140" s="12" t="s">
        <v>4</v>
      </c>
      <c r="E140" s="12" t="s">
        <v>18</v>
      </c>
      <c r="F140" s="33">
        <v>4.8040000000000003</v>
      </c>
    </row>
    <row r="141" spans="1:6">
      <c r="A141" s="1" t="s">
        <v>10</v>
      </c>
      <c r="B141" s="1" t="s">
        <v>268</v>
      </c>
      <c r="C141" s="8">
        <v>2019</v>
      </c>
      <c r="D141" s="12" t="s">
        <v>4</v>
      </c>
      <c r="E141" s="12" t="s">
        <v>18</v>
      </c>
      <c r="F141" s="33">
        <v>1.923</v>
      </c>
    </row>
    <row r="142" spans="1:6">
      <c r="A142" s="1" t="s">
        <v>11</v>
      </c>
      <c r="B142" s="1" t="s">
        <v>269</v>
      </c>
      <c r="C142" s="8">
        <v>2019</v>
      </c>
      <c r="D142" s="12" t="s">
        <v>4</v>
      </c>
      <c r="E142" s="12" t="s">
        <v>18</v>
      </c>
      <c r="F142" s="33">
        <v>3.5579999999999998</v>
      </c>
    </row>
    <row r="143" spans="1:6">
      <c r="A143" s="1" t="s">
        <v>12</v>
      </c>
      <c r="B143" s="1" t="s">
        <v>270</v>
      </c>
      <c r="C143" s="8">
        <v>2019</v>
      </c>
      <c r="D143" s="12" t="s">
        <v>4</v>
      </c>
      <c r="E143" s="12" t="s">
        <v>18</v>
      </c>
      <c r="F143" s="33">
        <v>3.5169999999999999</v>
      </c>
    </row>
    <row r="144" spans="1:6">
      <c r="A144" s="1" t="s">
        <v>13</v>
      </c>
      <c r="B144" s="1" t="s">
        <v>271</v>
      </c>
      <c r="C144" s="8">
        <v>2019</v>
      </c>
      <c r="D144" s="12" t="s">
        <v>4</v>
      </c>
      <c r="E144" s="12" t="s">
        <v>18</v>
      </c>
      <c r="F144" s="33">
        <v>3.1840000000000002</v>
      </c>
    </row>
    <row r="145" spans="1:6">
      <c r="A145" s="1" t="s">
        <v>14</v>
      </c>
      <c r="B145" s="1" t="s">
        <v>272</v>
      </c>
      <c r="C145" s="8">
        <v>2019</v>
      </c>
      <c r="D145" s="12" t="s">
        <v>4</v>
      </c>
      <c r="E145" s="12" t="s">
        <v>18</v>
      </c>
      <c r="F145" s="33">
        <v>2.149</v>
      </c>
    </row>
    <row r="146" spans="1:6">
      <c r="A146" s="1" t="s">
        <v>15</v>
      </c>
      <c r="B146" s="1" t="s">
        <v>273</v>
      </c>
      <c r="C146" s="8">
        <v>2019</v>
      </c>
      <c r="D146" s="12" t="s">
        <v>4</v>
      </c>
      <c r="E146" s="12" t="s">
        <v>18</v>
      </c>
      <c r="F146" s="33">
        <v>4.6550000000000002</v>
      </c>
    </row>
    <row r="147" spans="1:6">
      <c r="A147" s="1" t="s">
        <v>16</v>
      </c>
      <c r="B147" s="1" t="s">
        <v>274</v>
      </c>
      <c r="C147" s="8">
        <v>2019</v>
      </c>
      <c r="D147" s="12" t="s">
        <v>4</v>
      </c>
      <c r="E147" s="12" t="s">
        <v>18</v>
      </c>
      <c r="F147" s="33">
        <v>2.0910000000000002</v>
      </c>
    </row>
    <row r="148" spans="1:6">
      <c r="A148" s="1" t="s">
        <v>17</v>
      </c>
      <c r="B148" s="1" t="s">
        <v>275</v>
      </c>
      <c r="C148" s="8">
        <v>2019</v>
      </c>
      <c r="D148" s="12" t="s">
        <v>4</v>
      </c>
      <c r="E148" s="12" t="s">
        <v>18</v>
      </c>
      <c r="F148" s="33">
        <v>2.7770000000000001</v>
      </c>
    </row>
    <row r="149" spans="1:6">
      <c r="A149" s="1" t="s">
        <v>18</v>
      </c>
      <c r="B149" s="1" t="s">
        <v>276</v>
      </c>
      <c r="C149" s="8">
        <v>2019</v>
      </c>
      <c r="D149" s="12" t="s">
        <v>4</v>
      </c>
      <c r="E149" s="12" t="s">
        <v>18</v>
      </c>
      <c r="F149" s="33">
        <v>3.165</v>
      </c>
    </row>
    <row r="150" spans="1:6">
      <c r="A150" s="1" t="s">
        <v>19</v>
      </c>
      <c r="B150" s="1" t="s">
        <v>277</v>
      </c>
      <c r="C150" s="8">
        <v>2019</v>
      </c>
      <c r="D150" s="12" t="s">
        <v>4</v>
      </c>
      <c r="E150" s="12" t="s">
        <v>18</v>
      </c>
      <c r="F150" s="33">
        <v>2.1019999999999999</v>
      </c>
    </row>
    <row r="151" spans="1:6">
      <c r="A151" s="1" t="s">
        <v>20</v>
      </c>
      <c r="B151" s="1" t="s">
        <v>278</v>
      </c>
      <c r="C151" s="8">
        <v>2019</v>
      </c>
      <c r="D151" s="12" t="s">
        <v>4</v>
      </c>
      <c r="E151" s="12" t="s">
        <v>18</v>
      </c>
      <c r="F151" s="33">
        <v>3.226</v>
      </c>
    </row>
    <row r="152" spans="1:6">
      <c r="A152" s="1" t="s">
        <v>21</v>
      </c>
      <c r="B152" s="1" t="s">
        <v>279</v>
      </c>
      <c r="C152" s="8">
        <v>2019</v>
      </c>
      <c r="D152" s="12" t="s">
        <v>4</v>
      </c>
      <c r="E152" s="12" t="s">
        <v>18</v>
      </c>
      <c r="F152" s="33">
        <v>2.1070000000000002</v>
      </c>
    </row>
    <row r="153" spans="1:6">
      <c r="A153" s="1" t="s">
        <v>22</v>
      </c>
      <c r="B153" s="1" t="s">
        <v>280</v>
      </c>
      <c r="C153" s="8">
        <v>2019</v>
      </c>
      <c r="D153" s="12" t="s">
        <v>4</v>
      </c>
      <c r="E153" s="12" t="s">
        <v>18</v>
      </c>
      <c r="F153" s="33">
        <v>4.2270000000000003</v>
      </c>
    </row>
    <row r="154" spans="1:6">
      <c r="A154" s="1" t="s">
        <v>23</v>
      </c>
      <c r="B154" s="1" t="s">
        <v>281</v>
      </c>
      <c r="C154" s="8">
        <v>2019</v>
      </c>
      <c r="D154" s="12" t="s">
        <v>4</v>
      </c>
      <c r="E154" s="12" t="s">
        <v>18</v>
      </c>
      <c r="F154" s="33">
        <v>1.722</v>
      </c>
    </row>
    <row r="155" spans="1:6">
      <c r="A155" s="1" t="s">
        <v>24</v>
      </c>
      <c r="B155" s="1" t="s">
        <v>282</v>
      </c>
      <c r="C155" s="8">
        <v>2019</v>
      </c>
      <c r="D155" s="12" t="s">
        <v>4</v>
      </c>
      <c r="E155" s="12" t="s">
        <v>18</v>
      </c>
      <c r="F155" s="33">
        <v>1.6950000000000001</v>
      </c>
    </row>
    <row r="156" spans="1:6">
      <c r="A156" s="1" t="s">
        <v>25</v>
      </c>
      <c r="B156" s="1" t="s">
        <v>283</v>
      </c>
      <c r="C156" s="8">
        <v>2019</v>
      </c>
      <c r="D156" s="12" t="s">
        <v>4</v>
      </c>
      <c r="E156" s="12" t="s">
        <v>18</v>
      </c>
      <c r="F156" s="33">
        <v>4.1619999999999999</v>
      </c>
    </row>
    <row r="157" spans="1:6">
      <c r="A157" s="1" t="s">
        <v>26</v>
      </c>
      <c r="B157" s="1" t="s">
        <v>284</v>
      </c>
      <c r="C157" s="8">
        <v>2019</v>
      </c>
      <c r="D157" s="12" t="s">
        <v>4</v>
      </c>
      <c r="E157" s="12" t="s">
        <v>18</v>
      </c>
      <c r="F157" s="33">
        <v>5</v>
      </c>
    </row>
    <row r="158" spans="1:6">
      <c r="A158" s="1" t="s">
        <v>27</v>
      </c>
      <c r="B158" s="1" t="s">
        <v>285</v>
      </c>
      <c r="C158" s="8">
        <v>2019</v>
      </c>
      <c r="D158" s="12" t="s">
        <v>4</v>
      </c>
      <c r="E158" s="12" t="s">
        <v>18</v>
      </c>
      <c r="F158" s="33">
        <v>3.6030000000000002</v>
      </c>
    </row>
    <row r="159" spans="1:6">
      <c r="A159" s="1" t="s">
        <v>28</v>
      </c>
      <c r="B159" s="1" t="s">
        <v>286</v>
      </c>
      <c r="C159" s="8">
        <v>2019</v>
      </c>
      <c r="D159" s="12" t="s">
        <v>4</v>
      </c>
      <c r="E159" s="12" t="s">
        <v>18</v>
      </c>
      <c r="F159" s="33">
        <v>3.1459999999999999</v>
      </c>
    </row>
    <row r="160" spans="1:6">
      <c r="A160" s="1" t="s">
        <v>29</v>
      </c>
      <c r="B160" s="1" t="s">
        <v>287</v>
      </c>
      <c r="C160" s="8">
        <v>2019</v>
      </c>
      <c r="D160" s="12" t="s">
        <v>4</v>
      </c>
      <c r="E160" s="12" t="s">
        <v>18</v>
      </c>
      <c r="F160" s="33">
        <v>3.1179999999999999</v>
      </c>
    </row>
    <row r="161" spans="1:6">
      <c r="A161" s="1" t="s">
        <v>30</v>
      </c>
      <c r="B161" s="1" t="s">
        <v>288</v>
      </c>
      <c r="C161" s="8">
        <v>2019</v>
      </c>
      <c r="D161" s="12" t="s">
        <v>4</v>
      </c>
      <c r="E161" s="12" t="s">
        <v>18</v>
      </c>
      <c r="F161" s="33">
        <v>2.9079999999999999</v>
      </c>
    </row>
    <row r="162" spans="1:6">
      <c r="A162" s="1" t="s">
        <v>31</v>
      </c>
      <c r="B162" s="1" t="s">
        <v>289</v>
      </c>
      <c r="C162" s="8">
        <v>2019</v>
      </c>
      <c r="D162" s="12" t="s">
        <v>4</v>
      </c>
      <c r="E162" s="12" t="s">
        <v>18</v>
      </c>
      <c r="F162" s="33">
        <v>2.5529999999999999</v>
      </c>
    </row>
    <row r="163" spans="1:6">
      <c r="A163" s="1" t="s">
        <v>32</v>
      </c>
      <c r="B163" s="1" t="s">
        <v>290</v>
      </c>
      <c r="C163" s="8">
        <v>2019</v>
      </c>
      <c r="D163" s="12" t="s">
        <v>4</v>
      </c>
      <c r="E163" s="12" t="s">
        <v>18</v>
      </c>
      <c r="F163" s="33">
        <v>1.3260000000000001</v>
      </c>
    </row>
    <row r="164" spans="1:6">
      <c r="A164" s="1" t="s">
        <v>33</v>
      </c>
      <c r="B164" s="1" t="s">
        <v>291</v>
      </c>
      <c r="C164" s="8">
        <v>2019</v>
      </c>
      <c r="D164" s="12" t="s">
        <v>4</v>
      </c>
      <c r="E164" s="12" t="s">
        <v>18</v>
      </c>
      <c r="F164" s="33">
        <v>2.843</v>
      </c>
    </row>
    <row r="165" spans="1:6">
      <c r="A165" s="1" t="s">
        <v>34</v>
      </c>
      <c r="B165" s="1" t="s">
        <v>292</v>
      </c>
      <c r="C165" s="8">
        <v>2019</v>
      </c>
      <c r="D165" s="12" t="s">
        <v>4</v>
      </c>
      <c r="E165" s="12" t="s">
        <v>18</v>
      </c>
      <c r="F165" s="33">
        <v>1.601</v>
      </c>
    </row>
    <row r="166" spans="1:6">
      <c r="A166" s="1" t="s">
        <v>35</v>
      </c>
      <c r="B166" s="1" t="s">
        <v>293</v>
      </c>
      <c r="C166" s="8">
        <v>2019</v>
      </c>
      <c r="D166" s="12" t="s">
        <v>4</v>
      </c>
      <c r="E166" s="12" t="s">
        <v>18</v>
      </c>
      <c r="F166" s="33">
        <v>5</v>
      </c>
    </row>
    <row r="167" spans="1:6">
      <c r="A167" s="3" t="s">
        <v>3</v>
      </c>
      <c r="B167" s="1" t="s">
        <v>261</v>
      </c>
      <c r="C167" s="8">
        <v>2020</v>
      </c>
      <c r="D167" s="12" t="s">
        <v>4</v>
      </c>
      <c r="E167" s="12" t="s">
        <v>18</v>
      </c>
      <c r="F167" s="32">
        <f>AVERAGE(F168:F199)</f>
        <v>2.8835937499999993</v>
      </c>
    </row>
    <row r="168" spans="1:6">
      <c r="A168" s="3" t="s">
        <v>4</v>
      </c>
      <c r="B168" s="1" t="s">
        <v>262</v>
      </c>
      <c r="C168" s="8">
        <v>2020</v>
      </c>
      <c r="D168" s="12" t="s">
        <v>4</v>
      </c>
      <c r="E168" s="12" t="s">
        <v>18</v>
      </c>
      <c r="F168" s="33">
        <v>3.4249999999999998</v>
      </c>
    </row>
    <row r="169" spans="1:6">
      <c r="A169" s="1" t="s">
        <v>5</v>
      </c>
      <c r="B169" s="1" t="s">
        <v>263</v>
      </c>
      <c r="C169" s="8">
        <v>2020</v>
      </c>
      <c r="D169" s="12" t="s">
        <v>4</v>
      </c>
      <c r="E169" s="12" t="s">
        <v>18</v>
      </c>
      <c r="F169" s="33">
        <v>5</v>
      </c>
    </row>
    <row r="170" spans="1:6">
      <c r="A170" s="1" t="s">
        <v>6</v>
      </c>
      <c r="B170" s="1" t="s">
        <v>264</v>
      </c>
      <c r="C170" s="8">
        <v>2020</v>
      </c>
      <c r="D170" s="12" t="s">
        <v>4</v>
      </c>
      <c r="E170" s="12" t="s">
        <v>18</v>
      </c>
      <c r="F170" s="33">
        <v>5</v>
      </c>
    </row>
    <row r="171" spans="1:6">
      <c r="A171" s="1" t="s">
        <v>7</v>
      </c>
      <c r="B171" s="1" t="s">
        <v>265</v>
      </c>
      <c r="C171" s="8">
        <v>2020</v>
      </c>
      <c r="D171" s="12" t="s">
        <v>4</v>
      </c>
      <c r="E171" s="12" t="s">
        <v>18</v>
      </c>
      <c r="F171" s="33">
        <v>1.7230000000000001</v>
      </c>
    </row>
    <row r="172" spans="1:6">
      <c r="A172" s="1" t="s">
        <v>8</v>
      </c>
      <c r="B172" s="1" t="s">
        <v>266</v>
      </c>
      <c r="C172" s="8">
        <v>2020</v>
      </c>
      <c r="D172" s="12" t="s">
        <v>4</v>
      </c>
      <c r="E172" s="12" t="s">
        <v>18</v>
      </c>
      <c r="F172" s="33">
        <v>3.2040000000000002</v>
      </c>
    </row>
    <row r="173" spans="1:6">
      <c r="A173" s="1" t="s">
        <v>9</v>
      </c>
      <c r="B173" s="1" t="s">
        <v>267</v>
      </c>
      <c r="C173" s="8">
        <v>2020</v>
      </c>
      <c r="D173" s="12" t="s">
        <v>4</v>
      </c>
      <c r="E173" s="12" t="s">
        <v>18</v>
      </c>
      <c r="F173" s="33">
        <v>4.2240000000000002</v>
      </c>
    </row>
    <row r="174" spans="1:6">
      <c r="A174" s="1" t="s">
        <v>10</v>
      </c>
      <c r="B174" s="1" t="s">
        <v>268</v>
      </c>
      <c r="C174" s="8">
        <v>2020</v>
      </c>
      <c r="D174" s="12" t="s">
        <v>4</v>
      </c>
      <c r="E174" s="12" t="s">
        <v>18</v>
      </c>
      <c r="F174" s="33">
        <v>1.629</v>
      </c>
    </row>
    <row r="175" spans="1:6">
      <c r="A175" s="1" t="s">
        <v>11</v>
      </c>
      <c r="B175" s="1" t="s">
        <v>269</v>
      </c>
      <c r="C175" s="8">
        <v>2020</v>
      </c>
      <c r="D175" s="12" t="s">
        <v>4</v>
      </c>
      <c r="E175" s="12" t="s">
        <v>18</v>
      </c>
      <c r="F175" s="33">
        <v>3.29</v>
      </c>
    </row>
    <row r="176" spans="1:6">
      <c r="A176" s="1" t="s">
        <v>12</v>
      </c>
      <c r="B176" s="1" t="s">
        <v>270</v>
      </c>
      <c r="C176" s="8">
        <v>2020</v>
      </c>
      <c r="D176" s="12" t="s">
        <v>4</v>
      </c>
      <c r="E176" s="12" t="s">
        <v>18</v>
      </c>
      <c r="F176" s="33">
        <v>2.3780000000000001</v>
      </c>
    </row>
    <row r="177" spans="1:6">
      <c r="A177" s="1" t="s">
        <v>13</v>
      </c>
      <c r="B177" s="1" t="s">
        <v>271</v>
      </c>
      <c r="C177" s="8">
        <v>2020</v>
      </c>
      <c r="D177" s="12" t="s">
        <v>4</v>
      </c>
      <c r="E177" s="12" t="s">
        <v>18</v>
      </c>
      <c r="F177" s="33">
        <v>2.9039999999999999</v>
      </c>
    </row>
    <row r="178" spans="1:6">
      <c r="A178" s="1" t="s">
        <v>14</v>
      </c>
      <c r="B178" s="1" t="s">
        <v>272</v>
      </c>
      <c r="C178" s="8">
        <v>2020</v>
      </c>
      <c r="D178" s="12" t="s">
        <v>4</v>
      </c>
      <c r="E178" s="12" t="s">
        <v>18</v>
      </c>
      <c r="F178" s="33">
        <v>2.657</v>
      </c>
    </row>
    <row r="179" spans="1:6">
      <c r="A179" s="1" t="s">
        <v>15</v>
      </c>
      <c r="B179" s="1" t="s">
        <v>273</v>
      </c>
      <c r="C179" s="8">
        <v>2020</v>
      </c>
      <c r="D179" s="12" t="s">
        <v>4</v>
      </c>
      <c r="E179" s="12" t="s">
        <v>18</v>
      </c>
      <c r="F179" s="33">
        <v>3.9620000000000002</v>
      </c>
    </row>
    <row r="180" spans="1:6">
      <c r="A180" s="1" t="s">
        <v>16</v>
      </c>
      <c r="B180" s="1" t="s">
        <v>274</v>
      </c>
      <c r="C180" s="8">
        <v>2020</v>
      </c>
      <c r="D180" s="12" t="s">
        <v>4</v>
      </c>
      <c r="E180" s="12" t="s">
        <v>18</v>
      </c>
      <c r="F180" s="33">
        <v>1.6719999999999999</v>
      </c>
    </row>
    <row r="181" spans="1:6">
      <c r="A181" s="1" t="s">
        <v>17</v>
      </c>
      <c r="B181" s="1" t="s">
        <v>275</v>
      </c>
      <c r="C181" s="8">
        <v>2020</v>
      </c>
      <c r="D181" s="12" t="s">
        <v>4</v>
      </c>
      <c r="E181" s="12" t="s">
        <v>18</v>
      </c>
      <c r="F181" s="33">
        <v>2.589</v>
      </c>
    </row>
    <row r="182" spans="1:6">
      <c r="A182" s="1" t="s">
        <v>18</v>
      </c>
      <c r="B182" s="1" t="s">
        <v>276</v>
      </c>
      <c r="C182" s="8">
        <v>2020</v>
      </c>
      <c r="D182" s="12" t="s">
        <v>4</v>
      </c>
      <c r="E182" s="12" t="s">
        <v>18</v>
      </c>
      <c r="F182" s="33">
        <v>3.536</v>
      </c>
    </row>
    <row r="183" spans="1:6">
      <c r="A183" s="1" t="s">
        <v>19</v>
      </c>
      <c r="B183" s="1" t="s">
        <v>277</v>
      </c>
      <c r="C183" s="8">
        <v>2020</v>
      </c>
      <c r="D183" s="12" t="s">
        <v>4</v>
      </c>
      <c r="E183" s="12" t="s">
        <v>18</v>
      </c>
      <c r="F183" s="33">
        <v>1.8560000000000001</v>
      </c>
    </row>
    <row r="184" spans="1:6">
      <c r="A184" s="1" t="s">
        <v>20</v>
      </c>
      <c r="B184" s="1" t="s">
        <v>278</v>
      </c>
      <c r="C184" s="8">
        <v>2020</v>
      </c>
      <c r="D184" s="12" t="s">
        <v>4</v>
      </c>
      <c r="E184" s="12" t="s">
        <v>18</v>
      </c>
      <c r="F184" s="33">
        <v>2.42</v>
      </c>
    </row>
    <row r="185" spans="1:6">
      <c r="A185" s="1" t="s">
        <v>21</v>
      </c>
      <c r="B185" s="1" t="s">
        <v>279</v>
      </c>
      <c r="C185" s="8">
        <v>2020</v>
      </c>
      <c r="D185" s="12" t="s">
        <v>4</v>
      </c>
      <c r="E185" s="12" t="s">
        <v>18</v>
      </c>
      <c r="F185" s="33">
        <v>1.6140000000000001</v>
      </c>
    </row>
    <row r="186" spans="1:6">
      <c r="A186" s="1" t="s">
        <v>22</v>
      </c>
      <c r="B186" s="1" t="s">
        <v>280</v>
      </c>
      <c r="C186" s="8">
        <v>2020</v>
      </c>
      <c r="D186" s="12" t="s">
        <v>4</v>
      </c>
      <c r="E186" s="12" t="s">
        <v>18</v>
      </c>
      <c r="F186" s="33">
        <v>3.3929999999999998</v>
      </c>
    </row>
    <row r="187" spans="1:6">
      <c r="A187" s="1" t="s">
        <v>23</v>
      </c>
      <c r="B187" s="1" t="s">
        <v>281</v>
      </c>
      <c r="C187" s="8">
        <v>2020</v>
      </c>
      <c r="D187" s="12" t="s">
        <v>4</v>
      </c>
      <c r="E187" s="12" t="s">
        <v>18</v>
      </c>
      <c r="F187" s="33">
        <v>1.6279999999999999</v>
      </c>
    </row>
    <row r="188" spans="1:6">
      <c r="A188" s="1" t="s">
        <v>24</v>
      </c>
      <c r="B188" s="1" t="s">
        <v>282</v>
      </c>
      <c r="C188" s="8">
        <v>2020</v>
      </c>
      <c r="D188" s="12" t="s">
        <v>4</v>
      </c>
      <c r="E188" s="12" t="s">
        <v>18</v>
      </c>
      <c r="F188" s="33">
        <v>1.5609999999999999</v>
      </c>
    </row>
    <row r="189" spans="1:6">
      <c r="A189" s="1" t="s">
        <v>25</v>
      </c>
      <c r="B189" s="1" t="s">
        <v>283</v>
      </c>
      <c r="C189" s="8">
        <v>2020</v>
      </c>
      <c r="D189" s="12" t="s">
        <v>4</v>
      </c>
      <c r="E189" s="12" t="s">
        <v>18</v>
      </c>
      <c r="F189" s="33">
        <v>4.0839999999999996</v>
      </c>
    </row>
    <row r="190" spans="1:6">
      <c r="A190" s="1" t="s">
        <v>26</v>
      </c>
      <c r="B190" s="1" t="s">
        <v>284</v>
      </c>
      <c r="C190" s="8">
        <v>2020</v>
      </c>
      <c r="D190" s="12" t="s">
        <v>4</v>
      </c>
      <c r="E190" s="12" t="s">
        <v>18</v>
      </c>
      <c r="F190" s="33">
        <v>3.6890000000000001</v>
      </c>
    </row>
    <row r="191" spans="1:6">
      <c r="A191" s="1" t="s">
        <v>27</v>
      </c>
      <c r="B191" s="1" t="s">
        <v>285</v>
      </c>
      <c r="C191" s="8">
        <v>2020</v>
      </c>
      <c r="D191" s="12" t="s">
        <v>4</v>
      </c>
      <c r="E191" s="12" t="s">
        <v>18</v>
      </c>
      <c r="F191" s="33">
        <v>4.1669999999999998</v>
      </c>
    </row>
    <row r="192" spans="1:6">
      <c r="A192" s="1" t="s">
        <v>28</v>
      </c>
      <c r="B192" s="1" t="s">
        <v>286</v>
      </c>
      <c r="C192" s="8">
        <v>2020</v>
      </c>
      <c r="D192" s="12" t="s">
        <v>4</v>
      </c>
      <c r="E192" s="12" t="s">
        <v>18</v>
      </c>
      <c r="F192" s="33">
        <v>2.7469999999999999</v>
      </c>
    </row>
    <row r="193" spans="1:6">
      <c r="A193" s="1" t="s">
        <v>29</v>
      </c>
      <c r="B193" s="1" t="s">
        <v>287</v>
      </c>
      <c r="C193" s="8">
        <v>2020</v>
      </c>
      <c r="D193" s="12" t="s">
        <v>4</v>
      </c>
      <c r="E193" s="12" t="s">
        <v>18</v>
      </c>
      <c r="F193" s="33">
        <v>3.234</v>
      </c>
    </row>
    <row r="194" spans="1:6">
      <c r="A194" s="1" t="s">
        <v>30</v>
      </c>
      <c r="B194" s="1" t="s">
        <v>288</v>
      </c>
      <c r="C194" s="8">
        <v>2020</v>
      </c>
      <c r="D194" s="12" t="s">
        <v>4</v>
      </c>
      <c r="E194" s="12" t="s">
        <v>18</v>
      </c>
      <c r="F194" s="33">
        <v>1.9419999999999999</v>
      </c>
    </row>
    <row r="195" spans="1:6">
      <c r="A195" s="1" t="s">
        <v>31</v>
      </c>
      <c r="B195" s="1" t="s">
        <v>289</v>
      </c>
      <c r="C195" s="8">
        <v>2020</v>
      </c>
      <c r="D195" s="12" t="s">
        <v>4</v>
      </c>
      <c r="E195" s="12" t="s">
        <v>18</v>
      </c>
      <c r="F195" s="33">
        <v>2.3959999999999999</v>
      </c>
    </row>
    <row r="196" spans="1:6">
      <c r="A196" s="1" t="s">
        <v>32</v>
      </c>
      <c r="B196" s="1" t="s">
        <v>290</v>
      </c>
      <c r="C196" s="8">
        <v>2020</v>
      </c>
      <c r="D196" s="12" t="s">
        <v>4</v>
      </c>
      <c r="E196" s="12" t="s">
        <v>18</v>
      </c>
      <c r="F196" s="33">
        <v>1.581</v>
      </c>
    </row>
    <row r="197" spans="1:6">
      <c r="A197" s="1" t="s">
        <v>33</v>
      </c>
      <c r="B197" s="1" t="s">
        <v>291</v>
      </c>
      <c r="C197" s="8">
        <v>2020</v>
      </c>
      <c r="D197" s="12" t="s">
        <v>4</v>
      </c>
      <c r="E197" s="12" t="s">
        <v>18</v>
      </c>
      <c r="F197" s="33">
        <v>2.3159999999999998</v>
      </c>
    </row>
    <row r="198" spans="1:6">
      <c r="A198" s="1" t="s">
        <v>34</v>
      </c>
      <c r="B198" s="1" t="s">
        <v>292</v>
      </c>
      <c r="C198" s="8">
        <v>2020</v>
      </c>
      <c r="D198" s="12" t="s">
        <v>4</v>
      </c>
      <c r="E198" s="12" t="s">
        <v>18</v>
      </c>
      <c r="F198" s="33">
        <v>1.454</v>
      </c>
    </row>
    <row r="199" spans="1:6">
      <c r="A199" s="1" t="s">
        <v>35</v>
      </c>
      <c r="B199" s="1" t="s">
        <v>293</v>
      </c>
      <c r="C199" s="8">
        <v>2020</v>
      </c>
      <c r="D199" s="12" t="s">
        <v>4</v>
      </c>
      <c r="E199" s="12" t="s">
        <v>18</v>
      </c>
      <c r="F199" s="33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397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2">
        <v>2011</v>
      </c>
      <c r="D2" s="3" t="s">
        <v>4</v>
      </c>
      <c r="E2" s="3" t="s">
        <v>19</v>
      </c>
      <c r="F2" s="34">
        <v>69.5</v>
      </c>
    </row>
    <row r="3" spans="1:6">
      <c r="A3" s="3" t="s">
        <v>4</v>
      </c>
      <c r="B3" s="1" t="s">
        <v>262</v>
      </c>
      <c r="C3" s="2">
        <v>2011</v>
      </c>
      <c r="D3" s="3" t="s">
        <v>4</v>
      </c>
      <c r="E3" s="3" t="s">
        <v>19</v>
      </c>
      <c r="F3" s="34">
        <v>60.8</v>
      </c>
    </row>
    <row r="4" spans="1:6">
      <c r="A4" s="1" t="s">
        <v>5</v>
      </c>
      <c r="B4" s="1" t="s">
        <v>263</v>
      </c>
      <c r="C4" s="2">
        <v>2011</v>
      </c>
      <c r="D4" s="3" t="s">
        <v>4</v>
      </c>
      <c r="E4" s="3" t="s">
        <v>19</v>
      </c>
      <c r="F4" s="34">
        <v>58.2</v>
      </c>
    </row>
    <row r="5" spans="1:6">
      <c r="A5" s="1" t="s">
        <v>6</v>
      </c>
      <c r="B5" s="1" t="s">
        <v>264</v>
      </c>
      <c r="C5" s="2">
        <v>2011</v>
      </c>
      <c r="D5" s="3" t="s">
        <v>4</v>
      </c>
      <c r="E5" s="3" t="s">
        <v>19</v>
      </c>
      <c r="F5" s="34">
        <v>37.1</v>
      </c>
    </row>
    <row r="6" spans="1:6">
      <c r="A6" s="1" t="s">
        <v>7</v>
      </c>
      <c r="B6" s="1" t="s">
        <v>265</v>
      </c>
      <c r="C6" s="2">
        <v>2011</v>
      </c>
      <c r="D6" s="3" t="s">
        <v>4</v>
      </c>
      <c r="E6" s="3" t="s">
        <v>19</v>
      </c>
      <c r="F6" s="34">
        <v>51.2</v>
      </c>
    </row>
    <row r="7" spans="1:6">
      <c r="A7" s="1" t="s">
        <v>8</v>
      </c>
      <c r="B7" s="1" t="s">
        <v>266</v>
      </c>
      <c r="C7" s="2">
        <v>2011</v>
      </c>
      <c r="D7" s="3" t="s">
        <v>4</v>
      </c>
      <c r="E7" s="3" t="s">
        <v>19</v>
      </c>
      <c r="F7" s="34">
        <v>64.599999999999994</v>
      </c>
    </row>
    <row r="8" spans="1:6">
      <c r="A8" s="1" t="s">
        <v>9</v>
      </c>
      <c r="B8" s="1" t="s">
        <v>267</v>
      </c>
      <c r="C8" s="2">
        <v>2011</v>
      </c>
      <c r="D8" s="3" t="s">
        <v>4</v>
      </c>
      <c r="E8" s="3" t="s">
        <v>19</v>
      </c>
      <c r="F8" s="34">
        <v>65.8</v>
      </c>
    </row>
    <row r="9" spans="1:6">
      <c r="A9" s="1" t="s">
        <v>10</v>
      </c>
      <c r="B9" s="1" t="s">
        <v>268</v>
      </c>
      <c r="C9" s="2">
        <v>2011</v>
      </c>
      <c r="D9" s="3" t="s">
        <v>4</v>
      </c>
      <c r="E9" s="3" t="s">
        <v>19</v>
      </c>
      <c r="F9" s="34">
        <v>38.299999999999997</v>
      </c>
    </row>
    <row r="10" spans="1:6">
      <c r="A10" s="1" t="s">
        <v>11</v>
      </c>
      <c r="B10" s="1" t="s">
        <v>269</v>
      </c>
      <c r="C10" s="2">
        <v>2011</v>
      </c>
      <c r="D10" s="3" t="s">
        <v>4</v>
      </c>
      <c r="E10" s="3" t="s">
        <v>19</v>
      </c>
      <c r="F10" s="34">
        <v>89.5</v>
      </c>
    </row>
    <row r="11" spans="1:6">
      <c r="A11" s="1" t="s">
        <v>12</v>
      </c>
      <c r="B11" s="1" t="s">
        <v>270</v>
      </c>
      <c r="C11" s="2">
        <v>2011</v>
      </c>
      <c r="D11" s="3" t="s">
        <v>4</v>
      </c>
      <c r="E11" s="3" t="s">
        <v>19</v>
      </c>
      <c r="F11" s="34">
        <v>75.3</v>
      </c>
    </row>
    <row r="12" spans="1:6">
      <c r="A12" s="1" t="s">
        <v>13</v>
      </c>
      <c r="B12" s="1" t="s">
        <v>271</v>
      </c>
      <c r="C12" s="2">
        <v>2011</v>
      </c>
      <c r="D12" s="3" t="s">
        <v>4</v>
      </c>
      <c r="E12" s="3" t="s">
        <v>19</v>
      </c>
      <c r="F12" s="34">
        <v>88.1</v>
      </c>
    </row>
    <row r="13" spans="1:6">
      <c r="A13" s="1" t="s">
        <v>14</v>
      </c>
      <c r="B13" s="1" t="s">
        <v>272</v>
      </c>
      <c r="C13" s="2">
        <v>2011</v>
      </c>
      <c r="D13" s="3" t="s">
        <v>4</v>
      </c>
      <c r="E13" s="3" t="s">
        <v>19</v>
      </c>
      <c r="F13" s="34">
        <v>54</v>
      </c>
    </row>
    <row r="14" spans="1:6">
      <c r="A14" s="1" t="s">
        <v>15</v>
      </c>
      <c r="B14" s="1" t="s">
        <v>273</v>
      </c>
      <c r="C14" s="2">
        <v>2011</v>
      </c>
      <c r="D14" s="3" t="s">
        <v>4</v>
      </c>
      <c r="E14" s="3" t="s">
        <v>19</v>
      </c>
      <c r="F14" s="34">
        <v>72.5</v>
      </c>
    </row>
    <row r="15" spans="1:6">
      <c r="A15" s="1" t="s">
        <v>16</v>
      </c>
      <c r="B15" s="1" t="s">
        <v>274</v>
      </c>
      <c r="C15" s="2">
        <v>2011</v>
      </c>
      <c r="D15" s="3" t="s">
        <v>4</v>
      </c>
      <c r="E15" s="3" t="s">
        <v>19</v>
      </c>
      <c r="F15" s="34">
        <v>55.3</v>
      </c>
    </row>
    <row r="16" spans="1:6">
      <c r="A16" s="1" t="s">
        <v>17</v>
      </c>
      <c r="B16" s="1" t="s">
        <v>275</v>
      </c>
      <c r="C16" s="2">
        <v>2011</v>
      </c>
      <c r="D16" s="3" t="s">
        <v>4</v>
      </c>
      <c r="E16" s="3" t="s">
        <v>19</v>
      </c>
      <c r="F16" s="34">
        <v>71.2</v>
      </c>
    </row>
    <row r="17" spans="1:6">
      <c r="A17" s="1" t="s">
        <v>18</v>
      </c>
      <c r="B17" s="1" t="s">
        <v>276</v>
      </c>
      <c r="C17" s="2">
        <v>2011</v>
      </c>
      <c r="D17" s="3" t="s">
        <v>4</v>
      </c>
      <c r="E17" s="3" t="s">
        <v>19</v>
      </c>
      <c r="F17" s="34">
        <v>83.9</v>
      </c>
    </row>
    <row r="18" spans="1:6">
      <c r="A18" s="1" t="s">
        <v>19</v>
      </c>
      <c r="B18" s="1" t="s">
        <v>277</v>
      </c>
      <c r="C18" s="2">
        <v>2011</v>
      </c>
      <c r="D18" s="3" t="s">
        <v>4</v>
      </c>
      <c r="E18" s="3" t="s">
        <v>19</v>
      </c>
      <c r="F18" s="34">
        <v>76.099999999999994</v>
      </c>
    </row>
    <row r="19" spans="1:6">
      <c r="A19" s="1" t="s">
        <v>20</v>
      </c>
      <c r="B19" s="1" t="s">
        <v>278</v>
      </c>
      <c r="C19" s="2">
        <v>2011</v>
      </c>
      <c r="D19" s="3" t="s">
        <v>4</v>
      </c>
      <c r="E19" s="3" t="s">
        <v>19</v>
      </c>
      <c r="F19" s="34">
        <v>80.8</v>
      </c>
    </row>
    <row r="20" spans="1:6">
      <c r="A20" s="1" t="s">
        <v>21</v>
      </c>
      <c r="B20" s="1" t="s">
        <v>279</v>
      </c>
      <c r="C20" s="2">
        <v>2011</v>
      </c>
      <c r="D20" s="3" t="s">
        <v>4</v>
      </c>
      <c r="E20" s="3" t="s">
        <v>19</v>
      </c>
      <c r="F20" s="34">
        <v>79.3</v>
      </c>
    </row>
    <row r="21" spans="1:6">
      <c r="A21" s="1" t="s">
        <v>22</v>
      </c>
      <c r="B21" s="1" t="s">
        <v>280</v>
      </c>
      <c r="C21" s="2">
        <v>2011</v>
      </c>
      <c r="D21" s="3" t="s">
        <v>4</v>
      </c>
      <c r="E21" s="3" t="s">
        <v>19</v>
      </c>
      <c r="F21" s="34">
        <v>84.6</v>
      </c>
    </row>
    <row r="22" spans="1:6">
      <c r="A22" s="1" t="s">
        <v>23</v>
      </c>
      <c r="B22" s="1" t="s">
        <v>281</v>
      </c>
      <c r="C22" s="2">
        <v>2011</v>
      </c>
      <c r="D22" s="3" t="s">
        <v>4</v>
      </c>
      <c r="E22" s="3" t="s">
        <v>19</v>
      </c>
      <c r="F22" s="34">
        <v>73.3</v>
      </c>
    </row>
    <row r="23" spans="1:6">
      <c r="A23" s="1" t="s">
        <v>24</v>
      </c>
      <c r="B23" s="1" t="s">
        <v>282</v>
      </c>
      <c r="C23" s="2">
        <v>2011</v>
      </c>
      <c r="D23" s="3" t="s">
        <v>4</v>
      </c>
      <c r="E23" s="3" t="s">
        <v>19</v>
      </c>
      <c r="F23" s="34">
        <v>64</v>
      </c>
    </row>
    <row r="24" spans="1:6">
      <c r="A24" s="1" t="s">
        <v>25</v>
      </c>
      <c r="B24" s="1" t="s">
        <v>283</v>
      </c>
      <c r="C24" s="2">
        <v>2011</v>
      </c>
      <c r="D24" s="3" t="s">
        <v>4</v>
      </c>
      <c r="E24" s="3" t="s">
        <v>19</v>
      </c>
      <c r="F24" s="34">
        <v>30.2</v>
      </c>
    </row>
    <row r="25" spans="1:6">
      <c r="A25" s="1" t="s">
        <v>26</v>
      </c>
      <c r="B25" s="1" t="s">
        <v>284</v>
      </c>
      <c r="C25" s="2">
        <v>2011</v>
      </c>
      <c r="D25" s="3" t="s">
        <v>4</v>
      </c>
      <c r="E25" s="3" t="s">
        <v>19</v>
      </c>
      <c r="F25" s="34">
        <v>63.9</v>
      </c>
    </row>
    <row r="26" spans="1:6">
      <c r="A26" s="1" t="s">
        <v>27</v>
      </c>
      <c r="B26" s="1" t="s">
        <v>285</v>
      </c>
      <c r="C26" s="2">
        <v>2011</v>
      </c>
      <c r="D26" s="3" t="s">
        <v>4</v>
      </c>
      <c r="E26" s="3" t="s">
        <v>19</v>
      </c>
      <c r="F26" s="34">
        <v>76.3</v>
      </c>
    </row>
    <row r="27" spans="1:6">
      <c r="A27" s="1" t="s">
        <v>28</v>
      </c>
      <c r="B27" s="1" t="s">
        <v>286</v>
      </c>
      <c r="C27" s="2">
        <v>2011</v>
      </c>
      <c r="D27" s="3" t="s">
        <v>4</v>
      </c>
      <c r="E27" s="3" t="s">
        <v>19</v>
      </c>
      <c r="F27" s="34">
        <v>80.8</v>
      </c>
    </row>
    <row r="28" spans="1:6">
      <c r="A28" s="1" t="s">
        <v>29</v>
      </c>
      <c r="B28" s="1" t="s">
        <v>287</v>
      </c>
      <c r="C28" s="2">
        <v>2011</v>
      </c>
      <c r="D28" s="3" t="s">
        <v>4</v>
      </c>
      <c r="E28" s="3" t="s">
        <v>19</v>
      </c>
      <c r="F28" s="34">
        <v>46</v>
      </c>
    </row>
    <row r="29" spans="1:6">
      <c r="A29" s="1" t="s">
        <v>30</v>
      </c>
      <c r="B29" s="1" t="s">
        <v>288</v>
      </c>
      <c r="C29" s="2">
        <v>2011</v>
      </c>
      <c r="D29" s="3" t="s">
        <v>4</v>
      </c>
      <c r="E29" s="3" t="s">
        <v>19</v>
      </c>
      <c r="F29" s="34">
        <v>77.7</v>
      </c>
    </row>
    <row r="30" spans="1:6">
      <c r="A30" s="1" t="s">
        <v>31</v>
      </c>
      <c r="B30" s="1" t="s">
        <v>289</v>
      </c>
      <c r="C30" s="2">
        <v>2011</v>
      </c>
      <c r="D30" s="3" t="s">
        <v>4</v>
      </c>
      <c r="E30" s="3" t="s">
        <v>19</v>
      </c>
      <c r="F30" s="34">
        <v>83.4</v>
      </c>
    </row>
    <row r="31" spans="1:6">
      <c r="A31" s="1" t="s">
        <v>32</v>
      </c>
      <c r="B31" s="1" t="s">
        <v>290</v>
      </c>
      <c r="C31" s="2">
        <v>2011</v>
      </c>
      <c r="D31" s="3" t="s">
        <v>4</v>
      </c>
      <c r="E31" s="3" t="s">
        <v>19</v>
      </c>
      <c r="F31" s="34">
        <v>41.6</v>
      </c>
    </row>
    <row r="32" spans="1:6">
      <c r="A32" s="1" t="s">
        <v>33</v>
      </c>
      <c r="B32" s="1" t="s">
        <v>291</v>
      </c>
      <c r="C32" s="2">
        <v>2011</v>
      </c>
      <c r="D32" s="3" t="s">
        <v>4</v>
      </c>
      <c r="E32" s="3" t="s">
        <v>19</v>
      </c>
      <c r="F32" s="34">
        <v>64.8</v>
      </c>
    </row>
    <row r="33" spans="1:6">
      <c r="A33" s="1" t="s">
        <v>34</v>
      </c>
      <c r="B33" s="1" t="s">
        <v>292</v>
      </c>
      <c r="C33" s="2">
        <v>2011</v>
      </c>
      <c r="D33" s="3" t="s">
        <v>4</v>
      </c>
      <c r="E33" s="3" t="s">
        <v>19</v>
      </c>
      <c r="F33" s="34">
        <v>26.6</v>
      </c>
    </row>
    <row r="34" spans="1:6">
      <c r="A34" s="1" t="s">
        <v>35</v>
      </c>
      <c r="B34" s="1" t="s">
        <v>293</v>
      </c>
      <c r="C34" s="2">
        <v>2011</v>
      </c>
      <c r="D34" s="3" t="s">
        <v>4</v>
      </c>
      <c r="E34" s="3" t="s">
        <v>19</v>
      </c>
      <c r="F34" s="34">
        <v>83.1</v>
      </c>
    </row>
    <row r="35" spans="1:6">
      <c r="A35" s="3" t="s">
        <v>3</v>
      </c>
      <c r="B35" s="1" t="s">
        <v>261</v>
      </c>
      <c r="C35" s="2">
        <v>2012</v>
      </c>
      <c r="D35" s="3" t="s">
        <v>4</v>
      </c>
      <c r="E35" s="3" t="s">
        <v>19</v>
      </c>
      <c r="F35" s="34">
        <v>66.599999999999994</v>
      </c>
    </row>
    <row r="36" spans="1:6">
      <c r="A36" s="3" t="s">
        <v>4</v>
      </c>
      <c r="B36" s="1" t="s">
        <v>262</v>
      </c>
      <c r="C36" s="2">
        <v>2012</v>
      </c>
      <c r="D36" s="3" t="s">
        <v>4</v>
      </c>
      <c r="E36" s="3" t="s">
        <v>19</v>
      </c>
      <c r="F36" s="34">
        <v>46.5</v>
      </c>
    </row>
    <row r="37" spans="1:6">
      <c r="A37" s="1" t="s">
        <v>5</v>
      </c>
      <c r="B37" s="1" t="s">
        <v>263</v>
      </c>
      <c r="C37" s="2">
        <v>2012</v>
      </c>
      <c r="D37" s="3" t="s">
        <v>4</v>
      </c>
      <c r="E37" s="3" t="s">
        <v>19</v>
      </c>
      <c r="F37" s="34">
        <v>51.6</v>
      </c>
    </row>
    <row r="38" spans="1:6">
      <c r="A38" s="1" t="s">
        <v>6</v>
      </c>
      <c r="B38" s="1" t="s">
        <v>264</v>
      </c>
      <c r="C38" s="2">
        <v>2012</v>
      </c>
      <c r="D38" s="3" t="s">
        <v>4</v>
      </c>
      <c r="E38" s="3" t="s">
        <v>19</v>
      </c>
      <c r="F38" s="34">
        <v>24.4</v>
      </c>
    </row>
    <row r="39" spans="1:6">
      <c r="A39" s="1" t="s">
        <v>7</v>
      </c>
      <c r="B39" s="1" t="s">
        <v>265</v>
      </c>
      <c r="C39" s="2">
        <v>2012</v>
      </c>
      <c r="D39" s="3" t="s">
        <v>4</v>
      </c>
      <c r="E39" s="3" t="s">
        <v>19</v>
      </c>
      <c r="F39" s="34">
        <v>44.6</v>
      </c>
    </row>
    <row r="40" spans="1:6">
      <c r="A40" s="1" t="s">
        <v>8</v>
      </c>
      <c r="B40" s="1" t="s">
        <v>266</v>
      </c>
      <c r="C40" s="2">
        <v>2012</v>
      </c>
      <c r="D40" s="3" t="s">
        <v>4</v>
      </c>
      <c r="E40" s="3" t="s">
        <v>19</v>
      </c>
      <c r="F40" s="34">
        <v>74.599999999999994</v>
      </c>
    </row>
    <row r="41" spans="1:6">
      <c r="A41" s="1" t="s">
        <v>9</v>
      </c>
      <c r="B41" s="1" t="s">
        <v>267</v>
      </c>
      <c r="C41" s="2">
        <v>2012</v>
      </c>
      <c r="D41" s="3" t="s">
        <v>4</v>
      </c>
      <c r="E41" s="3" t="s">
        <v>19</v>
      </c>
      <c r="F41" s="34">
        <v>70.8</v>
      </c>
    </row>
    <row r="42" spans="1:6">
      <c r="A42" s="1" t="s">
        <v>10</v>
      </c>
      <c r="B42" s="1" t="s">
        <v>268</v>
      </c>
      <c r="C42" s="2">
        <v>2012</v>
      </c>
      <c r="D42" s="3" t="s">
        <v>4</v>
      </c>
      <c r="E42" s="3" t="s">
        <v>19</v>
      </c>
      <c r="F42" s="34">
        <v>37.9</v>
      </c>
    </row>
    <row r="43" spans="1:6">
      <c r="A43" s="1" t="s">
        <v>11</v>
      </c>
      <c r="B43" s="1" t="s">
        <v>269</v>
      </c>
      <c r="C43" s="2">
        <v>2012</v>
      </c>
      <c r="D43" s="3" t="s">
        <v>4</v>
      </c>
      <c r="E43" s="3" t="s">
        <v>19</v>
      </c>
      <c r="F43" s="34">
        <v>82.7</v>
      </c>
    </row>
    <row r="44" spans="1:6">
      <c r="A44" s="1" t="s">
        <v>12</v>
      </c>
      <c r="B44" s="1" t="s">
        <v>270</v>
      </c>
      <c r="C44" s="2">
        <v>2012</v>
      </c>
      <c r="D44" s="3" t="s">
        <v>4</v>
      </c>
      <c r="E44" s="3" t="s">
        <v>19</v>
      </c>
      <c r="F44" s="34">
        <v>70.8</v>
      </c>
    </row>
    <row r="45" spans="1:6">
      <c r="A45" s="1" t="s">
        <v>13</v>
      </c>
      <c r="B45" s="1" t="s">
        <v>271</v>
      </c>
      <c r="C45" s="2">
        <v>2012</v>
      </c>
      <c r="D45" s="3" t="s">
        <v>4</v>
      </c>
      <c r="E45" s="3" t="s">
        <v>19</v>
      </c>
      <c r="F45" s="34">
        <v>81.8</v>
      </c>
    </row>
    <row r="46" spans="1:6">
      <c r="A46" s="1" t="s">
        <v>14</v>
      </c>
      <c r="B46" s="1" t="s">
        <v>272</v>
      </c>
      <c r="C46" s="2">
        <v>2012</v>
      </c>
      <c r="D46" s="3" t="s">
        <v>4</v>
      </c>
      <c r="E46" s="3" t="s">
        <v>19</v>
      </c>
      <c r="F46" s="34">
        <v>54.1</v>
      </c>
    </row>
    <row r="47" spans="1:6">
      <c r="A47" s="1" t="s">
        <v>15</v>
      </c>
      <c r="B47" s="1" t="s">
        <v>273</v>
      </c>
      <c r="C47" s="2">
        <v>2012</v>
      </c>
      <c r="D47" s="3" t="s">
        <v>4</v>
      </c>
      <c r="E47" s="3" t="s">
        <v>19</v>
      </c>
      <c r="F47" s="34">
        <v>74.400000000000006</v>
      </c>
    </row>
    <row r="48" spans="1:6">
      <c r="A48" s="1" t="s">
        <v>16</v>
      </c>
      <c r="B48" s="1" t="s">
        <v>274</v>
      </c>
      <c r="C48" s="2">
        <v>2012</v>
      </c>
      <c r="D48" s="3" t="s">
        <v>4</v>
      </c>
      <c r="E48" s="3" t="s">
        <v>19</v>
      </c>
      <c r="F48" s="34">
        <v>49.2</v>
      </c>
    </row>
    <row r="49" spans="1:6">
      <c r="A49" s="1" t="s">
        <v>17</v>
      </c>
      <c r="B49" s="1" t="s">
        <v>275</v>
      </c>
      <c r="C49" s="2">
        <v>2012</v>
      </c>
      <c r="D49" s="3" t="s">
        <v>4</v>
      </c>
      <c r="E49" s="3" t="s">
        <v>19</v>
      </c>
      <c r="F49" s="34">
        <v>61.5</v>
      </c>
    </row>
    <row r="50" spans="1:6">
      <c r="A50" s="1" t="s">
        <v>18</v>
      </c>
      <c r="B50" s="1" t="s">
        <v>276</v>
      </c>
      <c r="C50" s="2">
        <v>2012</v>
      </c>
      <c r="D50" s="3" t="s">
        <v>4</v>
      </c>
      <c r="E50" s="3" t="s">
        <v>19</v>
      </c>
      <c r="F50" s="34">
        <v>84.5</v>
      </c>
    </row>
    <row r="51" spans="1:6">
      <c r="A51" s="1" t="s">
        <v>19</v>
      </c>
      <c r="B51" s="1" t="s">
        <v>277</v>
      </c>
      <c r="C51" s="2">
        <v>2012</v>
      </c>
      <c r="D51" s="3" t="s">
        <v>4</v>
      </c>
      <c r="E51" s="3" t="s">
        <v>19</v>
      </c>
      <c r="F51" s="34">
        <v>76</v>
      </c>
    </row>
    <row r="52" spans="1:6">
      <c r="A52" s="1" t="s">
        <v>20</v>
      </c>
      <c r="B52" s="1" t="s">
        <v>278</v>
      </c>
      <c r="C52" s="2">
        <v>2012</v>
      </c>
      <c r="D52" s="3" t="s">
        <v>4</v>
      </c>
      <c r="E52" s="3" t="s">
        <v>19</v>
      </c>
      <c r="F52" s="34">
        <v>81.2</v>
      </c>
    </row>
    <row r="53" spans="1:6">
      <c r="A53" s="1" t="s">
        <v>21</v>
      </c>
      <c r="B53" s="1" t="s">
        <v>279</v>
      </c>
      <c r="C53" s="2">
        <v>2012</v>
      </c>
      <c r="D53" s="3" t="s">
        <v>4</v>
      </c>
      <c r="E53" s="3" t="s">
        <v>19</v>
      </c>
      <c r="F53" s="34">
        <v>72.900000000000006</v>
      </c>
    </row>
    <row r="54" spans="1:6">
      <c r="A54" s="1" t="s">
        <v>22</v>
      </c>
      <c r="B54" s="1" t="s">
        <v>280</v>
      </c>
      <c r="C54" s="2">
        <v>2012</v>
      </c>
      <c r="D54" s="3" t="s">
        <v>4</v>
      </c>
      <c r="E54" s="3" t="s">
        <v>19</v>
      </c>
      <c r="F54" s="34">
        <v>86.7</v>
      </c>
    </row>
    <row r="55" spans="1:6">
      <c r="A55" s="1" t="s">
        <v>23</v>
      </c>
      <c r="B55" s="1" t="s">
        <v>281</v>
      </c>
      <c r="C55" s="2">
        <v>2012</v>
      </c>
      <c r="D55" s="3" t="s">
        <v>4</v>
      </c>
      <c r="E55" s="3" t="s">
        <v>19</v>
      </c>
      <c r="F55" s="34">
        <v>60.7</v>
      </c>
    </row>
    <row r="56" spans="1:6">
      <c r="A56" s="1" t="s">
        <v>24</v>
      </c>
      <c r="B56" s="1" t="s">
        <v>282</v>
      </c>
      <c r="C56" s="2">
        <v>2012</v>
      </c>
      <c r="D56" s="3" t="s">
        <v>4</v>
      </c>
      <c r="E56" s="3" t="s">
        <v>19</v>
      </c>
      <c r="F56" s="34">
        <v>57.1</v>
      </c>
    </row>
    <row r="57" spans="1:6">
      <c r="A57" s="1" t="s">
        <v>25</v>
      </c>
      <c r="B57" s="1" t="s">
        <v>283</v>
      </c>
      <c r="C57" s="2">
        <v>2012</v>
      </c>
      <c r="D57" s="3" t="s">
        <v>4</v>
      </c>
      <c r="E57" s="3" t="s">
        <v>19</v>
      </c>
      <c r="F57" s="34">
        <v>29.4</v>
      </c>
    </row>
    <row r="58" spans="1:6">
      <c r="A58" s="1" t="s">
        <v>26</v>
      </c>
      <c r="B58" s="1" t="s">
        <v>284</v>
      </c>
      <c r="C58" s="2">
        <v>2012</v>
      </c>
      <c r="D58" s="3" t="s">
        <v>4</v>
      </c>
      <c r="E58" s="3" t="s">
        <v>19</v>
      </c>
      <c r="F58" s="34">
        <v>59.9</v>
      </c>
    </row>
    <row r="59" spans="1:6">
      <c r="A59" s="1" t="s">
        <v>27</v>
      </c>
      <c r="B59" s="1" t="s">
        <v>285</v>
      </c>
      <c r="C59" s="2">
        <v>2012</v>
      </c>
      <c r="D59" s="3" t="s">
        <v>4</v>
      </c>
      <c r="E59" s="3" t="s">
        <v>19</v>
      </c>
      <c r="F59" s="34">
        <v>60</v>
      </c>
    </row>
    <row r="60" spans="1:6">
      <c r="A60" s="1" t="s">
        <v>28</v>
      </c>
      <c r="B60" s="1" t="s">
        <v>286</v>
      </c>
      <c r="C60" s="2">
        <v>2012</v>
      </c>
      <c r="D60" s="3" t="s">
        <v>4</v>
      </c>
      <c r="E60" s="3" t="s">
        <v>19</v>
      </c>
      <c r="F60" s="34">
        <v>77.400000000000006</v>
      </c>
    </row>
    <row r="61" spans="1:6">
      <c r="A61" s="1" t="s">
        <v>29</v>
      </c>
      <c r="B61" s="1" t="s">
        <v>287</v>
      </c>
      <c r="C61" s="2">
        <v>2012</v>
      </c>
      <c r="D61" s="3" t="s">
        <v>4</v>
      </c>
      <c r="E61" s="3" t="s">
        <v>19</v>
      </c>
      <c r="F61" s="34">
        <v>42.4</v>
      </c>
    </row>
    <row r="62" spans="1:6">
      <c r="A62" s="1" t="s">
        <v>30</v>
      </c>
      <c r="B62" s="1" t="s">
        <v>288</v>
      </c>
      <c r="C62" s="2">
        <v>2012</v>
      </c>
      <c r="D62" s="3" t="s">
        <v>4</v>
      </c>
      <c r="E62" s="3" t="s">
        <v>19</v>
      </c>
      <c r="F62" s="34">
        <v>71.2</v>
      </c>
    </row>
    <row r="63" spans="1:6">
      <c r="A63" s="1" t="s">
        <v>31</v>
      </c>
      <c r="B63" s="1" t="s">
        <v>289</v>
      </c>
      <c r="C63" s="2">
        <v>2012</v>
      </c>
      <c r="D63" s="3" t="s">
        <v>4</v>
      </c>
      <c r="E63" s="3" t="s">
        <v>19</v>
      </c>
      <c r="F63" s="34">
        <v>82.9</v>
      </c>
    </row>
    <row r="64" spans="1:6">
      <c r="A64" s="1" t="s">
        <v>32</v>
      </c>
      <c r="B64" s="1" t="s">
        <v>290</v>
      </c>
      <c r="C64" s="2">
        <v>2012</v>
      </c>
      <c r="D64" s="3" t="s">
        <v>4</v>
      </c>
      <c r="E64" s="3" t="s">
        <v>19</v>
      </c>
      <c r="F64" s="34">
        <v>40.1</v>
      </c>
    </row>
    <row r="65" spans="1:6">
      <c r="A65" s="1" t="s">
        <v>33</v>
      </c>
      <c r="B65" s="1" t="s">
        <v>291</v>
      </c>
      <c r="C65" s="2">
        <v>2012</v>
      </c>
      <c r="D65" s="3" t="s">
        <v>4</v>
      </c>
      <c r="E65" s="3" t="s">
        <v>19</v>
      </c>
      <c r="F65" s="34">
        <v>70</v>
      </c>
    </row>
    <row r="66" spans="1:6">
      <c r="A66" s="1" t="s">
        <v>34</v>
      </c>
      <c r="B66" s="1" t="s">
        <v>292</v>
      </c>
      <c r="C66" s="2">
        <v>2012</v>
      </c>
      <c r="D66" s="3" t="s">
        <v>4</v>
      </c>
      <c r="E66" s="3" t="s">
        <v>19</v>
      </c>
      <c r="F66" s="34">
        <v>19.2</v>
      </c>
    </row>
    <row r="67" spans="1:6">
      <c r="A67" s="1" t="s">
        <v>35</v>
      </c>
      <c r="B67" s="1" t="s">
        <v>293</v>
      </c>
      <c r="C67" s="2">
        <v>2012</v>
      </c>
      <c r="D67" s="3" t="s">
        <v>4</v>
      </c>
      <c r="E67" s="3" t="s">
        <v>19</v>
      </c>
      <c r="F67" s="34">
        <v>80.5</v>
      </c>
    </row>
    <row r="68" spans="1:6">
      <c r="A68" s="3" t="s">
        <v>3</v>
      </c>
      <c r="B68" s="1" t="s">
        <v>261</v>
      </c>
      <c r="C68" s="2">
        <v>2013</v>
      </c>
      <c r="D68" s="3" t="s">
        <v>4</v>
      </c>
      <c r="E68" s="3" t="s">
        <v>19</v>
      </c>
      <c r="F68" s="34">
        <v>72.3</v>
      </c>
    </row>
    <row r="69" spans="1:6">
      <c r="A69" s="3" t="s">
        <v>4</v>
      </c>
      <c r="B69" s="1" t="s">
        <v>262</v>
      </c>
      <c r="C69" s="2">
        <v>2013</v>
      </c>
      <c r="D69" s="3" t="s">
        <v>4</v>
      </c>
      <c r="E69" s="3" t="s">
        <v>19</v>
      </c>
      <c r="F69" s="34">
        <v>51.8</v>
      </c>
    </row>
    <row r="70" spans="1:6">
      <c r="A70" s="1" t="s">
        <v>5</v>
      </c>
      <c r="B70" s="1" t="s">
        <v>263</v>
      </c>
      <c r="C70" s="2">
        <v>2013</v>
      </c>
      <c r="D70" s="3" t="s">
        <v>4</v>
      </c>
      <c r="E70" s="3" t="s">
        <v>19</v>
      </c>
      <c r="F70" s="34">
        <v>51.5</v>
      </c>
    </row>
    <row r="71" spans="1:6">
      <c r="A71" s="1" t="s">
        <v>6</v>
      </c>
      <c r="B71" s="1" t="s">
        <v>264</v>
      </c>
      <c r="C71" s="2">
        <v>2013</v>
      </c>
      <c r="D71" s="3" t="s">
        <v>4</v>
      </c>
      <c r="E71" s="3" t="s">
        <v>19</v>
      </c>
      <c r="F71" s="34">
        <v>30.1</v>
      </c>
    </row>
    <row r="72" spans="1:6">
      <c r="A72" s="1" t="s">
        <v>7</v>
      </c>
      <c r="B72" s="1" t="s">
        <v>265</v>
      </c>
      <c r="C72" s="2">
        <v>2013</v>
      </c>
      <c r="D72" s="3" t="s">
        <v>4</v>
      </c>
      <c r="E72" s="3" t="s">
        <v>19</v>
      </c>
      <c r="F72" s="34">
        <v>56.7</v>
      </c>
    </row>
    <row r="73" spans="1:6">
      <c r="A73" s="1" t="s">
        <v>8</v>
      </c>
      <c r="B73" s="1" t="s">
        <v>266</v>
      </c>
      <c r="C73" s="2">
        <v>2013</v>
      </c>
      <c r="D73" s="3" t="s">
        <v>4</v>
      </c>
      <c r="E73" s="3" t="s">
        <v>19</v>
      </c>
      <c r="F73" s="34">
        <v>82</v>
      </c>
    </row>
    <row r="74" spans="1:6">
      <c r="A74" s="1" t="s">
        <v>9</v>
      </c>
      <c r="B74" s="1" t="s">
        <v>267</v>
      </c>
      <c r="C74" s="2">
        <v>2013</v>
      </c>
      <c r="D74" s="3" t="s">
        <v>4</v>
      </c>
      <c r="E74" s="3" t="s">
        <v>19</v>
      </c>
      <c r="F74" s="34">
        <v>71.099999999999994</v>
      </c>
    </row>
    <row r="75" spans="1:6">
      <c r="A75" s="1" t="s">
        <v>10</v>
      </c>
      <c r="B75" s="1" t="s">
        <v>268</v>
      </c>
      <c r="C75" s="2">
        <v>2013</v>
      </c>
      <c r="D75" s="3" t="s">
        <v>4</v>
      </c>
      <c r="E75" s="3" t="s">
        <v>19</v>
      </c>
      <c r="F75" s="34">
        <v>51</v>
      </c>
    </row>
    <row r="76" spans="1:6">
      <c r="A76" s="1" t="s">
        <v>11</v>
      </c>
      <c r="B76" s="1" t="s">
        <v>269</v>
      </c>
      <c r="C76" s="2">
        <v>2013</v>
      </c>
      <c r="D76" s="3" t="s">
        <v>4</v>
      </c>
      <c r="E76" s="3" t="s">
        <v>19</v>
      </c>
      <c r="F76" s="34">
        <v>78</v>
      </c>
    </row>
    <row r="77" spans="1:6">
      <c r="A77" s="1" t="s">
        <v>12</v>
      </c>
      <c r="B77" s="1" t="s">
        <v>270</v>
      </c>
      <c r="C77" s="2">
        <v>2013</v>
      </c>
      <c r="D77" s="3" t="s">
        <v>4</v>
      </c>
      <c r="E77" s="3" t="s">
        <v>19</v>
      </c>
      <c r="F77" s="34">
        <v>73</v>
      </c>
    </row>
    <row r="78" spans="1:6">
      <c r="A78" s="1" t="s">
        <v>13</v>
      </c>
      <c r="B78" s="1" t="s">
        <v>271</v>
      </c>
      <c r="C78" s="2">
        <v>2013</v>
      </c>
      <c r="D78" s="3" t="s">
        <v>4</v>
      </c>
      <c r="E78" s="3" t="s">
        <v>19</v>
      </c>
      <c r="F78" s="34">
        <v>77.8</v>
      </c>
    </row>
    <row r="79" spans="1:6">
      <c r="A79" s="1" t="s">
        <v>14</v>
      </c>
      <c r="B79" s="1" t="s">
        <v>272</v>
      </c>
      <c r="C79" s="2">
        <v>2013</v>
      </c>
      <c r="D79" s="3" t="s">
        <v>4</v>
      </c>
      <c r="E79" s="3" t="s">
        <v>19</v>
      </c>
      <c r="F79" s="34">
        <v>58.8</v>
      </c>
    </row>
    <row r="80" spans="1:6">
      <c r="A80" s="1" t="s">
        <v>15</v>
      </c>
      <c r="B80" s="1" t="s">
        <v>273</v>
      </c>
      <c r="C80" s="2">
        <v>2013</v>
      </c>
      <c r="D80" s="3" t="s">
        <v>4</v>
      </c>
      <c r="E80" s="3" t="s">
        <v>19</v>
      </c>
      <c r="F80" s="34">
        <v>86.9</v>
      </c>
    </row>
    <row r="81" spans="1:6">
      <c r="A81" s="1" t="s">
        <v>16</v>
      </c>
      <c r="B81" s="1" t="s">
        <v>274</v>
      </c>
      <c r="C81" s="2">
        <v>2013</v>
      </c>
      <c r="D81" s="3" t="s">
        <v>4</v>
      </c>
      <c r="E81" s="3" t="s">
        <v>19</v>
      </c>
      <c r="F81" s="34">
        <v>56.3</v>
      </c>
    </row>
    <row r="82" spans="1:6">
      <c r="A82" s="1" t="s">
        <v>17</v>
      </c>
      <c r="B82" s="1" t="s">
        <v>275</v>
      </c>
      <c r="C82" s="2">
        <v>2013</v>
      </c>
      <c r="D82" s="3" t="s">
        <v>4</v>
      </c>
      <c r="E82" s="3" t="s">
        <v>19</v>
      </c>
      <c r="F82" s="34">
        <v>75.900000000000006</v>
      </c>
    </row>
    <row r="83" spans="1:6">
      <c r="A83" s="1" t="s">
        <v>18</v>
      </c>
      <c r="B83" s="1" t="s">
        <v>276</v>
      </c>
      <c r="C83" s="2">
        <v>2013</v>
      </c>
      <c r="D83" s="3" t="s">
        <v>4</v>
      </c>
      <c r="E83" s="3" t="s">
        <v>19</v>
      </c>
      <c r="F83" s="34">
        <v>90.7</v>
      </c>
    </row>
    <row r="84" spans="1:6">
      <c r="A84" s="1" t="s">
        <v>19</v>
      </c>
      <c r="B84" s="1" t="s">
        <v>277</v>
      </c>
      <c r="C84" s="2">
        <v>2013</v>
      </c>
      <c r="D84" s="3" t="s">
        <v>4</v>
      </c>
      <c r="E84" s="3" t="s">
        <v>19</v>
      </c>
      <c r="F84" s="34">
        <v>80.3</v>
      </c>
    </row>
    <row r="85" spans="1:6">
      <c r="A85" s="1" t="s">
        <v>20</v>
      </c>
      <c r="B85" s="1" t="s">
        <v>278</v>
      </c>
      <c r="C85" s="2">
        <v>2013</v>
      </c>
      <c r="D85" s="3" t="s">
        <v>4</v>
      </c>
      <c r="E85" s="3" t="s">
        <v>19</v>
      </c>
      <c r="F85" s="34">
        <v>86.5</v>
      </c>
    </row>
    <row r="86" spans="1:6">
      <c r="A86" s="1" t="s">
        <v>21</v>
      </c>
      <c r="B86" s="1" t="s">
        <v>279</v>
      </c>
      <c r="C86" s="2">
        <v>2013</v>
      </c>
      <c r="D86" s="3" t="s">
        <v>4</v>
      </c>
      <c r="E86" s="3" t="s">
        <v>19</v>
      </c>
      <c r="F86" s="34">
        <v>56.6</v>
      </c>
    </row>
    <row r="87" spans="1:6">
      <c r="A87" s="1" t="s">
        <v>22</v>
      </c>
      <c r="B87" s="1" t="s">
        <v>280</v>
      </c>
      <c r="C87" s="2">
        <v>2013</v>
      </c>
      <c r="D87" s="3" t="s">
        <v>4</v>
      </c>
      <c r="E87" s="3" t="s">
        <v>19</v>
      </c>
      <c r="F87" s="34">
        <v>80.2</v>
      </c>
    </row>
    <row r="88" spans="1:6">
      <c r="A88" s="1" t="s">
        <v>23</v>
      </c>
      <c r="B88" s="1" t="s">
        <v>281</v>
      </c>
      <c r="C88" s="2">
        <v>2013</v>
      </c>
      <c r="D88" s="3" t="s">
        <v>4</v>
      </c>
      <c r="E88" s="3" t="s">
        <v>19</v>
      </c>
      <c r="F88" s="34">
        <v>66.900000000000006</v>
      </c>
    </row>
    <row r="89" spans="1:6">
      <c r="A89" s="1" t="s">
        <v>24</v>
      </c>
      <c r="B89" s="1" t="s">
        <v>282</v>
      </c>
      <c r="C89" s="2">
        <v>2013</v>
      </c>
      <c r="D89" s="3" t="s">
        <v>4</v>
      </c>
      <c r="E89" s="3" t="s">
        <v>19</v>
      </c>
      <c r="F89" s="34">
        <v>63.3</v>
      </c>
    </row>
    <row r="90" spans="1:6">
      <c r="A90" s="1" t="s">
        <v>25</v>
      </c>
      <c r="B90" s="1" t="s">
        <v>283</v>
      </c>
      <c r="C90" s="2">
        <v>2013</v>
      </c>
      <c r="D90" s="3" t="s">
        <v>4</v>
      </c>
      <c r="E90" s="3" t="s">
        <v>19</v>
      </c>
      <c r="F90" s="34">
        <v>41.1</v>
      </c>
    </row>
    <row r="91" spans="1:6">
      <c r="A91" s="1" t="s">
        <v>26</v>
      </c>
      <c r="B91" s="1" t="s">
        <v>284</v>
      </c>
      <c r="C91" s="2">
        <v>2013</v>
      </c>
      <c r="D91" s="3" t="s">
        <v>4</v>
      </c>
      <c r="E91" s="3" t="s">
        <v>19</v>
      </c>
      <c r="F91" s="34">
        <v>70</v>
      </c>
    </row>
    <row r="92" spans="1:6">
      <c r="A92" s="1" t="s">
        <v>27</v>
      </c>
      <c r="B92" s="1" t="s">
        <v>285</v>
      </c>
      <c r="C92" s="2">
        <v>2013</v>
      </c>
      <c r="D92" s="3" t="s">
        <v>4</v>
      </c>
      <c r="E92" s="3" t="s">
        <v>19</v>
      </c>
      <c r="F92" s="34">
        <v>77.8</v>
      </c>
    </row>
    <row r="93" spans="1:6">
      <c r="A93" s="1" t="s">
        <v>28</v>
      </c>
      <c r="B93" s="1" t="s">
        <v>286</v>
      </c>
      <c r="C93" s="2">
        <v>2013</v>
      </c>
      <c r="D93" s="3" t="s">
        <v>4</v>
      </c>
      <c r="E93" s="3" t="s">
        <v>19</v>
      </c>
      <c r="F93" s="34">
        <v>77.7</v>
      </c>
    </row>
    <row r="94" spans="1:6">
      <c r="A94" s="1" t="s">
        <v>29</v>
      </c>
      <c r="B94" s="1" t="s">
        <v>287</v>
      </c>
      <c r="C94" s="2">
        <v>2013</v>
      </c>
      <c r="D94" s="3" t="s">
        <v>4</v>
      </c>
      <c r="E94" s="3" t="s">
        <v>19</v>
      </c>
      <c r="F94" s="34">
        <v>52.5</v>
      </c>
    </row>
    <row r="95" spans="1:6">
      <c r="A95" s="1" t="s">
        <v>30</v>
      </c>
      <c r="B95" s="1" t="s">
        <v>288</v>
      </c>
      <c r="C95" s="2">
        <v>2013</v>
      </c>
      <c r="D95" s="3" t="s">
        <v>4</v>
      </c>
      <c r="E95" s="3" t="s">
        <v>19</v>
      </c>
      <c r="F95" s="34">
        <v>83.4</v>
      </c>
    </row>
    <row r="96" spans="1:6">
      <c r="A96" s="1" t="s">
        <v>31</v>
      </c>
      <c r="B96" s="1" t="s">
        <v>289</v>
      </c>
      <c r="C96" s="2">
        <v>2013</v>
      </c>
      <c r="D96" s="3" t="s">
        <v>4</v>
      </c>
      <c r="E96" s="3" t="s">
        <v>19</v>
      </c>
      <c r="F96" s="34">
        <v>84.1</v>
      </c>
    </row>
    <row r="97" spans="1:6">
      <c r="A97" s="1" t="s">
        <v>32</v>
      </c>
      <c r="B97" s="1" t="s">
        <v>290</v>
      </c>
      <c r="C97" s="2">
        <v>2013</v>
      </c>
      <c r="D97" s="3" t="s">
        <v>4</v>
      </c>
      <c r="E97" s="3" t="s">
        <v>19</v>
      </c>
      <c r="F97" s="34">
        <v>52.1</v>
      </c>
    </row>
    <row r="98" spans="1:6">
      <c r="A98" s="1" t="s">
        <v>33</v>
      </c>
      <c r="B98" s="1" t="s">
        <v>291</v>
      </c>
      <c r="C98" s="2">
        <v>2013</v>
      </c>
      <c r="D98" s="3" t="s">
        <v>4</v>
      </c>
      <c r="E98" s="3" t="s">
        <v>19</v>
      </c>
      <c r="F98" s="34">
        <v>75.400000000000006</v>
      </c>
    </row>
    <row r="99" spans="1:6">
      <c r="A99" s="1" t="s">
        <v>34</v>
      </c>
      <c r="B99" s="1" t="s">
        <v>292</v>
      </c>
      <c r="C99" s="2">
        <v>2013</v>
      </c>
      <c r="D99" s="3" t="s">
        <v>4</v>
      </c>
      <c r="E99" s="3" t="s">
        <v>19</v>
      </c>
      <c r="F99" s="34">
        <v>32.200000000000003</v>
      </c>
    </row>
    <row r="100" spans="1:6">
      <c r="A100" s="1" t="s">
        <v>35</v>
      </c>
      <c r="B100" s="1" t="s">
        <v>293</v>
      </c>
      <c r="C100" s="2">
        <v>2013</v>
      </c>
      <c r="D100" s="3" t="s">
        <v>4</v>
      </c>
      <c r="E100" s="3" t="s">
        <v>19</v>
      </c>
      <c r="F100" s="34">
        <v>84.7</v>
      </c>
    </row>
    <row r="101" spans="1:6">
      <c r="A101" s="3" t="s">
        <v>3</v>
      </c>
      <c r="B101" s="1" t="s">
        <v>261</v>
      </c>
      <c r="C101" s="2">
        <v>2014</v>
      </c>
      <c r="D101" s="3" t="s">
        <v>4</v>
      </c>
      <c r="E101" s="3" t="s">
        <v>19</v>
      </c>
      <c r="F101" s="34">
        <v>73.3</v>
      </c>
    </row>
    <row r="102" spans="1:6">
      <c r="A102" s="3" t="s">
        <v>4</v>
      </c>
      <c r="B102" s="1" t="s">
        <v>262</v>
      </c>
      <c r="C102" s="2">
        <v>2014</v>
      </c>
      <c r="D102" s="3" t="s">
        <v>4</v>
      </c>
      <c r="E102" s="3" t="s">
        <v>19</v>
      </c>
      <c r="F102" s="34">
        <v>49.1</v>
      </c>
    </row>
    <row r="103" spans="1:6">
      <c r="A103" s="1" t="s">
        <v>5</v>
      </c>
      <c r="B103" s="1" t="s">
        <v>263</v>
      </c>
      <c r="C103" s="2">
        <v>2014</v>
      </c>
      <c r="D103" s="3" t="s">
        <v>4</v>
      </c>
      <c r="E103" s="3" t="s">
        <v>19</v>
      </c>
      <c r="F103" s="34">
        <v>53.7</v>
      </c>
    </row>
    <row r="104" spans="1:6">
      <c r="A104" s="1" t="s">
        <v>6</v>
      </c>
      <c r="B104" s="1" t="s">
        <v>264</v>
      </c>
      <c r="C104" s="2">
        <v>2014</v>
      </c>
      <c r="D104" s="3" t="s">
        <v>4</v>
      </c>
      <c r="E104" s="3" t="s">
        <v>19</v>
      </c>
      <c r="F104" s="34">
        <v>39.299999999999997</v>
      </c>
    </row>
    <row r="105" spans="1:6">
      <c r="A105" s="1" t="s">
        <v>7</v>
      </c>
      <c r="B105" s="1" t="s">
        <v>265</v>
      </c>
      <c r="C105" s="2">
        <v>2014</v>
      </c>
      <c r="D105" s="3" t="s">
        <v>4</v>
      </c>
      <c r="E105" s="3" t="s">
        <v>19</v>
      </c>
      <c r="F105" s="34">
        <v>58.9</v>
      </c>
    </row>
    <row r="106" spans="1:6">
      <c r="A106" s="1" t="s">
        <v>8</v>
      </c>
      <c r="B106" s="1" t="s">
        <v>266</v>
      </c>
      <c r="C106" s="2">
        <v>2014</v>
      </c>
      <c r="D106" s="3" t="s">
        <v>4</v>
      </c>
      <c r="E106" s="3" t="s">
        <v>19</v>
      </c>
      <c r="F106" s="34">
        <v>78.5</v>
      </c>
    </row>
    <row r="107" spans="1:6">
      <c r="A107" s="1" t="s">
        <v>9</v>
      </c>
      <c r="B107" s="1" t="s">
        <v>267</v>
      </c>
      <c r="C107" s="2">
        <v>2014</v>
      </c>
      <c r="D107" s="3" t="s">
        <v>4</v>
      </c>
      <c r="E107" s="3" t="s">
        <v>19</v>
      </c>
      <c r="F107" s="34">
        <v>56.9</v>
      </c>
    </row>
    <row r="108" spans="1:6">
      <c r="A108" s="1" t="s">
        <v>10</v>
      </c>
      <c r="B108" s="1" t="s">
        <v>268</v>
      </c>
      <c r="C108" s="2">
        <v>2014</v>
      </c>
      <c r="D108" s="3" t="s">
        <v>4</v>
      </c>
      <c r="E108" s="3" t="s">
        <v>19</v>
      </c>
      <c r="F108" s="34">
        <v>62.1</v>
      </c>
    </row>
    <row r="109" spans="1:6">
      <c r="A109" s="1" t="s">
        <v>11</v>
      </c>
      <c r="B109" s="1" t="s">
        <v>269</v>
      </c>
      <c r="C109" s="2">
        <v>2014</v>
      </c>
      <c r="D109" s="3" t="s">
        <v>4</v>
      </c>
      <c r="E109" s="3" t="s">
        <v>19</v>
      </c>
      <c r="F109" s="34">
        <v>75.2</v>
      </c>
    </row>
    <row r="110" spans="1:6">
      <c r="A110" s="1" t="s">
        <v>12</v>
      </c>
      <c r="B110" s="1" t="s">
        <v>270</v>
      </c>
      <c r="C110" s="2">
        <v>2014</v>
      </c>
      <c r="D110" s="3" t="s">
        <v>4</v>
      </c>
      <c r="E110" s="3" t="s">
        <v>19</v>
      </c>
      <c r="F110" s="34">
        <v>77.599999999999994</v>
      </c>
    </row>
    <row r="111" spans="1:6">
      <c r="A111" s="1" t="s">
        <v>13</v>
      </c>
      <c r="B111" s="1" t="s">
        <v>271</v>
      </c>
      <c r="C111" s="2">
        <v>2014</v>
      </c>
      <c r="D111" s="3" t="s">
        <v>4</v>
      </c>
      <c r="E111" s="3" t="s">
        <v>19</v>
      </c>
      <c r="F111" s="34">
        <v>73.5</v>
      </c>
    </row>
    <row r="112" spans="1:6">
      <c r="A112" s="1" t="s">
        <v>14</v>
      </c>
      <c r="B112" s="1" t="s">
        <v>272</v>
      </c>
      <c r="C112" s="2">
        <v>2014</v>
      </c>
      <c r="D112" s="3" t="s">
        <v>4</v>
      </c>
      <c r="E112" s="3" t="s">
        <v>19</v>
      </c>
      <c r="F112" s="34">
        <v>64.8</v>
      </c>
    </row>
    <row r="113" spans="1:6">
      <c r="A113" s="1" t="s">
        <v>15</v>
      </c>
      <c r="B113" s="1" t="s">
        <v>273</v>
      </c>
      <c r="C113" s="2">
        <v>2014</v>
      </c>
      <c r="D113" s="3" t="s">
        <v>4</v>
      </c>
      <c r="E113" s="3" t="s">
        <v>19</v>
      </c>
      <c r="F113" s="34">
        <v>78.900000000000006</v>
      </c>
    </row>
    <row r="114" spans="1:6">
      <c r="A114" s="1" t="s">
        <v>16</v>
      </c>
      <c r="B114" s="1" t="s">
        <v>274</v>
      </c>
      <c r="C114" s="2">
        <v>2014</v>
      </c>
      <c r="D114" s="3" t="s">
        <v>4</v>
      </c>
      <c r="E114" s="3" t="s">
        <v>19</v>
      </c>
      <c r="F114" s="34">
        <v>65.5</v>
      </c>
    </row>
    <row r="115" spans="1:6">
      <c r="A115" s="1" t="s">
        <v>17</v>
      </c>
      <c r="B115" s="1" t="s">
        <v>275</v>
      </c>
      <c r="C115" s="2">
        <v>2014</v>
      </c>
      <c r="D115" s="3" t="s">
        <v>4</v>
      </c>
      <c r="E115" s="3" t="s">
        <v>19</v>
      </c>
      <c r="F115" s="34">
        <v>68</v>
      </c>
    </row>
    <row r="116" spans="1:6">
      <c r="A116" s="1" t="s">
        <v>18</v>
      </c>
      <c r="B116" s="1" t="s">
        <v>276</v>
      </c>
      <c r="C116" s="2">
        <v>2014</v>
      </c>
      <c r="D116" s="3" t="s">
        <v>4</v>
      </c>
      <c r="E116" s="3" t="s">
        <v>19</v>
      </c>
      <c r="F116" s="34">
        <v>92.6</v>
      </c>
    </row>
    <row r="117" spans="1:6">
      <c r="A117" s="1" t="s">
        <v>19</v>
      </c>
      <c r="B117" s="1" t="s">
        <v>277</v>
      </c>
      <c r="C117" s="2">
        <v>2014</v>
      </c>
      <c r="D117" s="3" t="s">
        <v>4</v>
      </c>
      <c r="E117" s="3" t="s">
        <v>19</v>
      </c>
      <c r="F117" s="34">
        <v>82</v>
      </c>
    </row>
    <row r="118" spans="1:6">
      <c r="A118" s="1" t="s">
        <v>20</v>
      </c>
      <c r="B118" s="1" t="s">
        <v>278</v>
      </c>
      <c r="C118" s="2">
        <v>2014</v>
      </c>
      <c r="D118" s="3" t="s">
        <v>4</v>
      </c>
      <c r="E118" s="3" t="s">
        <v>19</v>
      </c>
      <c r="F118" s="34">
        <v>89</v>
      </c>
    </row>
    <row r="119" spans="1:6">
      <c r="A119" s="1" t="s">
        <v>21</v>
      </c>
      <c r="B119" s="1" t="s">
        <v>279</v>
      </c>
      <c r="C119" s="2">
        <v>2014</v>
      </c>
      <c r="D119" s="3" t="s">
        <v>4</v>
      </c>
      <c r="E119" s="3" t="s">
        <v>19</v>
      </c>
      <c r="F119" s="34">
        <v>51.1</v>
      </c>
    </row>
    <row r="120" spans="1:6">
      <c r="A120" s="1" t="s">
        <v>22</v>
      </c>
      <c r="B120" s="1" t="s">
        <v>280</v>
      </c>
      <c r="C120" s="2">
        <v>2014</v>
      </c>
      <c r="D120" s="3" t="s">
        <v>4</v>
      </c>
      <c r="E120" s="3" t="s">
        <v>19</v>
      </c>
      <c r="F120" s="34">
        <v>73</v>
      </c>
    </row>
    <row r="121" spans="1:6">
      <c r="A121" s="1" t="s">
        <v>23</v>
      </c>
      <c r="B121" s="1" t="s">
        <v>281</v>
      </c>
      <c r="C121" s="2">
        <v>2014</v>
      </c>
      <c r="D121" s="3" t="s">
        <v>4</v>
      </c>
      <c r="E121" s="3" t="s">
        <v>19</v>
      </c>
      <c r="F121" s="34">
        <v>77.099999999999994</v>
      </c>
    </row>
    <row r="122" spans="1:6">
      <c r="A122" s="1" t="s">
        <v>24</v>
      </c>
      <c r="B122" s="1" t="s">
        <v>282</v>
      </c>
      <c r="C122" s="2">
        <v>2014</v>
      </c>
      <c r="D122" s="3" t="s">
        <v>4</v>
      </c>
      <c r="E122" s="3" t="s">
        <v>19</v>
      </c>
      <c r="F122" s="34">
        <v>63.6</v>
      </c>
    </row>
    <row r="123" spans="1:6">
      <c r="A123" s="1" t="s">
        <v>25</v>
      </c>
      <c r="B123" s="1" t="s">
        <v>283</v>
      </c>
      <c r="C123" s="2">
        <v>2014</v>
      </c>
      <c r="D123" s="3" t="s">
        <v>4</v>
      </c>
      <c r="E123" s="3" t="s">
        <v>19</v>
      </c>
      <c r="F123" s="34">
        <v>38.5</v>
      </c>
    </row>
    <row r="124" spans="1:6">
      <c r="A124" s="1" t="s">
        <v>26</v>
      </c>
      <c r="B124" s="1" t="s">
        <v>284</v>
      </c>
      <c r="C124" s="2">
        <v>2014</v>
      </c>
      <c r="D124" s="3" t="s">
        <v>4</v>
      </c>
      <c r="E124" s="3" t="s">
        <v>19</v>
      </c>
      <c r="F124" s="34">
        <v>67</v>
      </c>
    </row>
    <row r="125" spans="1:6">
      <c r="A125" s="1" t="s">
        <v>27</v>
      </c>
      <c r="B125" s="1" t="s">
        <v>285</v>
      </c>
      <c r="C125" s="2">
        <v>2014</v>
      </c>
      <c r="D125" s="3" t="s">
        <v>4</v>
      </c>
      <c r="E125" s="3" t="s">
        <v>19</v>
      </c>
      <c r="F125" s="34">
        <v>73.099999999999994</v>
      </c>
    </row>
    <row r="126" spans="1:6">
      <c r="A126" s="1" t="s">
        <v>28</v>
      </c>
      <c r="B126" s="1" t="s">
        <v>286</v>
      </c>
      <c r="C126" s="2">
        <v>2014</v>
      </c>
      <c r="D126" s="3" t="s">
        <v>4</v>
      </c>
      <c r="E126" s="3" t="s">
        <v>19</v>
      </c>
      <c r="F126" s="34">
        <v>72.099999999999994</v>
      </c>
    </row>
    <row r="127" spans="1:6">
      <c r="A127" s="1" t="s">
        <v>29</v>
      </c>
      <c r="B127" s="1" t="s">
        <v>287</v>
      </c>
      <c r="C127" s="2">
        <v>2014</v>
      </c>
      <c r="D127" s="3" t="s">
        <v>4</v>
      </c>
      <c r="E127" s="3" t="s">
        <v>19</v>
      </c>
      <c r="F127" s="34">
        <v>57.2</v>
      </c>
    </row>
    <row r="128" spans="1:6">
      <c r="A128" s="1" t="s">
        <v>30</v>
      </c>
      <c r="B128" s="1" t="s">
        <v>288</v>
      </c>
      <c r="C128" s="2">
        <v>2014</v>
      </c>
      <c r="D128" s="3" t="s">
        <v>4</v>
      </c>
      <c r="E128" s="3" t="s">
        <v>19</v>
      </c>
      <c r="F128" s="34">
        <v>86.1</v>
      </c>
    </row>
    <row r="129" spans="1:6">
      <c r="A129" s="1" t="s">
        <v>31</v>
      </c>
      <c r="B129" s="1" t="s">
        <v>289</v>
      </c>
      <c r="C129" s="2">
        <v>2014</v>
      </c>
      <c r="D129" s="3" t="s">
        <v>4</v>
      </c>
      <c r="E129" s="3" t="s">
        <v>19</v>
      </c>
      <c r="F129" s="34">
        <v>83.9</v>
      </c>
    </row>
    <row r="130" spans="1:6">
      <c r="A130" s="1" t="s">
        <v>32</v>
      </c>
      <c r="B130" s="1" t="s">
        <v>290</v>
      </c>
      <c r="C130" s="2">
        <v>2014</v>
      </c>
      <c r="D130" s="3" t="s">
        <v>4</v>
      </c>
      <c r="E130" s="3" t="s">
        <v>19</v>
      </c>
      <c r="F130" s="34">
        <v>60</v>
      </c>
    </row>
    <row r="131" spans="1:6">
      <c r="A131" s="1" t="s">
        <v>33</v>
      </c>
      <c r="B131" s="1" t="s">
        <v>291</v>
      </c>
      <c r="C131" s="2">
        <v>2014</v>
      </c>
      <c r="D131" s="3" t="s">
        <v>4</v>
      </c>
      <c r="E131" s="3" t="s">
        <v>19</v>
      </c>
      <c r="F131" s="34">
        <v>80.7</v>
      </c>
    </row>
    <row r="132" spans="1:6">
      <c r="A132" s="1" t="s">
        <v>34</v>
      </c>
      <c r="B132" s="1" t="s">
        <v>292</v>
      </c>
      <c r="C132" s="2">
        <v>2014</v>
      </c>
      <c r="D132" s="3" t="s">
        <v>4</v>
      </c>
      <c r="E132" s="3" t="s">
        <v>19</v>
      </c>
      <c r="F132" s="34">
        <v>29.5</v>
      </c>
    </row>
    <row r="133" spans="1:6">
      <c r="A133" s="1" t="s">
        <v>35</v>
      </c>
      <c r="B133" s="1" t="s">
        <v>293</v>
      </c>
      <c r="C133" s="2">
        <v>2014</v>
      </c>
      <c r="D133" s="3" t="s">
        <v>4</v>
      </c>
      <c r="E133" s="3" t="s">
        <v>19</v>
      </c>
      <c r="F133" s="34">
        <v>80.3</v>
      </c>
    </row>
    <row r="134" spans="1:6">
      <c r="A134" s="3" t="s">
        <v>3</v>
      </c>
      <c r="B134" s="1" t="s">
        <v>261</v>
      </c>
      <c r="C134" s="2">
        <v>2015</v>
      </c>
      <c r="D134" s="3" t="s">
        <v>4</v>
      </c>
      <c r="E134" s="3" t="s">
        <v>19</v>
      </c>
      <c r="F134" s="34">
        <v>73.2</v>
      </c>
    </row>
    <row r="135" spans="1:6">
      <c r="A135" s="3" t="s">
        <v>4</v>
      </c>
      <c r="B135" s="1" t="s">
        <v>262</v>
      </c>
      <c r="C135" s="2">
        <v>2015</v>
      </c>
      <c r="D135" s="3" t="s">
        <v>4</v>
      </c>
      <c r="E135" s="3" t="s">
        <v>19</v>
      </c>
      <c r="F135" s="34">
        <v>43.2</v>
      </c>
    </row>
    <row r="136" spans="1:6">
      <c r="A136" s="1" t="s">
        <v>5</v>
      </c>
      <c r="B136" s="1" t="s">
        <v>263</v>
      </c>
      <c r="C136" s="2">
        <v>2015</v>
      </c>
      <c r="D136" s="3" t="s">
        <v>4</v>
      </c>
      <c r="E136" s="3" t="s">
        <v>19</v>
      </c>
      <c r="F136" s="34">
        <v>53.2</v>
      </c>
    </row>
    <row r="137" spans="1:6">
      <c r="A137" s="1" t="s">
        <v>6</v>
      </c>
      <c r="B137" s="1" t="s">
        <v>264</v>
      </c>
      <c r="C137" s="2">
        <v>2015</v>
      </c>
      <c r="D137" s="3" t="s">
        <v>4</v>
      </c>
      <c r="E137" s="3" t="s">
        <v>19</v>
      </c>
      <c r="F137" s="34">
        <v>61.8</v>
      </c>
    </row>
    <row r="138" spans="1:6">
      <c r="A138" s="1" t="s">
        <v>7</v>
      </c>
      <c r="B138" s="1" t="s">
        <v>265</v>
      </c>
      <c r="C138" s="2">
        <v>2015</v>
      </c>
      <c r="D138" s="3" t="s">
        <v>4</v>
      </c>
      <c r="E138" s="3" t="s">
        <v>19</v>
      </c>
      <c r="F138" s="34">
        <v>53.7</v>
      </c>
    </row>
    <row r="139" spans="1:6">
      <c r="A139" s="1" t="s">
        <v>8</v>
      </c>
      <c r="B139" s="1" t="s">
        <v>266</v>
      </c>
      <c r="C139" s="2">
        <v>2015</v>
      </c>
      <c r="D139" s="3" t="s">
        <v>4</v>
      </c>
      <c r="E139" s="3" t="s">
        <v>19</v>
      </c>
      <c r="F139" s="34">
        <v>74.900000000000006</v>
      </c>
    </row>
    <row r="140" spans="1:6">
      <c r="A140" s="1" t="s">
        <v>9</v>
      </c>
      <c r="B140" s="1" t="s">
        <v>267</v>
      </c>
      <c r="C140" s="2">
        <v>2015</v>
      </c>
      <c r="D140" s="3" t="s">
        <v>4</v>
      </c>
      <c r="E140" s="3" t="s">
        <v>19</v>
      </c>
      <c r="F140" s="34">
        <v>56.5</v>
      </c>
    </row>
    <row r="141" spans="1:6">
      <c r="A141" s="1" t="s">
        <v>10</v>
      </c>
      <c r="B141" s="1" t="s">
        <v>268</v>
      </c>
      <c r="C141" s="2">
        <v>2015</v>
      </c>
      <c r="D141" s="3" t="s">
        <v>4</v>
      </c>
      <c r="E141" s="3" t="s">
        <v>19</v>
      </c>
      <c r="F141" s="34">
        <v>54.6</v>
      </c>
    </row>
    <row r="142" spans="1:6">
      <c r="A142" s="1" t="s">
        <v>11</v>
      </c>
      <c r="B142" s="1" t="s">
        <v>269</v>
      </c>
      <c r="C142" s="2">
        <v>2015</v>
      </c>
      <c r="D142" s="3" t="s">
        <v>4</v>
      </c>
      <c r="E142" s="3" t="s">
        <v>19</v>
      </c>
      <c r="F142" s="34">
        <v>73.599999999999994</v>
      </c>
    </row>
    <row r="143" spans="1:6">
      <c r="A143" s="1" t="s">
        <v>12</v>
      </c>
      <c r="B143" s="1" t="s">
        <v>270</v>
      </c>
      <c r="C143" s="2">
        <v>2015</v>
      </c>
      <c r="D143" s="3" t="s">
        <v>4</v>
      </c>
      <c r="E143" s="3" t="s">
        <v>19</v>
      </c>
      <c r="F143" s="34">
        <v>78.5</v>
      </c>
    </row>
    <row r="144" spans="1:6">
      <c r="A144" s="1" t="s">
        <v>13</v>
      </c>
      <c r="B144" s="1" t="s">
        <v>271</v>
      </c>
      <c r="C144" s="2">
        <v>2015</v>
      </c>
      <c r="D144" s="3" t="s">
        <v>4</v>
      </c>
      <c r="E144" s="3" t="s">
        <v>19</v>
      </c>
      <c r="F144" s="34">
        <v>68</v>
      </c>
    </row>
    <row r="145" spans="1:6">
      <c r="A145" s="1" t="s">
        <v>14</v>
      </c>
      <c r="B145" s="1" t="s">
        <v>272</v>
      </c>
      <c r="C145" s="2">
        <v>2015</v>
      </c>
      <c r="D145" s="3" t="s">
        <v>4</v>
      </c>
      <c r="E145" s="3" t="s">
        <v>19</v>
      </c>
      <c r="F145" s="34">
        <v>64.8</v>
      </c>
    </row>
    <row r="146" spans="1:6">
      <c r="A146" s="1" t="s">
        <v>15</v>
      </c>
      <c r="B146" s="1" t="s">
        <v>273</v>
      </c>
      <c r="C146" s="2">
        <v>2015</v>
      </c>
      <c r="D146" s="3" t="s">
        <v>4</v>
      </c>
      <c r="E146" s="3" t="s">
        <v>19</v>
      </c>
      <c r="F146" s="34">
        <v>86.8</v>
      </c>
    </row>
    <row r="147" spans="1:6">
      <c r="A147" s="1" t="s">
        <v>16</v>
      </c>
      <c r="B147" s="1" t="s">
        <v>274</v>
      </c>
      <c r="C147" s="2">
        <v>2015</v>
      </c>
      <c r="D147" s="3" t="s">
        <v>4</v>
      </c>
      <c r="E147" s="3" t="s">
        <v>19</v>
      </c>
      <c r="F147" s="34">
        <v>62.1</v>
      </c>
    </row>
    <row r="148" spans="1:6">
      <c r="A148" s="1" t="s">
        <v>17</v>
      </c>
      <c r="B148" s="1" t="s">
        <v>275</v>
      </c>
      <c r="C148" s="2">
        <v>2015</v>
      </c>
      <c r="D148" s="3" t="s">
        <v>4</v>
      </c>
      <c r="E148" s="3" t="s">
        <v>19</v>
      </c>
      <c r="F148" s="34">
        <v>69.599999999999994</v>
      </c>
    </row>
    <row r="149" spans="1:6">
      <c r="A149" s="1" t="s">
        <v>18</v>
      </c>
      <c r="B149" s="1" t="s">
        <v>276</v>
      </c>
      <c r="C149" s="2">
        <v>2015</v>
      </c>
      <c r="D149" s="3" t="s">
        <v>4</v>
      </c>
      <c r="E149" s="3" t="s">
        <v>19</v>
      </c>
      <c r="F149" s="34">
        <v>90.6</v>
      </c>
    </row>
    <row r="150" spans="1:6">
      <c r="A150" s="1" t="s">
        <v>19</v>
      </c>
      <c r="B150" s="1" t="s">
        <v>277</v>
      </c>
      <c r="C150" s="2">
        <v>2015</v>
      </c>
      <c r="D150" s="3" t="s">
        <v>4</v>
      </c>
      <c r="E150" s="3" t="s">
        <v>19</v>
      </c>
      <c r="F150" s="34">
        <v>79.8</v>
      </c>
    </row>
    <row r="151" spans="1:6">
      <c r="A151" s="1" t="s">
        <v>20</v>
      </c>
      <c r="B151" s="1" t="s">
        <v>278</v>
      </c>
      <c r="C151" s="2">
        <v>2015</v>
      </c>
      <c r="D151" s="3" t="s">
        <v>4</v>
      </c>
      <c r="E151" s="3" t="s">
        <v>19</v>
      </c>
      <c r="F151" s="34">
        <v>86.3</v>
      </c>
    </row>
    <row r="152" spans="1:6">
      <c r="A152" s="1" t="s">
        <v>21</v>
      </c>
      <c r="B152" s="1" t="s">
        <v>279</v>
      </c>
      <c r="C152" s="2">
        <v>2015</v>
      </c>
      <c r="D152" s="3" t="s">
        <v>4</v>
      </c>
      <c r="E152" s="3" t="s">
        <v>19</v>
      </c>
      <c r="F152" s="34">
        <v>55.5</v>
      </c>
    </row>
    <row r="153" spans="1:6">
      <c r="A153" s="1" t="s">
        <v>22</v>
      </c>
      <c r="B153" s="1" t="s">
        <v>280</v>
      </c>
      <c r="C153" s="2">
        <v>2015</v>
      </c>
      <c r="D153" s="3" t="s">
        <v>4</v>
      </c>
      <c r="E153" s="3" t="s">
        <v>19</v>
      </c>
      <c r="F153" s="34">
        <v>70.7</v>
      </c>
    </row>
    <row r="154" spans="1:6">
      <c r="A154" s="1" t="s">
        <v>23</v>
      </c>
      <c r="B154" s="1" t="s">
        <v>281</v>
      </c>
      <c r="C154" s="2">
        <v>2015</v>
      </c>
      <c r="D154" s="3" t="s">
        <v>4</v>
      </c>
      <c r="E154" s="3" t="s">
        <v>19</v>
      </c>
      <c r="F154" s="34">
        <v>77.7</v>
      </c>
    </row>
    <row r="155" spans="1:6">
      <c r="A155" s="1" t="s">
        <v>24</v>
      </c>
      <c r="B155" s="1" t="s">
        <v>282</v>
      </c>
      <c r="C155" s="2">
        <v>2015</v>
      </c>
      <c r="D155" s="3" t="s">
        <v>4</v>
      </c>
      <c r="E155" s="3" t="s">
        <v>19</v>
      </c>
      <c r="F155" s="34">
        <v>67.400000000000006</v>
      </c>
    </row>
    <row r="156" spans="1:6">
      <c r="A156" s="1" t="s">
        <v>25</v>
      </c>
      <c r="B156" s="1" t="s">
        <v>283</v>
      </c>
      <c r="C156" s="2">
        <v>2015</v>
      </c>
      <c r="D156" s="3" t="s">
        <v>4</v>
      </c>
      <c r="E156" s="3" t="s">
        <v>19</v>
      </c>
      <c r="F156" s="34">
        <v>50.7</v>
      </c>
    </row>
    <row r="157" spans="1:6">
      <c r="A157" s="1" t="s">
        <v>26</v>
      </c>
      <c r="B157" s="1" t="s">
        <v>284</v>
      </c>
      <c r="C157" s="2">
        <v>2015</v>
      </c>
      <c r="D157" s="3" t="s">
        <v>4</v>
      </c>
      <c r="E157" s="3" t="s">
        <v>19</v>
      </c>
      <c r="F157" s="34">
        <v>61</v>
      </c>
    </row>
    <row r="158" spans="1:6">
      <c r="A158" s="1" t="s">
        <v>27</v>
      </c>
      <c r="B158" s="1" t="s">
        <v>285</v>
      </c>
      <c r="C158" s="2">
        <v>2015</v>
      </c>
      <c r="D158" s="3" t="s">
        <v>4</v>
      </c>
      <c r="E158" s="3" t="s">
        <v>19</v>
      </c>
      <c r="F158" s="34">
        <v>69.2</v>
      </c>
    </row>
    <row r="159" spans="1:6">
      <c r="A159" s="1" t="s">
        <v>28</v>
      </c>
      <c r="B159" s="1" t="s">
        <v>286</v>
      </c>
      <c r="C159" s="2">
        <v>2015</v>
      </c>
      <c r="D159" s="3" t="s">
        <v>4</v>
      </c>
      <c r="E159" s="3" t="s">
        <v>19</v>
      </c>
      <c r="F159" s="34">
        <v>70.5</v>
      </c>
    </row>
    <row r="160" spans="1:6">
      <c r="A160" s="1" t="s">
        <v>29</v>
      </c>
      <c r="B160" s="1" t="s">
        <v>287</v>
      </c>
      <c r="C160" s="2">
        <v>2015</v>
      </c>
      <c r="D160" s="3" t="s">
        <v>4</v>
      </c>
      <c r="E160" s="3" t="s">
        <v>19</v>
      </c>
      <c r="F160" s="34">
        <v>62.5</v>
      </c>
    </row>
    <row r="161" spans="1:6">
      <c r="A161" s="1" t="s">
        <v>30</v>
      </c>
      <c r="B161" s="1" t="s">
        <v>288</v>
      </c>
      <c r="C161" s="2">
        <v>2015</v>
      </c>
      <c r="D161" s="3" t="s">
        <v>4</v>
      </c>
      <c r="E161" s="3" t="s">
        <v>19</v>
      </c>
      <c r="F161" s="34">
        <v>88.9</v>
      </c>
    </row>
    <row r="162" spans="1:6">
      <c r="A162" s="1" t="s">
        <v>31</v>
      </c>
      <c r="B162" s="1" t="s">
        <v>289</v>
      </c>
      <c r="C162" s="2">
        <v>2015</v>
      </c>
      <c r="D162" s="3" t="s">
        <v>4</v>
      </c>
      <c r="E162" s="3" t="s">
        <v>19</v>
      </c>
      <c r="F162" s="34">
        <v>86.9</v>
      </c>
    </row>
    <row r="163" spans="1:6">
      <c r="A163" s="1" t="s">
        <v>32</v>
      </c>
      <c r="B163" s="1" t="s">
        <v>290</v>
      </c>
      <c r="C163" s="2">
        <v>2015</v>
      </c>
      <c r="D163" s="3" t="s">
        <v>4</v>
      </c>
      <c r="E163" s="3" t="s">
        <v>19</v>
      </c>
      <c r="F163" s="34">
        <v>59.2</v>
      </c>
    </row>
    <row r="164" spans="1:6">
      <c r="A164" s="1" t="s">
        <v>33</v>
      </c>
      <c r="B164" s="1" t="s">
        <v>291</v>
      </c>
      <c r="C164" s="2">
        <v>2015</v>
      </c>
      <c r="D164" s="3" t="s">
        <v>4</v>
      </c>
      <c r="E164" s="3" t="s">
        <v>19</v>
      </c>
      <c r="F164" s="34">
        <v>80.5</v>
      </c>
    </row>
    <row r="165" spans="1:6">
      <c r="A165" s="1" t="s">
        <v>34</v>
      </c>
      <c r="B165" s="1" t="s">
        <v>292</v>
      </c>
      <c r="C165" s="2">
        <v>2015</v>
      </c>
      <c r="D165" s="3" t="s">
        <v>4</v>
      </c>
      <c r="E165" s="3" t="s">
        <v>19</v>
      </c>
      <c r="F165" s="34">
        <v>33.799999999999997</v>
      </c>
    </row>
    <row r="166" spans="1:6">
      <c r="A166" s="1" t="s">
        <v>35</v>
      </c>
      <c r="B166" s="1" t="s">
        <v>293</v>
      </c>
      <c r="C166" s="2">
        <v>2015</v>
      </c>
      <c r="D166" s="3" t="s">
        <v>4</v>
      </c>
      <c r="E166" s="3" t="s">
        <v>19</v>
      </c>
      <c r="F166" s="34">
        <v>80.900000000000006</v>
      </c>
    </row>
    <row r="167" spans="1:6">
      <c r="A167" s="3" t="s">
        <v>3</v>
      </c>
      <c r="B167" s="1" t="s">
        <v>261</v>
      </c>
      <c r="C167" s="2">
        <v>2016</v>
      </c>
      <c r="D167" s="3" t="s">
        <v>4</v>
      </c>
      <c r="E167" s="3" t="s">
        <v>19</v>
      </c>
      <c r="F167" s="34">
        <v>72.400000000000006</v>
      </c>
    </row>
    <row r="168" spans="1:6">
      <c r="A168" s="3" t="s">
        <v>4</v>
      </c>
      <c r="B168" s="1" t="s">
        <v>262</v>
      </c>
      <c r="C168" s="2">
        <v>2016</v>
      </c>
      <c r="D168" s="3" t="s">
        <v>4</v>
      </c>
      <c r="E168" s="3" t="s">
        <v>19</v>
      </c>
      <c r="F168" s="34">
        <v>42.5</v>
      </c>
    </row>
    <row r="169" spans="1:6">
      <c r="A169" s="1" t="s">
        <v>5</v>
      </c>
      <c r="B169" s="1" t="s">
        <v>263</v>
      </c>
      <c r="C169" s="2">
        <v>2016</v>
      </c>
      <c r="D169" s="3" t="s">
        <v>4</v>
      </c>
      <c r="E169" s="3" t="s">
        <v>19</v>
      </c>
      <c r="F169" s="34">
        <v>56.8</v>
      </c>
    </row>
    <row r="170" spans="1:6">
      <c r="A170" s="1" t="s">
        <v>6</v>
      </c>
      <c r="B170" s="1" t="s">
        <v>264</v>
      </c>
      <c r="C170" s="2">
        <v>2016</v>
      </c>
      <c r="D170" s="3" t="s">
        <v>4</v>
      </c>
      <c r="E170" s="3" t="s">
        <v>19</v>
      </c>
      <c r="F170" s="34">
        <v>44.2</v>
      </c>
    </row>
    <row r="171" spans="1:6">
      <c r="A171" s="1" t="s">
        <v>7</v>
      </c>
      <c r="B171" s="1" t="s">
        <v>265</v>
      </c>
      <c r="C171" s="2">
        <v>2016</v>
      </c>
      <c r="D171" s="3" t="s">
        <v>4</v>
      </c>
      <c r="E171" s="3" t="s">
        <v>19</v>
      </c>
      <c r="F171" s="34">
        <v>54.4</v>
      </c>
    </row>
    <row r="172" spans="1:6">
      <c r="A172" s="1" t="s">
        <v>8</v>
      </c>
      <c r="B172" s="1" t="s">
        <v>266</v>
      </c>
      <c r="C172" s="2">
        <v>2016</v>
      </c>
      <c r="D172" s="3" t="s">
        <v>4</v>
      </c>
      <c r="E172" s="3" t="s">
        <v>19</v>
      </c>
      <c r="F172" s="34">
        <v>55.9</v>
      </c>
    </row>
    <row r="173" spans="1:6">
      <c r="A173" s="1" t="s">
        <v>9</v>
      </c>
      <c r="B173" s="1" t="s">
        <v>267</v>
      </c>
      <c r="C173" s="2">
        <v>2016</v>
      </c>
      <c r="D173" s="3" t="s">
        <v>4</v>
      </c>
      <c r="E173" s="3" t="s">
        <v>19</v>
      </c>
      <c r="F173" s="34">
        <v>72</v>
      </c>
    </row>
    <row r="174" spans="1:6">
      <c r="A174" s="1" t="s">
        <v>10</v>
      </c>
      <c r="B174" s="1" t="s">
        <v>268</v>
      </c>
      <c r="C174" s="2">
        <v>2016</v>
      </c>
      <c r="D174" s="3" t="s">
        <v>4</v>
      </c>
      <c r="E174" s="3" t="s">
        <v>19</v>
      </c>
      <c r="F174" s="34">
        <v>57.2</v>
      </c>
    </row>
    <row r="175" spans="1:6">
      <c r="A175" s="1" t="s">
        <v>11</v>
      </c>
      <c r="B175" s="1" t="s">
        <v>269</v>
      </c>
      <c r="C175" s="2">
        <v>2016</v>
      </c>
      <c r="D175" s="3" t="s">
        <v>4</v>
      </c>
      <c r="E175" s="3" t="s">
        <v>19</v>
      </c>
      <c r="F175" s="34">
        <v>63.1</v>
      </c>
    </row>
    <row r="176" spans="1:6">
      <c r="A176" s="1" t="s">
        <v>12</v>
      </c>
      <c r="B176" s="1" t="s">
        <v>270</v>
      </c>
      <c r="C176" s="2">
        <v>2016</v>
      </c>
      <c r="D176" s="3" t="s">
        <v>4</v>
      </c>
      <c r="E176" s="3" t="s">
        <v>19</v>
      </c>
      <c r="F176" s="34">
        <v>84.6</v>
      </c>
    </row>
    <row r="177" spans="1:6">
      <c r="A177" s="1" t="s">
        <v>13</v>
      </c>
      <c r="B177" s="1" t="s">
        <v>271</v>
      </c>
      <c r="C177" s="2">
        <v>2016</v>
      </c>
      <c r="D177" s="3" t="s">
        <v>4</v>
      </c>
      <c r="E177" s="3" t="s">
        <v>19</v>
      </c>
      <c r="F177" s="34">
        <v>57</v>
      </c>
    </row>
    <row r="178" spans="1:6">
      <c r="A178" s="1" t="s">
        <v>14</v>
      </c>
      <c r="B178" s="1" t="s">
        <v>272</v>
      </c>
      <c r="C178" s="2">
        <v>2016</v>
      </c>
      <c r="D178" s="3" t="s">
        <v>4</v>
      </c>
      <c r="E178" s="3" t="s">
        <v>19</v>
      </c>
      <c r="F178" s="34">
        <v>59.6</v>
      </c>
    </row>
    <row r="179" spans="1:6">
      <c r="A179" s="1" t="s">
        <v>15</v>
      </c>
      <c r="B179" s="1" t="s">
        <v>273</v>
      </c>
      <c r="C179" s="2">
        <v>2016</v>
      </c>
      <c r="D179" s="3" t="s">
        <v>4</v>
      </c>
      <c r="E179" s="3" t="s">
        <v>19</v>
      </c>
      <c r="F179" s="34">
        <v>84.7</v>
      </c>
    </row>
    <row r="180" spans="1:6">
      <c r="A180" s="1" t="s">
        <v>16</v>
      </c>
      <c r="B180" s="1" t="s">
        <v>274</v>
      </c>
      <c r="C180" s="2">
        <v>2016</v>
      </c>
      <c r="D180" s="3" t="s">
        <v>4</v>
      </c>
      <c r="E180" s="3" t="s">
        <v>19</v>
      </c>
      <c r="F180" s="34">
        <v>56.6</v>
      </c>
    </row>
    <row r="181" spans="1:6">
      <c r="A181" s="1" t="s">
        <v>17</v>
      </c>
      <c r="B181" s="1" t="s">
        <v>275</v>
      </c>
      <c r="C181" s="2">
        <v>2016</v>
      </c>
      <c r="D181" s="3" t="s">
        <v>4</v>
      </c>
      <c r="E181" s="3" t="s">
        <v>19</v>
      </c>
      <c r="F181" s="34">
        <v>69.099999999999994</v>
      </c>
    </row>
    <row r="182" spans="1:6">
      <c r="A182" s="1" t="s">
        <v>18</v>
      </c>
      <c r="B182" s="1" t="s">
        <v>276</v>
      </c>
      <c r="C182" s="2">
        <v>2016</v>
      </c>
      <c r="D182" s="3" t="s">
        <v>4</v>
      </c>
      <c r="E182" s="3" t="s">
        <v>19</v>
      </c>
      <c r="F182" s="34">
        <v>90.6</v>
      </c>
    </row>
    <row r="183" spans="1:6">
      <c r="A183" s="1" t="s">
        <v>19</v>
      </c>
      <c r="B183" s="1" t="s">
        <v>277</v>
      </c>
      <c r="C183" s="2">
        <v>2016</v>
      </c>
      <c r="D183" s="3" t="s">
        <v>4</v>
      </c>
      <c r="E183" s="3" t="s">
        <v>19</v>
      </c>
      <c r="F183" s="34">
        <v>71.7</v>
      </c>
    </row>
    <row r="184" spans="1:6">
      <c r="A184" s="1" t="s">
        <v>20</v>
      </c>
      <c r="B184" s="1" t="s">
        <v>278</v>
      </c>
      <c r="C184" s="2">
        <v>2016</v>
      </c>
      <c r="D184" s="3" t="s">
        <v>4</v>
      </c>
      <c r="E184" s="3" t="s">
        <v>19</v>
      </c>
      <c r="F184" s="34">
        <v>84.3</v>
      </c>
    </row>
    <row r="185" spans="1:6">
      <c r="A185" s="1" t="s">
        <v>21</v>
      </c>
      <c r="B185" s="1" t="s">
        <v>279</v>
      </c>
      <c r="C185" s="2">
        <v>2016</v>
      </c>
      <c r="D185" s="3" t="s">
        <v>4</v>
      </c>
      <c r="E185" s="3" t="s">
        <v>19</v>
      </c>
      <c r="F185" s="34">
        <v>48.5</v>
      </c>
    </row>
    <row r="186" spans="1:6">
      <c r="A186" s="1" t="s">
        <v>22</v>
      </c>
      <c r="B186" s="1" t="s">
        <v>280</v>
      </c>
      <c r="C186" s="2">
        <v>2016</v>
      </c>
      <c r="D186" s="3" t="s">
        <v>4</v>
      </c>
      <c r="E186" s="3" t="s">
        <v>19</v>
      </c>
      <c r="F186" s="34">
        <v>73.5</v>
      </c>
    </row>
    <row r="187" spans="1:6">
      <c r="A187" s="1" t="s">
        <v>23</v>
      </c>
      <c r="B187" s="1" t="s">
        <v>281</v>
      </c>
      <c r="C187" s="2">
        <v>2016</v>
      </c>
      <c r="D187" s="3" t="s">
        <v>4</v>
      </c>
      <c r="E187" s="3" t="s">
        <v>19</v>
      </c>
      <c r="F187" s="34">
        <v>75.3</v>
      </c>
    </row>
    <row r="188" spans="1:6">
      <c r="A188" s="1" t="s">
        <v>24</v>
      </c>
      <c r="B188" s="1" t="s">
        <v>282</v>
      </c>
      <c r="C188" s="2">
        <v>2016</v>
      </c>
      <c r="D188" s="3" t="s">
        <v>4</v>
      </c>
      <c r="E188" s="3" t="s">
        <v>19</v>
      </c>
      <c r="F188" s="34">
        <v>68.400000000000006</v>
      </c>
    </row>
    <row r="189" spans="1:6">
      <c r="A189" s="1" t="s">
        <v>25</v>
      </c>
      <c r="B189" s="1" t="s">
        <v>283</v>
      </c>
      <c r="C189" s="2">
        <v>2016</v>
      </c>
      <c r="D189" s="3" t="s">
        <v>4</v>
      </c>
      <c r="E189" s="3" t="s">
        <v>19</v>
      </c>
      <c r="F189" s="34">
        <v>62.1</v>
      </c>
    </row>
    <row r="190" spans="1:6">
      <c r="A190" s="1" t="s">
        <v>26</v>
      </c>
      <c r="B190" s="1" t="s">
        <v>284</v>
      </c>
      <c r="C190" s="2">
        <v>2016</v>
      </c>
      <c r="D190" s="3" t="s">
        <v>4</v>
      </c>
      <c r="E190" s="3" t="s">
        <v>19</v>
      </c>
      <c r="F190" s="34">
        <v>58.8</v>
      </c>
    </row>
    <row r="191" spans="1:6">
      <c r="A191" s="1" t="s">
        <v>27</v>
      </c>
      <c r="B191" s="1" t="s">
        <v>285</v>
      </c>
      <c r="C191" s="2">
        <v>2016</v>
      </c>
      <c r="D191" s="3" t="s">
        <v>4</v>
      </c>
      <c r="E191" s="3" t="s">
        <v>19</v>
      </c>
      <c r="F191" s="34">
        <v>72.099999999999994</v>
      </c>
    </row>
    <row r="192" spans="1:6">
      <c r="A192" s="1" t="s">
        <v>28</v>
      </c>
      <c r="B192" s="1" t="s">
        <v>286</v>
      </c>
      <c r="C192" s="2">
        <v>2016</v>
      </c>
      <c r="D192" s="3" t="s">
        <v>4</v>
      </c>
      <c r="E192" s="3" t="s">
        <v>19</v>
      </c>
      <c r="F192" s="34">
        <v>72.2</v>
      </c>
    </row>
    <row r="193" spans="1:6">
      <c r="A193" s="1" t="s">
        <v>29</v>
      </c>
      <c r="B193" s="1" t="s">
        <v>287</v>
      </c>
      <c r="C193" s="2">
        <v>2016</v>
      </c>
      <c r="D193" s="3" t="s">
        <v>4</v>
      </c>
      <c r="E193" s="3" t="s">
        <v>19</v>
      </c>
      <c r="F193" s="34">
        <v>51.3</v>
      </c>
    </row>
    <row r="194" spans="1:6">
      <c r="A194" s="1" t="s">
        <v>30</v>
      </c>
      <c r="B194" s="1" t="s">
        <v>288</v>
      </c>
      <c r="C194" s="2">
        <v>2016</v>
      </c>
      <c r="D194" s="3" t="s">
        <v>4</v>
      </c>
      <c r="E194" s="3" t="s">
        <v>19</v>
      </c>
      <c r="F194" s="34">
        <v>87.9</v>
      </c>
    </row>
    <row r="195" spans="1:6">
      <c r="A195" s="1" t="s">
        <v>31</v>
      </c>
      <c r="B195" s="1" t="s">
        <v>289</v>
      </c>
      <c r="C195" s="2">
        <v>2016</v>
      </c>
      <c r="D195" s="3" t="s">
        <v>4</v>
      </c>
      <c r="E195" s="3" t="s">
        <v>19</v>
      </c>
      <c r="F195" s="34">
        <v>86.2</v>
      </c>
    </row>
    <row r="196" spans="1:6">
      <c r="A196" s="1" t="s">
        <v>32</v>
      </c>
      <c r="B196" s="1" t="s">
        <v>290</v>
      </c>
      <c r="C196" s="2">
        <v>2016</v>
      </c>
      <c r="D196" s="3" t="s">
        <v>4</v>
      </c>
      <c r="E196" s="3" t="s">
        <v>19</v>
      </c>
      <c r="F196" s="34">
        <v>55.1</v>
      </c>
    </row>
    <row r="197" spans="1:6">
      <c r="A197" s="1" t="s">
        <v>33</v>
      </c>
      <c r="B197" s="1" t="s">
        <v>291</v>
      </c>
      <c r="C197" s="2">
        <v>2016</v>
      </c>
      <c r="D197" s="3" t="s">
        <v>4</v>
      </c>
      <c r="E197" s="3" t="s">
        <v>19</v>
      </c>
      <c r="F197" s="34">
        <v>85.1</v>
      </c>
    </row>
    <row r="198" spans="1:6">
      <c r="A198" s="1" t="s">
        <v>34</v>
      </c>
      <c r="B198" s="1" t="s">
        <v>292</v>
      </c>
      <c r="C198" s="2">
        <v>2016</v>
      </c>
      <c r="D198" s="3" t="s">
        <v>4</v>
      </c>
      <c r="E198" s="3" t="s">
        <v>19</v>
      </c>
      <c r="F198" s="34">
        <v>31.5</v>
      </c>
    </row>
    <row r="199" spans="1:6">
      <c r="A199" s="1" t="s">
        <v>35</v>
      </c>
      <c r="B199" s="1" t="s">
        <v>293</v>
      </c>
      <c r="C199" s="2">
        <v>2016</v>
      </c>
      <c r="D199" s="3" t="s">
        <v>4</v>
      </c>
      <c r="E199" s="3" t="s">
        <v>19</v>
      </c>
      <c r="F199" s="34">
        <v>82.5</v>
      </c>
    </row>
    <row r="200" spans="1:6">
      <c r="A200" s="3" t="s">
        <v>3</v>
      </c>
      <c r="B200" s="1" t="s">
        <v>261</v>
      </c>
      <c r="C200" s="2">
        <v>2017</v>
      </c>
      <c r="D200" s="3" t="s">
        <v>4</v>
      </c>
      <c r="E200" s="3" t="s">
        <v>19</v>
      </c>
      <c r="F200" s="34">
        <v>74.3</v>
      </c>
    </row>
    <row r="201" spans="1:6">
      <c r="A201" s="3" t="s">
        <v>4</v>
      </c>
      <c r="B201" s="1" t="s">
        <v>262</v>
      </c>
      <c r="C201" s="2">
        <v>2017</v>
      </c>
      <c r="D201" s="3" t="s">
        <v>4</v>
      </c>
      <c r="E201" s="3" t="s">
        <v>19</v>
      </c>
      <c r="F201" s="34">
        <v>43.7</v>
      </c>
    </row>
    <row r="202" spans="1:6">
      <c r="A202" s="1" t="s">
        <v>5</v>
      </c>
      <c r="B202" s="1" t="s">
        <v>263</v>
      </c>
      <c r="C202" s="2">
        <v>2017</v>
      </c>
      <c r="D202" s="3" t="s">
        <v>4</v>
      </c>
      <c r="E202" s="3" t="s">
        <v>19</v>
      </c>
      <c r="F202" s="34">
        <v>58</v>
      </c>
    </row>
    <row r="203" spans="1:6">
      <c r="A203" s="1" t="s">
        <v>6</v>
      </c>
      <c r="B203" s="1" t="s">
        <v>264</v>
      </c>
      <c r="C203" s="2">
        <v>2017</v>
      </c>
      <c r="D203" s="3" t="s">
        <v>4</v>
      </c>
      <c r="E203" s="3" t="s">
        <v>19</v>
      </c>
      <c r="F203" s="34">
        <v>60.9</v>
      </c>
    </row>
    <row r="204" spans="1:6">
      <c r="A204" s="1" t="s">
        <v>7</v>
      </c>
      <c r="B204" s="1" t="s">
        <v>265</v>
      </c>
      <c r="C204" s="2">
        <v>2017</v>
      </c>
      <c r="D204" s="3" t="s">
        <v>4</v>
      </c>
      <c r="E204" s="3" t="s">
        <v>19</v>
      </c>
      <c r="F204" s="34">
        <v>57.6</v>
      </c>
    </row>
    <row r="205" spans="1:6">
      <c r="A205" s="1" t="s">
        <v>8</v>
      </c>
      <c r="B205" s="1" t="s">
        <v>266</v>
      </c>
      <c r="C205" s="2">
        <v>2017</v>
      </c>
      <c r="D205" s="3" t="s">
        <v>4</v>
      </c>
      <c r="E205" s="3" t="s">
        <v>19</v>
      </c>
      <c r="F205" s="34">
        <v>56.4</v>
      </c>
    </row>
    <row r="206" spans="1:6">
      <c r="A206" s="1" t="s">
        <v>9</v>
      </c>
      <c r="B206" s="1" t="s">
        <v>267</v>
      </c>
      <c r="C206" s="2">
        <v>2017</v>
      </c>
      <c r="D206" s="3" t="s">
        <v>4</v>
      </c>
      <c r="E206" s="3" t="s">
        <v>19</v>
      </c>
      <c r="F206" s="34">
        <v>74.5</v>
      </c>
    </row>
    <row r="207" spans="1:6">
      <c r="A207" s="1" t="s">
        <v>10</v>
      </c>
      <c r="B207" s="1" t="s">
        <v>268</v>
      </c>
      <c r="C207" s="2">
        <v>2017</v>
      </c>
      <c r="D207" s="3" t="s">
        <v>4</v>
      </c>
      <c r="E207" s="3" t="s">
        <v>19</v>
      </c>
      <c r="F207" s="34">
        <v>61.1</v>
      </c>
    </row>
    <row r="208" spans="1:6">
      <c r="A208" s="1" t="s">
        <v>11</v>
      </c>
      <c r="B208" s="1" t="s">
        <v>269</v>
      </c>
      <c r="C208" s="2">
        <v>2017</v>
      </c>
      <c r="D208" s="3" t="s">
        <v>4</v>
      </c>
      <c r="E208" s="3" t="s">
        <v>19</v>
      </c>
      <c r="F208" s="34">
        <v>74.2</v>
      </c>
    </row>
    <row r="209" spans="1:6">
      <c r="A209" s="1" t="s">
        <v>12</v>
      </c>
      <c r="B209" s="1" t="s">
        <v>270</v>
      </c>
      <c r="C209" s="2">
        <v>2017</v>
      </c>
      <c r="D209" s="3" t="s">
        <v>4</v>
      </c>
      <c r="E209" s="3" t="s">
        <v>19</v>
      </c>
      <c r="F209" s="34">
        <v>85.7</v>
      </c>
    </row>
    <row r="210" spans="1:6">
      <c r="A210" s="1" t="s">
        <v>13</v>
      </c>
      <c r="B210" s="1" t="s">
        <v>271</v>
      </c>
      <c r="C210" s="2">
        <v>2017</v>
      </c>
      <c r="D210" s="3" t="s">
        <v>4</v>
      </c>
      <c r="E210" s="3" t="s">
        <v>19</v>
      </c>
      <c r="F210" s="34">
        <v>57.4</v>
      </c>
    </row>
    <row r="211" spans="1:6">
      <c r="A211" s="1" t="s">
        <v>14</v>
      </c>
      <c r="B211" s="1" t="s">
        <v>272</v>
      </c>
      <c r="C211" s="2">
        <v>2017</v>
      </c>
      <c r="D211" s="3" t="s">
        <v>4</v>
      </c>
      <c r="E211" s="3" t="s">
        <v>19</v>
      </c>
      <c r="F211" s="34">
        <v>75.2</v>
      </c>
    </row>
    <row r="212" spans="1:6">
      <c r="A212" s="1" t="s">
        <v>15</v>
      </c>
      <c r="B212" s="1" t="s">
        <v>273</v>
      </c>
      <c r="C212" s="2">
        <v>2017</v>
      </c>
      <c r="D212" s="3" t="s">
        <v>4</v>
      </c>
      <c r="E212" s="3" t="s">
        <v>19</v>
      </c>
      <c r="F212" s="34">
        <v>83.1</v>
      </c>
    </row>
    <row r="213" spans="1:6">
      <c r="A213" s="1" t="s">
        <v>16</v>
      </c>
      <c r="B213" s="1" t="s">
        <v>274</v>
      </c>
      <c r="C213" s="2">
        <v>2017</v>
      </c>
      <c r="D213" s="3" t="s">
        <v>4</v>
      </c>
      <c r="E213" s="3" t="s">
        <v>19</v>
      </c>
      <c r="F213" s="34">
        <v>55.1</v>
      </c>
    </row>
    <row r="214" spans="1:6">
      <c r="A214" s="1" t="s">
        <v>17</v>
      </c>
      <c r="B214" s="1" t="s">
        <v>275</v>
      </c>
      <c r="C214" s="2">
        <v>2017</v>
      </c>
      <c r="D214" s="3" t="s">
        <v>4</v>
      </c>
      <c r="E214" s="3" t="s">
        <v>19</v>
      </c>
      <c r="F214" s="34">
        <v>65.7</v>
      </c>
    </row>
    <row r="215" spans="1:6">
      <c r="A215" s="1" t="s">
        <v>18</v>
      </c>
      <c r="B215" s="1" t="s">
        <v>276</v>
      </c>
      <c r="C215" s="2">
        <v>2017</v>
      </c>
      <c r="D215" s="3" t="s">
        <v>4</v>
      </c>
      <c r="E215" s="3" t="s">
        <v>19</v>
      </c>
      <c r="F215" s="34">
        <v>90.7</v>
      </c>
    </row>
    <row r="216" spans="1:6">
      <c r="A216" s="1" t="s">
        <v>19</v>
      </c>
      <c r="B216" s="1" t="s">
        <v>277</v>
      </c>
      <c r="C216" s="2">
        <v>2017</v>
      </c>
      <c r="D216" s="3" t="s">
        <v>4</v>
      </c>
      <c r="E216" s="3" t="s">
        <v>19</v>
      </c>
      <c r="F216" s="34">
        <v>77.599999999999994</v>
      </c>
    </row>
    <row r="217" spans="1:6">
      <c r="A217" s="1" t="s">
        <v>20</v>
      </c>
      <c r="B217" s="1" t="s">
        <v>278</v>
      </c>
      <c r="C217" s="2">
        <v>2017</v>
      </c>
      <c r="D217" s="3" t="s">
        <v>4</v>
      </c>
      <c r="E217" s="3" t="s">
        <v>19</v>
      </c>
      <c r="F217" s="34">
        <v>86.3</v>
      </c>
    </row>
    <row r="218" spans="1:6">
      <c r="A218" s="1" t="s">
        <v>21</v>
      </c>
      <c r="B218" s="1" t="s">
        <v>279</v>
      </c>
      <c r="C218" s="2">
        <v>2017</v>
      </c>
      <c r="D218" s="3" t="s">
        <v>4</v>
      </c>
      <c r="E218" s="3" t="s">
        <v>19</v>
      </c>
      <c r="F218" s="34">
        <v>58.6</v>
      </c>
    </row>
    <row r="219" spans="1:6">
      <c r="A219" s="1" t="s">
        <v>22</v>
      </c>
      <c r="B219" s="1" t="s">
        <v>280</v>
      </c>
      <c r="C219" s="2">
        <v>2017</v>
      </c>
      <c r="D219" s="3" t="s">
        <v>4</v>
      </c>
      <c r="E219" s="3" t="s">
        <v>19</v>
      </c>
      <c r="F219" s="34">
        <v>71.099999999999994</v>
      </c>
    </row>
    <row r="220" spans="1:6">
      <c r="A220" s="1" t="s">
        <v>23</v>
      </c>
      <c r="B220" s="1" t="s">
        <v>281</v>
      </c>
      <c r="C220" s="2">
        <v>2017</v>
      </c>
      <c r="D220" s="3" t="s">
        <v>4</v>
      </c>
      <c r="E220" s="3" t="s">
        <v>19</v>
      </c>
      <c r="F220" s="34">
        <v>74.099999999999994</v>
      </c>
    </row>
    <row r="221" spans="1:6">
      <c r="A221" s="1" t="s">
        <v>24</v>
      </c>
      <c r="B221" s="1" t="s">
        <v>282</v>
      </c>
      <c r="C221" s="2">
        <v>2017</v>
      </c>
      <c r="D221" s="3" t="s">
        <v>4</v>
      </c>
      <c r="E221" s="3" t="s">
        <v>19</v>
      </c>
      <c r="F221" s="34">
        <v>68.099999999999994</v>
      </c>
    </row>
    <row r="222" spans="1:6">
      <c r="A222" s="1" t="s">
        <v>25</v>
      </c>
      <c r="B222" s="1" t="s">
        <v>283</v>
      </c>
      <c r="C222" s="2">
        <v>2017</v>
      </c>
      <c r="D222" s="3" t="s">
        <v>4</v>
      </c>
      <c r="E222" s="3" t="s">
        <v>19</v>
      </c>
      <c r="F222" s="34">
        <v>54.4</v>
      </c>
    </row>
    <row r="223" spans="1:6">
      <c r="A223" s="1" t="s">
        <v>26</v>
      </c>
      <c r="B223" s="1" t="s">
        <v>284</v>
      </c>
      <c r="C223" s="2">
        <v>2017</v>
      </c>
      <c r="D223" s="3" t="s">
        <v>4</v>
      </c>
      <c r="E223" s="3" t="s">
        <v>19</v>
      </c>
      <c r="F223" s="34">
        <v>68.5</v>
      </c>
    </row>
    <row r="224" spans="1:6">
      <c r="A224" s="1" t="s">
        <v>27</v>
      </c>
      <c r="B224" s="1" t="s">
        <v>285</v>
      </c>
      <c r="C224" s="2">
        <v>2017</v>
      </c>
      <c r="D224" s="3" t="s">
        <v>4</v>
      </c>
      <c r="E224" s="3" t="s">
        <v>19</v>
      </c>
      <c r="F224" s="34">
        <v>73.7</v>
      </c>
    </row>
    <row r="225" spans="1:6">
      <c r="A225" s="1" t="s">
        <v>28</v>
      </c>
      <c r="B225" s="1" t="s">
        <v>286</v>
      </c>
      <c r="C225" s="2">
        <v>2017</v>
      </c>
      <c r="D225" s="3" t="s">
        <v>4</v>
      </c>
      <c r="E225" s="3" t="s">
        <v>19</v>
      </c>
      <c r="F225" s="34">
        <v>74.5</v>
      </c>
    </row>
    <row r="226" spans="1:6">
      <c r="A226" s="1" t="s">
        <v>29</v>
      </c>
      <c r="B226" s="1" t="s">
        <v>287</v>
      </c>
      <c r="C226" s="2">
        <v>2017</v>
      </c>
      <c r="D226" s="3" t="s">
        <v>4</v>
      </c>
      <c r="E226" s="3" t="s">
        <v>19</v>
      </c>
      <c r="F226" s="34">
        <v>57.4</v>
      </c>
    </row>
    <row r="227" spans="1:6">
      <c r="A227" s="1" t="s">
        <v>30</v>
      </c>
      <c r="B227" s="1" t="s">
        <v>288</v>
      </c>
      <c r="C227" s="2">
        <v>2017</v>
      </c>
      <c r="D227" s="3" t="s">
        <v>4</v>
      </c>
      <c r="E227" s="3" t="s">
        <v>19</v>
      </c>
      <c r="F227" s="34">
        <v>88.8</v>
      </c>
    </row>
    <row r="228" spans="1:6">
      <c r="A228" s="1" t="s">
        <v>31</v>
      </c>
      <c r="B228" s="1" t="s">
        <v>289</v>
      </c>
      <c r="C228" s="2">
        <v>2017</v>
      </c>
      <c r="D228" s="3" t="s">
        <v>4</v>
      </c>
      <c r="E228" s="3" t="s">
        <v>19</v>
      </c>
      <c r="F228" s="34">
        <v>85.2</v>
      </c>
    </row>
    <row r="229" spans="1:6">
      <c r="A229" s="1" t="s">
        <v>32</v>
      </c>
      <c r="B229" s="1" t="s">
        <v>290</v>
      </c>
      <c r="C229" s="2">
        <v>2017</v>
      </c>
      <c r="D229" s="3" t="s">
        <v>4</v>
      </c>
      <c r="E229" s="3" t="s">
        <v>19</v>
      </c>
      <c r="F229" s="34">
        <v>59.1</v>
      </c>
    </row>
    <row r="230" spans="1:6">
      <c r="A230" s="1" t="s">
        <v>33</v>
      </c>
      <c r="B230" s="1" t="s">
        <v>291</v>
      </c>
      <c r="C230" s="2">
        <v>2017</v>
      </c>
      <c r="D230" s="3" t="s">
        <v>4</v>
      </c>
      <c r="E230" s="3" t="s">
        <v>19</v>
      </c>
      <c r="F230" s="34">
        <v>89.9</v>
      </c>
    </row>
    <row r="231" spans="1:6">
      <c r="A231" s="1" t="s">
        <v>34</v>
      </c>
      <c r="B231" s="1" t="s">
        <v>292</v>
      </c>
      <c r="C231" s="2">
        <v>2017</v>
      </c>
      <c r="D231" s="3" t="s">
        <v>4</v>
      </c>
      <c r="E231" s="3" t="s">
        <v>19</v>
      </c>
      <c r="F231" s="34">
        <v>27.2</v>
      </c>
    </row>
    <row r="232" spans="1:6">
      <c r="A232" s="1" t="s">
        <v>35</v>
      </c>
      <c r="B232" s="1" t="s">
        <v>293</v>
      </c>
      <c r="C232" s="2">
        <v>2017</v>
      </c>
      <c r="D232" s="3" t="s">
        <v>4</v>
      </c>
      <c r="E232" s="3" t="s">
        <v>19</v>
      </c>
      <c r="F232" s="34">
        <v>84.4</v>
      </c>
    </row>
    <row r="233" spans="1:6">
      <c r="A233" s="3" t="s">
        <v>3</v>
      </c>
      <c r="B233" s="1" t="s">
        <v>261</v>
      </c>
      <c r="C233" s="2">
        <v>2018</v>
      </c>
      <c r="D233" s="3" t="s">
        <v>4</v>
      </c>
      <c r="E233" s="3" t="s">
        <v>19</v>
      </c>
      <c r="F233" s="34">
        <v>79.400000000000006</v>
      </c>
    </row>
    <row r="234" spans="1:6">
      <c r="A234" s="3" t="s">
        <v>4</v>
      </c>
      <c r="B234" s="1" t="s">
        <v>262</v>
      </c>
      <c r="C234" s="2">
        <v>2018</v>
      </c>
      <c r="D234" s="3" t="s">
        <v>4</v>
      </c>
      <c r="E234" s="3" t="s">
        <v>19</v>
      </c>
      <c r="F234" s="34">
        <v>60.9</v>
      </c>
    </row>
    <row r="235" spans="1:6">
      <c r="A235" s="1" t="s">
        <v>5</v>
      </c>
      <c r="B235" s="1" t="s">
        <v>263</v>
      </c>
      <c r="C235" s="2">
        <v>2018</v>
      </c>
      <c r="D235" s="3" t="s">
        <v>4</v>
      </c>
      <c r="E235" s="3" t="s">
        <v>19</v>
      </c>
      <c r="F235" s="34">
        <v>72.7</v>
      </c>
    </row>
    <row r="236" spans="1:6">
      <c r="A236" s="1" t="s">
        <v>6</v>
      </c>
      <c r="B236" s="1" t="s">
        <v>264</v>
      </c>
      <c r="C236" s="2">
        <v>2018</v>
      </c>
      <c r="D236" s="3" t="s">
        <v>4</v>
      </c>
      <c r="E236" s="3" t="s">
        <v>19</v>
      </c>
      <c r="F236" s="34">
        <v>65.3</v>
      </c>
    </row>
    <row r="237" spans="1:6">
      <c r="A237" s="1" t="s">
        <v>7</v>
      </c>
      <c r="B237" s="1" t="s">
        <v>265</v>
      </c>
      <c r="C237" s="2">
        <v>2018</v>
      </c>
      <c r="D237" s="3" t="s">
        <v>4</v>
      </c>
      <c r="E237" s="3" t="s">
        <v>19</v>
      </c>
      <c r="F237" s="34">
        <v>57.8</v>
      </c>
    </row>
    <row r="238" spans="1:6">
      <c r="A238" s="1" t="s">
        <v>8</v>
      </c>
      <c r="B238" s="1" t="s">
        <v>266</v>
      </c>
      <c r="C238" s="2">
        <v>2018</v>
      </c>
      <c r="D238" s="3" t="s">
        <v>4</v>
      </c>
      <c r="E238" s="3" t="s">
        <v>19</v>
      </c>
      <c r="F238" s="34">
        <v>64</v>
      </c>
    </row>
    <row r="239" spans="1:6">
      <c r="A239" s="1" t="s">
        <v>9</v>
      </c>
      <c r="B239" s="1" t="s">
        <v>267</v>
      </c>
      <c r="C239" s="2">
        <v>2018</v>
      </c>
      <c r="D239" s="3" t="s">
        <v>4</v>
      </c>
      <c r="E239" s="3" t="s">
        <v>19</v>
      </c>
      <c r="F239" s="34">
        <v>80.5</v>
      </c>
    </row>
    <row r="240" spans="1:6">
      <c r="A240" s="1" t="s">
        <v>10</v>
      </c>
      <c r="B240" s="1" t="s">
        <v>268</v>
      </c>
      <c r="C240" s="2">
        <v>2018</v>
      </c>
      <c r="D240" s="3" t="s">
        <v>4</v>
      </c>
      <c r="E240" s="3" t="s">
        <v>19</v>
      </c>
      <c r="F240" s="34">
        <v>71.400000000000006</v>
      </c>
    </row>
    <row r="241" spans="1:6">
      <c r="A241" s="1" t="s">
        <v>11</v>
      </c>
      <c r="B241" s="1" t="s">
        <v>269</v>
      </c>
      <c r="C241" s="2">
        <v>2018</v>
      </c>
      <c r="D241" s="3" t="s">
        <v>4</v>
      </c>
      <c r="E241" s="3" t="s">
        <v>19</v>
      </c>
      <c r="F241" s="34">
        <v>80.900000000000006</v>
      </c>
    </row>
    <row r="242" spans="1:6">
      <c r="A242" s="1" t="s">
        <v>12</v>
      </c>
      <c r="B242" s="1" t="s">
        <v>270</v>
      </c>
      <c r="C242" s="2">
        <v>2018</v>
      </c>
      <c r="D242" s="3" t="s">
        <v>4</v>
      </c>
      <c r="E242" s="3" t="s">
        <v>19</v>
      </c>
      <c r="F242" s="34">
        <v>88.3</v>
      </c>
    </row>
    <row r="243" spans="1:6">
      <c r="A243" s="1" t="s">
        <v>13</v>
      </c>
      <c r="B243" s="1" t="s">
        <v>271</v>
      </c>
      <c r="C243" s="2">
        <v>2018</v>
      </c>
      <c r="D243" s="3" t="s">
        <v>4</v>
      </c>
      <c r="E243" s="3" t="s">
        <v>19</v>
      </c>
      <c r="F243" s="34">
        <v>60.4</v>
      </c>
    </row>
    <row r="244" spans="1:6">
      <c r="A244" s="1" t="s">
        <v>14</v>
      </c>
      <c r="B244" s="1" t="s">
        <v>272</v>
      </c>
      <c r="C244" s="2">
        <v>2018</v>
      </c>
      <c r="D244" s="3" t="s">
        <v>4</v>
      </c>
      <c r="E244" s="3" t="s">
        <v>19</v>
      </c>
      <c r="F244" s="34">
        <v>83</v>
      </c>
    </row>
    <row r="245" spans="1:6">
      <c r="A245" s="1" t="s">
        <v>15</v>
      </c>
      <c r="B245" s="1" t="s">
        <v>273</v>
      </c>
      <c r="C245" s="2">
        <v>2018</v>
      </c>
      <c r="D245" s="3" t="s">
        <v>4</v>
      </c>
      <c r="E245" s="3" t="s">
        <v>19</v>
      </c>
      <c r="F245" s="34">
        <v>84.2</v>
      </c>
    </row>
    <row r="246" spans="1:6">
      <c r="A246" s="1" t="s">
        <v>16</v>
      </c>
      <c r="B246" s="1" t="s">
        <v>274</v>
      </c>
      <c r="C246" s="2">
        <v>2018</v>
      </c>
      <c r="D246" s="3" t="s">
        <v>4</v>
      </c>
      <c r="E246" s="3" t="s">
        <v>19</v>
      </c>
      <c r="F246" s="34">
        <v>63.3</v>
      </c>
    </row>
    <row r="247" spans="1:6">
      <c r="A247" s="1" t="s">
        <v>17</v>
      </c>
      <c r="B247" s="1" t="s">
        <v>275</v>
      </c>
      <c r="C247" s="2">
        <v>2018</v>
      </c>
      <c r="D247" s="3" t="s">
        <v>4</v>
      </c>
      <c r="E247" s="3" t="s">
        <v>19</v>
      </c>
      <c r="F247" s="34">
        <v>73.599999999999994</v>
      </c>
    </row>
    <row r="248" spans="1:6">
      <c r="A248" s="1" t="s">
        <v>18</v>
      </c>
      <c r="B248" s="1" t="s">
        <v>276</v>
      </c>
      <c r="C248" s="2">
        <v>2018</v>
      </c>
      <c r="D248" s="3" t="s">
        <v>4</v>
      </c>
      <c r="E248" s="3" t="s">
        <v>19</v>
      </c>
      <c r="F248" s="34">
        <v>91.8</v>
      </c>
    </row>
    <row r="249" spans="1:6">
      <c r="A249" s="1" t="s">
        <v>19</v>
      </c>
      <c r="B249" s="1" t="s">
        <v>277</v>
      </c>
      <c r="C249" s="2">
        <v>2018</v>
      </c>
      <c r="D249" s="3" t="s">
        <v>4</v>
      </c>
      <c r="E249" s="3" t="s">
        <v>19</v>
      </c>
      <c r="F249" s="34">
        <v>81.900000000000006</v>
      </c>
    </row>
    <row r="250" spans="1:6">
      <c r="A250" s="1" t="s">
        <v>20</v>
      </c>
      <c r="B250" s="1" t="s">
        <v>278</v>
      </c>
      <c r="C250" s="2">
        <v>2018</v>
      </c>
      <c r="D250" s="3" t="s">
        <v>4</v>
      </c>
      <c r="E250" s="3" t="s">
        <v>19</v>
      </c>
      <c r="F250" s="34">
        <v>86.4</v>
      </c>
    </row>
    <row r="251" spans="1:6">
      <c r="A251" s="1" t="s">
        <v>21</v>
      </c>
      <c r="B251" s="1" t="s">
        <v>279</v>
      </c>
      <c r="C251" s="2">
        <v>2018</v>
      </c>
      <c r="D251" s="3" t="s">
        <v>4</v>
      </c>
      <c r="E251" s="3" t="s">
        <v>19</v>
      </c>
      <c r="F251" s="34">
        <v>83.5</v>
      </c>
    </row>
    <row r="252" spans="1:6">
      <c r="A252" s="1" t="s">
        <v>22</v>
      </c>
      <c r="B252" s="1" t="s">
        <v>280</v>
      </c>
      <c r="C252" s="2">
        <v>2018</v>
      </c>
      <c r="D252" s="3" t="s">
        <v>4</v>
      </c>
      <c r="E252" s="3" t="s">
        <v>19</v>
      </c>
      <c r="F252" s="34">
        <v>75.099999999999994</v>
      </c>
    </row>
    <row r="253" spans="1:6">
      <c r="A253" s="1" t="s">
        <v>23</v>
      </c>
      <c r="B253" s="1" t="s">
        <v>281</v>
      </c>
      <c r="C253" s="2">
        <v>2018</v>
      </c>
      <c r="D253" s="3" t="s">
        <v>4</v>
      </c>
      <c r="E253" s="3" t="s">
        <v>19</v>
      </c>
      <c r="F253" s="34">
        <v>76.599999999999994</v>
      </c>
    </row>
    <row r="254" spans="1:6">
      <c r="A254" s="1" t="s">
        <v>24</v>
      </c>
      <c r="B254" s="1" t="s">
        <v>282</v>
      </c>
      <c r="C254" s="2">
        <v>2018</v>
      </c>
      <c r="D254" s="3" t="s">
        <v>4</v>
      </c>
      <c r="E254" s="3" t="s">
        <v>19</v>
      </c>
      <c r="F254" s="34">
        <v>81.400000000000006</v>
      </c>
    </row>
    <row r="255" spans="1:6">
      <c r="A255" s="1" t="s">
        <v>25</v>
      </c>
      <c r="B255" s="1" t="s">
        <v>283</v>
      </c>
      <c r="C255" s="2">
        <v>2018</v>
      </c>
      <c r="D255" s="3" t="s">
        <v>4</v>
      </c>
      <c r="E255" s="3" t="s">
        <v>19</v>
      </c>
      <c r="F255" s="34">
        <v>62</v>
      </c>
    </row>
    <row r="256" spans="1:6">
      <c r="A256" s="1" t="s">
        <v>26</v>
      </c>
      <c r="B256" s="1" t="s">
        <v>284</v>
      </c>
      <c r="C256" s="2">
        <v>2018</v>
      </c>
      <c r="D256" s="3" t="s">
        <v>4</v>
      </c>
      <c r="E256" s="3" t="s">
        <v>19</v>
      </c>
      <c r="F256" s="34">
        <v>73.3</v>
      </c>
    </row>
    <row r="257" spans="1:6">
      <c r="A257" s="1" t="s">
        <v>27</v>
      </c>
      <c r="B257" s="1" t="s">
        <v>285</v>
      </c>
      <c r="C257" s="2">
        <v>2018</v>
      </c>
      <c r="D257" s="3" t="s">
        <v>4</v>
      </c>
      <c r="E257" s="3" t="s">
        <v>19</v>
      </c>
      <c r="F257" s="34">
        <v>81.3</v>
      </c>
    </row>
    <row r="258" spans="1:6">
      <c r="A258" s="1" t="s">
        <v>28</v>
      </c>
      <c r="B258" s="1" t="s">
        <v>286</v>
      </c>
      <c r="C258" s="2">
        <v>2018</v>
      </c>
      <c r="D258" s="3" t="s">
        <v>4</v>
      </c>
      <c r="E258" s="3" t="s">
        <v>19</v>
      </c>
      <c r="F258" s="34">
        <v>72.599999999999994</v>
      </c>
    </row>
    <row r="259" spans="1:6">
      <c r="A259" s="1" t="s">
        <v>29</v>
      </c>
      <c r="B259" s="1" t="s">
        <v>287</v>
      </c>
      <c r="C259" s="2">
        <v>2018</v>
      </c>
      <c r="D259" s="3" t="s">
        <v>4</v>
      </c>
      <c r="E259" s="3" t="s">
        <v>19</v>
      </c>
      <c r="F259" s="34">
        <v>66.900000000000006</v>
      </c>
    </row>
    <row r="260" spans="1:6">
      <c r="A260" s="1" t="s">
        <v>30</v>
      </c>
      <c r="B260" s="1" t="s">
        <v>288</v>
      </c>
      <c r="C260" s="2">
        <v>2018</v>
      </c>
      <c r="D260" s="3" t="s">
        <v>4</v>
      </c>
      <c r="E260" s="3" t="s">
        <v>19</v>
      </c>
      <c r="F260" s="34">
        <v>91.9</v>
      </c>
    </row>
    <row r="261" spans="1:6">
      <c r="A261" s="1" t="s">
        <v>31</v>
      </c>
      <c r="B261" s="1" t="s">
        <v>289</v>
      </c>
      <c r="C261" s="2">
        <v>2018</v>
      </c>
      <c r="D261" s="3" t="s">
        <v>4</v>
      </c>
      <c r="E261" s="3" t="s">
        <v>19</v>
      </c>
      <c r="F261" s="34">
        <v>86.4</v>
      </c>
    </row>
    <row r="262" spans="1:6">
      <c r="A262" s="1" t="s">
        <v>32</v>
      </c>
      <c r="B262" s="1" t="s">
        <v>290</v>
      </c>
      <c r="C262" s="2">
        <v>2018</v>
      </c>
      <c r="D262" s="3" t="s">
        <v>4</v>
      </c>
      <c r="E262" s="3" t="s">
        <v>19</v>
      </c>
      <c r="F262" s="34">
        <v>68.8</v>
      </c>
    </row>
    <row r="263" spans="1:6">
      <c r="A263" s="1" t="s">
        <v>33</v>
      </c>
      <c r="B263" s="1" t="s">
        <v>291</v>
      </c>
      <c r="C263" s="2">
        <v>2018</v>
      </c>
      <c r="D263" s="3" t="s">
        <v>4</v>
      </c>
      <c r="E263" s="3" t="s">
        <v>19</v>
      </c>
      <c r="F263" s="34">
        <v>88.8</v>
      </c>
    </row>
    <row r="264" spans="1:6">
      <c r="A264" s="1" t="s">
        <v>34</v>
      </c>
      <c r="B264" s="1" t="s">
        <v>292</v>
      </c>
      <c r="C264" s="2">
        <v>2018</v>
      </c>
      <c r="D264" s="3" t="s">
        <v>4</v>
      </c>
      <c r="E264" s="3" t="s">
        <v>19</v>
      </c>
      <c r="F264" s="34">
        <v>32.5</v>
      </c>
    </row>
    <row r="265" spans="1:6">
      <c r="A265" s="1" t="s">
        <v>35</v>
      </c>
      <c r="B265" s="1" t="s">
        <v>293</v>
      </c>
      <c r="C265" s="2">
        <v>2018</v>
      </c>
      <c r="D265" s="3" t="s">
        <v>4</v>
      </c>
      <c r="E265" s="3" t="s">
        <v>19</v>
      </c>
      <c r="F265" s="34">
        <v>89.5</v>
      </c>
    </row>
    <row r="266" spans="1:6">
      <c r="A266" s="3" t="s">
        <v>3</v>
      </c>
      <c r="B266" s="1" t="s">
        <v>261</v>
      </c>
      <c r="C266" s="35">
        <v>2019</v>
      </c>
      <c r="D266" s="3" t="s">
        <v>4</v>
      </c>
      <c r="E266" s="3" t="s">
        <v>19</v>
      </c>
      <c r="F266" s="34">
        <v>78.900000000000006</v>
      </c>
    </row>
    <row r="267" spans="1:6">
      <c r="A267" s="3" t="s">
        <v>4</v>
      </c>
      <c r="B267" s="1" t="s">
        <v>262</v>
      </c>
      <c r="C267" s="35">
        <v>2019</v>
      </c>
      <c r="D267" s="3" t="s">
        <v>4</v>
      </c>
      <c r="E267" s="3" t="s">
        <v>19</v>
      </c>
      <c r="F267" s="34">
        <v>56.4</v>
      </c>
    </row>
    <row r="268" spans="1:6">
      <c r="A268" s="1" t="s">
        <v>5</v>
      </c>
      <c r="B268" s="1" t="s">
        <v>263</v>
      </c>
      <c r="C268" s="35">
        <v>2019</v>
      </c>
      <c r="D268" s="3" t="s">
        <v>4</v>
      </c>
      <c r="E268" s="3" t="s">
        <v>19</v>
      </c>
      <c r="F268" s="34">
        <v>66.400000000000006</v>
      </c>
    </row>
    <row r="269" spans="1:6">
      <c r="A269" s="1" t="s">
        <v>6</v>
      </c>
      <c r="B269" s="1" t="s">
        <v>264</v>
      </c>
      <c r="C269" s="35">
        <v>2019</v>
      </c>
      <c r="D269" s="3" t="s">
        <v>4</v>
      </c>
      <c r="E269" s="3" t="s">
        <v>19</v>
      </c>
      <c r="F269" s="34">
        <v>48.2</v>
      </c>
    </row>
    <row r="270" spans="1:6">
      <c r="A270" s="1" t="s">
        <v>7</v>
      </c>
      <c r="B270" s="1" t="s">
        <v>265</v>
      </c>
      <c r="C270" s="35">
        <v>2019</v>
      </c>
      <c r="D270" s="3" t="s">
        <v>4</v>
      </c>
      <c r="E270" s="3" t="s">
        <v>19</v>
      </c>
      <c r="F270" s="34">
        <v>61</v>
      </c>
    </row>
    <row r="271" spans="1:6">
      <c r="A271" s="1" t="s">
        <v>8</v>
      </c>
      <c r="B271" s="1" t="s">
        <v>266</v>
      </c>
      <c r="C271" s="35">
        <v>2019</v>
      </c>
      <c r="D271" s="3" t="s">
        <v>4</v>
      </c>
      <c r="E271" s="3" t="s">
        <v>19</v>
      </c>
      <c r="F271" s="34">
        <v>57.1</v>
      </c>
    </row>
    <row r="272" spans="1:6">
      <c r="A272" s="1" t="s">
        <v>9</v>
      </c>
      <c r="B272" s="1" t="s">
        <v>267</v>
      </c>
      <c r="C272" s="35">
        <v>2019</v>
      </c>
      <c r="D272" s="3" t="s">
        <v>4</v>
      </c>
      <c r="E272" s="3" t="s">
        <v>19</v>
      </c>
      <c r="F272" s="34">
        <v>77.8</v>
      </c>
    </row>
    <row r="273" spans="1:6">
      <c r="A273" s="1" t="s">
        <v>10</v>
      </c>
      <c r="B273" s="1" t="s">
        <v>268</v>
      </c>
      <c r="C273" s="35">
        <v>2019</v>
      </c>
      <c r="D273" s="3" t="s">
        <v>4</v>
      </c>
      <c r="E273" s="3" t="s">
        <v>19</v>
      </c>
      <c r="F273" s="34">
        <v>68.8</v>
      </c>
    </row>
    <row r="274" spans="1:6">
      <c r="A274" s="1" t="s">
        <v>11</v>
      </c>
      <c r="B274" s="1" t="s">
        <v>269</v>
      </c>
      <c r="C274" s="35">
        <v>2019</v>
      </c>
      <c r="D274" s="3" t="s">
        <v>4</v>
      </c>
      <c r="E274" s="3" t="s">
        <v>19</v>
      </c>
      <c r="F274" s="34">
        <v>80.8</v>
      </c>
    </row>
    <row r="275" spans="1:6">
      <c r="A275" s="1" t="s">
        <v>12</v>
      </c>
      <c r="B275" s="1" t="s">
        <v>270</v>
      </c>
      <c r="C275" s="35">
        <v>2019</v>
      </c>
      <c r="D275" s="3" t="s">
        <v>4</v>
      </c>
      <c r="E275" s="3" t="s">
        <v>19</v>
      </c>
      <c r="F275" s="34">
        <v>89.2</v>
      </c>
    </row>
    <row r="276" spans="1:6">
      <c r="A276" s="1" t="s">
        <v>13</v>
      </c>
      <c r="B276" s="1" t="s">
        <v>271</v>
      </c>
      <c r="C276" s="35">
        <v>2019</v>
      </c>
      <c r="D276" s="3" t="s">
        <v>4</v>
      </c>
      <c r="E276" s="3" t="s">
        <v>19</v>
      </c>
      <c r="F276" s="34">
        <v>64.7</v>
      </c>
    </row>
    <row r="277" spans="1:6">
      <c r="A277" s="1" t="s">
        <v>14</v>
      </c>
      <c r="B277" s="1" t="s">
        <v>272</v>
      </c>
      <c r="C277" s="35">
        <v>2019</v>
      </c>
      <c r="D277" s="3" t="s">
        <v>4</v>
      </c>
      <c r="E277" s="3" t="s">
        <v>19</v>
      </c>
      <c r="F277" s="34">
        <v>88.8</v>
      </c>
    </row>
    <row r="278" spans="1:6">
      <c r="A278" s="1" t="s">
        <v>15</v>
      </c>
      <c r="B278" s="1" t="s">
        <v>273</v>
      </c>
      <c r="C278" s="35">
        <v>2019</v>
      </c>
      <c r="D278" s="3" t="s">
        <v>4</v>
      </c>
      <c r="E278" s="3" t="s">
        <v>19</v>
      </c>
      <c r="F278" s="34">
        <v>84.7</v>
      </c>
    </row>
    <row r="279" spans="1:6">
      <c r="A279" s="1" t="s">
        <v>16</v>
      </c>
      <c r="B279" s="1" t="s">
        <v>274</v>
      </c>
      <c r="C279" s="35">
        <v>2019</v>
      </c>
      <c r="D279" s="3" t="s">
        <v>4</v>
      </c>
      <c r="E279" s="3" t="s">
        <v>19</v>
      </c>
      <c r="F279" s="34">
        <v>65.5</v>
      </c>
    </row>
    <row r="280" spans="1:6">
      <c r="A280" s="1" t="s">
        <v>17</v>
      </c>
      <c r="B280" s="1" t="s">
        <v>275</v>
      </c>
      <c r="C280" s="35">
        <v>2019</v>
      </c>
      <c r="D280" s="3" t="s">
        <v>4</v>
      </c>
      <c r="E280" s="3" t="s">
        <v>19</v>
      </c>
      <c r="F280" s="34">
        <v>77.7</v>
      </c>
    </row>
    <row r="281" spans="1:6">
      <c r="A281" s="1" t="s">
        <v>18</v>
      </c>
      <c r="B281" s="1" t="s">
        <v>276</v>
      </c>
      <c r="C281" s="35">
        <v>2019</v>
      </c>
      <c r="D281" s="3" t="s">
        <v>4</v>
      </c>
      <c r="E281" s="3" t="s">
        <v>19</v>
      </c>
      <c r="F281" s="34">
        <v>88.8</v>
      </c>
    </row>
    <row r="282" spans="1:6">
      <c r="A282" s="1" t="s">
        <v>19</v>
      </c>
      <c r="B282" s="1" t="s">
        <v>277</v>
      </c>
      <c r="C282" s="35">
        <v>2019</v>
      </c>
      <c r="D282" s="3" t="s">
        <v>4</v>
      </c>
      <c r="E282" s="3" t="s">
        <v>19</v>
      </c>
      <c r="F282" s="34">
        <v>80.2</v>
      </c>
    </row>
    <row r="283" spans="1:6">
      <c r="A283" s="1" t="s">
        <v>20</v>
      </c>
      <c r="B283" s="1" t="s">
        <v>278</v>
      </c>
      <c r="C283" s="35">
        <v>2019</v>
      </c>
      <c r="D283" s="3" t="s">
        <v>4</v>
      </c>
      <c r="E283" s="3" t="s">
        <v>19</v>
      </c>
      <c r="F283" s="34">
        <v>88.5</v>
      </c>
    </row>
    <row r="284" spans="1:6">
      <c r="A284" s="1" t="s">
        <v>21</v>
      </c>
      <c r="B284" s="1" t="s">
        <v>279</v>
      </c>
      <c r="C284" s="35">
        <v>2019</v>
      </c>
      <c r="D284" s="3" t="s">
        <v>4</v>
      </c>
      <c r="E284" s="3" t="s">
        <v>19</v>
      </c>
      <c r="F284" s="34">
        <v>60.5</v>
      </c>
    </row>
    <row r="285" spans="1:6">
      <c r="A285" s="1" t="s">
        <v>22</v>
      </c>
      <c r="B285" s="1" t="s">
        <v>280</v>
      </c>
      <c r="C285" s="35">
        <v>2019</v>
      </c>
      <c r="D285" s="3" t="s">
        <v>4</v>
      </c>
      <c r="E285" s="3" t="s">
        <v>19</v>
      </c>
      <c r="F285" s="34">
        <v>81.7</v>
      </c>
    </row>
    <row r="286" spans="1:6">
      <c r="A286" s="1" t="s">
        <v>23</v>
      </c>
      <c r="B286" s="1" t="s">
        <v>281</v>
      </c>
      <c r="C286" s="35">
        <v>2019</v>
      </c>
      <c r="D286" s="3" t="s">
        <v>4</v>
      </c>
      <c r="E286" s="3" t="s">
        <v>19</v>
      </c>
      <c r="F286" s="34">
        <v>71.2</v>
      </c>
    </row>
    <row r="287" spans="1:6">
      <c r="A287" s="1" t="s">
        <v>24</v>
      </c>
      <c r="B287" s="1" t="s">
        <v>282</v>
      </c>
      <c r="C287" s="35">
        <v>2019</v>
      </c>
      <c r="D287" s="3" t="s">
        <v>4</v>
      </c>
      <c r="E287" s="3" t="s">
        <v>19</v>
      </c>
      <c r="F287" s="34">
        <v>87.7</v>
      </c>
    </row>
    <row r="288" spans="1:6">
      <c r="A288" s="1" t="s">
        <v>25</v>
      </c>
      <c r="B288" s="1" t="s">
        <v>283</v>
      </c>
      <c r="C288" s="35">
        <v>2019</v>
      </c>
      <c r="D288" s="3" t="s">
        <v>4</v>
      </c>
      <c r="E288" s="3" t="s">
        <v>19</v>
      </c>
      <c r="F288" s="34">
        <v>62</v>
      </c>
    </row>
    <row r="289" spans="1:6">
      <c r="A289" s="1" t="s">
        <v>26</v>
      </c>
      <c r="B289" s="1" t="s">
        <v>284</v>
      </c>
      <c r="C289" s="35">
        <v>2019</v>
      </c>
      <c r="D289" s="3" t="s">
        <v>4</v>
      </c>
      <c r="E289" s="3" t="s">
        <v>19</v>
      </c>
      <c r="F289" s="34">
        <v>82.1</v>
      </c>
    </row>
    <row r="290" spans="1:6">
      <c r="A290" s="1" t="s">
        <v>27</v>
      </c>
      <c r="B290" s="1" t="s">
        <v>285</v>
      </c>
      <c r="C290" s="35">
        <v>2019</v>
      </c>
      <c r="D290" s="3" t="s">
        <v>4</v>
      </c>
      <c r="E290" s="3" t="s">
        <v>19</v>
      </c>
      <c r="F290" s="34">
        <v>77.599999999999994</v>
      </c>
    </row>
    <row r="291" spans="1:6">
      <c r="A291" s="1" t="s">
        <v>28</v>
      </c>
      <c r="B291" s="1" t="s">
        <v>286</v>
      </c>
      <c r="C291" s="35">
        <v>2019</v>
      </c>
      <c r="D291" s="3" t="s">
        <v>4</v>
      </c>
      <c r="E291" s="3" t="s">
        <v>19</v>
      </c>
      <c r="F291" s="34">
        <v>64.599999999999994</v>
      </c>
    </row>
    <row r="292" spans="1:6">
      <c r="A292" s="1" t="s">
        <v>29</v>
      </c>
      <c r="B292" s="1" t="s">
        <v>287</v>
      </c>
      <c r="C292" s="35">
        <v>2019</v>
      </c>
      <c r="D292" s="3" t="s">
        <v>4</v>
      </c>
      <c r="E292" s="3" t="s">
        <v>19</v>
      </c>
      <c r="F292" s="34">
        <v>68.3</v>
      </c>
    </row>
    <row r="293" spans="1:6">
      <c r="A293" s="1" t="s">
        <v>30</v>
      </c>
      <c r="B293" s="1" t="s">
        <v>288</v>
      </c>
      <c r="C293" s="35">
        <v>2019</v>
      </c>
      <c r="D293" s="3" t="s">
        <v>4</v>
      </c>
      <c r="E293" s="3" t="s">
        <v>19</v>
      </c>
      <c r="F293" s="34">
        <v>90.2</v>
      </c>
    </row>
    <row r="294" spans="1:6">
      <c r="A294" s="1" t="s">
        <v>31</v>
      </c>
      <c r="B294" s="1" t="s">
        <v>289</v>
      </c>
      <c r="C294" s="35">
        <v>2019</v>
      </c>
      <c r="D294" s="3" t="s">
        <v>4</v>
      </c>
      <c r="E294" s="3" t="s">
        <v>19</v>
      </c>
      <c r="F294" s="34">
        <v>83.1</v>
      </c>
    </row>
    <row r="295" spans="1:6">
      <c r="A295" s="1" t="s">
        <v>32</v>
      </c>
      <c r="B295" s="1" t="s">
        <v>290</v>
      </c>
      <c r="C295" s="35">
        <v>2019</v>
      </c>
      <c r="D295" s="3" t="s">
        <v>4</v>
      </c>
      <c r="E295" s="3" t="s">
        <v>19</v>
      </c>
      <c r="F295" s="34">
        <v>69.400000000000006</v>
      </c>
    </row>
    <row r="296" spans="1:6">
      <c r="A296" s="1" t="s">
        <v>33</v>
      </c>
      <c r="B296" s="1" t="s">
        <v>291</v>
      </c>
      <c r="C296" s="35">
        <v>2019</v>
      </c>
      <c r="D296" s="3" t="s">
        <v>4</v>
      </c>
      <c r="E296" s="3" t="s">
        <v>19</v>
      </c>
      <c r="F296" s="34">
        <v>87.6</v>
      </c>
    </row>
    <row r="297" spans="1:6">
      <c r="A297" s="1" t="s">
        <v>34</v>
      </c>
      <c r="B297" s="1" t="s">
        <v>292</v>
      </c>
      <c r="C297" s="35">
        <v>2019</v>
      </c>
      <c r="D297" s="3" t="s">
        <v>4</v>
      </c>
      <c r="E297" s="3" t="s">
        <v>19</v>
      </c>
      <c r="F297" s="34">
        <v>37.5</v>
      </c>
    </row>
    <row r="298" spans="1:6">
      <c r="A298" s="1" t="s">
        <v>35</v>
      </c>
      <c r="B298" s="1" t="s">
        <v>293</v>
      </c>
      <c r="C298" s="35">
        <v>2019</v>
      </c>
      <c r="D298" s="3" t="s">
        <v>4</v>
      </c>
      <c r="E298" s="3" t="s">
        <v>19</v>
      </c>
      <c r="F298" s="34">
        <v>80.599999999999994</v>
      </c>
    </row>
    <row r="299" spans="1:6">
      <c r="A299" s="3" t="s">
        <v>3</v>
      </c>
      <c r="B299" s="1" t="s">
        <v>261</v>
      </c>
      <c r="C299" s="35">
        <v>2020</v>
      </c>
      <c r="D299" s="3" t="s">
        <v>4</v>
      </c>
      <c r="E299" s="3" t="s">
        <v>19</v>
      </c>
      <c r="F299" s="36">
        <v>78.599999999999994</v>
      </c>
    </row>
    <row r="300" spans="1:6">
      <c r="A300" s="3" t="s">
        <v>4</v>
      </c>
      <c r="B300" s="1" t="s">
        <v>262</v>
      </c>
      <c r="C300" s="35">
        <v>2020</v>
      </c>
      <c r="D300" s="3" t="s">
        <v>4</v>
      </c>
      <c r="E300" s="3" t="s">
        <v>19</v>
      </c>
      <c r="F300" s="37">
        <v>54.6</v>
      </c>
    </row>
    <row r="301" spans="1:6">
      <c r="A301" s="1" t="s">
        <v>5</v>
      </c>
      <c r="B301" s="1" t="s">
        <v>263</v>
      </c>
      <c r="C301" s="35">
        <v>2020</v>
      </c>
      <c r="D301" s="3" t="s">
        <v>4</v>
      </c>
      <c r="E301" s="3" t="s">
        <v>19</v>
      </c>
      <c r="F301" s="37">
        <v>64.2</v>
      </c>
    </row>
    <row r="302" spans="1:6">
      <c r="A302" s="1" t="s">
        <v>6</v>
      </c>
      <c r="B302" s="1" t="s">
        <v>264</v>
      </c>
      <c r="C302" s="35">
        <v>2020</v>
      </c>
      <c r="D302" s="3" t="s">
        <v>4</v>
      </c>
      <c r="E302" s="3" t="s">
        <v>19</v>
      </c>
      <c r="F302" s="37">
        <v>35.700000000000003</v>
      </c>
    </row>
    <row r="303" spans="1:6">
      <c r="A303" s="1" t="s">
        <v>7</v>
      </c>
      <c r="B303" s="1" t="s">
        <v>265</v>
      </c>
      <c r="C303" s="35">
        <v>2020</v>
      </c>
      <c r="D303" s="3" t="s">
        <v>4</v>
      </c>
      <c r="E303" s="3" t="s">
        <v>19</v>
      </c>
      <c r="F303" s="37">
        <v>56.1</v>
      </c>
    </row>
    <row r="304" spans="1:6">
      <c r="A304" s="1" t="s">
        <v>8</v>
      </c>
      <c r="B304" s="1" t="s">
        <v>266</v>
      </c>
      <c r="C304" s="35">
        <v>2020</v>
      </c>
      <c r="D304" s="3" t="s">
        <v>4</v>
      </c>
      <c r="E304" s="3" t="s">
        <v>19</v>
      </c>
      <c r="F304" s="37">
        <v>53</v>
      </c>
    </row>
    <row r="305" spans="1:6">
      <c r="A305" s="1" t="s">
        <v>9</v>
      </c>
      <c r="B305" s="1" t="s">
        <v>267</v>
      </c>
      <c r="C305" s="35">
        <v>2020</v>
      </c>
      <c r="D305" s="3" t="s">
        <v>4</v>
      </c>
      <c r="E305" s="3" t="s">
        <v>19</v>
      </c>
      <c r="F305" s="37">
        <v>73.3</v>
      </c>
    </row>
    <row r="306" spans="1:6">
      <c r="A306" s="1" t="s">
        <v>10</v>
      </c>
      <c r="B306" s="1" t="s">
        <v>268</v>
      </c>
      <c r="C306" s="35">
        <v>2020</v>
      </c>
      <c r="D306" s="3" t="s">
        <v>4</v>
      </c>
      <c r="E306" s="3" t="s">
        <v>19</v>
      </c>
      <c r="F306" s="37">
        <v>67</v>
      </c>
    </row>
    <row r="307" spans="1:6">
      <c r="A307" s="1" t="s">
        <v>11</v>
      </c>
      <c r="B307" s="1" t="s">
        <v>269</v>
      </c>
      <c r="C307" s="35">
        <v>2020</v>
      </c>
      <c r="D307" s="3" t="s">
        <v>4</v>
      </c>
      <c r="E307" s="3" t="s">
        <v>19</v>
      </c>
      <c r="F307" s="37">
        <v>75.7</v>
      </c>
    </row>
    <row r="308" spans="1:6">
      <c r="A308" s="1" t="s">
        <v>12</v>
      </c>
      <c r="B308" s="1" t="s">
        <v>270</v>
      </c>
      <c r="C308" s="35">
        <v>2020</v>
      </c>
      <c r="D308" s="3" t="s">
        <v>4</v>
      </c>
      <c r="E308" s="3" t="s">
        <v>19</v>
      </c>
      <c r="F308" s="37">
        <v>85.8</v>
      </c>
    </row>
    <row r="309" spans="1:6">
      <c r="A309" s="1" t="s">
        <v>13</v>
      </c>
      <c r="B309" s="1" t="s">
        <v>271</v>
      </c>
      <c r="C309" s="35">
        <v>2020</v>
      </c>
      <c r="D309" s="3" t="s">
        <v>4</v>
      </c>
      <c r="E309" s="3" t="s">
        <v>19</v>
      </c>
      <c r="F309" s="37">
        <v>54.3</v>
      </c>
    </row>
    <row r="310" spans="1:6">
      <c r="A310" s="1" t="s">
        <v>14</v>
      </c>
      <c r="B310" s="1" t="s">
        <v>272</v>
      </c>
      <c r="C310" s="35">
        <v>2020</v>
      </c>
      <c r="D310" s="3" t="s">
        <v>4</v>
      </c>
      <c r="E310" s="3" t="s">
        <v>19</v>
      </c>
      <c r="F310" s="37">
        <v>84.2</v>
      </c>
    </row>
    <row r="311" spans="1:6">
      <c r="A311" s="1" t="s">
        <v>15</v>
      </c>
      <c r="B311" s="1" t="s">
        <v>273</v>
      </c>
      <c r="C311" s="35">
        <v>2020</v>
      </c>
      <c r="D311" s="3" t="s">
        <v>4</v>
      </c>
      <c r="E311" s="3" t="s">
        <v>19</v>
      </c>
      <c r="F311" s="37">
        <v>88.5</v>
      </c>
    </row>
    <row r="312" spans="1:6">
      <c r="A312" s="1" t="s">
        <v>16</v>
      </c>
      <c r="B312" s="1" t="s">
        <v>274</v>
      </c>
      <c r="C312" s="35">
        <v>2020</v>
      </c>
      <c r="D312" s="3" t="s">
        <v>4</v>
      </c>
      <c r="E312" s="3" t="s">
        <v>19</v>
      </c>
      <c r="F312" s="37">
        <v>66.099999999999994</v>
      </c>
    </row>
    <row r="313" spans="1:6">
      <c r="A313" s="1" t="s">
        <v>17</v>
      </c>
      <c r="B313" s="1" t="s">
        <v>275</v>
      </c>
      <c r="C313" s="35">
        <v>2020</v>
      </c>
      <c r="D313" s="3" t="s">
        <v>4</v>
      </c>
      <c r="E313" s="3" t="s">
        <v>19</v>
      </c>
      <c r="F313" s="37">
        <v>83.1</v>
      </c>
    </row>
    <row r="314" spans="1:6">
      <c r="A314" s="1" t="s">
        <v>18</v>
      </c>
      <c r="B314" s="1" t="s">
        <v>276</v>
      </c>
      <c r="C314" s="35">
        <v>2020</v>
      </c>
      <c r="D314" s="3" t="s">
        <v>4</v>
      </c>
      <c r="E314" s="3" t="s">
        <v>19</v>
      </c>
      <c r="F314" s="37">
        <v>92.4</v>
      </c>
    </row>
    <row r="315" spans="1:6">
      <c r="A315" s="1" t="s">
        <v>19</v>
      </c>
      <c r="B315" s="1" t="s">
        <v>277</v>
      </c>
      <c r="C315" s="35">
        <v>2020</v>
      </c>
      <c r="D315" s="3" t="s">
        <v>4</v>
      </c>
      <c r="E315" s="3" t="s">
        <v>19</v>
      </c>
      <c r="F315" s="37">
        <v>83</v>
      </c>
    </row>
    <row r="316" spans="1:6">
      <c r="A316" s="1" t="s">
        <v>20</v>
      </c>
      <c r="B316" s="1" t="s">
        <v>278</v>
      </c>
      <c r="C316" s="35">
        <v>2020</v>
      </c>
      <c r="D316" s="3" t="s">
        <v>4</v>
      </c>
      <c r="E316" s="3" t="s">
        <v>19</v>
      </c>
      <c r="F316" s="37">
        <v>87.3</v>
      </c>
    </row>
    <row r="317" spans="1:6">
      <c r="A317" s="1" t="s">
        <v>21</v>
      </c>
      <c r="B317" s="1" t="s">
        <v>279</v>
      </c>
      <c r="C317" s="35">
        <v>2020</v>
      </c>
      <c r="D317" s="3" t="s">
        <v>4</v>
      </c>
      <c r="E317" s="3" t="s">
        <v>19</v>
      </c>
      <c r="F317" s="37">
        <v>52.4</v>
      </c>
    </row>
    <row r="318" spans="1:6">
      <c r="A318" s="1" t="s">
        <v>22</v>
      </c>
      <c r="B318" s="1" t="s">
        <v>280</v>
      </c>
      <c r="C318" s="35">
        <v>2020</v>
      </c>
      <c r="D318" s="3" t="s">
        <v>4</v>
      </c>
      <c r="E318" s="3" t="s">
        <v>19</v>
      </c>
      <c r="F318" s="37">
        <v>71.900000000000006</v>
      </c>
    </row>
    <row r="319" spans="1:6">
      <c r="A319" s="1" t="s">
        <v>23</v>
      </c>
      <c r="B319" s="1" t="s">
        <v>281</v>
      </c>
      <c r="C319" s="35">
        <v>2020</v>
      </c>
      <c r="D319" s="3" t="s">
        <v>4</v>
      </c>
      <c r="E319" s="3" t="s">
        <v>19</v>
      </c>
      <c r="F319" s="37">
        <v>75.3</v>
      </c>
    </row>
    <row r="320" spans="1:6">
      <c r="A320" s="1" t="s">
        <v>24</v>
      </c>
      <c r="B320" s="1" t="s">
        <v>282</v>
      </c>
      <c r="C320" s="35">
        <v>2020</v>
      </c>
      <c r="D320" s="3" t="s">
        <v>4</v>
      </c>
      <c r="E320" s="3" t="s">
        <v>19</v>
      </c>
      <c r="F320" s="37">
        <v>87.5</v>
      </c>
    </row>
    <row r="321" spans="1:6">
      <c r="A321" s="1" t="s">
        <v>25</v>
      </c>
      <c r="B321" s="1" t="s">
        <v>283</v>
      </c>
      <c r="C321" s="35">
        <v>2020</v>
      </c>
      <c r="D321" s="3" t="s">
        <v>4</v>
      </c>
      <c r="E321" s="3" t="s">
        <v>19</v>
      </c>
      <c r="F321" s="37">
        <v>48.9</v>
      </c>
    </row>
    <row r="322" spans="1:6">
      <c r="A322" s="1" t="s">
        <v>26</v>
      </c>
      <c r="B322" s="1" t="s">
        <v>284</v>
      </c>
      <c r="C322" s="35">
        <v>2020</v>
      </c>
      <c r="D322" s="3" t="s">
        <v>4</v>
      </c>
      <c r="E322" s="3" t="s">
        <v>19</v>
      </c>
      <c r="F322" s="37">
        <v>83.1</v>
      </c>
    </row>
    <row r="323" spans="1:6">
      <c r="A323" s="1" t="s">
        <v>27</v>
      </c>
      <c r="B323" s="1" t="s">
        <v>285</v>
      </c>
      <c r="C323" s="35">
        <v>2020</v>
      </c>
      <c r="D323" s="3" t="s">
        <v>4</v>
      </c>
      <c r="E323" s="3" t="s">
        <v>19</v>
      </c>
      <c r="F323" s="37">
        <v>80.2</v>
      </c>
    </row>
    <row r="324" spans="1:6">
      <c r="A324" s="1" t="s">
        <v>28</v>
      </c>
      <c r="B324" s="1" t="s">
        <v>286</v>
      </c>
      <c r="C324" s="35">
        <v>2020</v>
      </c>
      <c r="D324" s="3" t="s">
        <v>4</v>
      </c>
      <c r="E324" s="3" t="s">
        <v>19</v>
      </c>
      <c r="F324" s="37">
        <v>67.400000000000006</v>
      </c>
    </row>
    <row r="325" spans="1:6">
      <c r="A325" s="1" t="s">
        <v>29</v>
      </c>
      <c r="B325" s="1" t="s">
        <v>287</v>
      </c>
      <c r="C325" s="35">
        <v>2020</v>
      </c>
      <c r="D325" s="3" t="s">
        <v>4</v>
      </c>
      <c r="E325" s="3" t="s">
        <v>19</v>
      </c>
      <c r="F325" s="37">
        <v>68.400000000000006</v>
      </c>
    </row>
    <row r="326" spans="1:6">
      <c r="A326" s="1" t="s">
        <v>30</v>
      </c>
      <c r="B326" s="1" t="s">
        <v>288</v>
      </c>
      <c r="C326" s="35">
        <v>2020</v>
      </c>
      <c r="D326" s="3" t="s">
        <v>4</v>
      </c>
      <c r="E326" s="3" t="s">
        <v>19</v>
      </c>
      <c r="F326" s="37">
        <v>90.1</v>
      </c>
    </row>
    <row r="327" spans="1:6">
      <c r="A327" s="1" t="s">
        <v>31</v>
      </c>
      <c r="B327" s="1" t="s">
        <v>289</v>
      </c>
      <c r="C327" s="35">
        <v>2020</v>
      </c>
      <c r="D327" s="3" t="s">
        <v>4</v>
      </c>
      <c r="E327" s="3" t="s">
        <v>19</v>
      </c>
      <c r="F327" s="37">
        <v>79.8</v>
      </c>
    </row>
    <row r="328" spans="1:6">
      <c r="A328" s="1" t="s">
        <v>32</v>
      </c>
      <c r="B328" s="1" t="s">
        <v>290</v>
      </c>
      <c r="C328" s="35">
        <v>2020</v>
      </c>
      <c r="D328" s="3" t="s">
        <v>4</v>
      </c>
      <c r="E328" s="3" t="s">
        <v>19</v>
      </c>
      <c r="F328" s="37">
        <v>67.7</v>
      </c>
    </row>
    <row r="329" spans="1:6">
      <c r="A329" s="1" t="s">
        <v>33</v>
      </c>
      <c r="B329" s="1" t="s">
        <v>291</v>
      </c>
      <c r="C329" s="35">
        <v>2020</v>
      </c>
      <c r="D329" s="3" t="s">
        <v>4</v>
      </c>
      <c r="E329" s="3" t="s">
        <v>19</v>
      </c>
      <c r="F329" s="37">
        <v>86.1</v>
      </c>
    </row>
    <row r="330" spans="1:6">
      <c r="A330" s="1" t="s">
        <v>34</v>
      </c>
      <c r="B330" s="1" t="s">
        <v>292</v>
      </c>
      <c r="C330" s="35">
        <v>2020</v>
      </c>
      <c r="D330" s="3" t="s">
        <v>4</v>
      </c>
      <c r="E330" s="3" t="s">
        <v>19</v>
      </c>
      <c r="F330" s="37">
        <v>26.6</v>
      </c>
    </row>
    <row r="331" spans="1:6">
      <c r="A331" s="1" t="s">
        <v>35</v>
      </c>
      <c r="B331" s="1" t="s">
        <v>293</v>
      </c>
      <c r="C331" s="35">
        <v>2020</v>
      </c>
      <c r="D331" s="3" t="s">
        <v>4</v>
      </c>
      <c r="E331" s="3" t="s">
        <v>19</v>
      </c>
      <c r="F331" s="37">
        <v>84.8</v>
      </c>
    </row>
    <row r="332" spans="1:6">
      <c r="A332" s="3" t="s">
        <v>3</v>
      </c>
      <c r="B332" s="1" t="s">
        <v>261</v>
      </c>
      <c r="C332" s="35">
        <v>2021</v>
      </c>
      <c r="D332" s="3" t="s">
        <v>4</v>
      </c>
      <c r="E332" s="3" t="s">
        <v>19</v>
      </c>
      <c r="F332" s="38">
        <v>75.599999999999994</v>
      </c>
    </row>
    <row r="333" spans="1:6">
      <c r="A333" s="3" t="s">
        <v>4</v>
      </c>
      <c r="B333" s="1" t="s">
        <v>262</v>
      </c>
      <c r="C333" s="35">
        <v>2021</v>
      </c>
      <c r="D333" s="3" t="s">
        <v>4</v>
      </c>
      <c r="E333" s="3" t="s">
        <v>19</v>
      </c>
      <c r="F333" s="39">
        <v>51.5</v>
      </c>
    </row>
    <row r="334" spans="1:6">
      <c r="A334" s="1" t="s">
        <v>5</v>
      </c>
      <c r="B334" s="1" t="s">
        <v>263</v>
      </c>
      <c r="C334" s="35">
        <v>2021</v>
      </c>
      <c r="D334" s="3" t="s">
        <v>4</v>
      </c>
      <c r="E334" s="3" t="s">
        <v>19</v>
      </c>
      <c r="F334" s="39">
        <v>68.099999999999994</v>
      </c>
    </row>
    <row r="335" spans="1:6">
      <c r="A335" s="1" t="s">
        <v>6</v>
      </c>
      <c r="B335" s="1" t="s">
        <v>264</v>
      </c>
      <c r="C335" s="35">
        <v>2021</v>
      </c>
      <c r="D335" s="3" t="s">
        <v>4</v>
      </c>
      <c r="E335" s="3" t="s">
        <v>19</v>
      </c>
      <c r="F335" s="39">
        <v>34.299999999999997</v>
      </c>
    </row>
    <row r="336" spans="1:6">
      <c r="A336" s="1" t="s">
        <v>7</v>
      </c>
      <c r="B336" s="1" t="s">
        <v>265</v>
      </c>
      <c r="C336" s="35">
        <v>2021</v>
      </c>
      <c r="D336" s="3" t="s">
        <v>4</v>
      </c>
      <c r="E336" s="3" t="s">
        <v>19</v>
      </c>
      <c r="F336" s="39">
        <v>53.2</v>
      </c>
    </row>
    <row r="337" spans="1:6">
      <c r="A337" s="1" t="s">
        <v>8</v>
      </c>
      <c r="B337" s="1" t="s">
        <v>266</v>
      </c>
      <c r="C337" s="35">
        <v>2021</v>
      </c>
      <c r="D337" s="3" t="s">
        <v>4</v>
      </c>
      <c r="E337" s="3" t="s">
        <v>19</v>
      </c>
      <c r="F337" s="39">
        <v>53.4</v>
      </c>
    </row>
    <row r="338" spans="1:6">
      <c r="A338" s="1" t="s">
        <v>9</v>
      </c>
      <c r="B338" s="1" t="s">
        <v>267</v>
      </c>
      <c r="C338" s="35">
        <v>2021</v>
      </c>
      <c r="D338" s="3" t="s">
        <v>4</v>
      </c>
      <c r="E338" s="3" t="s">
        <v>19</v>
      </c>
      <c r="F338" s="39">
        <v>72.5</v>
      </c>
    </row>
    <row r="339" spans="1:6">
      <c r="A339" s="1" t="s">
        <v>10</v>
      </c>
      <c r="B339" s="1" t="s">
        <v>268</v>
      </c>
      <c r="C339" s="35">
        <v>2021</v>
      </c>
      <c r="D339" s="3" t="s">
        <v>4</v>
      </c>
      <c r="E339" s="3" t="s">
        <v>19</v>
      </c>
      <c r="F339" s="39">
        <v>66.7</v>
      </c>
    </row>
    <row r="340" spans="1:6">
      <c r="A340" s="1" t="s">
        <v>11</v>
      </c>
      <c r="B340" s="1" t="s">
        <v>269</v>
      </c>
      <c r="C340" s="35">
        <v>2021</v>
      </c>
      <c r="D340" s="3" t="s">
        <v>4</v>
      </c>
      <c r="E340" s="3" t="s">
        <v>19</v>
      </c>
      <c r="F340" s="39">
        <v>73.599999999999994</v>
      </c>
    </row>
    <row r="341" spans="1:6">
      <c r="A341" s="1" t="s">
        <v>12</v>
      </c>
      <c r="B341" s="1" t="s">
        <v>270</v>
      </c>
      <c r="C341" s="35">
        <v>2021</v>
      </c>
      <c r="D341" s="3" t="s">
        <v>4</v>
      </c>
      <c r="E341" s="3" t="s">
        <v>19</v>
      </c>
      <c r="F341" s="39">
        <v>85.3</v>
      </c>
    </row>
    <row r="342" spans="1:6">
      <c r="A342" s="1" t="s">
        <v>13</v>
      </c>
      <c r="B342" s="1" t="s">
        <v>271</v>
      </c>
      <c r="C342" s="35">
        <v>2021</v>
      </c>
      <c r="D342" s="3" t="s">
        <v>4</v>
      </c>
      <c r="E342" s="3" t="s">
        <v>19</v>
      </c>
      <c r="F342" s="39">
        <v>59.3</v>
      </c>
    </row>
    <row r="343" spans="1:6">
      <c r="A343" s="1" t="s">
        <v>14</v>
      </c>
      <c r="B343" s="1" t="s">
        <v>272</v>
      </c>
      <c r="C343" s="35">
        <v>2021</v>
      </c>
      <c r="D343" s="3" t="s">
        <v>4</v>
      </c>
      <c r="E343" s="3" t="s">
        <v>19</v>
      </c>
      <c r="F343" s="39">
        <v>84.3</v>
      </c>
    </row>
    <row r="344" spans="1:6">
      <c r="A344" s="1" t="s">
        <v>15</v>
      </c>
      <c r="B344" s="1" t="s">
        <v>273</v>
      </c>
      <c r="C344" s="35">
        <v>2021</v>
      </c>
      <c r="D344" s="3" t="s">
        <v>4</v>
      </c>
      <c r="E344" s="3" t="s">
        <v>19</v>
      </c>
      <c r="F344" s="39">
        <v>77.3</v>
      </c>
    </row>
    <row r="345" spans="1:6">
      <c r="A345" s="1" t="s">
        <v>16</v>
      </c>
      <c r="B345" s="1" t="s">
        <v>274</v>
      </c>
      <c r="C345" s="35">
        <v>2021</v>
      </c>
      <c r="D345" s="3" t="s">
        <v>4</v>
      </c>
      <c r="E345" s="3" t="s">
        <v>19</v>
      </c>
      <c r="F345" s="39">
        <v>65</v>
      </c>
    </row>
    <row r="346" spans="1:6">
      <c r="A346" s="1" t="s">
        <v>17</v>
      </c>
      <c r="B346" s="1" t="s">
        <v>275</v>
      </c>
      <c r="C346" s="35">
        <v>2021</v>
      </c>
      <c r="D346" s="3" t="s">
        <v>4</v>
      </c>
      <c r="E346" s="3" t="s">
        <v>19</v>
      </c>
      <c r="F346" s="39">
        <v>76</v>
      </c>
    </row>
    <row r="347" spans="1:6">
      <c r="A347" s="1" t="s">
        <v>18</v>
      </c>
      <c r="B347" s="1" t="s">
        <v>276</v>
      </c>
      <c r="C347" s="35">
        <v>2021</v>
      </c>
      <c r="D347" s="3" t="s">
        <v>4</v>
      </c>
      <c r="E347" s="3" t="s">
        <v>19</v>
      </c>
      <c r="F347" s="39">
        <v>91.3</v>
      </c>
    </row>
    <row r="348" spans="1:6">
      <c r="A348" s="1" t="s">
        <v>19</v>
      </c>
      <c r="B348" s="1" t="s">
        <v>277</v>
      </c>
      <c r="C348" s="35">
        <v>2021</v>
      </c>
      <c r="D348" s="3" t="s">
        <v>4</v>
      </c>
      <c r="E348" s="3" t="s">
        <v>19</v>
      </c>
      <c r="F348" s="39">
        <v>79.5</v>
      </c>
    </row>
    <row r="349" spans="1:6">
      <c r="A349" s="1" t="s">
        <v>20</v>
      </c>
      <c r="B349" s="1" t="s">
        <v>278</v>
      </c>
      <c r="C349" s="35">
        <v>2021</v>
      </c>
      <c r="D349" s="3" t="s">
        <v>4</v>
      </c>
      <c r="E349" s="3" t="s">
        <v>19</v>
      </c>
      <c r="F349" s="39">
        <v>86.6</v>
      </c>
    </row>
    <row r="350" spans="1:6">
      <c r="A350" s="1" t="s">
        <v>21</v>
      </c>
      <c r="B350" s="1" t="s">
        <v>279</v>
      </c>
      <c r="C350" s="35">
        <v>2021</v>
      </c>
      <c r="D350" s="3" t="s">
        <v>4</v>
      </c>
      <c r="E350" s="3" t="s">
        <v>19</v>
      </c>
      <c r="F350" s="39">
        <v>52.2</v>
      </c>
    </row>
    <row r="351" spans="1:6">
      <c r="A351" s="1" t="s">
        <v>22</v>
      </c>
      <c r="B351" s="1" t="s">
        <v>280</v>
      </c>
      <c r="C351" s="35">
        <v>2021</v>
      </c>
      <c r="D351" s="3" t="s">
        <v>4</v>
      </c>
      <c r="E351" s="3" t="s">
        <v>19</v>
      </c>
      <c r="F351" s="39">
        <v>61.2</v>
      </c>
    </row>
    <row r="352" spans="1:6">
      <c r="A352" s="1" t="s">
        <v>23</v>
      </c>
      <c r="B352" s="1" t="s">
        <v>281</v>
      </c>
      <c r="C352" s="35">
        <v>2021</v>
      </c>
      <c r="D352" s="3" t="s">
        <v>4</v>
      </c>
      <c r="E352" s="3" t="s">
        <v>19</v>
      </c>
      <c r="F352" s="39">
        <v>72.599999999999994</v>
      </c>
    </row>
    <row r="353" spans="1:6">
      <c r="A353" s="1" t="s">
        <v>24</v>
      </c>
      <c r="B353" s="1" t="s">
        <v>282</v>
      </c>
      <c r="C353" s="35">
        <v>2021</v>
      </c>
      <c r="D353" s="3" t="s">
        <v>4</v>
      </c>
      <c r="E353" s="3" t="s">
        <v>19</v>
      </c>
      <c r="F353" s="39">
        <v>85.6</v>
      </c>
    </row>
    <row r="354" spans="1:6">
      <c r="A354" s="1" t="s">
        <v>25</v>
      </c>
      <c r="B354" s="1" t="s">
        <v>283</v>
      </c>
      <c r="C354" s="35">
        <v>2021</v>
      </c>
      <c r="D354" s="3" t="s">
        <v>4</v>
      </c>
      <c r="E354" s="3" t="s">
        <v>19</v>
      </c>
      <c r="F354" s="39">
        <v>57.7</v>
      </c>
    </row>
    <row r="355" spans="1:6">
      <c r="A355" s="1" t="s">
        <v>26</v>
      </c>
      <c r="B355" s="1" t="s">
        <v>284</v>
      </c>
      <c r="C355" s="35">
        <v>2021</v>
      </c>
      <c r="D355" s="3" t="s">
        <v>4</v>
      </c>
      <c r="E355" s="3" t="s">
        <v>19</v>
      </c>
      <c r="F355" s="39">
        <v>75.8</v>
      </c>
    </row>
    <row r="356" spans="1:6">
      <c r="A356" s="1" t="s">
        <v>27</v>
      </c>
      <c r="B356" s="1" t="s">
        <v>285</v>
      </c>
      <c r="C356" s="35">
        <v>2021</v>
      </c>
      <c r="D356" s="3" t="s">
        <v>4</v>
      </c>
      <c r="E356" s="3" t="s">
        <v>19</v>
      </c>
      <c r="F356" s="39">
        <v>81.599999999999994</v>
      </c>
    </row>
    <row r="357" spans="1:6">
      <c r="A357" s="1" t="s">
        <v>28</v>
      </c>
      <c r="B357" s="1" t="s">
        <v>286</v>
      </c>
      <c r="C357" s="35">
        <v>2021</v>
      </c>
      <c r="D357" s="3" t="s">
        <v>4</v>
      </c>
      <c r="E357" s="3" t="s">
        <v>19</v>
      </c>
      <c r="F357" s="39">
        <v>60.3</v>
      </c>
    </row>
    <row r="358" spans="1:6">
      <c r="A358" s="1" t="s">
        <v>29</v>
      </c>
      <c r="B358" s="1" t="s">
        <v>287</v>
      </c>
      <c r="C358" s="35">
        <v>2021</v>
      </c>
      <c r="D358" s="3" t="s">
        <v>4</v>
      </c>
      <c r="E358" s="3" t="s">
        <v>19</v>
      </c>
      <c r="F358" s="39">
        <v>76.5</v>
      </c>
    </row>
    <row r="359" spans="1:6">
      <c r="A359" s="1" t="s">
        <v>30</v>
      </c>
      <c r="B359" s="1" t="s">
        <v>288</v>
      </c>
      <c r="C359" s="35">
        <v>2021</v>
      </c>
      <c r="D359" s="3" t="s">
        <v>4</v>
      </c>
      <c r="E359" s="3" t="s">
        <v>19</v>
      </c>
      <c r="F359" s="39">
        <v>84.8</v>
      </c>
    </row>
    <row r="360" spans="1:6">
      <c r="A360" s="1" t="s">
        <v>31</v>
      </c>
      <c r="B360" s="1" t="s">
        <v>289</v>
      </c>
      <c r="C360" s="35">
        <v>2021</v>
      </c>
      <c r="D360" s="3" t="s">
        <v>4</v>
      </c>
      <c r="E360" s="3" t="s">
        <v>19</v>
      </c>
      <c r="F360" s="39">
        <v>76.2</v>
      </c>
    </row>
    <row r="361" spans="1:6">
      <c r="A361" s="1" t="s">
        <v>32</v>
      </c>
      <c r="B361" s="1" t="s">
        <v>290</v>
      </c>
      <c r="C361" s="35">
        <v>2021</v>
      </c>
      <c r="D361" s="3" t="s">
        <v>4</v>
      </c>
      <c r="E361" s="3" t="s">
        <v>19</v>
      </c>
      <c r="F361" s="39">
        <v>63</v>
      </c>
    </row>
    <row r="362" spans="1:6">
      <c r="A362" s="1" t="s">
        <v>33</v>
      </c>
      <c r="B362" s="1" t="s">
        <v>291</v>
      </c>
      <c r="C362" s="35">
        <v>2021</v>
      </c>
      <c r="D362" s="3" t="s">
        <v>4</v>
      </c>
      <c r="E362" s="3" t="s">
        <v>19</v>
      </c>
      <c r="F362" s="39">
        <v>82.6</v>
      </c>
    </row>
    <row r="363" spans="1:6">
      <c r="A363" s="1" t="s">
        <v>34</v>
      </c>
      <c r="B363" s="1" t="s">
        <v>292</v>
      </c>
      <c r="C363" s="35">
        <v>2021</v>
      </c>
      <c r="D363" s="3" t="s">
        <v>4</v>
      </c>
      <c r="E363" s="3" t="s">
        <v>19</v>
      </c>
      <c r="F363" s="39">
        <v>27.2</v>
      </c>
    </row>
    <row r="364" spans="1:6">
      <c r="A364" s="1" t="s">
        <v>35</v>
      </c>
      <c r="B364" s="1" t="s">
        <v>293</v>
      </c>
      <c r="C364" s="35">
        <v>2021</v>
      </c>
      <c r="D364" s="3" t="s">
        <v>4</v>
      </c>
      <c r="E364" s="3" t="s">
        <v>19</v>
      </c>
      <c r="F364" s="39">
        <v>83.9</v>
      </c>
    </row>
    <row r="365" spans="1:6">
      <c r="A365" s="1"/>
    </row>
    <row r="366" spans="1:6">
      <c r="A366" s="1"/>
    </row>
    <row r="367" spans="1:6">
      <c r="A367" s="1"/>
    </row>
    <row r="368" spans="1:6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P364"/>
  <sheetViews>
    <sheetView workbookViewId="0"/>
  </sheetViews>
  <sheetFormatPr baseColWidth="10" defaultColWidth="14.5" defaultRowHeight="15.75" customHeight="1"/>
  <sheetData>
    <row r="1" spans="1:16" ht="15.75" customHeight="1">
      <c r="A1" s="8" t="s">
        <v>1</v>
      </c>
      <c r="B1" s="8" t="s">
        <v>259</v>
      </c>
      <c r="C1" s="8" t="s">
        <v>0</v>
      </c>
      <c r="D1" s="8" t="s">
        <v>36</v>
      </c>
      <c r="E1" s="8" t="s">
        <v>38</v>
      </c>
      <c r="F1" s="8" t="s">
        <v>260</v>
      </c>
      <c r="H1" s="40"/>
    </row>
    <row r="2" spans="1:16" ht="15.75" customHeight="1">
      <c r="A2" s="12" t="s">
        <v>4</v>
      </c>
      <c r="B2" s="8" t="s">
        <v>262</v>
      </c>
      <c r="C2" s="8">
        <v>2010</v>
      </c>
      <c r="D2" s="12" t="s">
        <v>5</v>
      </c>
      <c r="E2" s="12" t="s">
        <v>20</v>
      </c>
      <c r="F2" s="8">
        <v>62.373717699000103</v>
      </c>
      <c r="I2" s="81"/>
      <c r="J2" s="81"/>
      <c r="K2" s="81"/>
      <c r="L2" s="80"/>
      <c r="M2" s="80"/>
      <c r="N2" s="80"/>
      <c r="O2" s="80"/>
      <c r="P2" s="80"/>
    </row>
    <row r="3" spans="1:16" ht="15.75" customHeight="1">
      <c r="A3" s="12" t="s">
        <v>5</v>
      </c>
      <c r="B3" s="8" t="s">
        <v>263</v>
      </c>
      <c r="C3" s="8">
        <v>2010</v>
      </c>
      <c r="D3" s="12" t="s">
        <v>5</v>
      </c>
      <c r="E3" s="12" t="s">
        <v>20</v>
      </c>
      <c r="F3" s="8">
        <v>55.197261080054602</v>
      </c>
      <c r="I3" s="80"/>
      <c r="J3" s="80"/>
      <c r="K3" s="41"/>
      <c r="L3" s="41"/>
      <c r="M3" s="41"/>
      <c r="N3" s="41"/>
      <c r="O3" s="41"/>
      <c r="P3" s="41"/>
    </row>
    <row r="4" spans="1:16" ht="15.75" customHeight="1">
      <c r="A4" s="12" t="s">
        <v>6</v>
      </c>
      <c r="B4" s="8" t="s">
        <v>264</v>
      </c>
      <c r="C4" s="8">
        <v>2010</v>
      </c>
      <c r="D4" s="12" t="s">
        <v>5</v>
      </c>
      <c r="E4" s="12" t="s">
        <v>20</v>
      </c>
      <c r="F4" s="8">
        <v>65.067121359748796</v>
      </c>
      <c r="I4" s="80"/>
    </row>
    <row r="5" spans="1:16" ht="15.75" customHeight="1">
      <c r="A5" s="12" t="s">
        <v>7</v>
      </c>
      <c r="B5" s="8" t="s">
        <v>265</v>
      </c>
      <c r="C5" s="8">
        <v>2010</v>
      </c>
      <c r="D5" s="12" t="s">
        <v>5</v>
      </c>
      <c r="E5" s="12" t="s">
        <v>20</v>
      </c>
      <c r="F5" s="8">
        <v>67.016114171051797</v>
      </c>
      <c r="I5" s="80"/>
    </row>
    <row r="6" spans="1:16" ht="15.75" customHeight="1">
      <c r="A6" s="12" t="s">
        <v>10</v>
      </c>
      <c r="B6" s="8" t="s">
        <v>268</v>
      </c>
      <c r="C6" s="8">
        <v>2010</v>
      </c>
      <c r="D6" s="12" t="s">
        <v>5</v>
      </c>
      <c r="E6" s="12" t="s">
        <v>20</v>
      </c>
      <c r="F6" s="8">
        <v>75.131058451632796</v>
      </c>
      <c r="I6" s="80"/>
    </row>
    <row r="7" spans="1:16" ht="15.75" customHeight="1">
      <c r="A7" s="12" t="s">
        <v>11</v>
      </c>
      <c r="B7" s="8" t="s">
        <v>269</v>
      </c>
      <c r="C7" s="8">
        <v>2010</v>
      </c>
      <c r="D7" s="12" t="s">
        <v>5</v>
      </c>
      <c r="E7" s="12" t="s">
        <v>20</v>
      </c>
      <c r="F7" s="8">
        <v>57.725472359618699</v>
      </c>
      <c r="I7" s="80"/>
    </row>
    <row r="8" spans="1:16" ht="15.75" customHeight="1">
      <c r="A8" s="12" t="s">
        <v>8</v>
      </c>
      <c r="B8" s="8" t="s">
        <v>266</v>
      </c>
      <c r="C8" s="8">
        <v>2010</v>
      </c>
      <c r="D8" s="12" t="s">
        <v>5</v>
      </c>
      <c r="E8" s="12" t="s">
        <v>20</v>
      </c>
      <c r="F8" s="8">
        <v>68.531066682629003</v>
      </c>
      <c r="I8" s="80"/>
    </row>
    <row r="9" spans="1:16" ht="15.75" customHeight="1">
      <c r="A9" s="12" t="s">
        <v>9</v>
      </c>
      <c r="B9" s="8" t="s">
        <v>267</v>
      </c>
      <c r="C9" s="8">
        <v>2010</v>
      </c>
      <c r="D9" s="12" t="s">
        <v>5</v>
      </c>
      <c r="E9" s="12" t="s">
        <v>20</v>
      </c>
      <c r="F9" s="8">
        <v>64.628229107370402</v>
      </c>
      <c r="I9" s="80"/>
    </row>
    <row r="10" spans="1:16" ht="15.75" customHeight="1">
      <c r="A10" s="12" t="s">
        <v>12</v>
      </c>
      <c r="B10" s="8" t="s">
        <v>270</v>
      </c>
      <c r="C10" s="8">
        <v>2010</v>
      </c>
      <c r="D10" s="12" t="s">
        <v>5</v>
      </c>
      <c r="E10" s="12" t="s">
        <v>20</v>
      </c>
      <c r="F10" s="8">
        <v>76.522086629615103</v>
      </c>
      <c r="I10" s="80"/>
    </row>
    <row r="11" spans="1:16" ht="15.75" customHeight="1">
      <c r="A11" s="12" t="s">
        <v>13</v>
      </c>
      <c r="B11" s="8" t="s">
        <v>271</v>
      </c>
      <c r="C11" s="8">
        <v>2010</v>
      </c>
      <c r="D11" s="12" t="s">
        <v>5</v>
      </c>
      <c r="E11" s="12" t="s">
        <v>20</v>
      </c>
      <c r="F11" s="8">
        <v>63.797629618190903</v>
      </c>
      <c r="I11" s="80"/>
    </row>
    <row r="12" spans="1:16" ht="15.75" customHeight="1">
      <c r="A12" s="12" t="s">
        <v>14</v>
      </c>
      <c r="B12" s="8" t="s">
        <v>272</v>
      </c>
      <c r="C12" s="8">
        <v>2010</v>
      </c>
      <c r="D12" s="12" t="s">
        <v>5</v>
      </c>
      <c r="E12" s="12" t="s">
        <v>20</v>
      </c>
      <c r="F12" s="8">
        <v>68.688801990757199</v>
      </c>
      <c r="I12" s="80"/>
    </row>
    <row r="13" spans="1:16" ht="15.75" customHeight="1">
      <c r="A13" s="12" t="s">
        <v>15</v>
      </c>
      <c r="B13" s="8" t="s">
        <v>273</v>
      </c>
      <c r="C13" s="8">
        <v>2010</v>
      </c>
      <c r="D13" s="12" t="s">
        <v>5</v>
      </c>
      <c r="E13" s="12" t="s">
        <v>20</v>
      </c>
      <c r="F13" s="8">
        <v>78.941143610289203</v>
      </c>
      <c r="I13" s="80"/>
    </row>
    <row r="14" spans="1:16" ht="15.75" customHeight="1">
      <c r="A14" s="12" t="s">
        <v>16</v>
      </c>
      <c r="B14" s="8" t="s">
        <v>274</v>
      </c>
      <c r="C14" s="8">
        <v>2010</v>
      </c>
      <c r="D14" s="12" t="s">
        <v>5</v>
      </c>
      <c r="E14" s="12" t="s">
        <v>20</v>
      </c>
      <c r="F14" s="8">
        <v>71.400091729093404</v>
      </c>
      <c r="I14" s="80"/>
    </row>
    <row r="15" spans="1:16" ht="15.75" customHeight="1">
      <c r="A15" s="12" t="s">
        <v>17</v>
      </c>
      <c r="B15" s="8" t="s">
        <v>275</v>
      </c>
      <c r="C15" s="8">
        <v>2010</v>
      </c>
      <c r="D15" s="12" t="s">
        <v>5</v>
      </c>
      <c r="E15" s="12" t="s">
        <v>20</v>
      </c>
      <c r="F15" s="8">
        <v>69.025817707988296</v>
      </c>
      <c r="I15" s="80"/>
    </row>
    <row r="16" spans="1:16" ht="15.75" customHeight="1">
      <c r="A16" s="12" t="s">
        <v>18</v>
      </c>
      <c r="B16" s="8" t="s">
        <v>276</v>
      </c>
      <c r="C16" s="8">
        <v>2010</v>
      </c>
      <c r="D16" s="12" t="s">
        <v>5</v>
      </c>
      <c r="E16" s="12" t="s">
        <v>20</v>
      </c>
      <c r="F16" s="8">
        <v>61.989883030084101</v>
      </c>
      <c r="I16" s="80"/>
    </row>
    <row r="17" spans="1:9" ht="15.75" customHeight="1">
      <c r="A17" s="12" t="s">
        <v>19</v>
      </c>
      <c r="B17" s="8" t="s">
        <v>277</v>
      </c>
      <c r="C17" s="8">
        <v>2010</v>
      </c>
      <c r="D17" s="12" t="s">
        <v>5</v>
      </c>
      <c r="E17" s="12" t="s">
        <v>20</v>
      </c>
      <c r="F17" s="8">
        <v>65.946579679270997</v>
      </c>
      <c r="I17" s="80"/>
    </row>
    <row r="18" spans="1:9" ht="15.75" customHeight="1">
      <c r="A18" s="12" t="s">
        <v>20</v>
      </c>
      <c r="B18" s="8" t="s">
        <v>278</v>
      </c>
      <c r="C18" s="8">
        <v>2010</v>
      </c>
      <c r="D18" s="12" t="s">
        <v>5</v>
      </c>
      <c r="E18" s="12" t="s">
        <v>20</v>
      </c>
      <c r="F18" s="8">
        <v>65.016319406782202</v>
      </c>
      <c r="I18" s="80"/>
    </row>
    <row r="19" spans="1:9" ht="15.75" customHeight="1">
      <c r="A19" s="12" t="s">
        <v>21</v>
      </c>
      <c r="B19" s="8" t="s">
        <v>279</v>
      </c>
      <c r="C19" s="8">
        <v>2010</v>
      </c>
      <c r="D19" s="12" t="s">
        <v>5</v>
      </c>
      <c r="E19" s="12" t="s">
        <v>20</v>
      </c>
      <c r="F19" s="8">
        <v>67.192696051756499</v>
      </c>
      <c r="I19" s="80"/>
    </row>
    <row r="20" spans="1:9" ht="15.75" customHeight="1">
      <c r="A20" s="12" t="s">
        <v>22</v>
      </c>
      <c r="B20" s="8" t="s">
        <v>280</v>
      </c>
      <c r="C20" s="8">
        <v>2010</v>
      </c>
      <c r="D20" s="12" t="s">
        <v>5</v>
      </c>
      <c r="E20" s="12" t="s">
        <v>20</v>
      </c>
      <c r="F20" s="8">
        <v>73.767017138689695</v>
      </c>
      <c r="I20" s="80"/>
    </row>
    <row r="21" spans="1:9" ht="15.75" customHeight="1">
      <c r="A21" s="12" t="s">
        <v>23</v>
      </c>
      <c r="B21" s="8" t="s">
        <v>281</v>
      </c>
      <c r="C21" s="8">
        <v>2010</v>
      </c>
      <c r="D21" s="12" t="s">
        <v>5</v>
      </c>
      <c r="E21" s="12" t="s">
        <v>20</v>
      </c>
      <c r="F21" s="8">
        <v>72.116977717546206</v>
      </c>
      <c r="I21" s="80"/>
    </row>
    <row r="22" spans="1:9" ht="15.75" customHeight="1">
      <c r="A22" s="12" t="s">
        <v>24</v>
      </c>
      <c r="B22" s="8" t="s">
        <v>282</v>
      </c>
      <c r="C22" s="8">
        <v>2010</v>
      </c>
      <c r="D22" s="12" t="s">
        <v>5</v>
      </c>
      <c r="E22" s="12" t="s">
        <v>20</v>
      </c>
      <c r="F22" s="8">
        <v>72.600446875475498</v>
      </c>
      <c r="I22" s="80"/>
    </row>
    <row r="23" spans="1:9" ht="15.75" customHeight="1">
      <c r="A23" s="12" t="s">
        <v>25</v>
      </c>
      <c r="B23" s="8" t="s">
        <v>283</v>
      </c>
      <c r="C23" s="8">
        <v>2010</v>
      </c>
      <c r="D23" s="12" t="s">
        <v>5</v>
      </c>
      <c r="E23" s="12" t="s">
        <v>20</v>
      </c>
      <c r="F23" s="8">
        <v>72.642244738893197</v>
      </c>
      <c r="I23" s="80"/>
    </row>
    <row r="24" spans="1:9" ht="15.75" customHeight="1">
      <c r="A24" s="12" t="s">
        <v>26</v>
      </c>
      <c r="B24" s="8" t="s">
        <v>284</v>
      </c>
      <c r="C24" s="8">
        <v>2010</v>
      </c>
      <c r="D24" s="12" t="s">
        <v>5</v>
      </c>
      <c r="E24" s="12" t="s">
        <v>20</v>
      </c>
      <c r="F24" s="8">
        <v>60.951936308236697</v>
      </c>
      <c r="I24" s="80"/>
    </row>
    <row r="25" spans="1:9" ht="15.75" customHeight="1">
      <c r="A25" s="12" t="s">
        <v>27</v>
      </c>
      <c r="B25" s="8" t="s">
        <v>285</v>
      </c>
      <c r="C25" s="8">
        <v>2010</v>
      </c>
      <c r="D25" s="12" t="s">
        <v>5</v>
      </c>
      <c r="E25" s="12" t="s">
        <v>20</v>
      </c>
      <c r="F25" s="8">
        <v>79.330899566987298</v>
      </c>
      <c r="I25" s="80"/>
    </row>
    <row r="26" spans="1:9" ht="15.75" customHeight="1">
      <c r="A26" s="12" t="s">
        <v>28</v>
      </c>
      <c r="B26" s="8" t="s">
        <v>286</v>
      </c>
      <c r="C26" s="8">
        <v>2010</v>
      </c>
      <c r="D26" s="12" t="s">
        <v>5</v>
      </c>
      <c r="E26" s="12" t="s">
        <v>20</v>
      </c>
      <c r="F26" s="8">
        <v>70.355969740705703</v>
      </c>
      <c r="I26" s="80"/>
    </row>
    <row r="27" spans="1:9" ht="15.75" customHeight="1">
      <c r="A27" s="12" t="s">
        <v>29</v>
      </c>
      <c r="B27" s="8" t="s">
        <v>287</v>
      </c>
      <c r="C27" s="8">
        <v>2010</v>
      </c>
      <c r="D27" s="12" t="s">
        <v>5</v>
      </c>
      <c r="E27" s="12" t="s">
        <v>20</v>
      </c>
      <c r="F27" s="8">
        <v>59.575907820345797</v>
      </c>
      <c r="I27" s="80"/>
    </row>
    <row r="28" spans="1:9" ht="15.75" customHeight="1">
      <c r="A28" s="12" t="s">
        <v>30</v>
      </c>
      <c r="B28" s="8" t="s">
        <v>288</v>
      </c>
      <c r="C28" s="8">
        <v>2010</v>
      </c>
      <c r="D28" s="12" t="s">
        <v>5</v>
      </c>
      <c r="E28" s="12" t="s">
        <v>20</v>
      </c>
      <c r="F28" s="8">
        <v>81.693558871538599</v>
      </c>
      <c r="I28" s="80"/>
    </row>
    <row r="29" spans="1:9" ht="15.75" customHeight="1">
      <c r="A29" s="12" t="s">
        <v>31</v>
      </c>
      <c r="B29" s="8" t="s">
        <v>289</v>
      </c>
      <c r="C29" s="8">
        <v>2010</v>
      </c>
      <c r="D29" s="12" t="s">
        <v>5</v>
      </c>
      <c r="E29" s="12" t="s">
        <v>20</v>
      </c>
      <c r="F29" s="8">
        <v>60.855404087068301</v>
      </c>
      <c r="I29" s="80"/>
    </row>
    <row r="30" spans="1:9" ht="15.75" customHeight="1">
      <c r="A30" s="12" t="s">
        <v>32</v>
      </c>
      <c r="B30" s="8" t="s">
        <v>290</v>
      </c>
      <c r="C30" s="8">
        <v>2010</v>
      </c>
      <c r="D30" s="12" t="s">
        <v>5</v>
      </c>
      <c r="E30" s="12" t="s">
        <v>20</v>
      </c>
      <c r="F30" s="8">
        <v>69.680750921169405</v>
      </c>
      <c r="I30" s="80"/>
    </row>
    <row r="31" spans="1:9" ht="15.75" customHeight="1">
      <c r="A31" s="12" t="s">
        <v>33</v>
      </c>
      <c r="B31" s="8" t="s">
        <v>291</v>
      </c>
      <c r="C31" s="8">
        <v>2010</v>
      </c>
      <c r="D31" s="12" t="s">
        <v>5</v>
      </c>
      <c r="E31" s="12" t="s">
        <v>20</v>
      </c>
      <c r="F31" s="8">
        <v>59.674163783160303</v>
      </c>
      <c r="I31" s="80"/>
    </row>
    <row r="32" spans="1:9" ht="15.75" customHeight="1">
      <c r="A32" s="12" t="s">
        <v>34</v>
      </c>
      <c r="B32" s="8" t="s">
        <v>292</v>
      </c>
      <c r="C32" s="8">
        <v>2010</v>
      </c>
      <c r="D32" s="12" t="s">
        <v>5</v>
      </c>
      <c r="E32" s="12" t="s">
        <v>20</v>
      </c>
      <c r="F32" s="8">
        <v>75.963577854165095</v>
      </c>
      <c r="I32" s="80"/>
    </row>
    <row r="33" spans="1:9" ht="15.75" customHeight="1">
      <c r="A33" s="12" t="s">
        <v>35</v>
      </c>
      <c r="B33" s="8" t="s">
        <v>293</v>
      </c>
      <c r="C33" s="8">
        <v>2010</v>
      </c>
      <c r="D33" s="12" t="s">
        <v>5</v>
      </c>
      <c r="E33" s="12" t="s">
        <v>20</v>
      </c>
      <c r="F33" s="8">
        <v>70.242207267267901</v>
      </c>
      <c r="I33" s="80"/>
    </row>
    <row r="34" spans="1:9" ht="15.75" customHeight="1">
      <c r="A34" s="12" t="s">
        <v>3</v>
      </c>
      <c r="B34" s="8" t="s">
        <v>261</v>
      </c>
      <c r="C34" s="8">
        <v>2010</v>
      </c>
      <c r="D34" s="12" t="s">
        <v>5</v>
      </c>
      <c r="E34" s="12" t="s">
        <v>20</v>
      </c>
      <c r="F34" s="8">
        <v>68.120246869014593</v>
      </c>
      <c r="I34" s="80"/>
    </row>
    <row r="35" spans="1:9" ht="15.75" customHeight="1">
      <c r="A35" s="12" t="s">
        <v>4</v>
      </c>
      <c r="B35" s="8" t="s">
        <v>262</v>
      </c>
      <c r="C35" s="8">
        <v>2011</v>
      </c>
      <c r="D35" s="12" t="s">
        <v>5</v>
      </c>
      <c r="E35" s="12" t="s">
        <v>20</v>
      </c>
      <c r="F35" s="8">
        <v>61.953657428441602</v>
      </c>
      <c r="I35" s="80"/>
    </row>
    <row r="36" spans="1:9" ht="15.75" customHeight="1">
      <c r="A36" s="12" t="s">
        <v>5</v>
      </c>
      <c r="B36" s="8" t="s">
        <v>263</v>
      </c>
      <c r="C36" s="8">
        <v>2011</v>
      </c>
      <c r="D36" s="12" t="s">
        <v>5</v>
      </c>
      <c r="E36" s="12" t="s">
        <v>20</v>
      </c>
      <c r="F36" s="8">
        <v>55.763959800075199</v>
      </c>
      <c r="I36" s="80"/>
    </row>
    <row r="37" spans="1:9" ht="15.75" customHeight="1">
      <c r="A37" s="12" t="s">
        <v>6</v>
      </c>
      <c r="B37" s="8" t="s">
        <v>264</v>
      </c>
      <c r="C37" s="8">
        <v>2011</v>
      </c>
      <c r="D37" s="12" t="s">
        <v>5</v>
      </c>
      <c r="E37" s="12" t="s">
        <v>20</v>
      </c>
      <c r="F37" s="8">
        <v>66.095402082380502</v>
      </c>
      <c r="I37" s="80"/>
    </row>
    <row r="38" spans="1:9" ht="15.75" customHeight="1">
      <c r="A38" s="12" t="s">
        <v>7</v>
      </c>
      <c r="B38" s="8" t="s">
        <v>265</v>
      </c>
      <c r="C38" s="8">
        <v>2011</v>
      </c>
      <c r="D38" s="12" t="s">
        <v>5</v>
      </c>
      <c r="E38" s="12" t="s">
        <v>20</v>
      </c>
      <c r="F38" s="8">
        <v>68.088702451738996</v>
      </c>
      <c r="I38" s="80"/>
    </row>
    <row r="39" spans="1:9" ht="15.75" customHeight="1">
      <c r="A39" s="12" t="s">
        <v>10</v>
      </c>
      <c r="B39" s="8" t="s">
        <v>268</v>
      </c>
      <c r="C39" s="8">
        <v>2011</v>
      </c>
      <c r="D39" s="12" t="s">
        <v>5</v>
      </c>
      <c r="E39" s="12" t="s">
        <v>20</v>
      </c>
      <c r="F39" s="8">
        <v>76.3260265335458</v>
      </c>
      <c r="I39" s="80"/>
    </row>
    <row r="40" spans="1:9" ht="15.75" customHeight="1">
      <c r="A40" s="12" t="s">
        <v>11</v>
      </c>
      <c r="B40" s="8" t="s">
        <v>269</v>
      </c>
      <c r="C40" s="8">
        <v>2011</v>
      </c>
      <c r="D40" s="12" t="s">
        <v>5</v>
      </c>
      <c r="E40" s="12" t="s">
        <v>20</v>
      </c>
      <c r="F40" s="8">
        <v>59.086968533567102</v>
      </c>
      <c r="I40" s="80"/>
    </row>
    <row r="41" spans="1:9" ht="15.75" customHeight="1">
      <c r="A41" s="12" t="s">
        <v>8</v>
      </c>
      <c r="B41" s="8" t="s">
        <v>266</v>
      </c>
      <c r="C41" s="8">
        <v>2011</v>
      </c>
      <c r="D41" s="12" t="s">
        <v>5</v>
      </c>
      <c r="E41" s="12" t="s">
        <v>20</v>
      </c>
      <c r="F41" s="8">
        <v>70.927195462342596</v>
      </c>
      <c r="I41" s="80"/>
    </row>
    <row r="42" spans="1:9" ht="15.75" customHeight="1">
      <c r="A42" s="12" t="s">
        <v>9</v>
      </c>
      <c r="B42" s="8" t="s">
        <v>267</v>
      </c>
      <c r="C42" s="8">
        <v>2011</v>
      </c>
      <c r="D42" s="12" t="s">
        <v>5</v>
      </c>
      <c r="E42" s="12" t="s">
        <v>20</v>
      </c>
      <c r="F42" s="8">
        <v>64.079475911897106</v>
      </c>
      <c r="I42" s="80"/>
    </row>
    <row r="43" spans="1:9" ht="15.75" customHeight="1">
      <c r="A43" s="12" t="s">
        <v>12</v>
      </c>
      <c r="B43" s="8" t="s">
        <v>270</v>
      </c>
      <c r="C43" s="8">
        <v>2011</v>
      </c>
      <c r="D43" s="12" t="s">
        <v>5</v>
      </c>
      <c r="E43" s="12" t="s">
        <v>20</v>
      </c>
      <c r="F43" s="8">
        <v>77.055749695449094</v>
      </c>
      <c r="I43" s="80"/>
    </row>
    <row r="44" spans="1:9" ht="15.75" customHeight="1">
      <c r="A44" s="12" t="s">
        <v>13</v>
      </c>
      <c r="B44" s="8" t="s">
        <v>271</v>
      </c>
      <c r="C44" s="8">
        <v>2011</v>
      </c>
      <c r="D44" s="12" t="s">
        <v>5</v>
      </c>
      <c r="E44" s="12" t="s">
        <v>20</v>
      </c>
      <c r="F44" s="8">
        <v>63.515464115937597</v>
      </c>
      <c r="I44" s="80"/>
    </row>
    <row r="45" spans="1:9" ht="15.75" customHeight="1">
      <c r="A45" s="12" t="s">
        <v>14</v>
      </c>
      <c r="B45" s="8" t="s">
        <v>272</v>
      </c>
      <c r="C45" s="8">
        <v>2011</v>
      </c>
      <c r="D45" s="12" t="s">
        <v>5</v>
      </c>
      <c r="E45" s="12" t="s">
        <v>20</v>
      </c>
      <c r="F45" s="8">
        <v>66.853669939223906</v>
      </c>
      <c r="I45" s="80"/>
    </row>
    <row r="46" spans="1:9" ht="15.75" customHeight="1">
      <c r="A46" s="12" t="s">
        <v>15</v>
      </c>
      <c r="B46" s="8" t="s">
        <v>273</v>
      </c>
      <c r="C46" s="8">
        <v>2011</v>
      </c>
      <c r="D46" s="12" t="s">
        <v>5</v>
      </c>
      <c r="E46" s="12" t="s">
        <v>20</v>
      </c>
      <c r="F46" s="8">
        <v>79.599129418050097</v>
      </c>
      <c r="I46" s="80"/>
    </row>
    <row r="47" spans="1:9" ht="15.75" customHeight="1">
      <c r="A47" s="12" t="s">
        <v>16</v>
      </c>
      <c r="B47" s="8" t="s">
        <v>274</v>
      </c>
      <c r="C47" s="8">
        <v>2011</v>
      </c>
      <c r="D47" s="12" t="s">
        <v>5</v>
      </c>
      <c r="E47" s="12" t="s">
        <v>20</v>
      </c>
      <c r="F47" s="8">
        <v>71.615087040619002</v>
      </c>
      <c r="I47" s="80"/>
    </row>
    <row r="48" spans="1:9" ht="15.75" customHeight="1">
      <c r="A48" s="12" t="s">
        <v>17</v>
      </c>
      <c r="B48" s="8" t="s">
        <v>275</v>
      </c>
      <c r="C48" s="8">
        <v>2011</v>
      </c>
      <c r="D48" s="12" t="s">
        <v>5</v>
      </c>
      <c r="E48" s="12" t="s">
        <v>20</v>
      </c>
      <c r="F48" s="8">
        <v>68.967554625158797</v>
      </c>
      <c r="I48" s="80"/>
    </row>
    <row r="49" spans="1:9" ht="15.75" customHeight="1">
      <c r="A49" s="12" t="s">
        <v>18</v>
      </c>
      <c r="B49" s="8" t="s">
        <v>276</v>
      </c>
      <c r="C49" s="8">
        <v>2011</v>
      </c>
      <c r="D49" s="12" t="s">
        <v>5</v>
      </c>
      <c r="E49" s="12" t="s">
        <v>20</v>
      </c>
      <c r="F49" s="8">
        <v>63.608209606600902</v>
      </c>
      <c r="I49" s="80"/>
    </row>
    <row r="50" spans="1:9" ht="15.75" customHeight="1">
      <c r="A50" s="12" t="s">
        <v>19</v>
      </c>
      <c r="B50" s="8" t="s">
        <v>277</v>
      </c>
      <c r="C50" s="8">
        <v>2011</v>
      </c>
      <c r="D50" s="12" t="s">
        <v>5</v>
      </c>
      <c r="E50" s="12" t="s">
        <v>20</v>
      </c>
      <c r="F50" s="8">
        <v>67.778101823309896</v>
      </c>
      <c r="I50" s="80"/>
    </row>
    <row r="51" spans="1:9" ht="15.75" customHeight="1">
      <c r="A51" s="12" t="s">
        <v>20</v>
      </c>
      <c r="B51" s="8" t="s">
        <v>278</v>
      </c>
      <c r="C51" s="8">
        <v>2011</v>
      </c>
      <c r="D51" s="12" t="s">
        <v>5</v>
      </c>
      <c r="E51" s="12" t="s">
        <v>20</v>
      </c>
      <c r="F51" s="8">
        <v>66.546456941864605</v>
      </c>
      <c r="I51" s="80"/>
    </row>
    <row r="52" spans="1:9" ht="15.75" customHeight="1">
      <c r="A52" s="12" t="s">
        <v>21</v>
      </c>
      <c r="B52" s="8" t="s">
        <v>279</v>
      </c>
      <c r="C52" s="8">
        <v>2011</v>
      </c>
      <c r="D52" s="12" t="s">
        <v>5</v>
      </c>
      <c r="E52" s="12" t="s">
        <v>20</v>
      </c>
      <c r="F52" s="8">
        <v>67.672595085020703</v>
      </c>
      <c r="I52" s="80"/>
    </row>
    <row r="53" spans="1:9" ht="15.75" customHeight="1">
      <c r="A53" s="12" t="s">
        <v>22</v>
      </c>
      <c r="B53" s="8" t="s">
        <v>280</v>
      </c>
      <c r="C53" s="8">
        <v>2011</v>
      </c>
      <c r="D53" s="12" t="s">
        <v>5</v>
      </c>
      <c r="E53" s="12" t="s">
        <v>20</v>
      </c>
      <c r="F53" s="8">
        <v>73.898008499291706</v>
      </c>
      <c r="I53" s="80"/>
    </row>
    <row r="54" spans="1:9" ht="15.75" customHeight="1">
      <c r="A54" s="12" t="s">
        <v>23</v>
      </c>
      <c r="B54" s="8" t="s">
        <v>281</v>
      </c>
      <c r="C54" s="8">
        <v>2011</v>
      </c>
      <c r="D54" s="12" t="s">
        <v>5</v>
      </c>
      <c r="E54" s="12" t="s">
        <v>20</v>
      </c>
      <c r="F54" s="8">
        <v>74.909739061949494</v>
      </c>
      <c r="I54" s="80"/>
    </row>
    <row r="55" spans="1:9" ht="15.75" customHeight="1">
      <c r="A55" s="12" t="s">
        <v>24</v>
      </c>
      <c r="B55" s="8" t="s">
        <v>282</v>
      </c>
      <c r="C55" s="8">
        <v>2011</v>
      </c>
      <c r="D55" s="12" t="s">
        <v>5</v>
      </c>
      <c r="E55" s="12" t="s">
        <v>20</v>
      </c>
      <c r="F55" s="8">
        <v>71.792820584167004</v>
      </c>
      <c r="I55" s="80"/>
    </row>
    <row r="56" spans="1:9" ht="13">
      <c r="A56" s="12" t="s">
        <v>25</v>
      </c>
      <c r="B56" s="8" t="s">
        <v>283</v>
      </c>
      <c r="C56" s="8">
        <v>2011</v>
      </c>
      <c r="D56" s="12" t="s">
        <v>5</v>
      </c>
      <c r="E56" s="12" t="s">
        <v>20</v>
      </c>
      <c r="F56" s="8">
        <v>73.2926023188095</v>
      </c>
      <c r="I56" s="80"/>
    </row>
    <row r="57" spans="1:9" ht="13">
      <c r="A57" s="12" t="s">
        <v>26</v>
      </c>
      <c r="B57" s="8" t="s">
        <v>284</v>
      </c>
      <c r="C57" s="8">
        <v>2011</v>
      </c>
      <c r="D57" s="12" t="s">
        <v>5</v>
      </c>
      <c r="E57" s="12" t="s">
        <v>20</v>
      </c>
      <c r="F57" s="8">
        <v>60.608321307144799</v>
      </c>
      <c r="I57" s="80"/>
    </row>
    <row r="58" spans="1:9" ht="13">
      <c r="A58" s="12" t="s">
        <v>27</v>
      </c>
      <c r="B58" s="8" t="s">
        <v>285</v>
      </c>
      <c r="C58" s="8">
        <v>2011</v>
      </c>
      <c r="D58" s="12" t="s">
        <v>5</v>
      </c>
      <c r="E58" s="12" t="s">
        <v>20</v>
      </c>
      <c r="F58" s="8">
        <v>79.161253022833705</v>
      </c>
      <c r="I58" s="80"/>
    </row>
    <row r="59" spans="1:9" ht="13">
      <c r="A59" s="12" t="s">
        <v>28</v>
      </c>
      <c r="B59" s="8" t="s">
        <v>286</v>
      </c>
      <c r="C59" s="8">
        <v>2011</v>
      </c>
      <c r="D59" s="12" t="s">
        <v>5</v>
      </c>
      <c r="E59" s="12" t="s">
        <v>20</v>
      </c>
      <c r="F59" s="8">
        <v>70.966014520728805</v>
      </c>
      <c r="I59" s="80"/>
    </row>
    <row r="60" spans="1:9" ht="13">
      <c r="A60" s="12" t="s">
        <v>29</v>
      </c>
      <c r="B60" s="8" t="s">
        <v>287</v>
      </c>
      <c r="C60" s="8">
        <v>2011</v>
      </c>
      <c r="D60" s="12" t="s">
        <v>5</v>
      </c>
      <c r="E60" s="12" t="s">
        <v>20</v>
      </c>
      <c r="F60" s="8">
        <v>60.913081761803099</v>
      </c>
      <c r="I60" s="80"/>
    </row>
    <row r="61" spans="1:9" ht="13">
      <c r="A61" s="12" t="s">
        <v>30</v>
      </c>
      <c r="B61" s="8" t="s">
        <v>288</v>
      </c>
      <c r="C61" s="8">
        <v>2011</v>
      </c>
      <c r="D61" s="12" t="s">
        <v>5</v>
      </c>
      <c r="E61" s="12" t="s">
        <v>20</v>
      </c>
      <c r="F61" s="8">
        <v>81.101748715876994</v>
      </c>
      <c r="I61" s="80"/>
    </row>
    <row r="62" spans="1:9" ht="13">
      <c r="A62" s="12" t="s">
        <v>31</v>
      </c>
      <c r="B62" s="8" t="s">
        <v>289</v>
      </c>
      <c r="C62" s="8">
        <v>2011</v>
      </c>
      <c r="D62" s="12" t="s">
        <v>5</v>
      </c>
      <c r="E62" s="12" t="s">
        <v>20</v>
      </c>
      <c r="F62" s="8">
        <v>60.638270386465699</v>
      </c>
      <c r="I62" s="80"/>
    </row>
    <row r="63" spans="1:9" ht="13">
      <c r="A63" s="12" t="s">
        <v>32</v>
      </c>
      <c r="B63" s="8" t="s">
        <v>290</v>
      </c>
      <c r="C63" s="8">
        <v>2011</v>
      </c>
      <c r="D63" s="12" t="s">
        <v>5</v>
      </c>
      <c r="E63" s="12" t="s">
        <v>20</v>
      </c>
      <c r="F63" s="8">
        <v>69.206824062095706</v>
      </c>
      <c r="I63" s="80"/>
    </row>
    <row r="64" spans="1:9" ht="13">
      <c r="A64" s="12" t="s">
        <v>33</v>
      </c>
      <c r="B64" s="8" t="s">
        <v>291</v>
      </c>
      <c r="C64" s="8">
        <v>2011</v>
      </c>
      <c r="D64" s="12" t="s">
        <v>5</v>
      </c>
      <c r="E64" s="12" t="s">
        <v>20</v>
      </c>
      <c r="F64" s="8">
        <v>60.2341203766264</v>
      </c>
      <c r="I64" s="80"/>
    </row>
    <row r="65" spans="1:9" ht="13">
      <c r="A65" s="12" t="s">
        <v>34</v>
      </c>
      <c r="B65" s="8" t="s">
        <v>292</v>
      </c>
      <c r="C65" s="8">
        <v>2011</v>
      </c>
      <c r="D65" s="12" t="s">
        <v>5</v>
      </c>
      <c r="E65" s="12" t="s">
        <v>20</v>
      </c>
      <c r="F65" s="8">
        <v>75.9053141689798</v>
      </c>
      <c r="I65" s="80"/>
    </row>
    <row r="66" spans="1:9" ht="13">
      <c r="A66" s="12" t="s">
        <v>35</v>
      </c>
      <c r="B66" s="8" t="s">
        <v>293</v>
      </c>
      <c r="C66" s="8">
        <v>2011</v>
      </c>
      <c r="D66" s="12" t="s">
        <v>5</v>
      </c>
      <c r="E66" s="12" t="s">
        <v>20</v>
      </c>
      <c r="F66" s="8">
        <v>73.702041073189207</v>
      </c>
      <c r="I66" s="80"/>
    </row>
    <row r="67" spans="1:9" ht="13">
      <c r="A67" s="12" t="s">
        <v>3</v>
      </c>
      <c r="B67" s="8" t="s">
        <v>261</v>
      </c>
      <c r="C67" s="8">
        <v>2011</v>
      </c>
      <c r="D67" s="12" t="s">
        <v>5</v>
      </c>
      <c r="E67" s="12" t="s">
        <v>20</v>
      </c>
      <c r="F67" s="8">
        <v>68.747654929451201</v>
      </c>
      <c r="I67" s="80"/>
    </row>
    <row r="68" spans="1:9" ht="13">
      <c r="A68" s="12" t="s">
        <v>4</v>
      </c>
      <c r="B68" s="8" t="s">
        <v>262</v>
      </c>
      <c r="C68" s="8">
        <v>2012</v>
      </c>
      <c r="D68" s="12" t="s">
        <v>5</v>
      </c>
      <c r="E68" s="12" t="s">
        <v>20</v>
      </c>
      <c r="F68" s="8">
        <v>63.325436586534103</v>
      </c>
      <c r="I68" s="80"/>
    </row>
    <row r="69" spans="1:9" ht="13">
      <c r="A69" s="12" t="s">
        <v>5</v>
      </c>
      <c r="B69" s="8" t="s">
        <v>263</v>
      </c>
      <c r="C69" s="8">
        <v>2012</v>
      </c>
      <c r="D69" s="12" t="s">
        <v>5</v>
      </c>
      <c r="E69" s="12" t="s">
        <v>20</v>
      </c>
      <c r="F69" s="8">
        <v>58.939049474937804</v>
      </c>
      <c r="I69" s="80"/>
    </row>
    <row r="70" spans="1:9" ht="13">
      <c r="A70" s="12" t="s">
        <v>6</v>
      </c>
      <c r="B70" s="8" t="s">
        <v>264</v>
      </c>
      <c r="C70" s="8">
        <v>2012</v>
      </c>
      <c r="D70" s="12" t="s">
        <v>5</v>
      </c>
      <c r="E70" s="12" t="s">
        <v>20</v>
      </c>
      <c r="F70" s="8">
        <v>66.384525578433497</v>
      </c>
      <c r="I70" s="80"/>
    </row>
    <row r="71" spans="1:9" ht="13">
      <c r="A71" s="12" t="s">
        <v>7</v>
      </c>
      <c r="B71" s="8" t="s">
        <v>265</v>
      </c>
      <c r="C71" s="8">
        <v>2012</v>
      </c>
      <c r="D71" s="12" t="s">
        <v>5</v>
      </c>
      <c r="E71" s="12" t="s">
        <v>20</v>
      </c>
      <c r="F71" s="8">
        <v>68.331658291457302</v>
      </c>
      <c r="I71" s="80"/>
    </row>
    <row r="72" spans="1:9" ht="13">
      <c r="A72" s="12" t="s">
        <v>10</v>
      </c>
      <c r="B72" s="8" t="s">
        <v>268</v>
      </c>
      <c r="C72" s="8">
        <v>2012</v>
      </c>
      <c r="D72" s="12" t="s">
        <v>5</v>
      </c>
      <c r="E72" s="12" t="s">
        <v>20</v>
      </c>
      <c r="F72" s="8">
        <v>77.702219346821707</v>
      </c>
      <c r="I72" s="80"/>
    </row>
    <row r="73" spans="1:9" ht="13">
      <c r="A73" s="12" t="s">
        <v>11</v>
      </c>
      <c r="B73" s="8" t="s">
        <v>269</v>
      </c>
      <c r="C73" s="8">
        <v>2012</v>
      </c>
      <c r="D73" s="12" t="s">
        <v>5</v>
      </c>
      <c r="E73" s="12" t="s">
        <v>20</v>
      </c>
      <c r="F73" s="8">
        <v>60.146445524955297</v>
      </c>
      <c r="I73" s="80"/>
    </row>
    <row r="74" spans="1:9" ht="13">
      <c r="A74" s="12" t="s">
        <v>8</v>
      </c>
      <c r="B74" s="8" t="s">
        <v>266</v>
      </c>
      <c r="C74" s="8">
        <v>2012</v>
      </c>
      <c r="D74" s="12" t="s">
        <v>5</v>
      </c>
      <c r="E74" s="12" t="s">
        <v>20</v>
      </c>
      <c r="F74" s="8">
        <v>71.459154728560506</v>
      </c>
      <c r="I74" s="80"/>
    </row>
    <row r="75" spans="1:9" ht="13">
      <c r="A75" s="12" t="s">
        <v>9</v>
      </c>
      <c r="B75" s="8" t="s">
        <v>267</v>
      </c>
      <c r="C75" s="8">
        <v>2012</v>
      </c>
      <c r="D75" s="12" t="s">
        <v>5</v>
      </c>
      <c r="E75" s="12" t="s">
        <v>20</v>
      </c>
      <c r="F75" s="8">
        <v>63.469675599435803</v>
      </c>
      <c r="I75" s="80"/>
    </row>
    <row r="76" spans="1:9" ht="13">
      <c r="A76" s="12" t="s">
        <v>12</v>
      </c>
      <c r="B76" s="8" t="s">
        <v>270</v>
      </c>
      <c r="C76" s="8">
        <v>2012</v>
      </c>
      <c r="D76" s="12" t="s">
        <v>5</v>
      </c>
      <c r="E76" s="12" t="s">
        <v>20</v>
      </c>
      <c r="F76" s="8">
        <v>80.6260512293766</v>
      </c>
      <c r="I76" s="80"/>
    </row>
    <row r="77" spans="1:9" ht="13">
      <c r="A77" s="12" t="s">
        <v>13</v>
      </c>
      <c r="B77" s="8" t="s">
        <v>271</v>
      </c>
      <c r="C77" s="8">
        <v>2012</v>
      </c>
      <c r="D77" s="12" t="s">
        <v>5</v>
      </c>
      <c r="E77" s="12" t="s">
        <v>20</v>
      </c>
      <c r="F77" s="8">
        <v>64.829311134870906</v>
      </c>
      <c r="I77" s="80"/>
    </row>
    <row r="78" spans="1:9" ht="13">
      <c r="A78" s="12" t="s">
        <v>14</v>
      </c>
      <c r="B78" s="8" t="s">
        <v>272</v>
      </c>
      <c r="C78" s="8">
        <v>2012</v>
      </c>
      <c r="D78" s="12" t="s">
        <v>5</v>
      </c>
      <c r="E78" s="12" t="s">
        <v>20</v>
      </c>
      <c r="F78" s="8">
        <v>67.933108111970498</v>
      </c>
      <c r="I78" s="80"/>
    </row>
    <row r="79" spans="1:9" ht="13">
      <c r="A79" s="12" t="s">
        <v>15</v>
      </c>
      <c r="B79" s="8" t="s">
        <v>273</v>
      </c>
      <c r="C79" s="8">
        <v>2012</v>
      </c>
      <c r="D79" s="12" t="s">
        <v>5</v>
      </c>
      <c r="E79" s="12" t="s">
        <v>20</v>
      </c>
      <c r="F79" s="8">
        <v>80.010207853006904</v>
      </c>
      <c r="I79" s="80"/>
    </row>
    <row r="80" spans="1:9" ht="13">
      <c r="A80" s="12" t="s">
        <v>16</v>
      </c>
      <c r="B80" s="8" t="s">
        <v>274</v>
      </c>
      <c r="C80" s="8">
        <v>2012</v>
      </c>
      <c r="D80" s="12" t="s">
        <v>5</v>
      </c>
      <c r="E80" s="12" t="s">
        <v>20</v>
      </c>
      <c r="F80" s="8">
        <v>72.054611769313595</v>
      </c>
      <c r="I80" s="80"/>
    </row>
    <row r="81" spans="1:9" ht="13">
      <c r="A81" s="12" t="s">
        <v>17</v>
      </c>
      <c r="B81" s="8" t="s">
        <v>275</v>
      </c>
      <c r="C81" s="8">
        <v>2012</v>
      </c>
      <c r="D81" s="12" t="s">
        <v>5</v>
      </c>
      <c r="E81" s="12" t="s">
        <v>20</v>
      </c>
      <c r="F81" s="8">
        <v>69.587656291566901</v>
      </c>
      <c r="I81" s="80"/>
    </row>
    <row r="82" spans="1:9" ht="13">
      <c r="A82" s="12" t="s">
        <v>18</v>
      </c>
      <c r="B82" s="8" t="s">
        <v>276</v>
      </c>
      <c r="C82" s="8">
        <v>2012</v>
      </c>
      <c r="D82" s="12" t="s">
        <v>5</v>
      </c>
      <c r="E82" s="12" t="s">
        <v>20</v>
      </c>
      <c r="F82" s="8">
        <v>64.791957397876601</v>
      </c>
      <c r="I82" s="80"/>
    </row>
    <row r="83" spans="1:9" ht="13">
      <c r="A83" s="12" t="s">
        <v>19</v>
      </c>
      <c r="B83" s="8" t="s">
        <v>277</v>
      </c>
      <c r="C83" s="8">
        <v>2012</v>
      </c>
      <c r="D83" s="12" t="s">
        <v>5</v>
      </c>
      <c r="E83" s="12" t="s">
        <v>20</v>
      </c>
      <c r="F83" s="8">
        <v>67.444942005579193</v>
      </c>
      <c r="I83" s="80"/>
    </row>
    <row r="84" spans="1:9" ht="13">
      <c r="A84" s="12" t="s">
        <v>20</v>
      </c>
      <c r="B84" s="8" t="s">
        <v>278</v>
      </c>
      <c r="C84" s="8">
        <v>2012</v>
      </c>
      <c r="D84" s="12" t="s">
        <v>5</v>
      </c>
      <c r="E84" s="12" t="s">
        <v>20</v>
      </c>
      <c r="F84" s="8">
        <v>67.676607706698107</v>
      </c>
      <c r="I84" s="80"/>
    </row>
    <row r="85" spans="1:9" ht="13">
      <c r="A85" s="12" t="s">
        <v>21</v>
      </c>
      <c r="B85" s="8" t="s">
        <v>279</v>
      </c>
      <c r="C85" s="8">
        <v>2012</v>
      </c>
      <c r="D85" s="12" t="s">
        <v>5</v>
      </c>
      <c r="E85" s="12" t="s">
        <v>20</v>
      </c>
      <c r="F85" s="8">
        <v>68.858454249333704</v>
      </c>
      <c r="I85" s="80"/>
    </row>
    <row r="86" spans="1:9" ht="13">
      <c r="A86" s="12" t="s">
        <v>22</v>
      </c>
      <c r="B86" s="8" t="s">
        <v>280</v>
      </c>
      <c r="C86" s="8">
        <v>2012</v>
      </c>
      <c r="D86" s="12" t="s">
        <v>5</v>
      </c>
      <c r="E86" s="12" t="s">
        <v>20</v>
      </c>
      <c r="F86" s="8">
        <v>73.728103307664298</v>
      </c>
      <c r="I86" s="80"/>
    </row>
    <row r="87" spans="1:9" ht="13">
      <c r="A87" s="12" t="s">
        <v>23</v>
      </c>
      <c r="B87" s="8" t="s">
        <v>281</v>
      </c>
      <c r="C87" s="8">
        <v>2012</v>
      </c>
      <c r="D87" s="12" t="s">
        <v>5</v>
      </c>
      <c r="E87" s="12" t="s">
        <v>20</v>
      </c>
      <c r="F87" s="8">
        <v>78.208266719957393</v>
      </c>
      <c r="I87" s="80"/>
    </row>
    <row r="88" spans="1:9" ht="13">
      <c r="A88" s="12" t="s">
        <v>24</v>
      </c>
      <c r="B88" s="8" t="s">
        <v>282</v>
      </c>
      <c r="C88" s="8">
        <v>2012</v>
      </c>
      <c r="D88" s="12" t="s">
        <v>5</v>
      </c>
      <c r="E88" s="12" t="s">
        <v>20</v>
      </c>
      <c r="F88" s="8">
        <v>73.1667743864665</v>
      </c>
      <c r="I88" s="80"/>
    </row>
    <row r="89" spans="1:9" ht="13">
      <c r="A89" s="12" t="s">
        <v>25</v>
      </c>
      <c r="B89" s="8" t="s">
        <v>283</v>
      </c>
      <c r="C89" s="8">
        <v>2012</v>
      </c>
      <c r="D89" s="12" t="s">
        <v>5</v>
      </c>
      <c r="E89" s="12" t="s">
        <v>20</v>
      </c>
      <c r="F89" s="8">
        <v>74.293790316864005</v>
      </c>
      <c r="I89" s="80"/>
    </row>
    <row r="90" spans="1:9" ht="13">
      <c r="A90" s="12" t="s">
        <v>26</v>
      </c>
      <c r="B90" s="8" t="s">
        <v>284</v>
      </c>
      <c r="C90" s="8">
        <v>2012</v>
      </c>
      <c r="D90" s="12" t="s">
        <v>5</v>
      </c>
      <c r="E90" s="12" t="s">
        <v>20</v>
      </c>
      <c r="F90" s="8">
        <v>60.720117076474601</v>
      </c>
      <c r="I90" s="80"/>
    </row>
    <row r="91" spans="1:9" ht="13">
      <c r="A91" s="12" t="s">
        <v>27</v>
      </c>
      <c r="B91" s="8" t="s">
        <v>285</v>
      </c>
      <c r="C91" s="8">
        <v>2012</v>
      </c>
      <c r="D91" s="12" t="s">
        <v>5</v>
      </c>
      <c r="E91" s="12" t="s">
        <v>20</v>
      </c>
      <c r="F91" s="8">
        <v>80.571561425887396</v>
      </c>
      <c r="I91" s="80"/>
    </row>
    <row r="92" spans="1:9" ht="13">
      <c r="A92" s="12" t="s">
        <v>28</v>
      </c>
      <c r="B92" s="8" t="s">
        <v>286</v>
      </c>
      <c r="C92" s="8">
        <v>2012</v>
      </c>
      <c r="D92" s="12" t="s">
        <v>5</v>
      </c>
      <c r="E92" s="12" t="s">
        <v>20</v>
      </c>
      <c r="F92" s="8">
        <v>70.432135653992702</v>
      </c>
      <c r="I92" s="80"/>
    </row>
    <row r="93" spans="1:9" ht="13">
      <c r="A93" s="12" t="s">
        <v>29</v>
      </c>
      <c r="B93" s="8" t="s">
        <v>287</v>
      </c>
      <c r="C93" s="8">
        <v>2012</v>
      </c>
      <c r="D93" s="12" t="s">
        <v>5</v>
      </c>
      <c r="E93" s="12" t="s">
        <v>20</v>
      </c>
      <c r="F93" s="8">
        <v>62.249622610394397</v>
      </c>
      <c r="I93" s="80"/>
    </row>
    <row r="94" spans="1:9" ht="13">
      <c r="A94" s="12" t="s">
        <v>30</v>
      </c>
      <c r="B94" s="8" t="s">
        <v>288</v>
      </c>
      <c r="C94" s="8">
        <v>2012</v>
      </c>
      <c r="D94" s="12" t="s">
        <v>5</v>
      </c>
      <c r="E94" s="12" t="s">
        <v>20</v>
      </c>
      <c r="F94" s="8">
        <v>82.088962629375004</v>
      </c>
      <c r="I94" s="80"/>
    </row>
    <row r="95" spans="1:9" ht="13">
      <c r="A95" s="12" t="s">
        <v>31</v>
      </c>
      <c r="B95" s="8" t="s">
        <v>289</v>
      </c>
      <c r="C95" s="8">
        <v>2012</v>
      </c>
      <c r="D95" s="12" t="s">
        <v>5</v>
      </c>
      <c r="E95" s="12" t="s">
        <v>20</v>
      </c>
      <c r="F95" s="8">
        <v>61.620191413274902</v>
      </c>
      <c r="I95" s="80"/>
    </row>
    <row r="96" spans="1:9" ht="13">
      <c r="A96" s="12" t="s">
        <v>32</v>
      </c>
      <c r="B96" s="8" t="s">
        <v>290</v>
      </c>
      <c r="C96" s="8">
        <v>2012</v>
      </c>
      <c r="D96" s="12" t="s">
        <v>5</v>
      </c>
      <c r="E96" s="12" t="s">
        <v>20</v>
      </c>
      <c r="F96" s="8">
        <v>69.649584768077801</v>
      </c>
      <c r="I96" s="80"/>
    </row>
    <row r="97" spans="1:9" ht="13">
      <c r="A97" s="12" t="s">
        <v>33</v>
      </c>
      <c r="B97" s="8" t="s">
        <v>291</v>
      </c>
      <c r="C97" s="8">
        <v>2012</v>
      </c>
      <c r="D97" s="12" t="s">
        <v>5</v>
      </c>
      <c r="E97" s="12" t="s">
        <v>20</v>
      </c>
      <c r="F97" s="8">
        <v>60.378045262873499</v>
      </c>
      <c r="I97" s="80"/>
    </row>
    <row r="98" spans="1:9" ht="13">
      <c r="A98" s="12" t="s">
        <v>34</v>
      </c>
      <c r="B98" s="8" t="s">
        <v>292</v>
      </c>
      <c r="C98" s="8">
        <v>2012</v>
      </c>
      <c r="D98" s="12" t="s">
        <v>5</v>
      </c>
      <c r="E98" s="12" t="s">
        <v>20</v>
      </c>
      <c r="F98" s="8">
        <v>76.665993537964496</v>
      </c>
      <c r="I98" s="80"/>
    </row>
    <row r="99" spans="1:9" ht="13">
      <c r="A99" s="12" t="s">
        <v>35</v>
      </c>
      <c r="B99" s="8" t="s">
        <v>293</v>
      </c>
      <c r="C99" s="8">
        <v>2012</v>
      </c>
      <c r="D99" s="12" t="s">
        <v>5</v>
      </c>
      <c r="E99" s="12" t="s">
        <v>20</v>
      </c>
      <c r="F99" s="8">
        <v>75.2825773562042</v>
      </c>
      <c r="I99" s="80"/>
    </row>
    <row r="100" spans="1:9" ht="13">
      <c r="A100" s="12" t="s">
        <v>3</v>
      </c>
      <c r="B100" s="8" t="s">
        <v>261</v>
      </c>
      <c r="C100" s="8">
        <v>2012</v>
      </c>
      <c r="D100" s="12" t="s">
        <v>5</v>
      </c>
      <c r="E100" s="12" t="s">
        <v>20</v>
      </c>
      <c r="F100" s="8">
        <v>69.844803673485401</v>
      </c>
      <c r="I100" s="80"/>
    </row>
    <row r="101" spans="1:9" ht="13">
      <c r="A101" s="12" t="s">
        <v>4</v>
      </c>
      <c r="B101" s="8" t="s">
        <v>262</v>
      </c>
      <c r="C101" s="8">
        <v>2013</v>
      </c>
      <c r="D101" s="12" t="s">
        <v>5</v>
      </c>
      <c r="E101" s="12" t="s">
        <v>20</v>
      </c>
      <c r="F101" s="8">
        <v>64.909901181941507</v>
      </c>
      <c r="I101" s="80"/>
    </row>
    <row r="102" spans="1:9" ht="13">
      <c r="A102" s="12" t="s">
        <v>5</v>
      </c>
      <c r="B102" s="8" t="s">
        <v>263</v>
      </c>
      <c r="C102" s="8">
        <v>2013</v>
      </c>
      <c r="D102" s="12" t="s">
        <v>5</v>
      </c>
      <c r="E102" s="12" t="s">
        <v>20</v>
      </c>
      <c r="F102" s="8">
        <v>58.825037641564997</v>
      </c>
      <c r="I102" s="80"/>
    </row>
    <row r="103" spans="1:9" ht="13">
      <c r="A103" s="12" t="s">
        <v>6</v>
      </c>
      <c r="B103" s="8" t="s">
        <v>264</v>
      </c>
      <c r="C103" s="8">
        <v>2013</v>
      </c>
      <c r="D103" s="12" t="s">
        <v>5</v>
      </c>
      <c r="E103" s="12" t="s">
        <v>20</v>
      </c>
      <c r="F103" s="8">
        <v>69.332111052907294</v>
      </c>
    </row>
    <row r="104" spans="1:9" ht="13">
      <c r="A104" s="12" t="s">
        <v>7</v>
      </c>
      <c r="B104" s="8" t="s">
        <v>265</v>
      </c>
      <c r="C104" s="8">
        <v>2013</v>
      </c>
      <c r="D104" s="12" t="s">
        <v>5</v>
      </c>
      <c r="E104" s="12" t="s">
        <v>20</v>
      </c>
      <c r="F104" s="8">
        <v>69.065019660801497</v>
      </c>
    </row>
    <row r="105" spans="1:9" ht="13">
      <c r="A105" s="12" t="s">
        <v>10</v>
      </c>
      <c r="B105" s="8" t="s">
        <v>268</v>
      </c>
      <c r="C105" s="8">
        <v>2013</v>
      </c>
      <c r="D105" s="12" t="s">
        <v>5</v>
      </c>
      <c r="E105" s="12" t="s">
        <v>20</v>
      </c>
      <c r="F105" s="8">
        <v>79.177652475531403</v>
      </c>
    </row>
    <row r="106" spans="1:9" ht="13">
      <c r="A106" s="12" t="s">
        <v>11</v>
      </c>
      <c r="B106" s="8" t="s">
        <v>269</v>
      </c>
      <c r="C106" s="8">
        <v>2013</v>
      </c>
      <c r="D106" s="12" t="s">
        <v>5</v>
      </c>
      <c r="E106" s="12" t="s">
        <v>20</v>
      </c>
      <c r="F106" s="8">
        <v>61.638135880898098</v>
      </c>
    </row>
    <row r="107" spans="1:9" ht="13">
      <c r="A107" s="12" t="s">
        <v>8</v>
      </c>
      <c r="B107" s="8" t="s">
        <v>266</v>
      </c>
      <c r="C107" s="8">
        <v>2013</v>
      </c>
      <c r="D107" s="12" t="s">
        <v>5</v>
      </c>
      <c r="E107" s="12" t="s">
        <v>20</v>
      </c>
      <c r="F107" s="8">
        <v>72.604126580030197</v>
      </c>
    </row>
    <row r="108" spans="1:9" ht="13">
      <c r="A108" s="12" t="s">
        <v>9</v>
      </c>
      <c r="B108" s="8" t="s">
        <v>267</v>
      </c>
      <c r="C108" s="8">
        <v>2013</v>
      </c>
      <c r="D108" s="12" t="s">
        <v>5</v>
      </c>
      <c r="E108" s="12" t="s">
        <v>20</v>
      </c>
      <c r="F108" s="8">
        <v>62.697515446299498</v>
      </c>
    </row>
    <row r="109" spans="1:9" ht="13">
      <c r="A109" s="12" t="s">
        <v>12</v>
      </c>
      <c r="B109" s="8" t="s">
        <v>270</v>
      </c>
      <c r="C109" s="8">
        <v>2013</v>
      </c>
      <c r="D109" s="12" t="s">
        <v>5</v>
      </c>
      <c r="E109" s="12" t="s">
        <v>20</v>
      </c>
      <c r="F109" s="8">
        <v>81.284310206494695</v>
      </c>
    </row>
    <row r="110" spans="1:9" ht="13">
      <c r="A110" s="12" t="s">
        <v>13</v>
      </c>
      <c r="B110" s="8" t="s">
        <v>271</v>
      </c>
      <c r="C110" s="8">
        <v>2013</v>
      </c>
      <c r="D110" s="12" t="s">
        <v>5</v>
      </c>
      <c r="E110" s="12" t="s">
        <v>20</v>
      </c>
      <c r="F110" s="8">
        <v>65.313355888513001</v>
      </c>
    </row>
    <row r="111" spans="1:9" ht="13">
      <c r="A111" s="12" t="s">
        <v>14</v>
      </c>
      <c r="B111" s="8" t="s">
        <v>272</v>
      </c>
      <c r="C111" s="8">
        <v>2013</v>
      </c>
      <c r="D111" s="12" t="s">
        <v>5</v>
      </c>
      <c r="E111" s="12" t="s">
        <v>20</v>
      </c>
      <c r="F111" s="8">
        <v>68.510240537216006</v>
      </c>
    </row>
    <row r="112" spans="1:9" ht="13">
      <c r="A112" s="12" t="s">
        <v>15</v>
      </c>
      <c r="B112" s="8" t="s">
        <v>273</v>
      </c>
      <c r="C112" s="8">
        <v>2013</v>
      </c>
      <c r="D112" s="12" t="s">
        <v>5</v>
      </c>
      <c r="E112" s="12" t="s">
        <v>20</v>
      </c>
      <c r="F112" s="8">
        <v>81.5239460169593</v>
      </c>
    </row>
    <row r="113" spans="1:6" ht="13">
      <c r="A113" s="12" t="s">
        <v>16</v>
      </c>
      <c r="B113" s="8" t="s">
        <v>274</v>
      </c>
      <c r="C113" s="8">
        <v>2013</v>
      </c>
      <c r="D113" s="12" t="s">
        <v>5</v>
      </c>
      <c r="E113" s="12" t="s">
        <v>20</v>
      </c>
      <c r="F113" s="8">
        <v>73.371737812903703</v>
      </c>
    </row>
    <row r="114" spans="1:6" ht="13">
      <c r="A114" s="12" t="s">
        <v>17</v>
      </c>
      <c r="B114" s="8" t="s">
        <v>275</v>
      </c>
      <c r="C114" s="8">
        <v>2013</v>
      </c>
      <c r="D114" s="12" t="s">
        <v>5</v>
      </c>
      <c r="E114" s="12" t="s">
        <v>20</v>
      </c>
      <c r="F114" s="8">
        <v>69.833178148493005</v>
      </c>
    </row>
    <row r="115" spans="1:6" ht="13">
      <c r="A115" s="12" t="s">
        <v>18</v>
      </c>
      <c r="B115" s="8" t="s">
        <v>276</v>
      </c>
      <c r="C115" s="8">
        <v>2013</v>
      </c>
      <c r="D115" s="12" t="s">
        <v>5</v>
      </c>
      <c r="E115" s="12" t="s">
        <v>20</v>
      </c>
      <c r="F115" s="8">
        <v>65.508709232090794</v>
      </c>
    </row>
    <row r="116" spans="1:6" ht="13">
      <c r="A116" s="12" t="s">
        <v>19</v>
      </c>
      <c r="B116" s="8" t="s">
        <v>277</v>
      </c>
      <c r="C116" s="8">
        <v>2013</v>
      </c>
      <c r="D116" s="12" t="s">
        <v>5</v>
      </c>
      <c r="E116" s="12" t="s">
        <v>20</v>
      </c>
      <c r="F116" s="8">
        <v>69.424572090084794</v>
      </c>
    </row>
    <row r="117" spans="1:6" ht="13">
      <c r="A117" s="12" t="s">
        <v>20</v>
      </c>
      <c r="B117" s="8" t="s">
        <v>278</v>
      </c>
      <c r="C117" s="8">
        <v>2013</v>
      </c>
      <c r="D117" s="12" t="s">
        <v>5</v>
      </c>
      <c r="E117" s="12" t="s">
        <v>20</v>
      </c>
      <c r="F117" s="8">
        <v>67.872167321506495</v>
      </c>
    </row>
    <row r="118" spans="1:6" ht="13">
      <c r="A118" s="12" t="s">
        <v>21</v>
      </c>
      <c r="B118" s="8" t="s">
        <v>279</v>
      </c>
      <c r="C118" s="8">
        <v>2013</v>
      </c>
      <c r="D118" s="12" t="s">
        <v>5</v>
      </c>
      <c r="E118" s="12" t="s">
        <v>20</v>
      </c>
      <c r="F118" s="8">
        <v>69.5408930892943</v>
      </c>
    </row>
    <row r="119" spans="1:6" ht="13">
      <c r="A119" s="12" t="s">
        <v>22</v>
      </c>
      <c r="B119" s="8" t="s">
        <v>280</v>
      </c>
      <c r="C119" s="8">
        <v>2013</v>
      </c>
      <c r="D119" s="12" t="s">
        <v>5</v>
      </c>
      <c r="E119" s="12" t="s">
        <v>20</v>
      </c>
      <c r="F119" s="8">
        <v>74.400119416352595</v>
      </c>
    </row>
    <row r="120" spans="1:6" ht="13">
      <c r="A120" s="12" t="s">
        <v>23</v>
      </c>
      <c r="B120" s="8" t="s">
        <v>281</v>
      </c>
      <c r="C120" s="8">
        <v>2013</v>
      </c>
      <c r="D120" s="12" t="s">
        <v>5</v>
      </c>
      <c r="E120" s="12" t="s">
        <v>20</v>
      </c>
      <c r="F120" s="8">
        <v>80.777228737714594</v>
      </c>
    </row>
    <row r="121" spans="1:6" ht="13">
      <c r="A121" s="12" t="s">
        <v>24</v>
      </c>
      <c r="B121" s="8" t="s">
        <v>282</v>
      </c>
      <c r="C121" s="8">
        <v>2013</v>
      </c>
      <c r="D121" s="12" t="s">
        <v>5</v>
      </c>
      <c r="E121" s="12" t="s">
        <v>20</v>
      </c>
      <c r="F121" s="8">
        <v>74.284461634878397</v>
      </c>
    </row>
    <row r="122" spans="1:6" ht="13">
      <c r="A122" s="12" t="s">
        <v>25</v>
      </c>
      <c r="B122" s="8" t="s">
        <v>283</v>
      </c>
      <c r="C122" s="8">
        <v>2013</v>
      </c>
      <c r="D122" s="12" t="s">
        <v>5</v>
      </c>
      <c r="E122" s="12" t="s">
        <v>20</v>
      </c>
      <c r="F122" s="8">
        <v>75.379987333755494</v>
      </c>
    </row>
    <row r="123" spans="1:6" ht="13">
      <c r="A123" s="12" t="s">
        <v>26</v>
      </c>
      <c r="B123" s="8" t="s">
        <v>284</v>
      </c>
      <c r="C123" s="8">
        <v>2013</v>
      </c>
      <c r="D123" s="12" t="s">
        <v>5</v>
      </c>
      <c r="E123" s="12" t="s">
        <v>20</v>
      </c>
      <c r="F123" s="8">
        <v>61.676940570949803</v>
      </c>
    </row>
    <row r="124" spans="1:6" ht="13">
      <c r="A124" s="12" t="s">
        <v>27</v>
      </c>
      <c r="B124" s="8" t="s">
        <v>285</v>
      </c>
      <c r="C124" s="8">
        <v>2013</v>
      </c>
      <c r="D124" s="12" t="s">
        <v>5</v>
      </c>
      <c r="E124" s="12" t="s">
        <v>20</v>
      </c>
      <c r="F124" s="8">
        <v>82.231812028498297</v>
      </c>
    </row>
    <row r="125" spans="1:6" ht="13">
      <c r="A125" s="12" t="s">
        <v>28</v>
      </c>
      <c r="B125" s="8" t="s">
        <v>286</v>
      </c>
      <c r="C125" s="8">
        <v>2013</v>
      </c>
      <c r="D125" s="12" t="s">
        <v>5</v>
      </c>
      <c r="E125" s="12" t="s">
        <v>20</v>
      </c>
      <c r="F125" s="8">
        <v>70.780094149293902</v>
      </c>
    </row>
    <row r="126" spans="1:6" ht="13">
      <c r="A126" s="12" t="s">
        <v>29</v>
      </c>
      <c r="B126" s="8" t="s">
        <v>287</v>
      </c>
      <c r="C126" s="8">
        <v>2013</v>
      </c>
      <c r="D126" s="12" t="s">
        <v>5</v>
      </c>
      <c r="E126" s="12" t="s">
        <v>20</v>
      </c>
      <c r="F126" s="8">
        <v>63.470055599682297</v>
      </c>
    </row>
    <row r="127" spans="1:6" ht="13">
      <c r="A127" s="12" t="s">
        <v>30</v>
      </c>
      <c r="B127" s="8" t="s">
        <v>288</v>
      </c>
      <c r="C127" s="8">
        <v>2013</v>
      </c>
      <c r="D127" s="12" t="s">
        <v>5</v>
      </c>
      <c r="E127" s="12" t="s">
        <v>20</v>
      </c>
      <c r="F127" s="8">
        <v>84.395549354227001</v>
      </c>
    </row>
    <row r="128" spans="1:6" ht="13">
      <c r="A128" s="12" t="s">
        <v>31</v>
      </c>
      <c r="B128" s="8" t="s">
        <v>289</v>
      </c>
      <c r="C128" s="8">
        <v>2013</v>
      </c>
      <c r="D128" s="12" t="s">
        <v>5</v>
      </c>
      <c r="E128" s="12" t="s">
        <v>20</v>
      </c>
      <c r="F128" s="8">
        <v>62.035691569405202</v>
      </c>
    </row>
    <row r="129" spans="1:6" ht="13">
      <c r="A129" s="12" t="s">
        <v>32</v>
      </c>
      <c r="B129" s="8" t="s">
        <v>290</v>
      </c>
      <c r="C129" s="8">
        <v>2013</v>
      </c>
      <c r="D129" s="12" t="s">
        <v>5</v>
      </c>
      <c r="E129" s="12" t="s">
        <v>20</v>
      </c>
      <c r="F129" s="8">
        <v>70.551997725395694</v>
      </c>
    </row>
    <row r="130" spans="1:6" ht="13">
      <c r="A130" s="12" t="s">
        <v>33</v>
      </c>
      <c r="B130" s="8" t="s">
        <v>291</v>
      </c>
      <c r="C130" s="8">
        <v>2013</v>
      </c>
      <c r="D130" s="12" t="s">
        <v>5</v>
      </c>
      <c r="E130" s="12" t="s">
        <v>20</v>
      </c>
      <c r="F130" s="8">
        <v>61.8257536906114</v>
      </c>
    </row>
    <row r="131" spans="1:6" ht="13">
      <c r="A131" s="12" t="s">
        <v>34</v>
      </c>
      <c r="B131" s="8" t="s">
        <v>292</v>
      </c>
      <c r="C131" s="8">
        <v>2013</v>
      </c>
      <c r="D131" s="12" t="s">
        <v>5</v>
      </c>
      <c r="E131" s="12" t="s">
        <v>20</v>
      </c>
      <c r="F131" s="8">
        <v>77.6037400723351</v>
      </c>
    </row>
    <row r="132" spans="1:6" ht="13">
      <c r="A132" s="12" t="s">
        <v>35</v>
      </c>
      <c r="B132" s="8" t="s">
        <v>293</v>
      </c>
      <c r="C132" s="8">
        <v>2013</v>
      </c>
      <c r="D132" s="12" t="s">
        <v>5</v>
      </c>
      <c r="E132" s="12" t="s">
        <v>20</v>
      </c>
      <c r="F132" s="8">
        <v>76.006538465542903</v>
      </c>
    </row>
    <row r="133" spans="1:6" ht="13">
      <c r="A133" s="12" t="s">
        <v>3</v>
      </c>
      <c r="B133" s="8" t="s">
        <v>261</v>
      </c>
      <c r="C133" s="8">
        <v>2013</v>
      </c>
      <c r="D133" s="12" t="s">
        <v>5</v>
      </c>
      <c r="E133" s="12" t="s">
        <v>20</v>
      </c>
      <c r="F133" s="8">
        <v>70.860094253601901</v>
      </c>
    </row>
    <row r="134" spans="1:6" ht="13">
      <c r="A134" s="12" t="s">
        <v>4</v>
      </c>
      <c r="B134" s="8" t="s">
        <v>262</v>
      </c>
      <c r="C134" s="8">
        <v>2014</v>
      </c>
      <c r="D134" s="12" t="s">
        <v>5</v>
      </c>
      <c r="E134" s="12" t="s">
        <v>20</v>
      </c>
      <c r="F134" s="8">
        <v>65.410190984303696</v>
      </c>
    </row>
    <row r="135" spans="1:6" ht="13">
      <c r="A135" s="12" t="s">
        <v>5</v>
      </c>
      <c r="B135" s="8" t="s">
        <v>263</v>
      </c>
      <c r="C135" s="8">
        <v>2014</v>
      </c>
      <c r="D135" s="12" t="s">
        <v>5</v>
      </c>
      <c r="E135" s="12" t="s">
        <v>20</v>
      </c>
      <c r="F135" s="8">
        <v>59.340816393839098</v>
      </c>
    </row>
    <row r="136" spans="1:6" ht="13">
      <c r="A136" s="12" t="s">
        <v>6</v>
      </c>
      <c r="B136" s="8" t="s">
        <v>264</v>
      </c>
      <c r="C136" s="8">
        <v>2014</v>
      </c>
      <c r="D136" s="12" t="s">
        <v>5</v>
      </c>
      <c r="E136" s="12" t="s">
        <v>20</v>
      </c>
      <c r="F136" s="8">
        <v>68.668562564632893</v>
      </c>
    </row>
    <row r="137" spans="1:6" ht="13">
      <c r="A137" s="12" t="s">
        <v>7</v>
      </c>
      <c r="B137" s="8" t="s">
        <v>265</v>
      </c>
      <c r="C137" s="8">
        <v>2014</v>
      </c>
      <c r="D137" s="12" t="s">
        <v>5</v>
      </c>
      <c r="E137" s="12" t="s">
        <v>20</v>
      </c>
      <c r="F137" s="8">
        <v>70.769653332287007</v>
      </c>
    </row>
    <row r="138" spans="1:6" ht="13">
      <c r="A138" s="12" t="s">
        <v>10</v>
      </c>
      <c r="B138" s="8" t="s">
        <v>268</v>
      </c>
      <c r="C138" s="8">
        <v>2014</v>
      </c>
      <c r="D138" s="12" t="s">
        <v>5</v>
      </c>
      <c r="E138" s="12" t="s">
        <v>20</v>
      </c>
      <c r="F138" s="8">
        <v>78.764187611934503</v>
      </c>
    </row>
    <row r="139" spans="1:6" ht="13">
      <c r="A139" s="12" t="s">
        <v>11</v>
      </c>
      <c r="B139" s="8" t="s">
        <v>269</v>
      </c>
      <c r="C139" s="8">
        <v>2014</v>
      </c>
      <c r="D139" s="12" t="s">
        <v>5</v>
      </c>
      <c r="E139" s="12" t="s">
        <v>20</v>
      </c>
      <c r="F139" s="8">
        <v>61.492987246870399</v>
      </c>
    </row>
    <row r="140" spans="1:6" ht="13">
      <c r="A140" s="12" t="s">
        <v>8</v>
      </c>
      <c r="B140" s="8" t="s">
        <v>266</v>
      </c>
      <c r="C140" s="8">
        <v>2014</v>
      </c>
      <c r="D140" s="12" t="s">
        <v>5</v>
      </c>
      <c r="E140" s="12" t="s">
        <v>20</v>
      </c>
      <c r="F140" s="8">
        <v>70.993482078662893</v>
      </c>
    </row>
    <row r="141" spans="1:6" ht="13">
      <c r="A141" s="12" t="s">
        <v>9</v>
      </c>
      <c r="B141" s="8" t="s">
        <v>267</v>
      </c>
      <c r="C141" s="8">
        <v>2014</v>
      </c>
      <c r="D141" s="12" t="s">
        <v>5</v>
      </c>
      <c r="E141" s="12" t="s">
        <v>20</v>
      </c>
      <c r="F141" s="8">
        <v>64.521156393672598</v>
      </c>
    </row>
    <row r="142" spans="1:6" ht="13">
      <c r="A142" s="12" t="s">
        <v>12</v>
      </c>
      <c r="B142" s="8" t="s">
        <v>270</v>
      </c>
      <c r="C142" s="8">
        <v>2014</v>
      </c>
      <c r="D142" s="12" t="s">
        <v>5</v>
      </c>
      <c r="E142" s="12" t="s">
        <v>20</v>
      </c>
      <c r="F142" s="8">
        <v>82.733215562086301</v>
      </c>
    </row>
    <row r="143" spans="1:6" ht="13">
      <c r="A143" s="12" t="s">
        <v>13</v>
      </c>
      <c r="B143" s="8" t="s">
        <v>271</v>
      </c>
      <c r="C143" s="8">
        <v>2014</v>
      </c>
      <c r="D143" s="12" t="s">
        <v>5</v>
      </c>
      <c r="E143" s="12" t="s">
        <v>20</v>
      </c>
      <c r="F143" s="8">
        <v>66.416127332932007</v>
      </c>
    </row>
    <row r="144" spans="1:6" ht="13">
      <c r="A144" s="12" t="s">
        <v>14</v>
      </c>
      <c r="B144" s="8" t="s">
        <v>272</v>
      </c>
      <c r="C144" s="8">
        <v>2014</v>
      </c>
      <c r="D144" s="12" t="s">
        <v>5</v>
      </c>
      <c r="E144" s="12" t="s">
        <v>20</v>
      </c>
      <c r="F144" s="8">
        <v>69.350868212328095</v>
      </c>
    </row>
    <row r="145" spans="1:6" ht="13">
      <c r="A145" s="12" t="s">
        <v>15</v>
      </c>
      <c r="B145" s="8" t="s">
        <v>273</v>
      </c>
      <c r="C145" s="8">
        <v>2014</v>
      </c>
      <c r="D145" s="12" t="s">
        <v>5</v>
      </c>
      <c r="E145" s="12" t="s">
        <v>20</v>
      </c>
      <c r="F145" s="8">
        <v>83.131185587636395</v>
      </c>
    </row>
    <row r="146" spans="1:6" ht="13">
      <c r="A146" s="12" t="s">
        <v>16</v>
      </c>
      <c r="B146" s="8" t="s">
        <v>274</v>
      </c>
      <c r="C146" s="8">
        <v>2014</v>
      </c>
      <c r="D146" s="12" t="s">
        <v>5</v>
      </c>
      <c r="E146" s="12" t="s">
        <v>20</v>
      </c>
      <c r="F146" s="8">
        <v>73.351456596010394</v>
      </c>
    </row>
    <row r="147" spans="1:6" ht="13">
      <c r="A147" s="12" t="s">
        <v>17</v>
      </c>
      <c r="B147" s="8" t="s">
        <v>275</v>
      </c>
      <c r="C147" s="8">
        <v>2014</v>
      </c>
      <c r="D147" s="12" t="s">
        <v>5</v>
      </c>
      <c r="E147" s="12" t="s">
        <v>20</v>
      </c>
      <c r="F147" s="8">
        <v>69.839763932965894</v>
      </c>
    </row>
    <row r="148" spans="1:6" ht="13">
      <c r="A148" s="12" t="s">
        <v>18</v>
      </c>
      <c r="B148" s="8" t="s">
        <v>276</v>
      </c>
      <c r="C148" s="8">
        <v>2014</v>
      </c>
      <c r="D148" s="12" t="s">
        <v>5</v>
      </c>
      <c r="E148" s="12" t="s">
        <v>20</v>
      </c>
      <c r="F148" s="8">
        <v>67.015099782723794</v>
      </c>
    </row>
    <row r="149" spans="1:6" ht="13">
      <c r="A149" s="12" t="s">
        <v>19</v>
      </c>
      <c r="B149" s="8" t="s">
        <v>277</v>
      </c>
      <c r="C149" s="8">
        <v>2014</v>
      </c>
      <c r="D149" s="12" t="s">
        <v>5</v>
      </c>
      <c r="E149" s="12" t="s">
        <v>20</v>
      </c>
      <c r="F149" s="8">
        <v>71.573414125562195</v>
      </c>
    </row>
    <row r="150" spans="1:6" ht="13">
      <c r="A150" s="12" t="s">
        <v>20</v>
      </c>
      <c r="B150" s="8" t="s">
        <v>278</v>
      </c>
      <c r="C150" s="8">
        <v>2014</v>
      </c>
      <c r="D150" s="12" t="s">
        <v>5</v>
      </c>
      <c r="E150" s="12" t="s">
        <v>20</v>
      </c>
      <c r="F150" s="8">
        <v>68.249975141692403</v>
      </c>
    </row>
    <row r="151" spans="1:6" ht="13">
      <c r="A151" s="12" t="s">
        <v>21</v>
      </c>
      <c r="B151" s="8" t="s">
        <v>279</v>
      </c>
      <c r="C151" s="8">
        <v>2014</v>
      </c>
      <c r="D151" s="12" t="s">
        <v>5</v>
      </c>
      <c r="E151" s="12" t="s">
        <v>20</v>
      </c>
      <c r="F151" s="8">
        <v>68.560682479753297</v>
      </c>
    </row>
    <row r="152" spans="1:6" ht="13">
      <c r="A152" s="12" t="s">
        <v>22</v>
      </c>
      <c r="B152" s="8" t="s">
        <v>280</v>
      </c>
      <c r="C152" s="8">
        <v>2014</v>
      </c>
      <c r="D152" s="12" t="s">
        <v>5</v>
      </c>
      <c r="E152" s="12" t="s">
        <v>20</v>
      </c>
      <c r="F152" s="8">
        <v>74.3799876997859</v>
      </c>
    </row>
    <row r="153" spans="1:6" ht="13">
      <c r="A153" s="12" t="s">
        <v>23</v>
      </c>
      <c r="B153" s="8" t="s">
        <v>281</v>
      </c>
      <c r="C153" s="8">
        <v>2014</v>
      </c>
      <c r="D153" s="12" t="s">
        <v>5</v>
      </c>
      <c r="E153" s="12" t="s">
        <v>20</v>
      </c>
      <c r="F153" s="8">
        <v>79.821500638999098</v>
      </c>
    </row>
    <row r="154" spans="1:6" ht="13">
      <c r="A154" s="12" t="s">
        <v>24</v>
      </c>
      <c r="B154" s="8" t="s">
        <v>282</v>
      </c>
      <c r="C154" s="8">
        <v>2014</v>
      </c>
      <c r="D154" s="12" t="s">
        <v>5</v>
      </c>
      <c r="E154" s="12" t="s">
        <v>20</v>
      </c>
      <c r="F154" s="8">
        <v>74.853212864944993</v>
      </c>
    </row>
    <row r="155" spans="1:6" ht="13">
      <c r="A155" s="12" t="s">
        <v>25</v>
      </c>
      <c r="B155" s="8" t="s">
        <v>283</v>
      </c>
      <c r="C155" s="8">
        <v>2014</v>
      </c>
      <c r="D155" s="12" t="s">
        <v>5</v>
      </c>
      <c r="E155" s="12" t="s">
        <v>20</v>
      </c>
      <c r="F155" s="8">
        <v>75.262133209942306</v>
      </c>
    </row>
    <row r="156" spans="1:6" ht="13">
      <c r="A156" s="12" t="s">
        <v>26</v>
      </c>
      <c r="B156" s="8" t="s">
        <v>284</v>
      </c>
      <c r="C156" s="8">
        <v>2014</v>
      </c>
      <c r="D156" s="12" t="s">
        <v>5</v>
      </c>
      <c r="E156" s="12" t="s">
        <v>20</v>
      </c>
      <c r="F156" s="8">
        <v>61.933359392582602</v>
      </c>
    </row>
    <row r="157" spans="1:6" ht="13">
      <c r="A157" s="12" t="s">
        <v>27</v>
      </c>
      <c r="B157" s="8" t="s">
        <v>285</v>
      </c>
      <c r="C157" s="8">
        <v>2014</v>
      </c>
      <c r="D157" s="12" t="s">
        <v>5</v>
      </c>
      <c r="E157" s="12" t="s">
        <v>20</v>
      </c>
      <c r="F157" s="8">
        <v>82.454076844960298</v>
      </c>
    </row>
    <row r="158" spans="1:6" ht="13">
      <c r="A158" s="12" t="s">
        <v>28</v>
      </c>
      <c r="B158" s="8" t="s">
        <v>286</v>
      </c>
      <c r="C158" s="8">
        <v>2014</v>
      </c>
      <c r="D158" s="12" t="s">
        <v>5</v>
      </c>
      <c r="E158" s="12" t="s">
        <v>20</v>
      </c>
      <c r="F158" s="8">
        <v>69.857955076191104</v>
      </c>
    </row>
    <row r="159" spans="1:6" ht="13">
      <c r="A159" s="12" t="s">
        <v>29</v>
      </c>
      <c r="B159" s="8" t="s">
        <v>287</v>
      </c>
      <c r="C159" s="8">
        <v>2014</v>
      </c>
      <c r="D159" s="12" t="s">
        <v>5</v>
      </c>
      <c r="E159" s="12" t="s">
        <v>20</v>
      </c>
      <c r="F159" s="8">
        <v>63.009635824391196</v>
      </c>
    </row>
    <row r="160" spans="1:6" ht="13">
      <c r="A160" s="12" t="s">
        <v>30</v>
      </c>
      <c r="B160" s="8" t="s">
        <v>288</v>
      </c>
      <c r="C160" s="8">
        <v>2014</v>
      </c>
      <c r="D160" s="12" t="s">
        <v>5</v>
      </c>
      <c r="E160" s="12" t="s">
        <v>20</v>
      </c>
      <c r="F160" s="8">
        <v>87.373852557158301</v>
      </c>
    </row>
    <row r="161" spans="1:6" ht="13">
      <c r="A161" s="12" t="s">
        <v>31</v>
      </c>
      <c r="B161" s="8" t="s">
        <v>289</v>
      </c>
      <c r="C161" s="8">
        <v>2014</v>
      </c>
      <c r="D161" s="12" t="s">
        <v>5</v>
      </c>
      <c r="E161" s="12" t="s">
        <v>20</v>
      </c>
      <c r="F161" s="8">
        <v>63.135621718099301</v>
      </c>
    </row>
    <row r="162" spans="1:6" ht="13">
      <c r="A162" s="12" t="s">
        <v>32</v>
      </c>
      <c r="B162" s="8" t="s">
        <v>290</v>
      </c>
      <c r="C162" s="8">
        <v>2014</v>
      </c>
      <c r="D162" s="12" t="s">
        <v>5</v>
      </c>
      <c r="E162" s="12" t="s">
        <v>20</v>
      </c>
      <c r="F162" s="8">
        <v>70.995629868896103</v>
      </c>
    </row>
    <row r="163" spans="1:6" ht="13">
      <c r="A163" s="12" t="s">
        <v>33</v>
      </c>
      <c r="B163" s="8" t="s">
        <v>291</v>
      </c>
      <c r="C163" s="8">
        <v>2014</v>
      </c>
      <c r="D163" s="12" t="s">
        <v>5</v>
      </c>
      <c r="E163" s="12" t="s">
        <v>20</v>
      </c>
      <c r="F163" s="8">
        <v>62.165750611784297</v>
      </c>
    </row>
    <row r="164" spans="1:6" ht="13">
      <c r="A164" s="12" t="s">
        <v>34</v>
      </c>
      <c r="B164" s="8" t="s">
        <v>292</v>
      </c>
      <c r="C164" s="8">
        <v>2014</v>
      </c>
      <c r="D164" s="12" t="s">
        <v>5</v>
      </c>
      <c r="E164" s="12" t="s">
        <v>20</v>
      </c>
      <c r="F164" s="8">
        <v>77.861412441886202</v>
      </c>
    </row>
    <row r="165" spans="1:6" ht="13">
      <c r="A165" s="12" t="s">
        <v>35</v>
      </c>
      <c r="B165" s="8" t="s">
        <v>293</v>
      </c>
      <c r="C165" s="8">
        <v>2014</v>
      </c>
      <c r="D165" s="12" t="s">
        <v>5</v>
      </c>
      <c r="E165" s="12" t="s">
        <v>20</v>
      </c>
      <c r="F165" s="8">
        <v>76.7602784492328</v>
      </c>
    </row>
    <row r="166" spans="1:6" ht="13">
      <c r="A166" s="12" t="s">
        <v>3</v>
      </c>
      <c r="B166" s="8" t="s">
        <v>261</v>
      </c>
      <c r="C166" s="8">
        <v>2014</v>
      </c>
      <c r="D166" s="12" t="s">
        <v>5</v>
      </c>
      <c r="E166" s="12" t="s">
        <v>20</v>
      </c>
      <c r="F166" s="8">
        <v>71.409875418680997</v>
      </c>
    </row>
    <row r="167" spans="1:6" ht="13">
      <c r="A167" s="12" t="s">
        <v>4</v>
      </c>
      <c r="B167" s="8" t="s">
        <v>262</v>
      </c>
      <c r="C167" s="8">
        <v>2015</v>
      </c>
      <c r="D167" s="12" t="s">
        <v>5</v>
      </c>
      <c r="E167" s="12" t="s">
        <v>20</v>
      </c>
      <c r="F167" s="8">
        <v>65.389463394556799</v>
      </c>
    </row>
    <row r="168" spans="1:6" ht="13">
      <c r="A168" s="12" t="s">
        <v>5</v>
      </c>
      <c r="B168" s="8" t="s">
        <v>263</v>
      </c>
      <c r="C168" s="8">
        <v>2015</v>
      </c>
      <c r="D168" s="12" t="s">
        <v>5</v>
      </c>
      <c r="E168" s="12" t="s">
        <v>20</v>
      </c>
      <c r="F168" s="8">
        <v>59.412540449487999</v>
      </c>
    </row>
    <row r="169" spans="1:6" ht="13">
      <c r="A169" s="12" t="s">
        <v>6</v>
      </c>
      <c r="B169" s="8" t="s">
        <v>264</v>
      </c>
      <c r="C169" s="8">
        <v>2015</v>
      </c>
      <c r="D169" s="12" t="s">
        <v>5</v>
      </c>
      <c r="E169" s="12" t="s">
        <v>20</v>
      </c>
      <c r="F169" s="8">
        <v>67.535750766087801</v>
      </c>
    </row>
    <row r="170" spans="1:6" ht="13">
      <c r="A170" s="12" t="s">
        <v>7</v>
      </c>
      <c r="B170" s="8" t="s">
        <v>265</v>
      </c>
      <c r="C170" s="8">
        <v>2015</v>
      </c>
      <c r="D170" s="12" t="s">
        <v>5</v>
      </c>
      <c r="E170" s="12" t="s">
        <v>20</v>
      </c>
      <c r="F170" s="8">
        <v>71.401974283885707</v>
      </c>
    </row>
    <row r="171" spans="1:6" ht="13">
      <c r="A171" s="12" t="s">
        <v>10</v>
      </c>
      <c r="B171" s="8" t="s">
        <v>268</v>
      </c>
      <c r="C171" s="8">
        <v>2015</v>
      </c>
      <c r="D171" s="12" t="s">
        <v>5</v>
      </c>
      <c r="E171" s="12" t="s">
        <v>20</v>
      </c>
      <c r="F171" s="8">
        <v>79.880866712452104</v>
      </c>
    </row>
    <row r="172" spans="1:6" ht="13">
      <c r="A172" s="12" t="s">
        <v>11</v>
      </c>
      <c r="B172" s="8" t="s">
        <v>269</v>
      </c>
      <c r="C172" s="8">
        <v>2015</v>
      </c>
      <c r="D172" s="12" t="s">
        <v>5</v>
      </c>
      <c r="E172" s="12" t="s">
        <v>20</v>
      </c>
      <c r="F172" s="8">
        <v>61.169053818372298</v>
      </c>
    </row>
    <row r="173" spans="1:6" ht="13">
      <c r="A173" s="12" t="s">
        <v>8</v>
      </c>
      <c r="B173" s="8" t="s">
        <v>266</v>
      </c>
      <c r="C173" s="8">
        <v>2015</v>
      </c>
      <c r="D173" s="12" t="s">
        <v>5</v>
      </c>
      <c r="E173" s="12" t="s">
        <v>20</v>
      </c>
      <c r="F173" s="8">
        <v>70.036151932015599</v>
      </c>
    </row>
    <row r="174" spans="1:6" ht="13">
      <c r="A174" s="12" t="s">
        <v>9</v>
      </c>
      <c r="B174" s="8" t="s">
        <v>267</v>
      </c>
      <c r="C174" s="8">
        <v>2015</v>
      </c>
      <c r="D174" s="12" t="s">
        <v>5</v>
      </c>
      <c r="E174" s="12" t="s">
        <v>20</v>
      </c>
      <c r="F174" s="8">
        <v>64.104144199661107</v>
      </c>
    </row>
    <row r="175" spans="1:6" ht="13">
      <c r="A175" s="12" t="s">
        <v>12</v>
      </c>
      <c r="B175" s="8" t="s">
        <v>270</v>
      </c>
      <c r="C175" s="8">
        <v>2015</v>
      </c>
      <c r="D175" s="12" t="s">
        <v>5</v>
      </c>
      <c r="E175" s="12" t="s">
        <v>20</v>
      </c>
      <c r="F175" s="8">
        <v>82.791704489909904</v>
      </c>
    </row>
    <row r="176" spans="1:6" ht="13">
      <c r="A176" s="12" t="s">
        <v>13</v>
      </c>
      <c r="B176" s="8" t="s">
        <v>271</v>
      </c>
      <c r="C176" s="8">
        <v>2015</v>
      </c>
      <c r="D176" s="12" t="s">
        <v>5</v>
      </c>
      <c r="E176" s="12" t="s">
        <v>20</v>
      </c>
      <c r="F176" s="8">
        <v>67.170202628850106</v>
      </c>
    </row>
    <row r="177" spans="1:6" ht="13">
      <c r="A177" s="12" t="s">
        <v>14</v>
      </c>
      <c r="B177" s="8" t="s">
        <v>272</v>
      </c>
      <c r="C177" s="8">
        <v>2015</v>
      </c>
      <c r="D177" s="12" t="s">
        <v>5</v>
      </c>
      <c r="E177" s="12" t="s">
        <v>20</v>
      </c>
      <c r="F177" s="8">
        <v>70.351689193088603</v>
      </c>
    </row>
    <row r="178" spans="1:6" ht="13">
      <c r="A178" s="12" t="s">
        <v>15</v>
      </c>
      <c r="B178" s="8" t="s">
        <v>273</v>
      </c>
      <c r="C178" s="8">
        <v>2015</v>
      </c>
      <c r="D178" s="12" t="s">
        <v>5</v>
      </c>
      <c r="E178" s="12" t="s">
        <v>20</v>
      </c>
      <c r="F178" s="8">
        <v>85.506786359328302</v>
      </c>
    </row>
    <row r="179" spans="1:6" ht="13">
      <c r="A179" s="12" t="s">
        <v>16</v>
      </c>
      <c r="B179" s="8" t="s">
        <v>274</v>
      </c>
      <c r="C179" s="8">
        <v>2015</v>
      </c>
      <c r="D179" s="12" t="s">
        <v>5</v>
      </c>
      <c r="E179" s="12" t="s">
        <v>20</v>
      </c>
      <c r="F179" s="8">
        <v>73.232007645372306</v>
      </c>
    </row>
    <row r="180" spans="1:6" ht="13">
      <c r="A180" s="12" t="s">
        <v>17</v>
      </c>
      <c r="B180" s="8" t="s">
        <v>275</v>
      </c>
      <c r="C180" s="8">
        <v>2015</v>
      </c>
      <c r="D180" s="12" t="s">
        <v>5</v>
      </c>
      <c r="E180" s="12" t="s">
        <v>20</v>
      </c>
      <c r="F180" s="8">
        <v>70.718288789157597</v>
      </c>
    </row>
    <row r="181" spans="1:6" ht="13">
      <c r="A181" s="12" t="s">
        <v>18</v>
      </c>
      <c r="B181" s="8" t="s">
        <v>276</v>
      </c>
      <c r="C181" s="8">
        <v>2015</v>
      </c>
      <c r="D181" s="12" t="s">
        <v>5</v>
      </c>
      <c r="E181" s="12" t="s">
        <v>20</v>
      </c>
      <c r="F181" s="8">
        <v>66.771814768518396</v>
      </c>
    </row>
    <row r="182" spans="1:6" ht="13">
      <c r="A182" s="12" t="s">
        <v>19</v>
      </c>
      <c r="B182" s="8" t="s">
        <v>277</v>
      </c>
      <c r="C182" s="8">
        <v>2015</v>
      </c>
      <c r="D182" s="12" t="s">
        <v>5</v>
      </c>
      <c r="E182" s="12" t="s">
        <v>20</v>
      </c>
      <c r="F182" s="8">
        <v>72.924341736593405</v>
      </c>
    </row>
    <row r="183" spans="1:6" ht="13">
      <c r="A183" s="12" t="s">
        <v>20</v>
      </c>
      <c r="B183" s="8" t="s">
        <v>278</v>
      </c>
      <c r="C183" s="8">
        <v>2015</v>
      </c>
      <c r="D183" s="12" t="s">
        <v>5</v>
      </c>
      <c r="E183" s="12" t="s">
        <v>20</v>
      </c>
      <c r="F183" s="8">
        <v>68.447758515845393</v>
      </c>
    </row>
    <row r="184" spans="1:6" ht="13">
      <c r="A184" s="12" t="s">
        <v>21</v>
      </c>
      <c r="B184" s="8" t="s">
        <v>279</v>
      </c>
      <c r="C184" s="8">
        <v>2015</v>
      </c>
      <c r="D184" s="12" t="s">
        <v>5</v>
      </c>
      <c r="E184" s="12" t="s">
        <v>20</v>
      </c>
      <c r="F184" s="8">
        <v>67.357594036305699</v>
      </c>
    </row>
    <row r="185" spans="1:6" ht="13">
      <c r="A185" s="12" t="s">
        <v>22</v>
      </c>
      <c r="B185" s="8" t="s">
        <v>280</v>
      </c>
      <c r="C185" s="8">
        <v>2015</v>
      </c>
      <c r="D185" s="12" t="s">
        <v>5</v>
      </c>
      <c r="E185" s="12" t="s">
        <v>20</v>
      </c>
      <c r="F185" s="8">
        <v>74.026628786763595</v>
      </c>
    </row>
    <row r="186" spans="1:6" ht="13">
      <c r="A186" s="12" t="s">
        <v>23</v>
      </c>
      <c r="B186" s="8" t="s">
        <v>281</v>
      </c>
      <c r="C186" s="8">
        <v>2015</v>
      </c>
      <c r="D186" s="12" t="s">
        <v>5</v>
      </c>
      <c r="E186" s="12" t="s">
        <v>20</v>
      </c>
      <c r="F186" s="8">
        <v>83.221283662439603</v>
      </c>
    </row>
    <row r="187" spans="1:6" ht="13">
      <c r="A187" s="12" t="s">
        <v>24</v>
      </c>
      <c r="B187" s="8" t="s">
        <v>282</v>
      </c>
      <c r="C187" s="8">
        <v>2015</v>
      </c>
      <c r="D187" s="12" t="s">
        <v>5</v>
      </c>
      <c r="E187" s="12" t="s">
        <v>20</v>
      </c>
      <c r="F187" s="8">
        <v>78.140734107283393</v>
      </c>
    </row>
    <row r="188" spans="1:6" ht="13">
      <c r="A188" s="12" t="s">
        <v>25</v>
      </c>
      <c r="B188" s="8" t="s">
        <v>283</v>
      </c>
      <c r="C188" s="8">
        <v>2015</v>
      </c>
      <c r="D188" s="12" t="s">
        <v>5</v>
      </c>
      <c r="E188" s="12" t="s">
        <v>20</v>
      </c>
      <c r="F188" s="8">
        <v>73.747680890538007</v>
      </c>
    </row>
    <row r="189" spans="1:6" ht="13">
      <c r="A189" s="12" t="s">
        <v>26</v>
      </c>
      <c r="B189" s="8" t="s">
        <v>284</v>
      </c>
      <c r="C189" s="8">
        <v>2015</v>
      </c>
      <c r="D189" s="12" t="s">
        <v>5</v>
      </c>
      <c r="E189" s="12" t="s">
        <v>20</v>
      </c>
      <c r="F189" s="8">
        <v>62.919002603739102</v>
      </c>
    </row>
    <row r="190" spans="1:6" ht="13">
      <c r="A190" s="12" t="s">
        <v>27</v>
      </c>
      <c r="B190" s="8" t="s">
        <v>285</v>
      </c>
      <c r="C190" s="8">
        <v>2015</v>
      </c>
      <c r="D190" s="12" t="s">
        <v>5</v>
      </c>
      <c r="E190" s="12" t="s">
        <v>20</v>
      </c>
      <c r="F190" s="8">
        <v>82.004226954966697</v>
      </c>
    </row>
    <row r="191" spans="1:6" ht="13">
      <c r="A191" s="12" t="s">
        <v>28</v>
      </c>
      <c r="B191" s="8" t="s">
        <v>286</v>
      </c>
      <c r="C191" s="8">
        <v>2015</v>
      </c>
      <c r="D191" s="12" t="s">
        <v>5</v>
      </c>
      <c r="E191" s="12" t="s">
        <v>20</v>
      </c>
      <c r="F191" s="8">
        <v>68.394131023955595</v>
      </c>
    </row>
    <row r="192" spans="1:6" ht="13">
      <c r="A192" s="12" t="s">
        <v>29</v>
      </c>
      <c r="B192" s="8" t="s">
        <v>287</v>
      </c>
      <c r="C192" s="8">
        <v>2015</v>
      </c>
      <c r="D192" s="12" t="s">
        <v>5</v>
      </c>
      <c r="E192" s="12" t="s">
        <v>20</v>
      </c>
      <c r="F192" s="8">
        <v>61.962795028283203</v>
      </c>
    </row>
    <row r="193" spans="1:6" ht="13">
      <c r="A193" s="12" t="s">
        <v>30</v>
      </c>
      <c r="B193" s="8" t="s">
        <v>288</v>
      </c>
      <c r="C193" s="8">
        <v>2015</v>
      </c>
      <c r="D193" s="12" t="s">
        <v>5</v>
      </c>
      <c r="E193" s="12" t="s">
        <v>20</v>
      </c>
      <c r="F193" s="8">
        <v>88.032014999041294</v>
      </c>
    </row>
    <row r="194" spans="1:6" ht="13">
      <c r="A194" s="12" t="s">
        <v>31</v>
      </c>
      <c r="B194" s="8" t="s">
        <v>289</v>
      </c>
      <c r="C194" s="8">
        <v>2015</v>
      </c>
      <c r="D194" s="12" t="s">
        <v>5</v>
      </c>
      <c r="E194" s="12" t="s">
        <v>20</v>
      </c>
      <c r="F194" s="8">
        <v>63.537184605267903</v>
      </c>
    </row>
    <row r="195" spans="1:6" ht="13">
      <c r="A195" s="12" t="s">
        <v>32</v>
      </c>
      <c r="B195" s="8" t="s">
        <v>290</v>
      </c>
      <c r="C195" s="8">
        <v>2015</v>
      </c>
      <c r="D195" s="12" t="s">
        <v>5</v>
      </c>
      <c r="E195" s="12" t="s">
        <v>20</v>
      </c>
      <c r="F195" s="8">
        <v>70.014835381704799</v>
      </c>
    </row>
    <row r="196" spans="1:6" ht="13">
      <c r="A196" s="12" t="s">
        <v>33</v>
      </c>
      <c r="B196" s="8" t="s">
        <v>291</v>
      </c>
      <c r="C196" s="8">
        <v>2015</v>
      </c>
      <c r="D196" s="12" t="s">
        <v>5</v>
      </c>
      <c r="E196" s="12" t="s">
        <v>20</v>
      </c>
      <c r="F196" s="8">
        <v>62.020823744656099</v>
      </c>
    </row>
    <row r="197" spans="1:6" ht="13">
      <c r="A197" s="12" t="s">
        <v>34</v>
      </c>
      <c r="B197" s="8" t="s">
        <v>292</v>
      </c>
      <c r="C197" s="8">
        <v>2015</v>
      </c>
      <c r="D197" s="12" t="s">
        <v>5</v>
      </c>
      <c r="E197" s="12" t="s">
        <v>20</v>
      </c>
      <c r="F197" s="8">
        <v>77.279202279202295</v>
      </c>
    </row>
    <row r="198" spans="1:6" ht="13">
      <c r="A198" s="12" t="s">
        <v>35</v>
      </c>
      <c r="B198" s="8" t="s">
        <v>293</v>
      </c>
      <c r="C198" s="8">
        <v>2015</v>
      </c>
      <c r="D198" s="12" t="s">
        <v>5</v>
      </c>
      <c r="E198" s="12" t="s">
        <v>20</v>
      </c>
      <c r="F198" s="8">
        <v>78.205923719698802</v>
      </c>
    </row>
    <row r="199" spans="1:6" ht="13">
      <c r="A199" s="12" t="s">
        <v>3</v>
      </c>
      <c r="B199" s="8" t="s">
        <v>261</v>
      </c>
      <c r="C199" s="8">
        <v>2015</v>
      </c>
      <c r="D199" s="12" t="s">
        <v>5</v>
      </c>
      <c r="E199" s="12" t="s">
        <v>20</v>
      </c>
      <c r="F199" s="8">
        <v>71.865468585985298</v>
      </c>
    </row>
    <row r="200" spans="1:6" ht="13">
      <c r="A200" s="12" t="s">
        <v>4</v>
      </c>
      <c r="B200" s="8" t="s">
        <v>262</v>
      </c>
      <c r="C200" s="8">
        <v>2016</v>
      </c>
      <c r="D200" s="12" t="s">
        <v>5</v>
      </c>
      <c r="E200" s="12" t="s">
        <v>20</v>
      </c>
      <c r="F200" s="8">
        <v>65.557237804408601</v>
      </c>
    </row>
    <row r="201" spans="1:6" ht="13">
      <c r="A201" s="12" t="s">
        <v>5</v>
      </c>
      <c r="B201" s="8" t="s">
        <v>263</v>
      </c>
      <c r="C201" s="8">
        <v>2016</v>
      </c>
      <c r="D201" s="12" t="s">
        <v>5</v>
      </c>
      <c r="E201" s="12" t="s">
        <v>20</v>
      </c>
      <c r="F201" s="8">
        <v>59.496759137779897</v>
      </c>
    </row>
    <row r="202" spans="1:6" ht="13">
      <c r="A202" s="12" t="s">
        <v>6</v>
      </c>
      <c r="B202" s="8" t="s">
        <v>264</v>
      </c>
      <c r="C202" s="8">
        <v>2016</v>
      </c>
      <c r="D202" s="12" t="s">
        <v>5</v>
      </c>
      <c r="E202" s="12" t="s">
        <v>20</v>
      </c>
      <c r="F202" s="8">
        <v>66.7708832354202</v>
      </c>
    </row>
    <row r="203" spans="1:6" ht="13">
      <c r="A203" s="12" t="s">
        <v>7</v>
      </c>
      <c r="B203" s="8" t="s">
        <v>265</v>
      </c>
      <c r="C203" s="8">
        <v>2016</v>
      </c>
      <c r="D203" s="12" t="s">
        <v>5</v>
      </c>
      <c r="E203" s="12" t="s">
        <v>20</v>
      </c>
      <c r="F203" s="8">
        <v>70.246080723676599</v>
      </c>
    </row>
    <row r="204" spans="1:6" ht="13">
      <c r="A204" s="12" t="s">
        <v>10</v>
      </c>
      <c r="B204" s="8" t="s">
        <v>268</v>
      </c>
      <c r="C204" s="8">
        <v>2016</v>
      </c>
      <c r="D204" s="12" t="s">
        <v>5</v>
      </c>
      <c r="E204" s="12" t="s">
        <v>20</v>
      </c>
      <c r="F204" s="8">
        <v>78.801582052078103</v>
      </c>
    </row>
    <row r="205" spans="1:6" ht="13">
      <c r="A205" s="12" t="s">
        <v>11</v>
      </c>
      <c r="B205" s="8" t="s">
        <v>269</v>
      </c>
      <c r="C205" s="8">
        <v>2016</v>
      </c>
      <c r="D205" s="12" t="s">
        <v>5</v>
      </c>
      <c r="E205" s="12" t="s">
        <v>20</v>
      </c>
      <c r="F205" s="8">
        <v>61.401776900296099</v>
      </c>
    </row>
    <row r="206" spans="1:6" ht="13">
      <c r="A206" s="12" t="s">
        <v>12</v>
      </c>
      <c r="B206" s="8" t="s">
        <v>270</v>
      </c>
      <c r="C206" s="8">
        <v>2016</v>
      </c>
      <c r="D206" s="12" t="s">
        <v>5</v>
      </c>
      <c r="E206" s="12" t="s">
        <v>20</v>
      </c>
      <c r="F206" s="8">
        <v>86.033832802808803</v>
      </c>
    </row>
    <row r="207" spans="1:6" ht="13">
      <c r="A207" s="12" t="s">
        <v>8</v>
      </c>
      <c r="B207" s="8" t="s">
        <v>266</v>
      </c>
      <c r="C207" s="8">
        <v>2016</v>
      </c>
      <c r="D207" s="12" t="s">
        <v>5</v>
      </c>
      <c r="E207" s="12" t="s">
        <v>20</v>
      </c>
      <c r="F207" s="8">
        <v>70.494388980085404</v>
      </c>
    </row>
    <row r="208" spans="1:6" ht="13">
      <c r="A208" s="12" t="s">
        <v>9</v>
      </c>
      <c r="B208" s="8" t="s">
        <v>267</v>
      </c>
      <c r="C208" s="8">
        <v>2016</v>
      </c>
      <c r="D208" s="12" t="s">
        <v>5</v>
      </c>
      <c r="E208" s="12" t="s">
        <v>20</v>
      </c>
      <c r="F208" s="8">
        <v>63.434066631143601</v>
      </c>
    </row>
    <row r="209" spans="1:6" ht="13">
      <c r="A209" s="12" t="s">
        <v>13</v>
      </c>
      <c r="B209" s="8" t="s">
        <v>271</v>
      </c>
      <c r="C209" s="8">
        <v>2016</v>
      </c>
      <c r="D209" s="12" t="s">
        <v>5</v>
      </c>
      <c r="E209" s="12" t="s">
        <v>20</v>
      </c>
      <c r="F209" s="8">
        <v>67.290482328829398</v>
      </c>
    </row>
    <row r="210" spans="1:6" ht="13">
      <c r="A210" s="12" t="s">
        <v>14</v>
      </c>
      <c r="B210" s="8" t="s">
        <v>272</v>
      </c>
      <c r="C210" s="8">
        <v>2016</v>
      </c>
      <c r="D210" s="12" t="s">
        <v>5</v>
      </c>
      <c r="E210" s="12" t="s">
        <v>20</v>
      </c>
      <c r="F210" s="8">
        <v>70.841833855663296</v>
      </c>
    </row>
    <row r="211" spans="1:6" ht="13">
      <c r="A211" s="12" t="s">
        <v>15</v>
      </c>
      <c r="B211" s="8" t="s">
        <v>273</v>
      </c>
      <c r="C211" s="8">
        <v>2016</v>
      </c>
      <c r="D211" s="12" t="s">
        <v>5</v>
      </c>
      <c r="E211" s="12" t="s">
        <v>20</v>
      </c>
      <c r="F211" s="8">
        <v>86.504227959346906</v>
      </c>
    </row>
    <row r="212" spans="1:6" ht="13">
      <c r="A212" s="12" t="s">
        <v>16</v>
      </c>
      <c r="B212" s="8" t="s">
        <v>274</v>
      </c>
      <c r="C212" s="8">
        <v>2016</v>
      </c>
      <c r="D212" s="12" t="s">
        <v>5</v>
      </c>
      <c r="E212" s="12" t="s">
        <v>20</v>
      </c>
      <c r="F212" s="8">
        <v>73.091791287087503</v>
      </c>
    </row>
    <row r="213" spans="1:6" ht="13">
      <c r="A213" s="12" t="s">
        <v>17</v>
      </c>
      <c r="B213" s="8" t="s">
        <v>275</v>
      </c>
      <c r="C213" s="8">
        <v>2016</v>
      </c>
      <c r="D213" s="12" t="s">
        <v>5</v>
      </c>
      <c r="E213" s="12" t="s">
        <v>20</v>
      </c>
      <c r="F213" s="8">
        <v>71.227044103959301</v>
      </c>
    </row>
    <row r="214" spans="1:6" ht="13">
      <c r="A214" s="12" t="s">
        <v>18</v>
      </c>
      <c r="B214" s="8" t="s">
        <v>276</v>
      </c>
      <c r="C214" s="8">
        <v>2016</v>
      </c>
      <c r="D214" s="12" t="s">
        <v>5</v>
      </c>
      <c r="E214" s="12" t="s">
        <v>20</v>
      </c>
      <c r="F214" s="8">
        <v>67.084564876713401</v>
      </c>
    </row>
    <row r="215" spans="1:6" ht="13">
      <c r="A215" s="12" t="s">
        <v>19</v>
      </c>
      <c r="B215" s="8" t="s">
        <v>277</v>
      </c>
      <c r="C215" s="8">
        <v>2016</v>
      </c>
      <c r="D215" s="12" t="s">
        <v>5</v>
      </c>
      <c r="E215" s="12" t="s">
        <v>20</v>
      </c>
      <c r="F215" s="8">
        <v>73.394759366750804</v>
      </c>
    </row>
    <row r="216" spans="1:6" ht="13">
      <c r="A216" s="12" t="s">
        <v>20</v>
      </c>
      <c r="B216" s="8" t="s">
        <v>278</v>
      </c>
      <c r="C216" s="8">
        <v>2016</v>
      </c>
      <c r="D216" s="12" t="s">
        <v>5</v>
      </c>
      <c r="E216" s="12" t="s">
        <v>20</v>
      </c>
      <c r="F216" s="8">
        <v>68.572627288801002</v>
      </c>
    </row>
    <row r="217" spans="1:6" ht="13">
      <c r="A217" s="12" t="s">
        <v>21</v>
      </c>
      <c r="B217" s="8" t="s">
        <v>279</v>
      </c>
      <c r="C217" s="8">
        <v>2016</v>
      </c>
      <c r="D217" s="12" t="s">
        <v>5</v>
      </c>
      <c r="E217" s="12" t="s">
        <v>20</v>
      </c>
      <c r="F217" s="8">
        <v>65.950127769509393</v>
      </c>
    </row>
    <row r="218" spans="1:6" ht="13">
      <c r="A218" s="12" t="s">
        <v>22</v>
      </c>
      <c r="B218" s="8" t="s">
        <v>280</v>
      </c>
      <c r="C218" s="8">
        <v>2016</v>
      </c>
      <c r="D218" s="12" t="s">
        <v>5</v>
      </c>
      <c r="E218" s="12" t="s">
        <v>20</v>
      </c>
      <c r="F218" s="8">
        <v>73.735325389952806</v>
      </c>
    </row>
    <row r="219" spans="1:6" ht="13">
      <c r="A219" s="12" t="s">
        <v>23</v>
      </c>
      <c r="B219" s="8" t="s">
        <v>281</v>
      </c>
      <c r="C219" s="8">
        <v>2016</v>
      </c>
      <c r="D219" s="12" t="s">
        <v>5</v>
      </c>
      <c r="E219" s="12" t="s">
        <v>20</v>
      </c>
      <c r="F219" s="8">
        <v>85.604574747191705</v>
      </c>
    </row>
    <row r="220" spans="1:6" ht="13">
      <c r="A220" s="12" t="s">
        <v>24</v>
      </c>
      <c r="B220" s="8" t="s">
        <v>282</v>
      </c>
      <c r="C220" s="8">
        <v>2016</v>
      </c>
      <c r="D220" s="12" t="s">
        <v>5</v>
      </c>
      <c r="E220" s="12" t="s">
        <v>20</v>
      </c>
      <c r="F220" s="8">
        <v>79.383761555488107</v>
      </c>
    </row>
    <row r="221" spans="1:6" ht="13">
      <c r="A221" s="12" t="s">
        <v>25</v>
      </c>
      <c r="B221" s="8" t="s">
        <v>283</v>
      </c>
      <c r="C221" s="8">
        <v>2016</v>
      </c>
      <c r="D221" s="12" t="s">
        <v>5</v>
      </c>
      <c r="E221" s="12" t="s">
        <v>20</v>
      </c>
      <c r="F221" s="8">
        <v>74.677716390423598</v>
      </c>
    </row>
    <row r="222" spans="1:6" ht="13">
      <c r="A222" s="12" t="s">
        <v>26</v>
      </c>
      <c r="B222" s="8" t="s">
        <v>284</v>
      </c>
      <c r="C222" s="8">
        <v>2016</v>
      </c>
      <c r="D222" s="12" t="s">
        <v>5</v>
      </c>
      <c r="E222" s="12" t="s">
        <v>20</v>
      </c>
      <c r="F222" s="8">
        <v>62.717668911075002</v>
      </c>
    </row>
    <row r="223" spans="1:6" ht="13">
      <c r="A223" s="12" t="s">
        <v>27</v>
      </c>
      <c r="B223" s="8" t="s">
        <v>285</v>
      </c>
      <c r="C223" s="8">
        <v>2016</v>
      </c>
      <c r="D223" s="12" t="s">
        <v>5</v>
      </c>
      <c r="E223" s="12" t="s">
        <v>20</v>
      </c>
      <c r="F223" s="8">
        <v>81.718633879422001</v>
      </c>
    </row>
    <row r="224" spans="1:6" ht="13">
      <c r="A224" s="12" t="s">
        <v>28</v>
      </c>
      <c r="B224" s="8" t="s">
        <v>286</v>
      </c>
      <c r="C224" s="8">
        <v>2016</v>
      </c>
      <c r="D224" s="12" t="s">
        <v>5</v>
      </c>
      <c r="E224" s="12" t="s">
        <v>20</v>
      </c>
      <c r="F224" s="8">
        <v>67.535153791999207</v>
      </c>
    </row>
    <row r="225" spans="1:6" ht="13">
      <c r="A225" s="12" t="s">
        <v>29</v>
      </c>
      <c r="B225" s="8" t="s">
        <v>287</v>
      </c>
      <c r="C225" s="8">
        <v>2016</v>
      </c>
      <c r="D225" s="12" t="s">
        <v>5</v>
      </c>
      <c r="E225" s="12" t="s">
        <v>20</v>
      </c>
      <c r="F225" s="8">
        <v>61.286325605160599</v>
      </c>
    </row>
    <row r="226" spans="1:6" ht="13">
      <c r="A226" s="12" t="s">
        <v>30</v>
      </c>
      <c r="B226" s="8" t="s">
        <v>288</v>
      </c>
      <c r="C226" s="8">
        <v>2016</v>
      </c>
      <c r="D226" s="12" t="s">
        <v>5</v>
      </c>
      <c r="E226" s="12" t="s">
        <v>20</v>
      </c>
      <c r="F226" s="8">
        <v>86.967285587975198</v>
      </c>
    </row>
    <row r="227" spans="1:6" ht="13">
      <c r="A227" s="12" t="s">
        <v>31</v>
      </c>
      <c r="B227" s="8" t="s">
        <v>289</v>
      </c>
      <c r="C227" s="8">
        <v>2016</v>
      </c>
      <c r="D227" s="12" t="s">
        <v>5</v>
      </c>
      <c r="E227" s="12" t="s">
        <v>20</v>
      </c>
      <c r="F227" s="8">
        <v>62.404371584699497</v>
      </c>
    </row>
    <row r="228" spans="1:6" ht="13">
      <c r="A228" s="12" t="s">
        <v>32</v>
      </c>
      <c r="B228" s="8" t="s">
        <v>290</v>
      </c>
      <c r="C228" s="8">
        <v>2016</v>
      </c>
      <c r="D228" s="12" t="s">
        <v>5</v>
      </c>
      <c r="E228" s="12" t="s">
        <v>20</v>
      </c>
      <c r="F228" s="8">
        <v>69.762905162064797</v>
      </c>
    </row>
    <row r="229" spans="1:6" ht="13">
      <c r="A229" s="12" t="s">
        <v>33</v>
      </c>
      <c r="B229" s="8" t="s">
        <v>291</v>
      </c>
      <c r="C229" s="8">
        <v>2016</v>
      </c>
      <c r="D229" s="12" t="s">
        <v>5</v>
      </c>
      <c r="E229" s="12" t="s">
        <v>20</v>
      </c>
      <c r="F229" s="8">
        <v>61.809590527602602</v>
      </c>
    </row>
    <row r="230" spans="1:6" ht="13">
      <c r="A230" s="12" t="s">
        <v>34</v>
      </c>
      <c r="B230" s="8" t="s">
        <v>292</v>
      </c>
      <c r="C230" s="8">
        <v>2016</v>
      </c>
      <c r="D230" s="12" t="s">
        <v>5</v>
      </c>
      <c r="E230" s="12" t="s">
        <v>20</v>
      </c>
      <c r="F230" s="8">
        <v>77.155412170430495</v>
      </c>
    </row>
    <row r="231" spans="1:6" ht="13">
      <c r="A231" s="12" t="s">
        <v>35</v>
      </c>
      <c r="B231" s="8" t="s">
        <v>293</v>
      </c>
      <c r="C231" s="8">
        <v>2016</v>
      </c>
      <c r="D231" s="12" t="s">
        <v>5</v>
      </c>
      <c r="E231" s="12" t="s">
        <v>20</v>
      </c>
      <c r="F231" s="8">
        <v>78.114276881858899</v>
      </c>
    </row>
    <row r="232" spans="1:6" ht="13">
      <c r="A232" s="12" t="s">
        <v>3</v>
      </c>
      <c r="B232" s="8" t="s">
        <v>261</v>
      </c>
      <c r="C232" s="8">
        <v>2016</v>
      </c>
      <c r="D232" s="12" t="s">
        <v>5</v>
      </c>
      <c r="E232" s="12" t="s">
        <v>20</v>
      </c>
      <c r="F232" s="8">
        <v>72.147972158362606</v>
      </c>
    </row>
    <row r="233" spans="1:6" ht="13">
      <c r="A233" s="12" t="s">
        <v>4</v>
      </c>
      <c r="B233" s="8" t="s">
        <v>262</v>
      </c>
      <c r="C233" s="8">
        <v>2017</v>
      </c>
      <c r="D233" s="12" t="s">
        <v>5</v>
      </c>
      <c r="E233" s="12" t="s">
        <v>20</v>
      </c>
      <c r="F233" s="8">
        <v>68.563455627997897</v>
      </c>
    </row>
    <row r="234" spans="1:6" ht="13">
      <c r="A234" s="12" t="s">
        <v>5</v>
      </c>
      <c r="B234" s="8" t="s">
        <v>263</v>
      </c>
      <c r="C234" s="8">
        <v>2017</v>
      </c>
      <c r="D234" s="12" t="s">
        <v>5</v>
      </c>
      <c r="E234" s="12" t="s">
        <v>20</v>
      </c>
      <c r="F234" s="8">
        <v>62.430239021678702</v>
      </c>
    </row>
    <row r="235" spans="1:6" ht="13">
      <c r="A235" s="12" t="s">
        <v>6</v>
      </c>
      <c r="B235" s="8" t="s">
        <v>264</v>
      </c>
      <c r="C235" s="8">
        <v>2017</v>
      </c>
      <c r="D235" s="12" t="s">
        <v>5</v>
      </c>
      <c r="E235" s="12" t="s">
        <v>20</v>
      </c>
      <c r="F235" s="8">
        <v>70.135151890886505</v>
      </c>
    </row>
    <row r="236" spans="1:6" ht="13">
      <c r="A236" s="12" t="s">
        <v>7</v>
      </c>
      <c r="B236" s="8" t="s">
        <v>265</v>
      </c>
      <c r="C236" s="8">
        <v>2017</v>
      </c>
      <c r="D236" s="12" t="s">
        <v>5</v>
      </c>
      <c r="E236" s="12" t="s">
        <v>20</v>
      </c>
      <c r="F236" s="8">
        <v>71.714404474002393</v>
      </c>
    </row>
    <row r="237" spans="1:6" ht="13">
      <c r="A237" s="12" t="s">
        <v>10</v>
      </c>
      <c r="B237" s="8" t="s">
        <v>268</v>
      </c>
      <c r="C237" s="8">
        <v>2017</v>
      </c>
      <c r="D237" s="12" t="s">
        <v>5</v>
      </c>
      <c r="E237" s="12" t="s">
        <v>20</v>
      </c>
      <c r="F237" s="8">
        <v>80.300373458979706</v>
      </c>
    </row>
    <row r="238" spans="1:6" ht="13">
      <c r="A238" s="12" t="s">
        <v>11</v>
      </c>
      <c r="B238" s="8" t="s">
        <v>269</v>
      </c>
      <c r="C238" s="8">
        <v>2017</v>
      </c>
      <c r="D238" s="12" t="s">
        <v>5</v>
      </c>
      <c r="E238" s="12" t="s">
        <v>20</v>
      </c>
      <c r="F238" s="8">
        <v>62.595258787419098</v>
      </c>
    </row>
    <row r="239" spans="1:6" ht="13">
      <c r="A239" s="12" t="s">
        <v>12</v>
      </c>
      <c r="B239" s="8" t="s">
        <v>270</v>
      </c>
      <c r="C239" s="8">
        <v>2017</v>
      </c>
      <c r="D239" s="12" t="s">
        <v>5</v>
      </c>
      <c r="E239" s="12" t="s">
        <v>20</v>
      </c>
      <c r="F239" s="8">
        <v>88.968258659415994</v>
      </c>
    </row>
    <row r="240" spans="1:6" ht="13">
      <c r="A240" s="12" t="s">
        <v>8</v>
      </c>
      <c r="B240" s="8" t="s">
        <v>266</v>
      </c>
      <c r="C240" s="8">
        <v>2017</v>
      </c>
      <c r="D240" s="12" t="s">
        <v>5</v>
      </c>
      <c r="E240" s="12" t="s">
        <v>20</v>
      </c>
      <c r="F240" s="8">
        <v>71.596786618245801</v>
      </c>
    </row>
    <row r="241" spans="1:6" ht="13">
      <c r="A241" s="12" t="s">
        <v>9</v>
      </c>
      <c r="B241" s="8" t="s">
        <v>267</v>
      </c>
      <c r="C241" s="8">
        <v>2017</v>
      </c>
      <c r="D241" s="12" t="s">
        <v>5</v>
      </c>
      <c r="E241" s="12" t="s">
        <v>20</v>
      </c>
      <c r="F241" s="8">
        <v>62.400200853627901</v>
      </c>
    </row>
    <row r="242" spans="1:6" ht="13">
      <c r="A242" s="12" t="s">
        <v>13</v>
      </c>
      <c r="B242" s="8" t="s">
        <v>271</v>
      </c>
      <c r="C242" s="8">
        <v>2017</v>
      </c>
      <c r="D242" s="12" t="s">
        <v>5</v>
      </c>
      <c r="E242" s="12" t="s">
        <v>20</v>
      </c>
      <c r="F242" s="8">
        <v>68.525585670910004</v>
      </c>
    </row>
    <row r="243" spans="1:6" ht="13">
      <c r="A243" s="12" t="s">
        <v>14</v>
      </c>
      <c r="B243" s="8" t="s">
        <v>272</v>
      </c>
      <c r="C243" s="8">
        <v>2017</v>
      </c>
      <c r="D243" s="12" t="s">
        <v>5</v>
      </c>
      <c r="E243" s="12" t="s">
        <v>20</v>
      </c>
      <c r="F243" s="8">
        <v>74.654128461609702</v>
      </c>
    </row>
    <row r="244" spans="1:6" ht="13">
      <c r="A244" s="12" t="s">
        <v>15</v>
      </c>
      <c r="B244" s="8" t="s">
        <v>273</v>
      </c>
      <c r="C244" s="8">
        <v>2017</v>
      </c>
      <c r="D244" s="12" t="s">
        <v>5</v>
      </c>
      <c r="E244" s="12" t="s">
        <v>20</v>
      </c>
      <c r="F244" s="8">
        <v>88.282651637338901</v>
      </c>
    </row>
    <row r="245" spans="1:6" ht="13">
      <c r="A245" s="12" t="s">
        <v>16</v>
      </c>
      <c r="B245" s="8" t="s">
        <v>274</v>
      </c>
      <c r="C245" s="8">
        <v>2017</v>
      </c>
      <c r="D245" s="12" t="s">
        <v>5</v>
      </c>
      <c r="E245" s="12" t="s">
        <v>20</v>
      </c>
      <c r="F245" s="8">
        <v>74.307259964657405</v>
      </c>
    </row>
    <row r="246" spans="1:6" ht="13">
      <c r="A246" s="12" t="s">
        <v>17</v>
      </c>
      <c r="B246" s="8" t="s">
        <v>275</v>
      </c>
      <c r="C246" s="8">
        <v>2017</v>
      </c>
      <c r="D246" s="12" t="s">
        <v>5</v>
      </c>
      <c r="E246" s="12" t="s">
        <v>20</v>
      </c>
      <c r="F246" s="8">
        <v>72.257422502728701</v>
      </c>
    </row>
    <row r="247" spans="1:6" ht="13">
      <c r="A247" s="12" t="s">
        <v>18</v>
      </c>
      <c r="B247" s="8" t="s">
        <v>276</v>
      </c>
      <c r="C247" s="8">
        <v>2017</v>
      </c>
      <c r="D247" s="12" t="s">
        <v>5</v>
      </c>
      <c r="E247" s="12" t="s">
        <v>20</v>
      </c>
      <c r="F247" s="8">
        <v>69.249780483521604</v>
      </c>
    </row>
    <row r="248" spans="1:6" ht="13">
      <c r="A248" s="12" t="s">
        <v>19</v>
      </c>
      <c r="B248" s="8" t="s">
        <v>277</v>
      </c>
      <c r="C248" s="8">
        <v>2017</v>
      </c>
      <c r="D248" s="12" t="s">
        <v>5</v>
      </c>
      <c r="E248" s="12" t="s">
        <v>20</v>
      </c>
      <c r="F248" s="8">
        <v>74.927086476157598</v>
      </c>
    </row>
    <row r="249" spans="1:6" ht="13">
      <c r="A249" s="12" t="s">
        <v>20</v>
      </c>
      <c r="B249" s="8" t="s">
        <v>278</v>
      </c>
      <c r="C249" s="8">
        <v>2017</v>
      </c>
      <c r="D249" s="12" t="s">
        <v>5</v>
      </c>
      <c r="E249" s="12" t="s">
        <v>20</v>
      </c>
      <c r="F249" s="8">
        <v>69.462719298245602</v>
      </c>
    </row>
    <row r="250" spans="1:6" ht="13">
      <c r="A250" s="12" t="s">
        <v>21</v>
      </c>
      <c r="B250" s="8" t="s">
        <v>279</v>
      </c>
      <c r="C250" s="8">
        <v>2017</v>
      </c>
      <c r="D250" s="12" t="s">
        <v>5</v>
      </c>
      <c r="E250" s="12" t="s">
        <v>20</v>
      </c>
      <c r="F250" s="8">
        <v>68.447405388113907</v>
      </c>
    </row>
    <row r="251" spans="1:6" ht="13">
      <c r="A251" s="12" t="s">
        <v>22</v>
      </c>
      <c r="B251" s="8" t="s">
        <v>280</v>
      </c>
      <c r="C251" s="8">
        <v>2017</v>
      </c>
      <c r="D251" s="12" t="s">
        <v>5</v>
      </c>
      <c r="E251" s="12" t="s">
        <v>20</v>
      </c>
      <c r="F251" s="8">
        <v>74.666894866594106</v>
      </c>
    </row>
    <row r="252" spans="1:6" ht="13">
      <c r="A252" s="12" t="s">
        <v>23</v>
      </c>
      <c r="B252" s="8" t="s">
        <v>281</v>
      </c>
      <c r="C252" s="8">
        <v>2017</v>
      </c>
      <c r="D252" s="12" t="s">
        <v>5</v>
      </c>
      <c r="E252" s="12" t="s">
        <v>20</v>
      </c>
      <c r="F252" s="8">
        <v>87.036378209936601</v>
      </c>
    </row>
    <row r="253" spans="1:6" ht="13">
      <c r="A253" s="12" t="s">
        <v>24</v>
      </c>
      <c r="B253" s="8" t="s">
        <v>282</v>
      </c>
      <c r="C253" s="8">
        <v>2017</v>
      </c>
      <c r="D253" s="12" t="s">
        <v>5</v>
      </c>
      <c r="E253" s="12" t="s">
        <v>20</v>
      </c>
      <c r="F253" s="8">
        <v>83.236462334650099</v>
      </c>
    </row>
    <row r="254" spans="1:6" ht="13">
      <c r="A254" s="12" t="s">
        <v>25</v>
      </c>
      <c r="B254" s="8" t="s">
        <v>283</v>
      </c>
      <c r="C254" s="8">
        <v>2017</v>
      </c>
      <c r="D254" s="12" t="s">
        <v>5</v>
      </c>
      <c r="E254" s="12" t="s">
        <v>20</v>
      </c>
      <c r="F254" s="8">
        <v>75.922825956988902</v>
      </c>
    </row>
    <row r="255" spans="1:6" ht="13">
      <c r="A255" s="12" t="s">
        <v>26</v>
      </c>
      <c r="B255" s="8" t="s">
        <v>284</v>
      </c>
      <c r="C255" s="8">
        <v>2017</v>
      </c>
      <c r="D255" s="12" t="s">
        <v>5</v>
      </c>
      <c r="E255" s="12" t="s">
        <v>20</v>
      </c>
      <c r="F255" s="8">
        <v>64.693926487548097</v>
      </c>
    </row>
    <row r="256" spans="1:6" ht="13">
      <c r="A256" s="12" t="s">
        <v>27</v>
      </c>
      <c r="B256" s="8" t="s">
        <v>285</v>
      </c>
      <c r="C256" s="8">
        <v>2017</v>
      </c>
      <c r="D256" s="12" t="s">
        <v>5</v>
      </c>
      <c r="E256" s="12" t="s">
        <v>20</v>
      </c>
      <c r="F256" s="8">
        <v>85.260528431248801</v>
      </c>
    </row>
    <row r="257" spans="1:6" ht="13">
      <c r="A257" s="12" t="s">
        <v>28</v>
      </c>
      <c r="B257" s="8" t="s">
        <v>286</v>
      </c>
      <c r="C257" s="8">
        <v>2017</v>
      </c>
      <c r="D257" s="12" t="s">
        <v>5</v>
      </c>
      <c r="E257" s="12" t="s">
        <v>20</v>
      </c>
      <c r="F257" s="8">
        <v>68.169809544727201</v>
      </c>
    </row>
    <row r="258" spans="1:6" ht="13">
      <c r="A258" s="12" t="s">
        <v>29</v>
      </c>
      <c r="B258" s="8" t="s">
        <v>287</v>
      </c>
      <c r="C258" s="8">
        <v>2017</v>
      </c>
      <c r="D258" s="12" t="s">
        <v>5</v>
      </c>
      <c r="E258" s="12" t="s">
        <v>20</v>
      </c>
      <c r="F258" s="8">
        <v>63.1871260837572</v>
      </c>
    </row>
    <row r="259" spans="1:6" ht="13">
      <c r="A259" s="12" t="s">
        <v>30</v>
      </c>
      <c r="B259" s="8" t="s">
        <v>288</v>
      </c>
      <c r="C259" s="8">
        <v>2017</v>
      </c>
      <c r="D259" s="12" t="s">
        <v>5</v>
      </c>
      <c r="E259" s="12" t="s">
        <v>20</v>
      </c>
      <c r="F259" s="8">
        <v>88.833804644471599</v>
      </c>
    </row>
    <row r="260" spans="1:6" ht="13">
      <c r="A260" s="12" t="s">
        <v>31</v>
      </c>
      <c r="B260" s="8" t="s">
        <v>289</v>
      </c>
      <c r="C260" s="8">
        <v>2017</v>
      </c>
      <c r="D260" s="12" t="s">
        <v>5</v>
      </c>
      <c r="E260" s="12" t="s">
        <v>20</v>
      </c>
      <c r="F260" s="8">
        <v>62.848513253137497</v>
      </c>
    </row>
    <row r="261" spans="1:6" ht="13">
      <c r="A261" s="12" t="s">
        <v>32</v>
      </c>
      <c r="B261" s="8" t="s">
        <v>290</v>
      </c>
      <c r="C261" s="8">
        <v>2017</v>
      </c>
      <c r="D261" s="12" t="s">
        <v>5</v>
      </c>
      <c r="E261" s="12" t="s">
        <v>20</v>
      </c>
      <c r="F261" s="8">
        <v>72.447081988732705</v>
      </c>
    </row>
    <row r="262" spans="1:6" ht="13">
      <c r="A262" s="12" t="s">
        <v>33</v>
      </c>
      <c r="B262" s="8" t="s">
        <v>291</v>
      </c>
      <c r="C262" s="8">
        <v>2017</v>
      </c>
      <c r="D262" s="12" t="s">
        <v>5</v>
      </c>
      <c r="E262" s="12" t="s">
        <v>20</v>
      </c>
      <c r="F262" s="8">
        <v>64.495490138911507</v>
      </c>
    </row>
    <row r="263" spans="1:6" ht="13">
      <c r="A263" s="12" t="s">
        <v>34</v>
      </c>
      <c r="B263" s="8" t="s">
        <v>292</v>
      </c>
      <c r="C263" s="8">
        <v>2017</v>
      </c>
      <c r="D263" s="12" t="s">
        <v>5</v>
      </c>
      <c r="E263" s="12" t="s">
        <v>20</v>
      </c>
      <c r="F263" s="8">
        <v>79.262655667264994</v>
      </c>
    </row>
    <row r="264" spans="1:6" ht="13">
      <c r="A264" s="12" t="s">
        <v>35</v>
      </c>
      <c r="B264" s="8" t="s">
        <v>293</v>
      </c>
      <c r="C264" s="8">
        <v>2017</v>
      </c>
      <c r="D264" s="12" t="s">
        <v>5</v>
      </c>
      <c r="E264" s="12" t="s">
        <v>20</v>
      </c>
      <c r="F264" s="8">
        <v>78.405130637411602</v>
      </c>
    </row>
    <row r="265" spans="1:6" ht="13">
      <c r="A265" s="12" t="s">
        <v>3</v>
      </c>
      <c r="B265" s="8" t="s">
        <v>261</v>
      </c>
      <c r="C265" s="8">
        <v>2017</v>
      </c>
      <c r="D265" s="12" t="s">
        <v>5</v>
      </c>
      <c r="E265" s="12" t="s">
        <v>20</v>
      </c>
      <c r="F265" s="8">
        <v>74.105561959758106</v>
      </c>
    </row>
    <row r="266" spans="1:6" ht="13">
      <c r="A266" s="12" t="s">
        <v>4</v>
      </c>
      <c r="B266" s="8" t="s">
        <v>262</v>
      </c>
      <c r="C266" s="8">
        <v>2018</v>
      </c>
      <c r="D266" s="12" t="s">
        <v>5</v>
      </c>
      <c r="E266" s="12" t="s">
        <v>20</v>
      </c>
      <c r="F266" s="8">
        <v>70.015988034761094</v>
      </c>
    </row>
    <row r="267" spans="1:6" ht="13">
      <c r="A267" s="12" t="s">
        <v>5</v>
      </c>
      <c r="B267" s="8" t="s">
        <v>263</v>
      </c>
      <c r="C267" s="8">
        <v>2018</v>
      </c>
      <c r="D267" s="12" t="s">
        <v>5</v>
      </c>
      <c r="E267" s="12" t="s">
        <v>20</v>
      </c>
      <c r="F267" s="8">
        <v>62.715052276373299</v>
      </c>
    </row>
    <row r="268" spans="1:6" ht="13">
      <c r="A268" s="12" t="s">
        <v>6</v>
      </c>
      <c r="B268" s="8" t="s">
        <v>264</v>
      </c>
      <c r="C268" s="8">
        <v>2018</v>
      </c>
      <c r="D268" s="12" t="s">
        <v>5</v>
      </c>
      <c r="E268" s="12" t="s">
        <v>20</v>
      </c>
      <c r="F268" s="8">
        <v>69.450608403033499</v>
      </c>
    </row>
    <row r="269" spans="1:6" ht="13">
      <c r="A269" s="12" t="s">
        <v>7</v>
      </c>
      <c r="B269" s="8" t="s">
        <v>265</v>
      </c>
      <c r="C269" s="8">
        <v>2018</v>
      </c>
      <c r="D269" s="12" t="s">
        <v>5</v>
      </c>
      <c r="E269" s="12" t="s">
        <v>20</v>
      </c>
      <c r="F269" s="8">
        <v>72.196766502756702</v>
      </c>
    </row>
    <row r="270" spans="1:6" ht="13">
      <c r="A270" s="12" t="s">
        <v>10</v>
      </c>
      <c r="B270" s="8" t="s">
        <v>268</v>
      </c>
      <c r="C270" s="8">
        <v>2018</v>
      </c>
      <c r="D270" s="12" t="s">
        <v>5</v>
      </c>
      <c r="E270" s="12" t="s">
        <v>20</v>
      </c>
      <c r="F270" s="8">
        <v>79.334799515522405</v>
      </c>
    </row>
    <row r="271" spans="1:6" ht="13">
      <c r="A271" s="12" t="s">
        <v>11</v>
      </c>
      <c r="B271" s="8" t="s">
        <v>269</v>
      </c>
      <c r="C271" s="8">
        <v>2018</v>
      </c>
      <c r="D271" s="12" t="s">
        <v>5</v>
      </c>
      <c r="E271" s="12" t="s">
        <v>20</v>
      </c>
      <c r="F271" s="8">
        <v>62.948798476314003</v>
      </c>
    </row>
    <row r="272" spans="1:6" ht="13">
      <c r="A272" s="12" t="s">
        <v>12</v>
      </c>
      <c r="B272" s="8" t="s">
        <v>270</v>
      </c>
      <c r="C272" s="8">
        <v>2018</v>
      </c>
      <c r="D272" s="12" t="s">
        <v>5</v>
      </c>
      <c r="E272" s="12" t="s">
        <v>20</v>
      </c>
      <c r="F272" s="8">
        <v>88.218082275112195</v>
      </c>
    </row>
    <row r="273" spans="1:6" ht="13">
      <c r="A273" s="12" t="s">
        <v>8</v>
      </c>
      <c r="B273" s="8" t="s">
        <v>266</v>
      </c>
      <c r="C273" s="8">
        <v>2018</v>
      </c>
      <c r="D273" s="12" t="s">
        <v>5</v>
      </c>
      <c r="E273" s="12" t="s">
        <v>20</v>
      </c>
      <c r="F273" s="8">
        <v>73.621422060686697</v>
      </c>
    </row>
    <row r="274" spans="1:6" ht="13">
      <c r="A274" s="12" t="s">
        <v>9</v>
      </c>
      <c r="B274" s="8" t="s">
        <v>267</v>
      </c>
      <c r="C274" s="8">
        <v>2018</v>
      </c>
      <c r="D274" s="12" t="s">
        <v>5</v>
      </c>
      <c r="E274" s="12" t="s">
        <v>20</v>
      </c>
      <c r="F274" s="8">
        <v>61.756085444610001</v>
      </c>
    </row>
    <row r="275" spans="1:6" ht="13">
      <c r="A275" s="12" t="s">
        <v>13</v>
      </c>
      <c r="B275" s="8" t="s">
        <v>271</v>
      </c>
      <c r="C275" s="8">
        <v>2018</v>
      </c>
      <c r="D275" s="12" t="s">
        <v>5</v>
      </c>
      <c r="E275" s="12" t="s">
        <v>20</v>
      </c>
      <c r="F275" s="8">
        <v>67.2690688228938</v>
      </c>
    </row>
    <row r="276" spans="1:6" ht="13">
      <c r="A276" s="12" t="s">
        <v>14</v>
      </c>
      <c r="B276" s="8" t="s">
        <v>272</v>
      </c>
      <c r="C276" s="8">
        <v>2018</v>
      </c>
      <c r="D276" s="12" t="s">
        <v>5</v>
      </c>
      <c r="E276" s="12" t="s">
        <v>20</v>
      </c>
      <c r="F276" s="8">
        <v>73.605381165919297</v>
      </c>
    </row>
    <row r="277" spans="1:6" ht="13">
      <c r="A277" s="12" t="s">
        <v>15</v>
      </c>
      <c r="B277" s="8" t="s">
        <v>273</v>
      </c>
      <c r="C277" s="8">
        <v>2018</v>
      </c>
      <c r="D277" s="12" t="s">
        <v>5</v>
      </c>
      <c r="E277" s="12" t="s">
        <v>20</v>
      </c>
      <c r="F277" s="8">
        <v>85.864415460881304</v>
      </c>
    </row>
    <row r="278" spans="1:6" ht="13">
      <c r="A278" s="12" t="s">
        <v>16</v>
      </c>
      <c r="B278" s="8" t="s">
        <v>274</v>
      </c>
      <c r="C278" s="8">
        <v>2018</v>
      </c>
      <c r="D278" s="12" t="s">
        <v>5</v>
      </c>
      <c r="E278" s="12" t="s">
        <v>20</v>
      </c>
      <c r="F278" s="8">
        <v>74.269692628368702</v>
      </c>
    </row>
    <row r="279" spans="1:6" ht="13">
      <c r="A279" s="12" t="s">
        <v>17</v>
      </c>
      <c r="B279" s="8" t="s">
        <v>275</v>
      </c>
      <c r="C279" s="8">
        <v>2018</v>
      </c>
      <c r="D279" s="12" t="s">
        <v>5</v>
      </c>
      <c r="E279" s="12" t="s">
        <v>20</v>
      </c>
      <c r="F279" s="8">
        <v>72.9109955169843</v>
      </c>
    </row>
    <row r="280" spans="1:6" ht="13">
      <c r="A280" s="12" t="s">
        <v>18</v>
      </c>
      <c r="B280" s="8" t="s">
        <v>276</v>
      </c>
      <c r="C280" s="8">
        <v>2018</v>
      </c>
      <c r="D280" s="12" t="s">
        <v>5</v>
      </c>
      <c r="E280" s="12" t="s">
        <v>20</v>
      </c>
      <c r="F280" s="8">
        <v>68.448596681656099</v>
      </c>
    </row>
    <row r="281" spans="1:6" ht="13">
      <c r="A281" s="12" t="s">
        <v>19</v>
      </c>
      <c r="B281" s="8" t="s">
        <v>277</v>
      </c>
      <c r="C281" s="8">
        <v>2018</v>
      </c>
      <c r="D281" s="12" t="s">
        <v>5</v>
      </c>
      <c r="E281" s="12" t="s">
        <v>20</v>
      </c>
      <c r="F281" s="8">
        <v>76.255755283377098</v>
      </c>
    </row>
    <row r="282" spans="1:6" ht="13">
      <c r="A282" s="12" t="s">
        <v>20</v>
      </c>
      <c r="B282" s="8" t="s">
        <v>278</v>
      </c>
      <c r="C282" s="8">
        <v>2018</v>
      </c>
      <c r="D282" s="12" t="s">
        <v>5</v>
      </c>
      <c r="E282" s="12" t="s">
        <v>20</v>
      </c>
      <c r="F282" s="8">
        <v>68.813721008804194</v>
      </c>
    </row>
    <row r="283" spans="1:6" ht="13">
      <c r="A283" s="12" t="s">
        <v>21</v>
      </c>
      <c r="B283" s="8" t="s">
        <v>279</v>
      </c>
      <c r="C283" s="8">
        <v>2018</v>
      </c>
      <c r="D283" s="12" t="s">
        <v>5</v>
      </c>
      <c r="E283" s="12" t="s">
        <v>20</v>
      </c>
      <c r="F283" s="8">
        <v>67.843142667844504</v>
      </c>
    </row>
    <row r="284" spans="1:6" ht="13">
      <c r="A284" s="12" t="s">
        <v>22</v>
      </c>
      <c r="B284" s="8" t="s">
        <v>280</v>
      </c>
      <c r="C284" s="8">
        <v>2018</v>
      </c>
      <c r="D284" s="12" t="s">
        <v>5</v>
      </c>
      <c r="E284" s="12" t="s">
        <v>20</v>
      </c>
      <c r="F284" s="8">
        <v>73.9223871927978</v>
      </c>
    </row>
    <row r="285" spans="1:6" ht="13">
      <c r="A285" s="12" t="s">
        <v>23</v>
      </c>
      <c r="B285" s="8" t="s">
        <v>281</v>
      </c>
      <c r="C285" s="8">
        <v>2018</v>
      </c>
      <c r="D285" s="12" t="s">
        <v>5</v>
      </c>
      <c r="E285" s="12" t="s">
        <v>20</v>
      </c>
      <c r="F285" s="8">
        <v>85.038435206128796</v>
      </c>
    </row>
    <row r="286" spans="1:6" ht="13">
      <c r="A286" s="12" t="s">
        <v>24</v>
      </c>
      <c r="B286" s="8" t="s">
        <v>282</v>
      </c>
      <c r="C286" s="8">
        <v>2018</v>
      </c>
      <c r="D286" s="12" t="s">
        <v>5</v>
      </c>
      <c r="E286" s="12" t="s">
        <v>20</v>
      </c>
      <c r="F286" s="8">
        <v>82.923624164007506</v>
      </c>
    </row>
    <row r="287" spans="1:6" ht="13">
      <c r="A287" s="12" t="s">
        <v>25</v>
      </c>
      <c r="B287" s="8" t="s">
        <v>283</v>
      </c>
      <c r="C287" s="8">
        <v>2018</v>
      </c>
      <c r="D287" s="12" t="s">
        <v>5</v>
      </c>
      <c r="E287" s="12" t="s">
        <v>20</v>
      </c>
      <c r="F287" s="8">
        <v>76.551642317209598</v>
      </c>
    </row>
    <row r="288" spans="1:6" ht="13">
      <c r="A288" s="12" t="s">
        <v>26</v>
      </c>
      <c r="B288" s="8" t="s">
        <v>284</v>
      </c>
      <c r="C288" s="8">
        <v>2018</v>
      </c>
      <c r="D288" s="12" t="s">
        <v>5</v>
      </c>
      <c r="E288" s="12" t="s">
        <v>20</v>
      </c>
      <c r="F288" s="8">
        <v>65.122334455667797</v>
      </c>
    </row>
    <row r="289" spans="1:6" ht="13">
      <c r="A289" s="12" t="s">
        <v>27</v>
      </c>
      <c r="B289" s="8" t="s">
        <v>285</v>
      </c>
      <c r="C289" s="8">
        <v>2018</v>
      </c>
      <c r="D289" s="12" t="s">
        <v>5</v>
      </c>
      <c r="E289" s="12" t="s">
        <v>20</v>
      </c>
      <c r="F289" s="8">
        <v>84.938430497181301</v>
      </c>
    </row>
    <row r="290" spans="1:6" ht="13">
      <c r="A290" s="12" t="s">
        <v>28</v>
      </c>
      <c r="B290" s="8" t="s">
        <v>286</v>
      </c>
      <c r="C290" s="8">
        <v>2018</v>
      </c>
      <c r="D290" s="12" t="s">
        <v>5</v>
      </c>
      <c r="E290" s="12" t="s">
        <v>20</v>
      </c>
      <c r="F290" s="8">
        <v>69.101024149702894</v>
      </c>
    </row>
    <row r="291" spans="1:6" ht="13">
      <c r="A291" s="12" t="s">
        <v>29</v>
      </c>
      <c r="B291" s="8" t="s">
        <v>287</v>
      </c>
      <c r="C291" s="8">
        <v>2018</v>
      </c>
      <c r="D291" s="12" t="s">
        <v>5</v>
      </c>
      <c r="E291" s="12" t="s">
        <v>20</v>
      </c>
      <c r="F291" s="8">
        <v>63.405439368099799</v>
      </c>
    </row>
    <row r="292" spans="1:6" ht="13">
      <c r="A292" s="12" t="s">
        <v>30</v>
      </c>
      <c r="B292" s="8" t="s">
        <v>288</v>
      </c>
      <c r="C292" s="8">
        <v>2018</v>
      </c>
      <c r="D292" s="12" t="s">
        <v>5</v>
      </c>
      <c r="E292" s="12" t="s">
        <v>20</v>
      </c>
      <c r="F292" s="8">
        <v>86.569118050716796</v>
      </c>
    </row>
    <row r="293" spans="1:6" ht="13">
      <c r="A293" s="12" t="s">
        <v>31</v>
      </c>
      <c r="B293" s="8" t="s">
        <v>289</v>
      </c>
      <c r="C293" s="8">
        <v>2018</v>
      </c>
      <c r="D293" s="12" t="s">
        <v>5</v>
      </c>
      <c r="E293" s="12" t="s">
        <v>20</v>
      </c>
      <c r="F293" s="8">
        <v>62.980545032512303</v>
      </c>
    </row>
    <row r="294" spans="1:6" ht="13">
      <c r="A294" s="12" t="s">
        <v>32</v>
      </c>
      <c r="B294" s="8" t="s">
        <v>290</v>
      </c>
      <c r="C294" s="8">
        <v>2018</v>
      </c>
      <c r="D294" s="12" t="s">
        <v>5</v>
      </c>
      <c r="E294" s="12" t="s">
        <v>20</v>
      </c>
      <c r="F294" s="8">
        <v>72.913213233783097</v>
      </c>
    </row>
    <row r="295" spans="1:6" ht="13">
      <c r="A295" s="12" t="s">
        <v>33</v>
      </c>
      <c r="B295" s="8" t="s">
        <v>291</v>
      </c>
      <c r="C295" s="8">
        <v>2018</v>
      </c>
      <c r="D295" s="12" t="s">
        <v>5</v>
      </c>
      <c r="E295" s="12" t="s">
        <v>20</v>
      </c>
      <c r="F295" s="8">
        <v>62.215465773035497</v>
      </c>
    </row>
    <row r="296" spans="1:6" ht="13">
      <c r="A296" s="12" t="s">
        <v>34</v>
      </c>
      <c r="B296" s="8" t="s">
        <v>292</v>
      </c>
      <c r="C296" s="8">
        <v>2018</v>
      </c>
      <c r="D296" s="12" t="s">
        <v>5</v>
      </c>
      <c r="E296" s="12" t="s">
        <v>20</v>
      </c>
      <c r="F296" s="8">
        <v>81.156298948310607</v>
      </c>
    </row>
    <row r="297" spans="1:6" ht="13">
      <c r="A297" s="12" t="s">
        <v>35</v>
      </c>
      <c r="B297" s="8" t="s">
        <v>293</v>
      </c>
      <c r="C297" s="8">
        <v>2018</v>
      </c>
      <c r="D297" s="12" t="s">
        <v>5</v>
      </c>
      <c r="E297" s="12" t="s">
        <v>20</v>
      </c>
      <c r="F297" s="8">
        <v>78.451926055974397</v>
      </c>
    </row>
    <row r="298" spans="1:6" ht="13">
      <c r="A298" s="12" t="s">
        <v>3</v>
      </c>
      <c r="B298" s="8" t="s">
        <v>261</v>
      </c>
      <c r="C298" s="8">
        <v>2018</v>
      </c>
      <c r="D298" s="12" t="s">
        <v>5</v>
      </c>
      <c r="E298" s="12" t="s">
        <v>20</v>
      </c>
      <c r="F298" s="8">
        <v>73.657860507340004</v>
      </c>
    </row>
    <row r="299" spans="1:6" ht="13">
      <c r="A299" s="12" t="s">
        <v>4</v>
      </c>
      <c r="B299" s="8" t="s">
        <v>262</v>
      </c>
      <c r="C299" s="8">
        <v>2019</v>
      </c>
      <c r="D299" s="12" t="s">
        <v>5</v>
      </c>
      <c r="E299" s="12" t="s">
        <v>20</v>
      </c>
      <c r="F299" s="8">
        <v>69.660593346541802</v>
      </c>
    </row>
    <row r="300" spans="1:6" ht="13">
      <c r="A300" s="12" t="s">
        <v>5</v>
      </c>
      <c r="B300" s="8" t="s">
        <v>263</v>
      </c>
      <c r="C300" s="8">
        <v>2019</v>
      </c>
      <c r="D300" s="12" t="s">
        <v>5</v>
      </c>
      <c r="E300" s="12" t="s">
        <v>20</v>
      </c>
      <c r="F300" s="8">
        <v>61.408526772920702</v>
      </c>
    </row>
    <row r="301" spans="1:6" ht="13">
      <c r="A301" s="12" t="s">
        <v>6</v>
      </c>
      <c r="B301" s="8" t="s">
        <v>264</v>
      </c>
      <c r="C301" s="8">
        <v>2019</v>
      </c>
      <c r="D301" s="12" t="s">
        <v>5</v>
      </c>
      <c r="E301" s="12" t="s">
        <v>20</v>
      </c>
      <c r="F301" s="8">
        <v>68.836348783007793</v>
      </c>
    </row>
    <row r="302" spans="1:6" ht="13">
      <c r="A302" s="12" t="s">
        <v>7</v>
      </c>
      <c r="B302" s="8" t="s">
        <v>265</v>
      </c>
      <c r="C302" s="8">
        <v>2019</v>
      </c>
      <c r="D302" s="12" t="s">
        <v>5</v>
      </c>
      <c r="E302" s="12" t="s">
        <v>20</v>
      </c>
      <c r="F302" s="8">
        <v>71.924110264620396</v>
      </c>
    </row>
    <row r="303" spans="1:6" ht="13">
      <c r="A303" s="12" t="s">
        <v>10</v>
      </c>
      <c r="B303" s="8" t="s">
        <v>268</v>
      </c>
      <c r="C303" s="8">
        <v>2019</v>
      </c>
      <c r="D303" s="12" t="s">
        <v>5</v>
      </c>
      <c r="E303" s="12" t="s">
        <v>20</v>
      </c>
      <c r="F303" s="8">
        <v>77.923579489210098</v>
      </c>
    </row>
    <row r="304" spans="1:6" ht="13">
      <c r="A304" s="12" t="s">
        <v>11</v>
      </c>
      <c r="B304" s="8" t="s">
        <v>269</v>
      </c>
      <c r="C304" s="8">
        <v>2019</v>
      </c>
      <c r="D304" s="12" t="s">
        <v>5</v>
      </c>
      <c r="E304" s="12" t="s">
        <v>20</v>
      </c>
      <c r="F304" s="8">
        <v>63.956058574922501</v>
      </c>
    </row>
    <row r="305" spans="1:6" ht="13">
      <c r="A305" s="12" t="s">
        <v>12</v>
      </c>
      <c r="B305" s="8" t="s">
        <v>270</v>
      </c>
      <c r="C305" s="8">
        <v>2019</v>
      </c>
      <c r="D305" s="12" t="s">
        <v>5</v>
      </c>
      <c r="E305" s="12" t="s">
        <v>20</v>
      </c>
      <c r="F305" s="8">
        <v>87.702981342324804</v>
      </c>
    </row>
    <row r="306" spans="1:6" ht="13">
      <c r="A306" s="12" t="s">
        <v>8</v>
      </c>
      <c r="B306" s="8" t="s">
        <v>266</v>
      </c>
      <c r="C306" s="8">
        <v>2019</v>
      </c>
      <c r="D306" s="12" t="s">
        <v>5</v>
      </c>
      <c r="E306" s="12" t="s">
        <v>20</v>
      </c>
      <c r="F306" s="8">
        <v>70.072272765921298</v>
      </c>
    </row>
    <row r="307" spans="1:6" ht="13">
      <c r="A307" s="12" t="s">
        <v>9</v>
      </c>
      <c r="B307" s="8" t="s">
        <v>267</v>
      </c>
      <c r="C307" s="8">
        <v>2019</v>
      </c>
      <c r="D307" s="12" t="s">
        <v>5</v>
      </c>
      <c r="E307" s="12" t="s">
        <v>20</v>
      </c>
      <c r="F307" s="8">
        <v>60.120496741669697</v>
      </c>
    </row>
    <row r="308" spans="1:6" ht="13">
      <c r="A308" s="12" t="s">
        <v>13</v>
      </c>
      <c r="B308" s="8" t="s">
        <v>271</v>
      </c>
      <c r="C308" s="8">
        <v>2019</v>
      </c>
      <c r="D308" s="12" t="s">
        <v>5</v>
      </c>
      <c r="E308" s="12" t="s">
        <v>20</v>
      </c>
      <c r="F308" s="8">
        <v>66.884091975598295</v>
      </c>
    </row>
    <row r="309" spans="1:6" ht="13">
      <c r="A309" s="12" t="s">
        <v>14</v>
      </c>
      <c r="B309" s="8" t="s">
        <v>272</v>
      </c>
      <c r="C309" s="8">
        <v>2019</v>
      </c>
      <c r="D309" s="12" t="s">
        <v>5</v>
      </c>
      <c r="E309" s="12" t="s">
        <v>20</v>
      </c>
      <c r="F309" s="8">
        <v>72.584140910524596</v>
      </c>
    </row>
    <row r="310" spans="1:6" ht="13">
      <c r="A310" s="12" t="s">
        <v>15</v>
      </c>
      <c r="B310" s="8" t="s">
        <v>273</v>
      </c>
      <c r="C310" s="8">
        <v>2019</v>
      </c>
      <c r="D310" s="12" t="s">
        <v>5</v>
      </c>
      <c r="E310" s="12" t="s">
        <v>20</v>
      </c>
      <c r="F310" s="8">
        <v>84.179279900420596</v>
      </c>
    </row>
    <row r="311" spans="1:6" ht="13">
      <c r="A311" s="12" t="s">
        <v>16</v>
      </c>
      <c r="B311" s="8" t="s">
        <v>274</v>
      </c>
      <c r="C311" s="8">
        <v>2019</v>
      </c>
      <c r="D311" s="12" t="s">
        <v>5</v>
      </c>
      <c r="E311" s="12" t="s">
        <v>20</v>
      </c>
      <c r="F311" s="8">
        <v>72.970905411741498</v>
      </c>
    </row>
    <row r="312" spans="1:6" ht="13">
      <c r="A312" s="12" t="s">
        <v>17</v>
      </c>
      <c r="B312" s="8" t="s">
        <v>275</v>
      </c>
      <c r="C312" s="8">
        <v>2019</v>
      </c>
      <c r="D312" s="12" t="s">
        <v>5</v>
      </c>
      <c r="E312" s="12" t="s">
        <v>20</v>
      </c>
      <c r="F312" s="8">
        <v>71.950386660385703</v>
      </c>
    </row>
    <row r="313" spans="1:6" ht="13">
      <c r="A313" s="12" t="s">
        <v>18</v>
      </c>
      <c r="B313" s="8" t="s">
        <v>276</v>
      </c>
      <c r="C313" s="8">
        <v>2019</v>
      </c>
      <c r="D313" s="12" t="s">
        <v>5</v>
      </c>
      <c r="E313" s="12" t="s">
        <v>20</v>
      </c>
      <c r="F313" s="8">
        <v>66.950628618361307</v>
      </c>
    </row>
    <row r="314" spans="1:6" ht="13">
      <c r="A314" s="12" t="s">
        <v>19</v>
      </c>
      <c r="B314" s="8" t="s">
        <v>277</v>
      </c>
      <c r="C314" s="8">
        <v>2019</v>
      </c>
      <c r="D314" s="12" t="s">
        <v>5</v>
      </c>
      <c r="E314" s="12" t="s">
        <v>20</v>
      </c>
      <c r="F314" s="8">
        <v>75.880844461365001</v>
      </c>
    </row>
    <row r="315" spans="1:6" ht="13">
      <c r="A315" s="12" t="s">
        <v>20</v>
      </c>
      <c r="B315" s="8" t="s">
        <v>278</v>
      </c>
      <c r="C315" s="8">
        <v>2019</v>
      </c>
      <c r="D315" s="12" t="s">
        <v>5</v>
      </c>
      <c r="E315" s="12" t="s">
        <v>20</v>
      </c>
      <c r="F315" s="8">
        <v>67.028723625454205</v>
      </c>
    </row>
    <row r="316" spans="1:6" ht="13">
      <c r="A316" s="12" t="s">
        <v>21</v>
      </c>
      <c r="B316" s="8" t="s">
        <v>279</v>
      </c>
      <c r="C316" s="8">
        <v>2019</v>
      </c>
      <c r="D316" s="12" t="s">
        <v>5</v>
      </c>
      <c r="E316" s="12" t="s">
        <v>20</v>
      </c>
      <c r="F316" s="8">
        <v>64.697386519944999</v>
      </c>
    </row>
    <row r="317" spans="1:6" ht="13">
      <c r="A317" s="12" t="s">
        <v>22</v>
      </c>
      <c r="B317" s="8" t="s">
        <v>280</v>
      </c>
      <c r="C317" s="8">
        <v>2019</v>
      </c>
      <c r="D317" s="12" t="s">
        <v>5</v>
      </c>
      <c r="E317" s="12" t="s">
        <v>20</v>
      </c>
      <c r="F317" s="8">
        <v>74.454801553203794</v>
      </c>
    </row>
    <row r="318" spans="1:6" ht="13">
      <c r="A318" s="12" t="s">
        <v>23</v>
      </c>
      <c r="B318" s="8" t="s">
        <v>281</v>
      </c>
      <c r="C318" s="8">
        <v>2019</v>
      </c>
      <c r="D318" s="12" t="s">
        <v>5</v>
      </c>
      <c r="E318" s="12" t="s">
        <v>20</v>
      </c>
      <c r="F318" s="8">
        <v>69.768156400059695</v>
      </c>
    </row>
    <row r="319" spans="1:6" ht="13">
      <c r="A319" s="12" t="s">
        <v>24</v>
      </c>
      <c r="B319" s="8" t="s">
        <v>282</v>
      </c>
      <c r="C319" s="8">
        <v>2019</v>
      </c>
      <c r="D319" s="12" t="s">
        <v>5</v>
      </c>
      <c r="E319" s="12" t="s">
        <v>20</v>
      </c>
      <c r="F319" s="8">
        <v>81.826636853729099</v>
      </c>
    </row>
    <row r="320" spans="1:6" ht="13">
      <c r="A320" s="12" t="s">
        <v>25</v>
      </c>
      <c r="B320" s="8" t="s">
        <v>283</v>
      </c>
      <c r="C320" s="8">
        <v>2019</v>
      </c>
      <c r="D320" s="12" t="s">
        <v>5</v>
      </c>
      <c r="E320" s="12" t="s">
        <v>20</v>
      </c>
      <c r="F320" s="8">
        <v>74.886578847691595</v>
      </c>
    </row>
    <row r="321" spans="1:6" ht="13">
      <c r="A321" s="12" t="s">
        <v>26</v>
      </c>
      <c r="B321" s="8" t="s">
        <v>284</v>
      </c>
      <c r="C321" s="8">
        <v>2019</v>
      </c>
      <c r="D321" s="12" t="s">
        <v>5</v>
      </c>
      <c r="E321" s="12" t="s">
        <v>20</v>
      </c>
      <c r="F321" s="8">
        <v>65.669284380971305</v>
      </c>
    </row>
    <row r="322" spans="1:6" ht="13">
      <c r="A322" s="12" t="s">
        <v>27</v>
      </c>
      <c r="B322" s="8" t="s">
        <v>285</v>
      </c>
      <c r="C322" s="8">
        <v>2019</v>
      </c>
      <c r="D322" s="12" t="s">
        <v>5</v>
      </c>
      <c r="E322" s="12" t="s">
        <v>20</v>
      </c>
      <c r="F322" s="8">
        <v>84.765134218667697</v>
      </c>
    </row>
    <row r="323" spans="1:6" ht="13">
      <c r="A323" s="12" t="s">
        <v>28</v>
      </c>
      <c r="B323" s="8" t="s">
        <v>286</v>
      </c>
      <c r="C323" s="8">
        <v>2019</v>
      </c>
      <c r="D323" s="12" t="s">
        <v>5</v>
      </c>
      <c r="E323" s="12" t="s">
        <v>20</v>
      </c>
      <c r="F323" s="8">
        <v>69.038267810918001</v>
      </c>
    </row>
    <row r="324" spans="1:6" ht="13">
      <c r="A324" s="12" t="s">
        <v>29</v>
      </c>
      <c r="B324" s="8" t="s">
        <v>287</v>
      </c>
      <c r="C324" s="8">
        <v>2019</v>
      </c>
      <c r="D324" s="12" t="s">
        <v>5</v>
      </c>
      <c r="E324" s="12" t="s">
        <v>20</v>
      </c>
      <c r="F324" s="8">
        <v>62.539649858772499</v>
      </c>
    </row>
    <row r="325" spans="1:6" ht="13">
      <c r="A325" s="12" t="s">
        <v>30</v>
      </c>
      <c r="B325" s="8" t="s">
        <v>288</v>
      </c>
      <c r="C325" s="8">
        <v>2019</v>
      </c>
      <c r="D325" s="12" t="s">
        <v>5</v>
      </c>
      <c r="E325" s="12" t="s">
        <v>20</v>
      </c>
      <c r="F325" s="8">
        <v>86.633537924432702</v>
      </c>
    </row>
    <row r="326" spans="1:6" ht="13">
      <c r="A326" s="12" t="s">
        <v>31</v>
      </c>
      <c r="B326" s="8" t="s">
        <v>289</v>
      </c>
      <c r="C326" s="8">
        <v>2019</v>
      </c>
      <c r="D326" s="12" t="s">
        <v>5</v>
      </c>
      <c r="E326" s="12" t="s">
        <v>20</v>
      </c>
      <c r="F326" s="8">
        <v>62.598651737590302</v>
      </c>
    </row>
    <row r="327" spans="1:6" ht="13">
      <c r="A327" s="12" t="s">
        <v>32</v>
      </c>
      <c r="B327" s="8" t="s">
        <v>290</v>
      </c>
      <c r="C327" s="8">
        <v>2019</v>
      </c>
      <c r="D327" s="12" t="s">
        <v>5</v>
      </c>
      <c r="E327" s="12" t="s">
        <v>20</v>
      </c>
      <c r="F327" s="8">
        <v>76.1677304234438</v>
      </c>
    </row>
    <row r="328" spans="1:6" ht="13">
      <c r="A328" s="12" t="s">
        <v>33</v>
      </c>
      <c r="B328" s="8" t="s">
        <v>291</v>
      </c>
      <c r="C328" s="8">
        <v>2019</v>
      </c>
      <c r="D328" s="12" t="s">
        <v>5</v>
      </c>
      <c r="E328" s="12" t="s">
        <v>20</v>
      </c>
      <c r="F328" s="8">
        <v>60.821152291883202</v>
      </c>
    </row>
    <row r="329" spans="1:6" ht="13">
      <c r="A329" s="12" t="s">
        <v>34</v>
      </c>
      <c r="B329" s="8" t="s">
        <v>292</v>
      </c>
      <c r="C329" s="8">
        <v>2019</v>
      </c>
      <c r="D329" s="12" t="s">
        <v>5</v>
      </c>
      <c r="E329" s="12" t="s">
        <v>20</v>
      </c>
      <c r="F329" s="8">
        <v>81.168533866552096</v>
      </c>
    </row>
    <row r="330" spans="1:6" ht="13">
      <c r="A330" s="12" t="s">
        <v>35</v>
      </c>
      <c r="B330" s="8" t="s">
        <v>293</v>
      </c>
      <c r="C330" s="8">
        <v>2019</v>
      </c>
      <c r="D330" s="12" t="s">
        <v>5</v>
      </c>
      <c r="E330" s="12" t="s">
        <v>20</v>
      </c>
      <c r="F330" s="8">
        <v>78.223549169621194</v>
      </c>
    </row>
    <row r="331" spans="1:6" ht="13">
      <c r="A331" s="12" t="s">
        <v>3</v>
      </c>
      <c r="B331" s="8" t="s">
        <v>261</v>
      </c>
      <c r="C331" s="8">
        <v>2019</v>
      </c>
      <c r="D331" s="12" t="s">
        <v>5</v>
      </c>
      <c r="E331" s="12" t="s">
        <v>20</v>
      </c>
      <c r="F331" s="8">
        <v>72.2465850595989</v>
      </c>
    </row>
    <row r="332" spans="1:6" ht="13">
      <c r="A332" s="12" t="s">
        <v>4</v>
      </c>
      <c r="B332" s="8" t="s">
        <v>262</v>
      </c>
      <c r="C332" s="8">
        <v>2020</v>
      </c>
      <c r="D332" s="12" t="s">
        <v>5</v>
      </c>
      <c r="E332" s="12" t="s">
        <v>20</v>
      </c>
      <c r="F332" s="8">
        <v>72.792422177968803</v>
      </c>
    </row>
    <row r="333" spans="1:6" ht="13">
      <c r="A333" s="12" t="s">
        <v>5</v>
      </c>
      <c r="B333" s="8" t="s">
        <v>263</v>
      </c>
      <c r="C333" s="8">
        <v>2020</v>
      </c>
      <c r="D333" s="12" t="s">
        <v>5</v>
      </c>
      <c r="E333" s="12" t="s">
        <v>20</v>
      </c>
      <c r="F333" s="8">
        <v>59.1607207643004</v>
      </c>
    </row>
    <row r="334" spans="1:6" ht="13">
      <c r="A334" s="12" t="s">
        <v>6</v>
      </c>
      <c r="B334" s="8" t="s">
        <v>264</v>
      </c>
      <c r="C334" s="8">
        <v>2020</v>
      </c>
      <c r="D334" s="12" t="s">
        <v>5</v>
      </c>
      <c r="E334" s="12" t="s">
        <v>20</v>
      </c>
      <c r="F334" s="8">
        <v>69.757106188801203</v>
      </c>
    </row>
    <row r="335" spans="1:6" ht="13">
      <c r="A335" s="12" t="s">
        <v>7</v>
      </c>
      <c r="B335" s="8" t="s">
        <v>265</v>
      </c>
      <c r="C335" s="8">
        <v>2020</v>
      </c>
      <c r="D335" s="12" t="s">
        <v>5</v>
      </c>
      <c r="E335" s="12" t="s">
        <v>20</v>
      </c>
      <c r="F335" s="8">
        <v>69.973598327894095</v>
      </c>
    </row>
    <row r="336" spans="1:6" ht="13">
      <c r="A336" s="12" t="s">
        <v>10</v>
      </c>
      <c r="B336" s="8" t="s">
        <v>268</v>
      </c>
      <c r="C336" s="8">
        <v>2020</v>
      </c>
      <c r="D336" s="12" t="s">
        <v>5</v>
      </c>
      <c r="E336" s="12" t="s">
        <v>20</v>
      </c>
      <c r="F336" s="8">
        <v>78.262384023474993</v>
      </c>
    </row>
    <row r="337" spans="1:6" ht="13">
      <c r="A337" s="12" t="s">
        <v>11</v>
      </c>
      <c r="B337" s="8" t="s">
        <v>269</v>
      </c>
      <c r="C337" s="8">
        <v>2020</v>
      </c>
      <c r="D337" s="12" t="s">
        <v>5</v>
      </c>
      <c r="E337" s="12" t="s">
        <v>20</v>
      </c>
      <c r="F337" s="8">
        <v>65.032966352652295</v>
      </c>
    </row>
    <row r="338" spans="1:6" ht="13">
      <c r="A338" s="12" t="s">
        <v>12</v>
      </c>
      <c r="B338" s="8" t="s">
        <v>270</v>
      </c>
      <c r="C338" s="8">
        <v>2020</v>
      </c>
      <c r="D338" s="12" t="s">
        <v>5</v>
      </c>
      <c r="E338" s="12" t="s">
        <v>20</v>
      </c>
      <c r="F338" s="8">
        <v>88.573426886091994</v>
      </c>
    </row>
    <row r="339" spans="1:6" ht="13">
      <c r="A339" s="12" t="s">
        <v>8</v>
      </c>
      <c r="B339" s="8" t="s">
        <v>266</v>
      </c>
      <c r="C339" s="8">
        <v>2020</v>
      </c>
      <c r="D339" s="12" t="s">
        <v>5</v>
      </c>
      <c r="E339" s="12" t="s">
        <v>20</v>
      </c>
      <c r="F339" s="8">
        <v>71.699154715971204</v>
      </c>
    </row>
    <row r="340" spans="1:6" ht="13">
      <c r="A340" s="12" t="s">
        <v>9</v>
      </c>
      <c r="B340" s="8" t="s">
        <v>267</v>
      </c>
      <c r="C340" s="8">
        <v>2020</v>
      </c>
      <c r="D340" s="12" t="s">
        <v>5</v>
      </c>
      <c r="E340" s="12" t="s">
        <v>20</v>
      </c>
      <c r="F340" s="8">
        <v>61.704309608106499</v>
      </c>
    </row>
    <row r="341" spans="1:6" ht="13">
      <c r="A341" s="12" t="s">
        <v>13</v>
      </c>
      <c r="B341" s="8" t="s">
        <v>271</v>
      </c>
      <c r="C341" s="8">
        <v>2020</v>
      </c>
      <c r="D341" s="12" t="s">
        <v>5</v>
      </c>
      <c r="E341" s="12" t="s">
        <v>20</v>
      </c>
      <c r="F341" s="8">
        <v>69.266624933789203</v>
      </c>
    </row>
    <row r="342" spans="1:6" ht="13">
      <c r="A342" s="12" t="s">
        <v>14</v>
      </c>
      <c r="B342" s="8" t="s">
        <v>272</v>
      </c>
      <c r="C342" s="8">
        <v>2020</v>
      </c>
      <c r="D342" s="12" t="s">
        <v>5</v>
      </c>
      <c r="E342" s="12" t="s">
        <v>20</v>
      </c>
      <c r="F342" s="8">
        <v>72.139452247272601</v>
      </c>
    </row>
    <row r="343" spans="1:6" ht="13">
      <c r="A343" s="12" t="s">
        <v>15</v>
      </c>
      <c r="B343" s="8" t="s">
        <v>273</v>
      </c>
      <c r="C343" s="8">
        <v>2020</v>
      </c>
      <c r="D343" s="12" t="s">
        <v>5</v>
      </c>
      <c r="E343" s="12" t="s">
        <v>20</v>
      </c>
      <c r="F343" s="8">
        <v>83.3411200619163</v>
      </c>
    </row>
    <row r="344" spans="1:6" ht="13">
      <c r="A344" s="12" t="s">
        <v>16</v>
      </c>
      <c r="B344" s="8" t="s">
        <v>274</v>
      </c>
      <c r="C344" s="8">
        <v>2020</v>
      </c>
      <c r="D344" s="12" t="s">
        <v>5</v>
      </c>
      <c r="E344" s="12" t="s">
        <v>20</v>
      </c>
      <c r="F344" s="8">
        <v>69.740840477308097</v>
      </c>
    </row>
    <row r="345" spans="1:6" ht="13">
      <c r="A345" s="12" t="s">
        <v>17</v>
      </c>
      <c r="B345" s="8" t="s">
        <v>275</v>
      </c>
      <c r="C345" s="8">
        <v>2020</v>
      </c>
      <c r="D345" s="12" t="s">
        <v>5</v>
      </c>
      <c r="E345" s="12" t="s">
        <v>20</v>
      </c>
      <c r="F345" s="8">
        <v>71.706956651813798</v>
      </c>
    </row>
    <row r="346" spans="1:6" ht="13">
      <c r="A346" s="12" t="s">
        <v>18</v>
      </c>
      <c r="B346" s="8" t="s">
        <v>276</v>
      </c>
      <c r="C346" s="8">
        <v>2020</v>
      </c>
      <c r="D346" s="12" t="s">
        <v>5</v>
      </c>
      <c r="E346" s="12" t="s">
        <v>20</v>
      </c>
      <c r="F346" s="8">
        <v>65.796759760171199</v>
      </c>
    </row>
    <row r="347" spans="1:6" ht="13">
      <c r="A347" s="12" t="s">
        <v>19</v>
      </c>
      <c r="B347" s="8" t="s">
        <v>277</v>
      </c>
      <c r="C347" s="8">
        <v>2020</v>
      </c>
      <c r="D347" s="12" t="s">
        <v>5</v>
      </c>
      <c r="E347" s="12" t="s">
        <v>20</v>
      </c>
      <c r="F347" s="8">
        <v>73.190434063782604</v>
      </c>
    </row>
    <row r="348" spans="1:6" ht="13">
      <c r="A348" s="12" t="s">
        <v>20</v>
      </c>
      <c r="B348" s="8" t="s">
        <v>278</v>
      </c>
      <c r="C348" s="8">
        <v>2020</v>
      </c>
      <c r="D348" s="12" t="s">
        <v>5</v>
      </c>
      <c r="E348" s="12" t="s">
        <v>20</v>
      </c>
      <c r="F348" s="8">
        <v>66.889681393498194</v>
      </c>
    </row>
    <row r="349" spans="1:6" ht="13">
      <c r="A349" s="12" t="s">
        <v>21</v>
      </c>
      <c r="B349" s="8" t="s">
        <v>279</v>
      </c>
      <c r="C349" s="8">
        <v>2020</v>
      </c>
      <c r="D349" s="12" t="s">
        <v>5</v>
      </c>
      <c r="E349" s="12" t="s">
        <v>20</v>
      </c>
      <c r="F349" s="8">
        <v>65.251672728282301</v>
      </c>
    </row>
    <row r="350" spans="1:6" ht="13">
      <c r="A350" s="12" t="s">
        <v>22</v>
      </c>
      <c r="B350" s="8" t="s">
        <v>280</v>
      </c>
      <c r="C350" s="8">
        <v>2020</v>
      </c>
      <c r="D350" s="12" t="s">
        <v>5</v>
      </c>
      <c r="E350" s="12" t="s">
        <v>20</v>
      </c>
      <c r="F350" s="8">
        <v>75.961322076470196</v>
      </c>
    </row>
    <row r="351" spans="1:6" ht="13">
      <c r="A351" s="12" t="s">
        <v>23</v>
      </c>
      <c r="B351" s="8" t="s">
        <v>281</v>
      </c>
      <c r="C351" s="8">
        <v>2020</v>
      </c>
      <c r="D351" s="12" t="s">
        <v>5</v>
      </c>
      <c r="E351" s="12" t="s">
        <v>20</v>
      </c>
      <c r="F351" s="8">
        <v>71.384053777322706</v>
      </c>
    </row>
    <row r="352" spans="1:6" ht="13">
      <c r="A352" s="12" t="s">
        <v>24</v>
      </c>
      <c r="B352" s="8" t="s">
        <v>282</v>
      </c>
      <c r="C352" s="8">
        <v>2020</v>
      </c>
      <c r="D352" s="12" t="s">
        <v>5</v>
      </c>
      <c r="E352" s="12" t="s">
        <v>20</v>
      </c>
      <c r="F352" s="8">
        <v>79.842385269403493</v>
      </c>
    </row>
    <row r="353" spans="1:6" ht="13">
      <c r="A353" s="12" t="s">
        <v>25</v>
      </c>
      <c r="B353" s="8" t="s">
        <v>283</v>
      </c>
      <c r="C353" s="8">
        <v>2020</v>
      </c>
      <c r="D353" s="12" t="s">
        <v>5</v>
      </c>
      <c r="E353" s="12" t="s">
        <v>20</v>
      </c>
      <c r="F353" s="8">
        <v>75.3547154314831</v>
      </c>
    </row>
    <row r="354" spans="1:6" ht="13">
      <c r="A354" s="12" t="s">
        <v>26</v>
      </c>
      <c r="B354" s="8" t="s">
        <v>284</v>
      </c>
      <c r="C354" s="8">
        <v>2020</v>
      </c>
      <c r="D354" s="12" t="s">
        <v>5</v>
      </c>
      <c r="E354" s="12" t="s">
        <v>20</v>
      </c>
      <c r="F354" s="8">
        <v>65.418382240812207</v>
      </c>
    </row>
    <row r="355" spans="1:6" ht="13">
      <c r="A355" s="12" t="s">
        <v>27</v>
      </c>
      <c r="B355" s="8" t="s">
        <v>285</v>
      </c>
      <c r="C355" s="8">
        <v>2020</v>
      </c>
      <c r="D355" s="12" t="s">
        <v>5</v>
      </c>
      <c r="E355" s="12" t="s">
        <v>20</v>
      </c>
      <c r="F355" s="8">
        <v>83.529974597227906</v>
      </c>
    </row>
    <row r="356" spans="1:6" ht="13">
      <c r="A356" s="12" t="s">
        <v>28</v>
      </c>
      <c r="B356" s="8" t="s">
        <v>286</v>
      </c>
      <c r="C356" s="8">
        <v>2020</v>
      </c>
      <c r="D356" s="12" t="s">
        <v>5</v>
      </c>
      <c r="E356" s="12" t="s">
        <v>20</v>
      </c>
      <c r="F356" s="8">
        <v>71.383098682302901</v>
      </c>
    </row>
    <row r="357" spans="1:6" ht="13">
      <c r="A357" s="12" t="s">
        <v>29</v>
      </c>
      <c r="B357" s="8" t="s">
        <v>287</v>
      </c>
      <c r="C357" s="8">
        <v>2020</v>
      </c>
      <c r="D357" s="12" t="s">
        <v>5</v>
      </c>
      <c r="E357" s="12" t="s">
        <v>20</v>
      </c>
      <c r="F357" s="8">
        <v>63.8391640163562</v>
      </c>
    </row>
    <row r="358" spans="1:6" ht="13">
      <c r="A358" s="12" t="s">
        <v>30</v>
      </c>
      <c r="B358" s="8" t="s">
        <v>288</v>
      </c>
      <c r="C358" s="8">
        <v>2020</v>
      </c>
      <c r="D358" s="12" t="s">
        <v>5</v>
      </c>
      <c r="E358" s="12" t="s">
        <v>20</v>
      </c>
      <c r="F358" s="8">
        <v>85.516008174386897</v>
      </c>
    </row>
    <row r="359" spans="1:6" ht="13">
      <c r="A359" s="12" t="s">
        <v>31</v>
      </c>
      <c r="B359" s="8" t="s">
        <v>289</v>
      </c>
      <c r="C359" s="8">
        <v>2020</v>
      </c>
      <c r="D359" s="12" t="s">
        <v>5</v>
      </c>
      <c r="E359" s="12" t="s">
        <v>20</v>
      </c>
      <c r="F359" s="8">
        <v>61.564081996908399</v>
      </c>
    </row>
    <row r="360" spans="1:6" ht="13">
      <c r="A360" s="12" t="s">
        <v>32</v>
      </c>
      <c r="B360" s="8" t="s">
        <v>290</v>
      </c>
      <c r="C360" s="8">
        <v>2020</v>
      </c>
      <c r="D360" s="12" t="s">
        <v>5</v>
      </c>
      <c r="E360" s="12" t="s">
        <v>20</v>
      </c>
      <c r="F360" s="8">
        <v>71.200624554867701</v>
      </c>
    </row>
    <row r="361" spans="1:6" ht="13">
      <c r="A361" s="12" t="s">
        <v>33</v>
      </c>
      <c r="B361" s="8" t="s">
        <v>291</v>
      </c>
      <c r="C361" s="8">
        <v>2020</v>
      </c>
      <c r="D361" s="12" t="s">
        <v>5</v>
      </c>
      <c r="E361" s="12" t="s">
        <v>20</v>
      </c>
      <c r="F361" s="8">
        <v>59.6163394477107</v>
      </c>
    </row>
    <row r="362" spans="1:6" ht="13">
      <c r="A362" s="12" t="s">
        <v>34</v>
      </c>
      <c r="B362" s="8" t="s">
        <v>292</v>
      </c>
      <c r="C362" s="8">
        <v>2020</v>
      </c>
      <c r="D362" s="12" t="s">
        <v>5</v>
      </c>
      <c r="E362" s="12" t="s">
        <v>20</v>
      </c>
      <c r="F362" s="8">
        <v>82.113783188319204</v>
      </c>
    </row>
    <row r="363" spans="1:6" ht="13">
      <c r="A363" s="12" t="s">
        <v>35</v>
      </c>
      <c r="B363" s="8" t="s">
        <v>293</v>
      </c>
      <c r="C363" s="8">
        <v>2020</v>
      </c>
      <c r="D363" s="12" t="s">
        <v>5</v>
      </c>
      <c r="E363" s="12" t="s">
        <v>20</v>
      </c>
      <c r="F363" s="8">
        <v>78.196165438714004</v>
      </c>
    </row>
    <row r="364" spans="1:6" ht="13">
      <c r="A364" s="12" t="s">
        <v>3</v>
      </c>
      <c r="B364" s="8" t="s">
        <v>261</v>
      </c>
      <c r="C364" s="8">
        <v>2020</v>
      </c>
      <c r="D364" s="12" t="s">
        <v>5</v>
      </c>
      <c r="E364" s="12" t="s">
        <v>20</v>
      </c>
      <c r="F364" s="8">
        <v>71.873277505079699</v>
      </c>
    </row>
  </sheetData>
  <mergeCells count="36">
    <mergeCell ref="I2:I3"/>
    <mergeCell ref="J2:J3"/>
    <mergeCell ref="K2:P2"/>
    <mergeCell ref="I4:I6"/>
    <mergeCell ref="I7:I9"/>
    <mergeCell ref="I10:I12"/>
    <mergeCell ref="I13:I15"/>
    <mergeCell ref="I16:I18"/>
    <mergeCell ref="I19:I21"/>
    <mergeCell ref="I22:I24"/>
    <mergeCell ref="I25:I27"/>
    <mergeCell ref="I28:I30"/>
    <mergeCell ref="I31:I33"/>
    <mergeCell ref="I34:I36"/>
    <mergeCell ref="I37:I39"/>
    <mergeCell ref="I40:I42"/>
    <mergeCell ref="I43:I45"/>
    <mergeCell ref="I46:I48"/>
    <mergeCell ref="I49:I51"/>
    <mergeCell ref="I52:I54"/>
    <mergeCell ref="I55:I57"/>
    <mergeCell ref="I79:I81"/>
    <mergeCell ref="I82:I84"/>
    <mergeCell ref="I85:I87"/>
    <mergeCell ref="I88:I90"/>
    <mergeCell ref="I91:I93"/>
    <mergeCell ref="I94:I96"/>
    <mergeCell ref="I97:I99"/>
    <mergeCell ref="I100:I102"/>
    <mergeCell ref="I58:I60"/>
    <mergeCell ref="I61:I63"/>
    <mergeCell ref="I64:I66"/>
    <mergeCell ref="I67:I69"/>
    <mergeCell ref="I70:I72"/>
    <mergeCell ref="I73:I75"/>
    <mergeCell ref="I76:I7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563"/>
  <sheetViews>
    <sheetView workbookViewId="0"/>
  </sheetViews>
  <sheetFormatPr baseColWidth="10" defaultColWidth="14.5" defaultRowHeight="15.75" customHeight="1"/>
  <sheetData>
    <row r="1" spans="1:8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8" t="s">
        <v>312</v>
      </c>
      <c r="G1" s="30" t="s">
        <v>260</v>
      </c>
      <c r="H1" s="30"/>
    </row>
    <row r="2" spans="1:8">
      <c r="A2" s="3" t="s">
        <v>3</v>
      </c>
      <c r="B2" s="1" t="s">
        <v>261</v>
      </c>
      <c r="C2" s="8">
        <v>2008</v>
      </c>
      <c r="D2" s="12" t="s">
        <v>5</v>
      </c>
      <c r="E2" s="12" t="s">
        <v>21</v>
      </c>
      <c r="F2" s="8">
        <v>92.6</v>
      </c>
      <c r="G2" s="42">
        <v>7.4</v>
      </c>
    </row>
    <row r="3" spans="1:8">
      <c r="A3" s="3" t="s">
        <v>4</v>
      </c>
      <c r="B3" s="1" t="s">
        <v>262</v>
      </c>
      <c r="C3" s="8">
        <v>2008</v>
      </c>
      <c r="D3" s="12" t="s">
        <v>5</v>
      </c>
      <c r="E3" s="12" t="s">
        <v>21</v>
      </c>
      <c r="F3" s="8">
        <v>96.4</v>
      </c>
      <c r="G3" s="42">
        <v>3.6</v>
      </c>
    </row>
    <row r="4" spans="1:8">
      <c r="A4" s="1" t="s">
        <v>5</v>
      </c>
      <c r="B4" s="1" t="s">
        <v>263</v>
      </c>
      <c r="C4" s="8">
        <v>2008</v>
      </c>
      <c r="D4" s="12" t="s">
        <v>5</v>
      </c>
      <c r="E4" s="12" t="s">
        <v>21</v>
      </c>
      <c r="F4" s="8">
        <v>97</v>
      </c>
      <c r="G4" s="42">
        <v>3</v>
      </c>
    </row>
    <row r="5" spans="1:8">
      <c r="A5" s="1" t="s">
        <v>6</v>
      </c>
      <c r="B5" s="1" t="s">
        <v>264</v>
      </c>
      <c r="C5" s="8">
        <v>2008</v>
      </c>
      <c r="D5" s="12" t="s">
        <v>5</v>
      </c>
      <c r="E5" s="12" t="s">
        <v>21</v>
      </c>
      <c r="F5" s="8">
        <v>96.7</v>
      </c>
      <c r="G5" s="42">
        <v>3.3</v>
      </c>
    </row>
    <row r="6" spans="1:8">
      <c r="A6" s="1" t="s">
        <v>7</v>
      </c>
      <c r="B6" s="1" t="s">
        <v>265</v>
      </c>
      <c r="C6" s="8">
        <v>2008</v>
      </c>
      <c r="D6" s="12" t="s">
        <v>5</v>
      </c>
      <c r="E6" s="12" t="s">
        <v>21</v>
      </c>
      <c r="F6" s="8">
        <v>91.4</v>
      </c>
      <c r="G6" s="42">
        <v>8.6</v>
      </c>
    </row>
    <row r="7" spans="1:8">
      <c r="A7" s="1" t="s">
        <v>8</v>
      </c>
      <c r="B7" s="1" t="s">
        <v>266</v>
      </c>
      <c r="C7" s="8">
        <v>2008</v>
      </c>
      <c r="D7" s="12" t="s">
        <v>5</v>
      </c>
      <c r="E7" s="12" t="s">
        <v>21</v>
      </c>
      <c r="F7" s="8">
        <v>96.4</v>
      </c>
      <c r="G7" s="42">
        <v>3.6</v>
      </c>
    </row>
    <row r="8" spans="1:8">
      <c r="A8" s="1" t="s">
        <v>9</v>
      </c>
      <c r="B8" s="1" t="s">
        <v>267</v>
      </c>
      <c r="C8" s="8">
        <v>2008</v>
      </c>
      <c r="D8" s="12" t="s">
        <v>5</v>
      </c>
      <c r="E8" s="12" t="s">
        <v>21</v>
      </c>
      <c r="F8" s="8">
        <v>94.1</v>
      </c>
      <c r="G8" s="43">
        <v>5.9</v>
      </c>
    </row>
    <row r="9" spans="1:8">
      <c r="A9" s="1" t="s">
        <v>10</v>
      </c>
      <c r="B9" s="1" t="s">
        <v>268</v>
      </c>
      <c r="C9" s="8">
        <v>2008</v>
      </c>
      <c r="D9" s="12" t="s">
        <v>5</v>
      </c>
      <c r="E9" s="12" t="s">
        <v>21</v>
      </c>
      <c r="F9" s="8">
        <v>80.099999999999994</v>
      </c>
      <c r="G9" s="43">
        <v>19.899999999999999</v>
      </c>
    </row>
    <row r="10" spans="1:8">
      <c r="A10" s="1" t="s">
        <v>11</v>
      </c>
      <c r="B10" s="1" t="s">
        <v>269</v>
      </c>
      <c r="C10" s="8">
        <v>2008</v>
      </c>
      <c r="D10" s="12" t="s">
        <v>5</v>
      </c>
      <c r="E10" s="12" t="s">
        <v>21</v>
      </c>
      <c r="F10" s="8">
        <v>95.9</v>
      </c>
      <c r="G10" s="43">
        <v>4.0999999999999996</v>
      </c>
    </row>
    <row r="11" spans="1:8">
      <c r="A11" s="1" t="s">
        <v>12</v>
      </c>
      <c r="B11" s="1" t="s">
        <v>270</v>
      </c>
      <c r="C11" s="8">
        <v>2008</v>
      </c>
      <c r="D11" s="12" t="s">
        <v>5</v>
      </c>
      <c r="E11" s="12" t="s">
        <v>21</v>
      </c>
      <c r="F11" s="8">
        <v>97.6</v>
      </c>
      <c r="G11" s="42">
        <v>2.4</v>
      </c>
    </row>
    <row r="12" spans="1:8">
      <c r="A12" s="1" t="s">
        <v>13</v>
      </c>
      <c r="B12" s="1" t="s">
        <v>271</v>
      </c>
      <c r="C12" s="8">
        <v>2008</v>
      </c>
      <c r="D12" s="12" t="s">
        <v>5</v>
      </c>
      <c r="E12" s="12" t="s">
        <v>21</v>
      </c>
      <c r="F12" s="8">
        <v>96.3</v>
      </c>
      <c r="G12" s="42">
        <v>3.7</v>
      </c>
    </row>
    <row r="13" spans="1:8">
      <c r="A13" s="1" t="s">
        <v>14</v>
      </c>
      <c r="B13" s="1" t="s">
        <v>272</v>
      </c>
      <c r="C13" s="8">
        <v>2008</v>
      </c>
      <c r="D13" s="12" t="s">
        <v>5</v>
      </c>
      <c r="E13" s="12" t="s">
        <v>21</v>
      </c>
      <c r="F13" s="8">
        <v>91.5</v>
      </c>
      <c r="G13" s="42">
        <v>8.5</v>
      </c>
    </row>
    <row r="14" spans="1:8">
      <c r="A14" s="1" t="s">
        <v>15</v>
      </c>
      <c r="B14" s="1" t="s">
        <v>273</v>
      </c>
      <c r="C14" s="8">
        <v>2008</v>
      </c>
      <c r="D14" s="12" t="s">
        <v>5</v>
      </c>
      <c r="E14" s="12" t="s">
        <v>21</v>
      </c>
      <c r="F14" s="8">
        <v>81.099999999999994</v>
      </c>
      <c r="G14" s="42">
        <v>18.899999999999999</v>
      </c>
    </row>
    <row r="15" spans="1:8">
      <c r="A15" s="1" t="s">
        <v>16</v>
      </c>
      <c r="B15" s="1" t="s">
        <v>274</v>
      </c>
      <c r="C15" s="8">
        <v>2008</v>
      </c>
      <c r="D15" s="12" t="s">
        <v>5</v>
      </c>
      <c r="E15" s="12" t="s">
        <v>21</v>
      </c>
      <c r="F15" s="8">
        <v>87.3</v>
      </c>
      <c r="G15" s="42">
        <v>12.7</v>
      </c>
    </row>
    <row r="16" spans="1:8">
      <c r="A16" s="1" t="s">
        <v>17</v>
      </c>
      <c r="B16" s="1" t="s">
        <v>275</v>
      </c>
      <c r="C16" s="8">
        <v>2008</v>
      </c>
      <c r="D16" s="12" t="s">
        <v>5</v>
      </c>
      <c r="E16" s="12" t="s">
        <v>21</v>
      </c>
      <c r="F16" s="8">
        <v>97.1</v>
      </c>
      <c r="G16" s="43">
        <v>2.9</v>
      </c>
    </row>
    <row r="17" spans="1:7">
      <c r="A17" s="1" t="s">
        <v>18</v>
      </c>
      <c r="B17" s="1" t="s">
        <v>276</v>
      </c>
      <c r="C17" s="8">
        <v>2008</v>
      </c>
      <c r="D17" s="12" t="s">
        <v>5</v>
      </c>
      <c r="E17" s="12" t="s">
        <v>21</v>
      </c>
      <c r="F17" s="8">
        <v>97.2</v>
      </c>
      <c r="G17" s="43">
        <v>2.8</v>
      </c>
    </row>
    <row r="18" spans="1:7">
      <c r="A18" s="1" t="s">
        <v>19</v>
      </c>
      <c r="B18" s="1" t="s">
        <v>277</v>
      </c>
      <c r="C18" s="8">
        <v>2008</v>
      </c>
      <c r="D18" s="12" t="s">
        <v>5</v>
      </c>
      <c r="E18" s="12" t="s">
        <v>21</v>
      </c>
      <c r="F18" s="8">
        <v>88.4</v>
      </c>
      <c r="G18" s="43">
        <v>11.6</v>
      </c>
    </row>
    <row r="19" spans="1:7">
      <c r="A19" s="1" t="s">
        <v>20</v>
      </c>
      <c r="B19" s="1" t="s">
        <v>278</v>
      </c>
      <c r="C19" s="8">
        <v>2008</v>
      </c>
      <c r="D19" s="12" t="s">
        <v>5</v>
      </c>
      <c r="E19" s="12" t="s">
        <v>21</v>
      </c>
      <c r="F19" s="8">
        <v>92.1</v>
      </c>
      <c r="G19" s="43">
        <v>7.9</v>
      </c>
    </row>
    <row r="20" spans="1:7">
      <c r="A20" s="1" t="s">
        <v>21</v>
      </c>
      <c r="B20" s="1" t="s">
        <v>279</v>
      </c>
      <c r="C20" s="8">
        <v>2008</v>
      </c>
      <c r="D20" s="12" t="s">
        <v>5</v>
      </c>
      <c r="E20" s="12" t="s">
        <v>21</v>
      </c>
      <c r="F20" s="8">
        <v>92.8</v>
      </c>
      <c r="G20" s="43">
        <v>7.2</v>
      </c>
    </row>
    <row r="21" spans="1:7">
      <c r="A21" s="1" t="s">
        <v>22</v>
      </c>
      <c r="B21" s="1" t="s">
        <v>280</v>
      </c>
      <c r="C21" s="8">
        <v>2008</v>
      </c>
      <c r="D21" s="12" t="s">
        <v>5</v>
      </c>
      <c r="E21" s="12" t="s">
        <v>21</v>
      </c>
      <c r="F21" s="8">
        <v>96.9</v>
      </c>
      <c r="G21" s="43">
        <v>3.1</v>
      </c>
    </row>
    <row r="22" spans="1:7">
      <c r="A22" s="1" t="s">
        <v>23</v>
      </c>
      <c r="B22" s="1" t="s">
        <v>281</v>
      </c>
      <c r="C22" s="8">
        <v>2008</v>
      </c>
      <c r="D22" s="12" t="s">
        <v>5</v>
      </c>
      <c r="E22" s="12" t="s">
        <v>21</v>
      </c>
      <c r="F22" s="8">
        <v>84.7</v>
      </c>
      <c r="G22" s="43">
        <v>15.3</v>
      </c>
    </row>
    <row r="23" spans="1:7">
      <c r="A23" s="1" t="s">
        <v>24</v>
      </c>
      <c r="B23" s="1" t="s">
        <v>282</v>
      </c>
      <c r="C23" s="8">
        <v>2008</v>
      </c>
      <c r="D23" s="12" t="s">
        <v>5</v>
      </c>
      <c r="E23" s="12" t="s">
        <v>21</v>
      </c>
      <c r="F23" s="8">
        <v>90.4</v>
      </c>
      <c r="G23" s="43">
        <v>9.6</v>
      </c>
    </row>
    <row r="24" spans="1:7">
      <c r="A24" s="1" t="s">
        <v>25</v>
      </c>
      <c r="B24" s="1" t="s">
        <v>283</v>
      </c>
      <c r="C24" s="8">
        <v>2008</v>
      </c>
      <c r="D24" s="12" t="s">
        <v>5</v>
      </c>
      <c r="E24" s="12" t="s">
        <v>21</v>
      </c>
      <c r="F24" s="8">
        <v>92.5</v>
      </c>
      <c r="G24" s="43">
        <v>7.5</v>
      </c>
    </row>
    <row r="25" spans="1:7">
      <c r="A25" s="1" t="s">
        <v>26</v>
      </c>
      <c r="B25" s="1" t="s">
        <v>284</v>
      </c>
      <c r="C25" s="8">
        <v>2008</v>
      </c>
      <c r="D25" s="12" t="s">
        <v>5</v>
      </c>
      <c r="E25" s="12" t="s">
        <v>21</v>
      </c>
      <c r="F25" s="8">
        <v>93.6</v>
      </c>
      <c r="G25" s="43">
        <v>6.4</v>
      </c>
    </row>
    <row r="26" spans="1:7">
      <c r="A26" s="1" t="s">
        <v>27</v>
      </c>
      <c r="B26" s="1" t="s">
        <v>285</v>
      </c>
      <c r="C26" s="8">
        <v>2008</v>
      </c>
      <c r="D26" s="12" t="s">
        <v>5</v>
      </c>
      <c r="E26" s="12" t="s">
        <v>21</v>
      </c>
      <c r="F26" s="8">
        <v>89.8</v>
      </c>
      <c r="G26" s="43">
        <v>10.199999999999999</v>
      </c>
    </row>
    <row r="27" spans="1:7">
      <c r="A27" s="1" t="s">
        <v>28</v>
      </c>
      <c r="B27" s="1" t="s">
        <v>286</v>
      </c>
      <c r="C27" s="8">
        <v>2008</v>
      </c>
      <c r="D27" s="12" t="s">
        <v>5</v>
      </c>
      <c r="E27" s="12" t="s">
        <v>21</v>
      </c>
      <c r="F27" s="8">
        <v>93.7</v>
      </c>
      <c r="G27" s="43">
        <v>6.3</v>
      </c>
    </row>
    <row r="28" spans="1:7">
      <c r="A28" s="1" t="s">
        <v>29</v>
      </c>
      <c r="B28" s="1" t="s">
        <v>287</v>
      </c>
      <c r="C28" s="8">
        <v>2008</v>
      </c>
      <c r="D28" s="12" t="s">
        <v>5</v>
      </c>
      <c r="E28" s="12" t="s">
        <v>21</v>
      </c>
      <c r="F28" s="8">
        <v>97.2</v>
      </c>
      <c r="G28" s="43">
        <v>2.8</v>
      </c>
    </row>
    <row r="29" spans="1:7">
      <c r="A29" s="1" t="s">
        <v>30</v>
      </c>
      <c r="B29" s="1" t="s">
        <v>288</v>
      </c>
      <c r="C29" s="8">
        <v>2008</v>
      </c>
      <c r="D29" s="12" t="s">
        <v>5</v>
      </c>
      <c r="E29" s="12" t="s">
        <v>21</v>
      </c>
      <c r="F29" s="8">
        <v>92.4</v>
      </c>
      <c r="G29" s="43">
        <v>7.6</v>
      </c>
    </row>
    <row r="30" spans="1:7">
      <c r="A30" s="1" t="s">
        <v>31</v>
      </c>
      <c r="B30" s="1" t="s">
        <v>289</v>
      </c>
      <c r="C30" s="8">
        <v>2008</v>
      </c>
      <c r="D30" s="12" t="s">
        <v>5</v>
      </c>
      <c r="E30" s="12" t="s">
        <v>21</v>
      </c>
      <c r="F30" s="8">
        <v>96.4</v>
      </c>
      <c r="G30" s="42">
        <v>3.6</v>
      </c>
    </row>
    <row r="31" spans="1:7">
      <c r="A31" s="1" t="s">
        <v>32</v>
      </c>
      <c r="B31" s="1" t="s">
        <v>290</v>
      </c>
      <c r="C31" s="8">
        <v>2008</v>
      </c>
      <c r="D31" s="12" t="s">
        <v>5</v>
      </c>
      <c r="E31" s="12" t="s">
        <v>21</v>
      </c>
      <c r="F31" s="8">
        <v>93.9</v>
      </c>
      <c r="G31" s="42">
        <v>6.1</v>
      </c>
    </row>
    <row r="32" spans="1:7">
      <c r="A32" s="1" t="s">
        <v>33</v>
      </c>
      <c r="B32" s="1" t="s">
        <v>291</v>
      </c>
      <c r="C32" s="8">
        <v>2008</v>
      </c>
      <c r="D32" s="12" t="s">
        <v>5</v>
      </c>
      <c r="E32" s="12" t="s">
        <v>21</v>
      </c>
      <c r="F32" s="8">
        <v>88.2</v>
      </c>
      <c r="G32" s="42">
        <v>11.8</v>
      </c>
    </row>
    <row r="33" spans="1:7">
      <c r="A33" s="1" t="s">
        <v>34</v>
      </c>
      <c r="B33" s="1" t="s">
        <v>292</v>
      </c>
      <c r="C33" s="8">
        <v>2008</v>
      </c>
      <c r="D33" s="12" t="s">
        <v>5</v>
      </c>
      <c r="E33" s="12" t="s">
        <v>21</v>
      </c>
      <c r="F33" s="8">
        <v>90.6</v>
      </c>
      <c r="G33" s="42">
        <v>9.4</v>
      </c>
    </row>
    <row r="34" spans="1:7">
      <c r="A34" s="1" t="s">
        <v>35</v>
      </c>
      <c r="B34" s="1" t="s">
        <v>293</v>
      </c>
      <c r="C34" s="8">
        <v>2008</v>
      </c>
      <c r="D34" s="12" t="s">
        <v>5</v>
      </c>
      <c r="E34" s="12" t="s">
        <v>21</v>
      </c>
      <c r="F34" s="8">
        <v>92.7</v>
      </c>
      <c r="G34" s="42">
        <v>7.3</v>
      </c>
    </row>
    <row r="35" spans="1:7">
      <c r="A35" s="3" t="s">
        <v>3</v>
      </c>
      <c r="B35" s="1" t="s">
        <v>261</v>
      </c>
      <c r="C35" s="8">
        <v>2015</v>
      </c>
      <c r="D35" s="12" t="s">
        <v>5</v>
      </c>
      <c r="E35" s="12" t="s">
        <v>21</v>
      </c>
      <c r="F35" s="8">
        <v>94.52</v>
      </c>
      <c r="G35" s="42">
        <v>5.48</v>
      </c>
    </row>
    <row r="36" spans="1:7">
      <c r="A36" s="3" t="s">
        <v>4</v>
      </c>
      <c r="B36" s="1" t="s">
        <v>262</v>
      </c>
      <c r="C36" s="8">
        <v>2015</v>
      </c>
      <c r="D36" s="12" t="s">
        <v>5</v>
      </c>
      <c r="E36" s="12" t="s">
        <v>21</v>
      </c>
      <c r="F36" s="8">
        <v>97.41</v>
      </c>
      <c r="G36" s="43">
        <v>2.59</v>
      </c>
    </row>
    <row r="37" spans="1:7">
      <c r="A37" s="1" t="s">
        <v>5</v>
      </c>
      <c r="B37" s="1" t="s">
        <v>263</v>
      </c>
      <c r="C37" s="8">
        <v>2015</v>
      </c>
      <c r="D37" s="12" t="s">
        <v>5</v>
      </c>
      <c r="E37" s="12" t="s">
        <v>21</v>
      </c>
      <c r="F37" s="8">
        <v>98.05</v>
      </c>
      <c r="G37" s="43">
        <v>1.95</v>
      </c>
    </row>
    <row r="38" spans="1:7">
      <c r="A38" s="1" t="s">
        <v>6</v>
      </c>
      <c r="B38" s="1" t="s">
        <v>264</v>
      </c>
      <c r="C38" s="8">
        <v>2015</v>
      </c>
      <c r="D38" s="12" t="s">
        <v>5</v>
      </c>
      <c r="E38" s="12" t="s">
        <v>21</v>
      </c>
      <c r="F38" s="8">
        <v>97.51</v>
      </c>
      <c r="G38" s="43">
        <v>2.4900000000000002</v>
      </c>
    </row>
    <row r="39" spans="1:7">
      <c r="A39" s="1" t="s">
        <v>7</v>
      </c>
      <c r="B39" s="1" t="s">
        <v>265</v>
      </c>
      <c r="C39" s="8">
        <v>2015</v>
      </c>
      <c r="D39" s="12" t="s">
        <v>5</v>
      </c>
      <c r="E39" s="12" t="s">
        <v>21</v>
      </c>
      <c r="F39" s="8">
        <v>93.35</v>
      </c>
      <c r="G39" s="43">
        <v>6.65</v>
      </c>
    </row>
    <row r="40" spans="1:7">
      <c r="A40" s="1" t="s">
        <v>8</v>
      </c>
      <c r="B40" s="1" t="s">
        <v>266</v>
      </c>
      <c r="C40" s="8">
        <v>2015</v>
      </c>
      <c r="D40" s="12" t="s">
        <v>5</v>
      </c>
      <c r="E40" s="12" t="s">
        <v>21</v>
      </c>
      <c r="F40" s="8">
        <v>98.03</v>
      </c>
      <c r="G40" s="43">
        <v>1.97</v>
      </c>
    </row>
    <row r="41" spans="1:7">
      <c r="A41" s="1" t="s">
        <v>9</v>
      </c>
      <c r="B41" s="1" t="s">
        <v>267</v>
      </c>
      <c r="C41" s="8">
        <v>2015</v>
      </c>
      <c r="D41" s="12" t="s">
        <v>5</v>
      </c>
      <c r="E41" s="12" t="s">
        <v>21</v>
      </c>
      <c r="F41" s="8">
        <v>96.12</v>
      </c>
      <c r="G41" s="43">
        <v>3.88</v>
      </c>
    </row>
    <row r="42" spans="1:7">
      <c r="A42" s="1" t="s">
        <v>10</v>
      </c>
      <c r="B42" s="1" t="s">
        <v>268</v>
      </c>
      <c r="C42" s="8">
        <v>2015</v>
      </c>
      <c r="D42" s="12" t="s">
        <v>5</v>
      </c>
      <c r="E42" s="12" t="s">
        <v>21</v>
      </c>
      <c r="F42" s="8">
        <v>85.16</v>
      </c>
      <c r="G42" s="43">
        <v>14.84</v>
      </c>
    </row>
    <row r="43" spans="1:7">
      <c r="A43" s="1" t="s">
        <v>11</v>
      </c>
      <c r="B43" s="1" t="s">
        <v>269</v>
      </c>
      <c r="C43" s="8">
        <v>2015</v>
      </c>
      <c r="D43" s="12" t="s">
        <v>5</v>
      </c>
      <c r="E43" s="12" t="s">
        <v>21</v>
      </c>
      <c r="F43" s="8">
        <v>97.4</v>
      </c>
      <c r="G43" s="43">
        <v>2.6</v>
      </c>
    </row>
    <row r="44" spans="1:7">
      <c r="A44" s="1" t="s">
        <v>12</v>
      </c>
      <c r="B44" s="1" t="s">
        <v>270</v>
      </c>
      <c r="C44" s="8">
        <v>2015</v>
      </c>
      <c r="D44" s="12" t="s">
        <v>5</v>
      </c>
      <c r="E44" s="12" t="s">
        <v>21</v>
      </c>
      <c r="F44" s="8">
        <v>98.52</v>
      </c>
      <c r="G44" s="43">
        <v>1.48</v>
      </c>
    </row>
    <row r="45" spans="1:7">
      <c r="A45" s="1" t="s">
        <v>13</v>
      </c>
      <c r="B45" s="1" t="s">
        <v>271</v>
      </c>
      <c r="C45" s="8">
        <v>2015</v>
      </c>
      <c r="D45" s="12" t="s">
        <v>5</v>
      </c>
      <c r="E45" s="12" t="s">
        <v>21</v>
      </c>
      <c r="F45" s="8">
        <v>96.85</v>
      </c>
      <c r="G45" s="43">
        <v>3.15</v>
      </c>
    </row>
    <row r="46" spans="1:7">
      <c r="A46" s="1" t="s">
        <v>14</v>
      </c>
      <c r="B46" s="1" t="s">
        <v>272</v>
      </c>
      <c r="C46" s="8">
        <v>2015</v>
      </c>
      <c r="D46" s="12" t="s">
        <v>5</v>
      </c>
      <c r="E46" s="12" t="s">
        <v>21</v>
      </c>
      <c r="F46" s="8">
        <v>93.65</v>
      </c>
      <c r="G46" s="43">
        <v>6.35</v>
      </c>
    </row>
    <row r="47" spans="1:7">
      <c r="A47" s="1" t="s">
        <v>15</v>
      </c>
      <c r="B47" s="1" t="s">
        <v>273</v>
      </c>
      <c r="C47" s="8">
        <v>2015</v>
      </c>
      <c r="D47" s="12" t="s">
        <v>5</v>
      </c>
      <c r="E47" s="12" t="s">
        <v>21</v>
      </c>
      <c r="F47" s="8">
        <v>86.39</v>
      </c>
      <c r="G47" s="43">
        <v>13.61</v>
      </c>
    </row>
    <row r="48" spans="1:7">
      <c r="A48" s="1" t="s">
        <v>16</v>
      </c>
      <c r="B48" s="1" t="s">
        <v>274</v>
      </c>
      <c r="C48" s="8">
        <v>2015</v>
      </c>
      <c r="D48" s="12" t="s">
        <v>5</v>
      </c>
      <c r="E48" s="12" t="s">
        <v>21</v>
      </c>
      <c r="F48" s="8">
        <v>91.8</v>
      </c>
      <c r="G48" s="43">
        <v>8.1999999999999993</v>
      </c>
    </row>
    <row r="49" spans="1:7">
      <c r="A49" s="1" t="s">
        <v>17</v>
      </c>
      <c r="B49" s="1" t="s">
        <v>275</v>
      </c>
      <c r="C49" s="8">
        <v>2015</v>
      </c>
      <c r="D49" s="12" t="s">
        <v>5</v>
      </c>
      <c r="E49" s="12" t="s">
        <v>21</v>
      </c>
      <c r="F49" s="8">
        <v>96.48</v>
      </c>
      <c r="G49" s="43">
        <v>3.52</v>
      </c>
    </row>
    <row r="50" spans="1:7">
      <c r="A50" s="1" t="s">
        <v>18</v>
      </c>
      <c r="B50" s="1" t="s">
        <v>276</v>
      </c>
      <c r="C50" s="8">
        <v>2015</v>
      </c>
      <c r="D50" s="12" t="s">
        <v>5</v>
      </c>
      <c r="E50" s="12" t="s">
        <v>21</v>
      </c>
      <c r="F50" s="8">
        <v>96.66</v>
      </c>
      <c r="G50" s="42">
        <v>3.34</v>
      </c>
    </row>
    <row r="51" spans="1:7">
      <c r="A51" s="1" t="s">
        <v>19</v>
      </c>
      <c r="B51" s="1" t="s">
        <v>277</v>
      </c>
      <c r="C51" s="8">
        <v>2015</v>
      </c>
      <c r="D51" s="12" t="s">
        <v>5</v>
      </c>
      <c r="E51" s="12" t="s">
        <v>21</v>
      </c>
      <c r="F51" s="8">
        <v>91.73</v>
      </c>
      <c r="G51" s="43">
        <v>8.27</v>
      </c>
    </row>
    <row r="52" spans="1:7">
      <c r="A52" s="1" t="s">
        <v>20</v>
      </c>
      <c r="B52" s="1" t="s">
        <v>278</v>
      </c>
      <c r="C52" s="8">
        <v>2015</v>
      </c>
      <c r="D52" s="12" t="s">
        <v>5</v>
      </c>
      <c r="E52" s="12" t="s">
        <v>21</v>
      </c>
      <c r="F52" s="8">
        <v>95.04</v>
      </c>
      <c r="G52" s="43">
        <v>4.96</v>
      </c>
    </row>
    <row r="53" spans="1:7">
      <c r="A53" s="1" t="s">
        <v>21</v>
      </c>
      <c r="B53" s="1" t="s">
        <v>279</v>
      </c>
      <c r="C53" s="8">
        <v>2015</v>
      </c>
      <c r="D53" s="12" t="s">
        <v>5</v>
      </c>
      <c r="E53" s="12" t="s">
        <v>21</v>
      </c>
      <c r="F53" s="8">
        <v>94.96</v>
      </c>
      <c r="G53" s="43">
        <v>5.04</v>
      </c>
    </row>
    <row r="54" spans="1:7">
      <c r="A54" s="1" t="s">
        <v>22</v>
      </c>
      <c r="B54" s="1" t="s">
        <v>280</v>
      </c>
      <c r="C54" s="8">
        <v>2015</v>
      </c>
      <c r="D54" s="12" t="s">
        <v>5</v>
      </c>
      <c r="E54" s="12" t="s">
        <v>21</v>
      </c>
      <c r="F54" s="8">
        <v>98.37</v>
      </c>
      <c r="G54" s="43">
        <v>1.63</v>
      </c>
    </row>
    <row r="55" spans="1:7">
      <c r="A55" s="1" t="s">
        <v>23</v>
      </c>
      <c r="B55" s="1" t="s">
        <v>281</v>
      </c>
      <c r="C55" s="8">
        <v>2015</v>
      </c>
      <c r="D55" s="12" t="s">
        <v>5</v>
      </c>
      <c r="E55" s="12" t="s">
        <v>21</v>
      </c>
      <c r="F55" s="8">
        <v>86.69</v>
      </c>
      <c r="G55" s="43">
        <v>13.31</v>
      </c>
    </row>
    <row r="56" spans="1:7">
      <c r="A56" s="1" t="s">
        <v>24</v>
      </c>
      <c r="B56" s="1" t="s">
        <v>282</v>
      </c>
      <c r="C56" s="8">
        <v>2015</v>
      </c>
      <c r="D56" s="12" t="s">
        <v>5</v>
      </c>
      <c r="E56" s="12" t="s">
        <v>21</v>
      </c>
      <c r="F56" s="8">
        <v>91.68</v>
      </c>
      <c r="G56" s="43">
        <v>8.32</v>
      </c>
    </row>
    <row r="57" spans="1:7">
      <c r="A57" s="1" t="s">
        <v>25</v>
      </c>
      <c r="B57" s="1" t="s">
        <v>283</v>
      </c>
      <c r="C57" s="8">
        <v>2015</v>
      </c>
      <c r="D57" s="12" t="s">
        <v>5</v>
      </c>
      <c r="E57" s="12" t="s">
        <v>21</v>
      </c>
      <c r="F57" s="8">
        <v>95.46</v>
      </c>
      <c r="G57" s="43">
        <v>4.54</v>
      </c>
    </row>
    <row r="58" spans="1:7">
      <c r="A58" s="1" t="s">
        <v>26</v>
      </c>
      <c r="B58" s="1" t="s">
        <v>284</v>
      </c>
      <c r="C58" s="8">
        <v>2015</v>
      </c>
      <c r="D58" s="12" t="s">
        <v>5</v>
      </c>
      <c r="E58" s="12" t="s">
        <v>21</v>
      </c>
      <c r="F58" s="8">
        <v>96.13</v>
      </c>
      <c r="G58" s="43">
        <v>3.87</v>
      </c>
    </row>
    <row r="59" spans="1:7">
      <c r="A59" s="1" t="s">
        <v>27</v>
      </c>
      <c r="B59" s="1" t="s">
        <v>285</v>
      </c>
      <c r="C59" s="8">
        <v>2015</v>
      </c>
      <c r="D59" s="12" t="s">
        <v>5</v>
      </c>
      <c r="E59" s="12" t="s">
        <v>21</v>
      </c>
      <c r="F59" s="8">
        <v>93.72</v>
      </c>
      <c r="G59" s="43">
        <v>6.28</v>
      </c>
    </row>
    <row r="60" spans="1:7">
      <c r="A60" s="1" t="s">
        <v>28</v>
      </c>
      <c r="B60" s="1" t="s">
        <v>286</v>
      </c>
      <c r="C60" s="8">
        <v>2015</v>
      </c>
      <c r="D60" s="12" t="s">
        <v>5</v>
      </c>
      <c r="E60" s="12" t="s">
        <v>21</v>
      </c>
      <c r="F60" s="8">
        <v>95.84</v>
      </c>
      <c r="G60" s="43">
        <v>4.16</v>
      </c>
    </row>
    <row r="61" spans="1:7">
      <c r="A61" s="1" t="s">
        <v>29</v>
      </c>
      <c r="B61" s="1" t="s">
        <v>287</v>
      </c>
      <c r="C61" s="8">
        <v>2015</v>
      </c>
      <c r="D61" s="12" t="s">
        <v>5</v>
      </c>
      <c r="E61" s="12" t="s">
        <v>21</v>
      </c>
      <c r="F61" s="8">
        <v>97.83</v>
      </c>
      <c r="G61" s="43">
        <v>2.17</v>
      </c>
    </row>
    <row r="62" spans="1:7">
      <c r="A62" s="1" t="s">
        <v>30</v>
      </c>
      <c r="B62" s="1" t="s">
        <v>288</v>
      </c>
      <c r="C62" s="8">
        <v>2015</v>
      </c>
      <c r="D62" s="12" t="s">
        <v>5</v>
      </c>
      <c r="E62" s="12" t="s">
        <v>21</v>
      </c>
      <c r="F62" s="8">
        <v>94.64</v>
      </c>
      <c r="G62" s="43">
        <v>5.36</v>
      </c>
    </row>
    <row r="63" spans="1:7">
      <c r="A63" s="1" t="s">
        <v>31</v>
      </c>
      <c r="B63" s="1" t="s">
        <v>289</v>
      </c>
      <c r="C63" s="8">
        <v>2015</v>
      </c>
      <c r="D63" s="12" t="s">
        <v>5</v>
      </c>
      <c r="E63" s="12" t="s">
        <v>21</v>
      </c>
      <c r="F63" s="8">
        <v>97</v>
      </c>
      <c r="G63" s="42">
        <v>3</v>
      </c>
    </row>
    <row r="64" spans="1:7">
      <c r="A64" s="1" t="s">
        <v>32</v>
      </c>
      <c r="B64" s="1" t="s">
        <v>290</v>
      </c>
      <c r="C64" s="8">
        <v>2015</v>
      </c>
      <c r="D64" s="12" t="s">
        <v>5</v>
      </c>
      <c r="E64" s="12" t="s">
        <v>21</v>
      </c>
      <c r="F64" s="8">
        <v>96.05</v>
      </c>
      <c r="G64" s="42">
        <v>3.95</v>
      </c>
    </row>
    <row r="65" spans="1:7">
      <c r="A65" s="1" t="s">
        <v>33</v>
      </c>
      <c r="B65" s="1" t="s">
        <v>291</v>
      </c>
      <c r="C65" s="8">
        <v>2015</v>
      </c>
      <c r="D65" s="12" t="s">
        <v>5</v>
      </c>
      <c r="E65" s="12" t="s">
        <v>21</v>
      </c>
      <c r="F65" s="8">
        <v>90.56</v>
      </c>
      <c r="G65" s="42">
        <v>9.44</v>
      </c>
    </row>
    <row r="66" spans="1:7">
      <c r="A66" s="1" t="s">
        <v>34</v>
      </c>
      <c r="B66" s="1" t="s">
        <v>292</v>
      </c>
      <c r="C66" s="8">
        <v>2015</v>
      </c>
      <c r="D66" s="12" t="s">
        <v>5</v>
      </c>
      <c r="E66" s="12" t="s">
        <v>21</v>
      </c>
      <c r="F66" s="8">
        <v>92.56</v>
      </c>
      <c r="G66" s="42">
        <v>7.44</v>
      </c>
    </row>
    <row r="67" spans="1:7">
      <c r="A67" s="1" t="s">
        <v>35</v>
      </c>
      <c r="B67" s="1" t="s">
        <v>293</v>
      </c>
      <c r="C67" s="8">
        <v>2015</v>
      </c>
      <c r="D67" s="12" t="s">
        <v>5</v>
      </c>
      <c r="E67" s="12" t="s">
        <v>21</v>
      </c>
      <c r="F67" s="8">
        <v>95.61</v>
      </c>
      <c r="G67" s="42">
        <v>4.3899999999999997</v>
      </c>
    </row>
    <row r="68" spans="1:7">
      <c r="A68" s="3" t="s">
        <v>3</v>
      </c>
      <c r="B68" s="1" t="s">
        <v>261</v>
      </c>
      <c r="C68" s="8">
        <v>2016</v>
      </c>
      <c r="D68" s="12" t="s">
        <v>5</v>
      </c>
      <c r="E68" s="12" t="s">
        <v>21</v>
      </c>
      <c r="F68" s="8">
        <v>88.756860000000003</v>
      </c>
      <c r="G68" s="44">
        <v>11.24314</v>
      </c>
    </row>
    <row r="69" spans="1:7">
      <c r="A69" s="3" t="s">
        <v>4</v>
      </c>
      <c r="B69" s="1" t="s">
        <v>262</v>
      </c>
      <c r="C69" s="8">
        <v>2016</v>
      </c>
      <c r="D69" s="12" t="s">
        <v>5</v>
      </c>
      <c r="E69" s="12" t="s">
        <v>21</v>
      </c>
      <c r="F69" s="8">
        <v>89.881280000000004</v>
      </c>
      <c r="G69" s="45">
        <v>10.11872</v>
      </c>
    </row>
    <row r="70" spans="1:7">
      <c r="A70" s="1" t="s">
        <v>5</v>
      </c>
      <c r="B70" s="1" t="s">
        <v>263</v>
      </c>
      <c r="C70" s="8">
        <v>2016</v>
      </c>
      <c r="D70" s="12" t="s">
        <v>5</v>
      </c>
      <c r="E70" s="12" t="s">
        <v>21</v>
      </c>
      <c r="F70" s="8">
        <v>92.613358000000005</v>
      </c>
      <c r="G70" s="45">
        <v>7.3866420000000002</v>
      </c>
    </row>
    <row r="71" spans="1:7">
      <c r="A71" s="1" t="s">
        <v>6</v>
      </c>
      <c r="B71" s="1" t="s">
        <v>264</v>
      </c>
      <c r="C71" s="8">
        <v>2016</v>
      </c>
      <c r="D71" s="12" t="s">
        <v>5</v>
      </c>
      <c r="E71" s="12" t="s">
        <v>21</v>
      </c>
      <c r="F71" s="8">
        <v>90.529978</v>
      </c>
      <c r="G71" s="45">
        <v>9.4700220000000002</v>
      </c>
    </row>
    <row r="72" spans="1:7">
      <c r="A72" s="1" t="s">
        <v>7</v>
      </c>
      <c r="B72" s="1" t="s">
        <v>265</v>
      </c>
      <c r="C72" s="8">
        <v>2016</v>
      </c>
      <c r="D72" s="12" t="s">
        <v>5</v>
      </c>
      <c r="E72" s="12" t="s">
        <v>21</v>
      </c>
      <c r="F72" s="8">
        <v>87.028840000000002</v>
      </c>
      <c r="G72" s="45">
        <v>12.971159999999999</v>
      </c>
    </row>
    <row r="73" spans="1:7">
      <c r="A73" s="1" t="s">
        <v>8</v>
      </c>
      <c r="B73" s="1" t="s">
        <v>266</v>
      </c>
      <c r="C73" s="8">
        <v>2016</v>
      </c>
      <c r="D73" s="12" t="s">
        <v>5</v>
      </c>
      <c r="E73" s="12" t="s">
        <v>21</v>
      </c>
      <c r="F73" s="8">
        <v>90.985894999999999</v>
      </c>
      <c r="G73" s="45">
        <v>9.0141050000000007</v>
      </c>
    </row>
    <row r="74" spans="1:7">
      <c r="A74" s="1" t="s">
        <v>9</v>
      </c>
      <c r="B74" s="1" t="s">
        <v>267</v>
      </c>
      <c r="C74" s="8">
        <v>2016</v>
      </c>
      <c r="D74" s="12" t="s">
        <v>5</v>
      </c>
      <c r="E74" s="12" t="s">
        <v>21</v>
      </c>
      <c r="F74" s="8">
        <v>89.547079999999994</v>
      </c>
      <c r="G74" s="45">
        <v>10.452920000000001</v>
      </c>
    </row>
    <row r="75" spans="1:7">
      <c r="A75" s="1" t="s">
        <v>10</v>
      </c>
      <c r="B75" s="1" t="s">
        <v>268</v>
      </c>
      <c r="C75" s="8">
        <v>2016</v>
      </c>
      <c r="D75" s="12" t="s">
        <v>5</v>
      </c>
      <c r="E75" s="12" t="s">
        <v>21</v>
      </c>
      <c r="F75" s="8">
        <v>79.508409999999998</v>
      </c>
      <c r="G75" s="45">
        <v>20.491589999999999</v>
      </c>
    </row>
    <row r="76" spans="1:7">
      <c r="A76" s="1" t="s">
        <v>11</v>
      </c>
      <c r="B76" s="1" t="s">
        <v>269</v>
      </c>
      <c r="C76" s="8">
        <v>2016</v>
      </c>
      <c r="D76" s="12" t="s">
        <v>5</v>
      </c>
      <c r="E76" s="12" t="s">
        <v>21</v>
      </c>
      <c r="F76" s="8">
        <v>90.706563000000003</v>
      </c>
      <c r="G76" s="45">
        <v>9.2934370000000008</v>
      </c>
    </row>
    <row r="77" spans="1:7">
      <c r="A77" s="1" t="s">
        <v>12</v>
      </c>
      <c r="B77" s="1" t="s">
        <v>270</v>
      </c>
      <c r="C77" s="8">
        <v>2016</v>
      </c>
      <c r="D77" s="12" t="s">
        <v>5</v>
      </c>
      <c r="E77" s="12" t="s">
        <v>21</v>
      </c>
      <c r="F77" s="8">
        <v>94.244169999999997</v>
      </c>
      <c r="G77" s="45">
        <v>5.7558299999999996</v>
      </c>
    </row>
    <row r="78" spans="1:7">
      <c r="A78" s="1" t="s">
        <v>13</v>
      </c>
      <c r="B78" s="1" t="s">
        <v>271</v>
      </c>
      <c r="C78" s="8">
        <v>2016</v>
      </c>
      <c r="D78" s="12" t="s">
        <v>5</v>
      </c>
      <c r="E78" s="12" t="s">
        <v>21</v>
      </c>
      <c r="F78" s="8">
        <v>90.198164000000006</v>
      </c>
      <c r="G78" s="45">
        <v>9.8018359999999998</v>
      </c>
    </row>
    <row r="79" spans="1:7">
      <c r="A79" s="1" t="s">
        <v>14</v>
      </c>
      <c r="B79" s="1" t="s">
        <v>272</v>
      </c>
      <c r="C79" s="8">
        <v>2016</v>
      </c>
      <c r="D79" s="12" t="s">
        <v>5</v>
      </c>
      <c r="E79" s="12" t="s">
        <v>21</v>
      </c>
      <c r="F79" s="8">
        <v>86.864670000000004</v>
      </c>
      <c r="G79" s="45">
        <v>13.13533</v>
      </c>
    </row>
    <row r="80" spans="1:7">
      <c r="A80" s="1" t="s">
        <v>15</v>
      </c>
      <c r="B80" s="1" t="s">
        <v>273</v>
      </c>
      <c r="C80" s="8">
        <v>2016</v>
      </c>
      <c r="D80" s="12" t="s">
        <v>5</v>
      </c>
      <c r="E80" s="12" t="s">
        <v>21</v>
      </c>
      <c r="F80" s="8">
        <v>80.571309999999997</v>
      </c>
      <c r="G80" s="45">
        <v>19.42869</v>
      </c>
    </row>
    <row r="81" spans="1:7">
      <c r="A81" s="1" t="s">
        <v>16</v>
      </c>
      <c r="B81" s="1" t="s">
        <v>274</v>
      </c>
      <c r="C81" s="8">
        <v>2016</v>
      </c>
      <c r="D81" s="12" t="s">
        <v>5</v>
      </c>
      <c r="E81" s="12" t="s">
        <v>21</v>
      </c>
      <c r="F81" s="8">
        <v>86.396799999999999</v>
      </c>
      <c r="G81" s="45">
        <v>13.603199999999999</v>
      </c>
    </row>
    <row r="82" spans="1:7">
      <c r="A82" s="1" t="s">
        <v>17</v>
      </c>
      <c r="B82" s="1" t="s">
        <v>275</v>
      </c>
      <c r="C82" s="8">
        <v>2016</v>
      </c>
      <c r="D82" s="12" t="s">
        <v>5</v>
      </c>
      <c r="E82" s="12" t="s">
        <v>21</v>
      </c>
      <c r="F82" s="8">
        <v>89.961690000000004</v>
      </c>
      <c r="G82" s="45">
        <v>10.038309999999999</v>
      </c>
    </row>
    <row r="83" spans="1:7">
      <c r="A83" s="1" t="s">
        <v>18</v>
      </c>
      <c r="B83" s="1" t="s">
        <v>276</v>
      </c>
      <c r="C83" s="8">
        <v>2016</v>
      </c>
      <c r="D83" s="12" t="s">
        <v>5</v>
      </c>
      <c r="E83" s="12" t="s">
        <v>21</v>
      </c>
      <c r="F83" s="8">
        <v>91.799313999999995</v>
      </c>
      <c r="G83" s="45">
        <v>8.2006859999999993</v>
      </c>
    </row>
    <row r="84" spans="1:7">
      <c r="A84" s="1" t="s">
        <v>19</v>
      </c>
      <c r="B84" s="1" t="s">
        <v>277</v>
      </c>
      <c r="C84" s="8">
        <v>2016</v>
      </c>
      <c r="D84" s="12" t="s">
        <v>5</v>
      </c>
      <c r="E84" s="12" t="s">
        <v>21</v>
      </c>
      <c r="F84" s="8">
        <v>84.876949999999994</v>
      </c>
      <c r="G84" s="45">
        <v>15.123049999999999</v>
      </c>
    </row>
    <row r="85" spans="1:7">
      <c r="A85" s="1" t="s">
        <v>20</v>
      </c>
      <c r="B85" s="1" t="s">
        <v>278</v>
      </c>
      <c r="C85" s="8">
        <v>2016</v>
      </c>
      <c r="D85" s="12" t="s">
        <v>5</v>
      </c>
      <c r="E85" s="12" t="s">
        <v>21</v>
      </c>
      <c r="F85" s="8">
        <v>89.165760000000006</v>
      </c>
      <c r="G85" s="45">
        <v>10.834239999999999</v>
      </c>
    </row>
    <row r="86" spans="1:7">
      <c r="A86" s="1" t="s">
        <v>21</v>
      </c>
      <c r="B86" s="1" t="s">
        <v>279</v>
      </c>
      <c r="C86" s="8">
        <v>2016</v>
      </c>
      <c r="D86" s="12" t="s">
        <v>5</v>
      </c>
      <c r="E86" s="12" t="s">
        <v>21</v>
      </c>
      <c r="F86" s="8">
        <v>88.519880000000001</v>
      </c>
      <c r="G86" s="45">
        <v>11.480119999999999</v>
      </c>
    </row>
    <row r="87" spans="1:7">
      <c r="A87" s="1" t="s">
        <v>22</v>
      </c>
      <c r="B87" s="1" t="s">
        <v>280</v>
      </c>
      <c r="C87" s="8">
        <v>2016</v>
      </c>
      <c r="D87" s="12" t="s">
        <v>5</v>
      </c>
      <c r="E87" s="12" t="s">
        <v>21</v>
      </c>
      <c r="F87" s="8">
        <v>91.598750999999993</v>
      </c>
      <c r="G87" s="45">
        <v>8.401249</v>
      </c>
    </row>
    <row r="88" spans="1:7">
      <c r="A88" s="1" t="s">
        <v>23</v>
      </c>
      <c r="B88" s="1" t="s">
        <v>281</v>
      </c>
      <c r="C88" s="8">
        <v>2016</v>
      </c>
      <c r="D88" s="12" t="s">
        <v>5</v>
      </c>
      <c r="E88" s="12" t="s">
        <v>21</v>
      </c>
      <c r="F88" s="8">
        <v>82.050780000000003</v>
      </c>
      <c r="G88" s="45">
        <v>17.94922</v>
      </c>
    </row>
    <row r="89" spans="1:7">
      <c r="A89" s="1" t="s">
        <v>24</v>
      </c>
      <c r="B89" s="1" t="s">
        <v>282</v>
      </c>
      <c r="C89" s="8">
        <v>2016</v>
      </c>
      <c r="D89" s="12" t="s">
        <v>5</v>
      </c>
      <c r="E89" s="12" t="s">
        <v>21</v>
      </c>
      <c r="F89" s="8">
        <v>87.422380000000004</v>
      </c>
      <c r="G89" s="45">
        <v>12.57762</v>
      </c>
    </row>
    <row r="90" spans="1:7">
      <c r="A90" s="1" t="s">
        <v>25</v>
      </c>
      <c r="B90" s="1" t="s">
        <v>283</v>
      </c>
      <c r="C90" s="8">
        <v>2016</v>
      </c>
      <c r="D90" s="12" t="s">
        <v>5</v>
      </c>
      <c r="E90" s="12" t="s">
        <v>21</v>
      </c>
      <c r="F90" s="8">
        <v>90.296163000000007</v>
      </c>
      <c r="G90" s="45">
        <v>9.703837</v>
      </c>
    </row>
    <row r="91" spans="1:7">
      <c r="A91" s="1" t="s">
        <v>26</v>
      </c>
      <c r="B91" s="1" t="s">
        <v>284</v>
      </c>
      <c r="C91" s="8">
        <v>2016</v>
      </c>
      <c r="D91" s="12" t="s">
        <v>5</v>
      </c>
      <c r="E91" s="12" t="s">
        <v>21</v>
      </c>
      <c r="F91" s="8">
        <v>89.888199999999998</v>
      </c>
      <c r="G91" s="45">
        <v>10.111800000000001</v>
      </c>
    </row>
    <row r="92" spans="1:7">
      <c r="A92" s="1" t="s">
        <v>27</v>
      </c>
      <c r="B92" s="1" t="s">
        <v>285</v>
      </c>
      <c r="C92" s="8">
        <v>2016</v>
      </c>
      <c r="D92" s="12" t="s">
        <v>5</v>
      </c>
      <c r="E92" s="12" t="s">
        <v>21</v>
      </c>
      <c r="F92" s="8">
        <v>87.814170000000004</v>
      </c>
      <c r="G92" s="45">
        <v>12.185829999999999</v>
      </c>
    </row>
    <row r="93" spans="1:7">
      <c r="A93" s="1" t="s">
        <v>28</v>
      </c>
      <c r="B93" s="1" t="s">
        <v>286</v>
      </c>
      <c r="C93" s="8">
        <v>2016</v>
      </c>
      <c r="D93" s="12" t="s">
        <v>5</v>
      </c>
      <c r="E93" s="12" t="s">
        <v>21</v>
      </c>
      <c r="F93" s="8">
        <v>90.396884999999997</v>
      </c>
      <c r="G93" s="45">
        <v>9.6031150000000007</v>
      </c>
    </row>
    <row r="94" spans="1:7">
      <c r="A94" s="1" t="s">
        <v>29</v>
      </c>
      <c r="B94" s="1" t="s">
        <v>287</v>
      </c>
      <c r="C94" s="8">
        <v>2016</v>
      </c>
      <c r="D94" s="12" t="s">
        <v>5</v>
      </c>
      <c r="E94" s="12" t="s">
        <v>21</v>
      </c>
      <c r="F94" s="8">
        <v>90.903035000000003</v>
      </c>
      <c r="G94" s="45">
        <v>9.0969650000000009</v>
      </c>
    </row>
    <row r="95" spans="1:7">
      <c r="A95" s="1" t="s">
        <v>30</v>
      </c>
      <c r="B95" s="1" t="s">
        <v>288</v>
      </c>
      <c r="C95" s="8">
        <v>2016</v>
      </c>
      <c r="D95" s="12" t="s">
        <v>5</v>
      </c>
      <c r="E95" s="12" t="s">
        <v>21</v>
      </c>
      <c r="F95" s="8">
        <v>88.496690000000001</v>
      </c>
      <c r="G95" s="45">
        <v>11.503310000000001</v>
      </c>
    </row>
    <row r="96" spans="1:7">
      <c r="A96" s="1" t="s">
        <v>31</v>
      </c>
      <c r="B96" s="1" t="s">
        <v>289</v>
      </c>
      <c r="C96" s="8">
        <v>2016</v>
      </c>
      <c r="D96" s="12" t="s">
        <v>5</v>
      </c>
      <c r="E96" s="12" t="s">
        <v>21</v>
      </c>
      <c r="F96" s="8">
        <v>91.093838000000005</v>
      </c>
      <c r="G96" s="45">
        <v>8.9061620000000001</v>
      </c>
    </row>
    <row r="97" spans="1:7">
      <c r="A97" s="1" t="s">
        <v>32</v>
      </c>
      <c r="B97" s="1" t="s">
        <v>290</v>
      </c>
      <c r="C97" s="8">
        <v>2016</v>
      </c>
      <c r="D97" s="12" t="s">
        <v>5</v>
      </c>
      <c r="E97" s="12" t="s">
        <v>21</v>
      </c>
      <c r="F97" s="8">
        <v>90.295057</v>
      </c>
      <c r="G97" s="45">
        <v>9.7049430000000001</v>
      </c>
    </row>
    <row r="98" spans="1:7">
      <c r="A98" s="1" t="s">
        <v>33</v>
      </c>
      <c r="B98" s="1" t="s">
        <v>291</v>
      </c>
      <c r="C98" s="8">
        <v>2016</v>
      </c>
      <c r="D98" s="12" t="s">
        <v>5</v>
      </c>
      <c r="E98" s="12" t="s">
        <v>21</v>
      </c>
      <c r="F98" s="8">
        <v>84.775810000000007</v>
      </c>
      <c r="G98" s="45">
        <v>15.22419</v>
      </c>
    </row>
    <row r="99" spans="1:7">
      <c r="A99" s="1" t="s">
        <v>34</v>
      </c>
      <c r="B99" s="1" t="s">
        <v>292</v>
      </c>
      <c r="C99" s="8">
        <v>2016</v>
      </c>
      <c r="D99" s="12" t="s">
        <v>5</v>
      </c>
      <c r="E99" s="12" t="s">
        <v>21</v>
      </c>
      <c r="F99" s="8">
        <v>87.925420000000003</v>
      </c>
      <c r="G99" s="45">
        <v>12.074579999999999</v>
      </c>
    </row>
    <row r="100" spans="1:7">
      <c r="A100" s="1" t="s">
        <v>35</v>
      </c>
      <c r="B100" s="1" t="s">
        <v>293</v>
      </c>
      <c r="C100" s="8">
        <v>2016</v>
      </c>
      <c r="D100" s="12" t="s">
        <v>5</v>
      </c>
      <c r="E100" s="12" t="s">
        <v>21</v>
      </c>
      <c r="F100" s="8">
        <v>89.22945</v>
      </c>
      <c r="G100" s="45">
        <v>10.77055</v>
      </c>
    </row>
    <row r="101" spans="1:7">
      <c r="A101" s="3" t="s">
        <v>3</v>
      </c>
      <c r="B101" s="1" t="s">
        <v>261</v>
      </c>
      <c r="C101" s="8">
        <v>2018</v>
      </c>
      <c r="D101" s="12" t="s">
        <v>5</v>
      </c>
      <c r="E101" s="12" t="s">
        <v>21</v>
      </c>
      <c r="F101" s="8">
        <v>89.168400000000005</v>
      </c>
      <c r="G101" s="44">
        <v>10.8316</v>
      </c>
    </row>
    <row r="102" spans="1:7">
      <c r="A102" s="3" t="s">
        <v>4</v>
      </c>
      <c r="B102" s="1" t="s">
        <v>262</v>
      </c>
      <c r="C102" s="8">
        <v>2018</v>
      </c>
      <c r="D102" s="12" t="s">
        <v>5</v>
      </c>
      <c r="E102" s="12" t="s">
        <v>21</v>
      </c>
      <c r="F102" s="8">
        <v>90.890098999999992</v>
      </c>
      <c r="G102" s="45">
        <v>9.1099010000000007</v>
      </c>
    </row>
    <row r="103" spans="1:7">
      <c r="A103" s="1" t="s">
        <v>5</v>
      </c>
      <c r="B103" s="1" t="s">
        <v>263</v>
      </c>
      <c r="C103" s="8">
        <v>2018</v>
      </c>
      <c r="D103" s="12" t="s">
        <v>5</v>
      </c>
      <c r="E103" s="12" t="s">
        <v>21</v>
      </c>
      <c r="F103" s="8">
        <v>91.588175000000007</v>
      </c>
      <c r="G103" s="45">
        <v>8.4118250000000003</v>
      </c>
    </row>
    <row r="104" spans="1:7">
      <c r="A104" s="1" t="s">
        <v>6</v>
      </c>
      <c r="B104" s="1" t="s">
        <v>264</v>
      </c>
      <c r="C104" s="8">
        <v>2018</v>
      </c>
      <c r="D104" s="12" t="s">
        <v>5</v>
      </c>
      <c r="E104" s="12" t="s">
        <v>21</v>
      </c>
      <c r="F104" s="8">
        <v>92.213735999999997</v>
      </c>
      <c r="G104" s="45">
        <v>7.7862640000000001</v>
      </c>
    </row>
    <row r="105" spans="1:7">
      <c r="A105" s="1" t="s">
        <v>7</v>
      </c>
      <c r="B105" s="1" t="s">
        <v>265</v>
      </c>
      <c r="C105" s="8">
        <v>2018</v>
      </c>
      <c r="D105" s="12" t="s">
        <v>5</v>
      </c>
      <c r="E105" s="12" t="s">
        <v>21</v>
      </c>
      <c r="F105" s="8">
        <v>88.013949999999994</v>
      </c>
      <c r="G105" s="45">
        <v>11.986050000000001</v>
      </c>
    </row>
    <row r="106" spans="1:7">
      <c r="A106" s="1" t="s">
        <v>8</v>
      </c>
      <c r="B106" s="1" t="s">
        <v>266</v>
      </c>
      <c r="C106" s="8">
        <v>2018</v>
      </c>
      <c r="D106" s="12" t="s">
        <v>5</v>
      </c>
      <c r="E106" s="12" t="s">
        <v>21</v>
      </c>
      <c r="F106" s="8">
        <v>91.515597</v>
      </c>
      <c r="G106" s="45">
        <v>8.4844030000000004</v>
      </c>
    </row>
    <row r="107" spans="1:7">
      <c r="A107" s="1" t="s">
        <v>9</v>
      </c>
      <c r="B107" s="1" t="s">
        <v>267</v>
      </c>
      <c r="C107" s="8">
        <v>2018</v>
      </c>
      <c r="D107" s="12" t="s">
        <v>5</v>
      </c>
      <c r="E107" s="12" t="s">
        <v>21</v>
      </c>
      <c r="F107" s="8">
        <v>90.005971000000002</v>
      </c>
      <c r="G107" s="45">
        <v>9.9940289999999994</v>
      </c>
    </row>
    <row r="108" spans="1:7">
      <c r="A108" s="1" t="s">
        <v>10</v>
      </c>
      <c r="B108" s="1" t="s">
        <v>268</v>
      </c>
      <c r="C108" s="8">
        <v>2018</v>
      </c>
      <c r="D108" s="12" t="s">
        <v>5</v>
      </c>
      <c r="E108" s="12" t="s">
        <v>21</v>
      </c>
      <c r="F108" s="8">
        <v>78.520780000000002</v>
      </c>
      <c r="G108" s="45">
        <v>21.479220000000002</v>
      </c>
    </row>
    <row r="109" spans="1:7">
      <c r="A109" s="1" t="s">
        <v>11</v>
      </c>
      <c r="B109" s="1" t="s">
        <v>269</v>
      </c>
      <c r="C109" s="8">
        <v>2018</v>
      </c>
      <c r="D109" s="12" t="s">
        <v>5</v>
      </c>
      <c r="E109" s="12" t="s">
        <v>21</v>
      </c>
      <c r="F109" s="8">
        <v>91.993812000000005</v>
      </c>
      <c r="G109" s="45">
        <v>8.0061879999999999</v>
      </c>
    </row>
    <row r="110" spans="1:7">
      <c r="A110" s="1" t="s">
        <v>12</v>
      </c>
      <c r="B110" s="1" t="s">
        <v>270</v>
      </c>
      <c r="C110" s="8">
        <v>2018</v>
      </c>
      <c r="D110" s="12" t="s">
        <v>5</v>
      </c>
      <c r="E110" s="12" t="s">
        <v>21</v>
      </c>
      <c r="F110" s="8">
        <v>94.592489999999998</v>
      </c>
      <c r="G110" s="45">
        <v>5.4075100000000003</v>
      </c>
    </row>
    <row r="111" spans="1:7">
      <c r="A111" s="1" t="s">
        <v>13</v>
      </c>
      <c r="B111" s="1" t="s">
        <v>271</v>
      </c>
      <c r="C111" s="8">
        <v>2018</v>
      </c>
      <c r="D111" s="12" t="s">
        <v>5</v>
      </c>
      <c r="E111" s="12" t="s">
        <v>21</v>
      </c>
      <c r="F111" s="8">
        <v>90.580674999999999</v>
      </c>
      <c r="G111" s="45">
        <v>9.4193250000000006</v>
      </c>
    </row>
    <row r="112" spans="1:7">
      <c r="A112" s="1" t="s">
        <v>14</v>
      </c>
      <c r="B112" s="1" t="s">
        <v>272</v>
      </c>
      <c r="C112" s="8">
        <v>2018</v>
      </c>
      <c r="D112" s="12" t="s">
        <v>5</v>
      </c>
      <c r="E112" s="12" t="s">
        <v>21</v>
      </c>
      <c r="F112" s="8">
        <v>87.761510000000001</v>
      </c>
      <c r="G112" s="45">
        <v>12.238490000000001</v>
      </c>
    </row>
    <row r="113" spans="1:7">
      <c r="A113" s="1" t="s">
        <v>15</v>
      </c>
      <c r="B113" s="1" t="s">
        <v>273</v>
      </c>
      <c r="C113" s="8">
        <v>2018</v>
      </c>
      <c r="D113" s="12" t="s">
        <v>5</v>
      </c>
      <c r="E113" s="12" t="s">
        <v>21</v>
      </c>
      <c r="F113" s="8">
        <v>81.431520000000006</v>
      </c>
      <c r="G113" s="45">
        <v>18.568480000000001</v>
      </c>
    </row>
    <row r="114" spans="1:7">
      <c r="A114" s="1" t="s">
        <v>16</v>
      </c>
      <c r="B114" s="1" t="s">
        <v>274</v>
      </c>
      <c r="C114" s="8">
        <v>2018</v>
      </c>
      <c r="D114" s="12" t="s">
        <v>5</v>
      </c>
      <c r="E114" s="12" t="s">
        <v>21</v>
      </c>
      <c r="F114" s="8">
        <v>87.574669999999998</v>
      </c>
      <c r="G114" s="45">
        <v>12.425330000000001</v>
      </c>
    </row>
    <row r="115" spans="1:7">
      <c r="A115" s="1" t="s">
        <v>17</v>
      </c>
      <c r="B115" s="1" t="s">
        <v>275</v>
      </c>
      <c r="C115" s="8">
        <v>2018</v>
      </c>
      <c r="D115" s="12" t="s">
        <v>5</v>
      </c>
      <c r="E115" s="12" t="s">
        <v>21</v>
      </c>
      <c r="F115" s="8">
        <v>89.485290000000006</v>
      </c>
      <c r="G115" s="45">
        <v>10.514709999999999</v>
      </c>
    </row>
    <row r="116" spans="1:7">
      <c r="A116" s="1" t="s">
        <v>18</v>
      </c>
      <c r="B116" s="1" t="s">
        <v>276</v>
      </c>
      <c r="C116" s="8">
        <v>2018</v>
      </c>
      <c r="D116" s="12" t="s">
        <v>5</v>
      </c>
      <c r="E116" s="12" t="s">
        <v>21</v>
      </c>
      <c r="F116" s="8">
        <v>91.947733999999997</v>
      </c>
      <c r="G116" s="45">
        <v>8.0522659999999995</v>
      </c>
    </row>
    <row r="117" spans="1:7">
      <c r="A117" s="1" t="s">
        <v>19</v>
      </c>
      <c r="B117" s="1" t="s">
        <v>277</v>
      </c>
      <c r="C117" s="8">
        <v>2018</v>
      </c>
      <c r="D117" s="12" t="s">
        <v>5</v>
      </c>
      <c r="E117" s="12" t="s">
        <v>21</v>
      </c>
      <c r="F117" s="8">
        <v>86.511589999999998</v>
      </c>
      <c r="G117" s="45">
        <v>13.48841</v>
      </c>
    </row>
    <row r="118" spans="1:7">
      <c r="A118" s="1" t="s">
        <v>20</v>
      </c>
      <c r="B118" s="1" t="s">
        <v>278</v>
      </c>
      <c r="C118" s="8">
        <v>2018</v>
      </c>
      <c r="D118" s="12" t="s">
        <v>5</v>
      </c>
      <c r="E118" s="12" t="s">
        <v>21</v>
      </c>
      <c r="F118" s="8">
        <v>90.032129999999995</v>
      </c>
      <c r="G118" s="45">
        <v>9.9678699999999996</v>
      </c>
    </row>
    <row r="119" spans="1:7">
      <c r="A119" s="1" t="s">
        <v>21</v>
      </c>
      <c r="B119" s="1" t="s">
        <v>279</v>
      </c>
      <c r="C119" s="8">
        <v>2018</v>
      </c>
      <c r="D119" s="12" t="s">
        <v>5</v>
      </c>
      <c r="E119" s="12" t="s">
        <v>21</v>
      </c>
      <c r="F119" s="8">
        <v>88.199669999999998</v>
      </c>
      <c r="G119" s="45">
        <v>11.800330000000001</v>
      </c>
    </row>
    <row r="120" spans="1:7">
      <c r="A120" s="1" t="s">
        <v>22</v>
      </c>
      <c r="B120" s="1" t="s">
        <v>280</v>
      </c>
      <c r="C120" s="8">
        <v>2018</v>
      </c>
      <c r="D120" s="12" t="s">
        <v>5</v>
      </c>
      <c r="E120" s="12" t="s">
        <v>21</v>
      </c>
      <c r="F120" s="8">
        <v>94.040828000000005</v>
      </c>
      <c r="G120" s="45">
        <v>5.9591719999999997</v>
      </c>
    </row>
    <row r="121" spans="1:7">
      <c r="A121" s="1" t="s">
        <v>23</v>
      </c>
      <c r="B121" s="1" t="s">
        <v>281</v>
      </c>
      <c r="C121" s="8">
        <v>2018</v>
      </c>
      <c r="D121" s="12" t="s">
        <v>5</v>
      </c>
      <c r="E121" s="12" t="s">
        <v>21</v>
      </c>
      <c r="F121" s="8">
        <v>81.771129999999999</v>
      </c>
      <c r="G121" s="45">
        <v>18.228870000000001</v>
      </c>
    </row>
    <row r="122" spans="1:7">
      <c r="A122" s="1" t="s">
        <v>24</v>
      </c>
      <c r="B122" s="1" t="s">
        <v>282</v>
      </c>
      <c r="C122" s="8">
        <v>2018</v>
      </c>
      <c r="D122" s="12" t="s">
        <v>5</v>
      </c>
      <c r="E122" s="12" t="s">
        <v>21</v>
      </c>
      <c r="F122" s="8">
        <v>88.301900000000003</v>
      </c>
      <c r="G122" s="45">
        <v>11.6981</v>
      </c>
    </row>
    <row r="123" spans="1:7">
      <c r="A123" s="1" t="s">
        <v>25</v>
      </c>
      <c r="B123" s="1" t="s">
        <v>283</v>
      </c>
      <c r="C123" s="8">
        <v>2018</v>
      </c>
      <c r="D123" s="12" t="s">
        <v>5</v>
      </c>
      <c r="E123" s="12" t="s">
        <v>21</v>
      </c>
      <c r="F123" s="8">
        <v>90.043341999999996</v>
      </c>
      <c r="G123" s="45">
        <v>9.9566579999999991</v>
      </c>
    </row>
    <row r="124" spans="1:7">
      <c r="A124" s="1" t="s">
        <v>26</v>
      </c>
      <c r="B124" s="1" t="s">
        <v>284</v>
      </c>
      <c r="C124" s="8">
        <v>2018</v>
      </c>
      <c r="D124" s="12" t="s">
        <v>5</v>
      </c>
      <c r="E124" s="12" t="s">
        <v>21</v>
      </c>
      <c r="F124" s="8">
        <v>90.073864999999998</v>
      </c>
      <c r="G124" s="45">
        <v>9.9261350000000004</v>
      </c>
    </row>
    <row r="125" spans="1:7">
      <c r="A125" s="1" t="s">
        <v>27</v>
      </c>
      <c r="B125" s="1" t="s">
        <v>285</v>
      </c>
      <c r="C125" s="8">
        <v>2018</v>
      </c>
      <c r="D125" s="12" t="s">
        <v>5</v>
      </c>
      <c r="E125" s="12" t="s">
        <v>21</v>
      </c>
      <c r="F125" s="8">
        <v>88.847070000000002</v>
      </c>
      <c r="G125" s="45">
        <v>11.15293</v>
      </c>
    </row>
    <row r="126" spans="1:7">
      <c r="A126" s="1" t="s">
        <v>28</v>
      </c>
      <c r="B126" s="1" t="s">
        <v>286</v>
      </c>
      <c r="C126" s="8">
        <v>2018</v>
      </c>
      <c r="D126" s="12" t="s">
        <v>5</v>
      </c>
      <c r="E126" s="12" t="s">
        <v>21</v>
      </c>
      <c r="F126" s="8">
        <v>90.908096999999998</v>
      </c>
      <c r="G126" s="45">
        <v>9.0919030000000003</v>
      </c>
    </row>
    <row r="127" spans="1:7">
      <c r="A127" s="1" t="s">
        <v>29</v>
      </c>
      <c r="B127" s="1" t="s">
        <v>287</v>
      </c>
      <c r="C127" s="8">
        <v>2018</v>
      </c>
      <c r="D127" s="12" t="s">
        <v>5</v>
      </c>
      <c r="E127" s="12" t="s">
        <v>21</v>
      </c>
      <c r="F127" s="8">
        <v>91.648671000000007</v>
      </c>
      <c r="G127" s="45">
        <v>8.3513289999999998</v>
      </c>
    </row>
    <row r="128" spans="1:7">
      <c r="A128" s="1" t="s">
        <v>30</v>
      </c>
      <c r="B128" s="1" t="s">
        <v>288</v>
      </c>
      <c r="C128" s="8">
        <v>2018</v>
      </c>
      <c r="D128" s="12" t="s">
        <v>5</v>
      </c>
      <c r="E128" s="12" t="s">
        <v>21</v>
      </c>
      <c r="F128" s="8">
        <v>87.677850000000007</v>
      </c>
      <c r="G128" s="45">
        <v>12.322150000000001</v>
      </c>
    </row>
    <row r="129" spans="1:7">
      <c r="A129" s="1" t="s">
        <v>31</v>
      </c>
      <c r="B129" s="1" t="s">
        <v>289</v>
      </c>
      <c r="C129" s="8">
        <v>2018</v>
      </c>
      <c r="D129" s="12" t="s">
        <v>5</v>
      </c>
      <c r="E129" s="12" t="s">
        <v>21</v>
      </c>
      <c r="F129" s="8">
        <v>91.610185999999999</v>
      </c>
      <c r="G129" s="45">
        <v>8.3898139999999994</v>
      </c>
    </row>
    <row r="130" spans="1:7">
      <c r="A130" s="1" t="s">
        <v>32</v>
      </c>
      <c r="B130" s="1" t="s">
        <v>290</v>
      </c>
      <c r="C130" s="8">
        <v>2018</v>
      </c>
      <c r="D130" s="12" t="s">
        <v>5</v>
      </c>
      <c r="E130" s="12" t="s">
        <v>21</v>
      </c>
      <c r="F130" s="8">
        <v>90.765427000000003</v>
      </c>
      <c r="G130" s="45">
        <v>9.2345729999999993</v>
      </c>
    </row>
    <row r="131" spans="1:7">
      <c r="A131" s="1" t="s">
        <v>33</v>
      </c>
      <c r="B131" s="1" t="s">
        <v>291</v>
      </c>
      <c r="C131" s="8">
        <v>2018</v>
      </c>
      <c r="D131" s="12" t="s">
        <v>5</v>
      </c>
      <c r="E131" s="12" t="s">
        <v>21</v>
      </c>
      <c r="F131" s="8">
        <v>84.97</v>
      </c>
      <c r="G131" s="45">
        <v>15.03</v>
      </c>
    </row>
    <row r="132" spans="1:7">
      <c r="A132" s="1" t="s">
        <v>34</v>
      </c>
      <c r="B132" s="1" t="s">
        <v>292</v>
      </c>
      <c r="C132" s="8">
        <v>2018</v>
      </c>
      <c r="D132" s="12" t="s">
        <v>5</v>
      </c>
      <c r="E132" s="12" t="s">
        <v>21</v>
      </c>
      <c r="F132" s="8">
        <v>87.973309999999998</v>
      </c>
      <c r="G132" s="45">
        <v>12.02669</v>
      </c>
    </row>
    <row r="133" spans="1:7">
      <c r="A133" s="1" t="s">
        <v>35</v>
      </c>
      <c r="B133" s="1" t="s">
        <v>293</v>
      </c>
      <c r="C133" s="8">
        <v>2018</v>
      </c>
      <c r="D133" s="12" t="s">
        <v>5</v>
      </c>
      <c r="E133" s="12" t="s">
        <v>21</v>
      </c>
      <c r="F133" s="8">
        <v>89.066379999999995</v>
      </c>
      <c r="G133" s="45">
        <v>10.933619999999999</v>
      </c>
    </row>
    <row r="134" spans="1:7">
      <c r="A134" s="3" t="s">
        <v>3</v>
      </c>
      <c r="B134" s="1" t="s">
        <v>261</v>
      </c>
      <c r="C134" s="8">
        <v>2020</v>
      </c>
      <c r="D134" s="12" t="s">
        <v>5</v>
      </c>
      <c r="E134" s="12" t="s">
        <v>21</v>
      </c>
      <c r="F134" s="8">
        <v>95.3</v>
      </c>
      <c r="G134" s="44">
        <v>4.7</v>
      </c>
    </row>
    <row r="135" spans="1:7">
      <c r="A135" s="3" t="s">
        <v>4</v>
      </c>
      <c r="B135" s="1" t="s">
        <v>262</v>
      </c>
      <c r="C135" s="8">
        <v>2020</v>
      </c>
      <c r="D135" s="12" t="s">
        <v>5</v>
      </c>
      <c r="E135" s="12" t="s">
        <v>21</v>
      </c>
      <c r="F135" s="8">
        <v>97.9</v>
      </c>
      <c r="G135" s="42">
        <v>2.1</v>
      </c>
    </row>
    <row r="136" spans="1:7">
      <c r="A136" s="1" t="s">
        <v>5</v>
      </c>
      <c r="B136" s="1" t="s">
        <v>263</v>
      </c>
      <c r="C136" s="8">
        <v>2020</v>
      </c>
      <c r="D136" s="12" t="s">
        <v>5</v>
      </c>
      <c r="E136" s="12" t="s">
        <v>21</v>
      </c>
      <c r="F136" s="8">
        <v>98.2</v>
      </c>
      <c r="G136" s="42">
        <v>1.8</v>
      </c>
    </row>
    <row r="137" spans="1:7">
      <c r="A137" s="1" t="s">
        <v>6</v>
      </c>
      <c r="B137" s="1" t="s">
        <v>264</v>
      </c>
      <c r="C137" s="8">
        <v>2020</v>
      </c>
      <c r="D137" s="12" t="s">
        <v>5</v>
      </c>
      <c r="E137" s="12" t="s">
        <v>21</v>
      </c>
      <c r="F137" s="8">
        <v>97.7</v>
      </c>
      <c r="G137" s="42">
        <v>2.2999999999999998</v>
      </c>
    </row>
    <row r="138" spans="1:7">
      <c r="A138" s="1" t="s">
        <v>7</v>
      </c>
      <c r="B138" s="1" t="s">
        <v>265</v>
      </c>
      <c r="C138" s="8">
        <v>2020</v>
      </c>
      <c r="D138" s="12" t="s">
        <v>5</v>
      </c>
      <c r="E138" s="12" t="s">
        <v>21</v>
      </c>
      <c r="F138" s="8">
        <v>94.1</v>
      </c>
      <c r="G138" s="42">
        <v>5.9</v>
      </c>
    </row>
    <row r="139" spans="1:7">
      <c r="A139" s="1" t="s">
        <v>8</v>
      </c>
      <c r="B139" s="1" t="s">
        <v>266</v>
      </c>
      <c r="C139" s="8">
        <v>2020</v>
      </c>
      <c r="D139" s="12" t="s">
        <v>5</v>
      </c>
      <c r="E139" s="12" t="s">
        <v>21</v>
      </c>
      <c r="F139" s="8">
        <v>98.3</v>
      </c>
      <c r="G139" s="43">
        <v>1.7</v>
      </c>
    </row>
    <row r="140" spans="1:7">
      <c r="A140" s="1" t="s">
        <v>9</v>
      </c>
      <c r="B140" s="1" t="s">
        <v>267</v>
      </c>
      <c r="C140" s="8">
        <v>2020</v>
      </c>
      <c r="D140" s="12" t="s">
        <v>5</v>
      </c>
      <c r="E140" s="12" t="s">
        <v>21</v>
      </c>
      <c r="F140" s="8">
        <v>96.6</v>
      </c>
      <c r="G140" s="42">
        <v>3.4</v>
      </c>
    </row>
    <row r="141" spans="1:7">
      <c r="A141" s="1" t="s">
        <v>10</v>
      </c>
      <c r="B141" s="1" t="s">
        <v>268</v>
      </c>
      <c r="C141" s="8">
        <v>2020</v>
      </c>
      <c r="D141" s="12" t="s">
        <v>5</v>
      </c>
      <c r="E141" s="12" t="s">
        <v>21</v>
      </c>
      <c r="F141" s="8">
        <v>86.3</v>
      </c>
      <c r="G141" s="43">
        <v>13.7</v>
      </c>
    </row>
    <row r="142" spans="1:7">
      <c r="A142" s="1" t="s">
        <v>11</v>
      </c>
      <c r="B142" s="1" t="s">
        <v>269</v>
      </c>
      <c r="C142" s="8">
        <v>2020</v>
      </c>
      <c r="D142" s="12" t="s">
        <v>5</v>
      </c>
      <c r="E142" s="12" t="s">
        <v>21</v>
      </c>
      <c r="F142" s="8">
        <v>97.4</v>
      </c>
      <c r="G142" s="43">
        <v>2.6</v>
      </c>
    </row>
    <row r="143" spans="1:7">
      <c r="A143" s="1" t="s">
        <v>12</v>
      </c>
      <c r="B143" s="1" t="s">
        <v>270</v>
      </c>
      <c r="C143" s="8">
        <v>2020</v>
      </c>
      <c r="D143" s="12" t="s">
        <v>5</v>
      </c>
      <c r="E143" s="12" t="s">
        <v>21</v>
      </c>
      <c r="F143" s="8">
        <v>98.6</v>
      </c>
      <c r="G143" s="42">
        <v>1.4</v>
      </c>
    </row>
    <row r="144" spans="1:7">
      <c r="A144" s="1" t="s">
        <v>13</v>
      </c>
      <c r="B144" s="1" t="s">
        <v>271</v>
      </c>
      <c r="C144" s="8">
        <v>2020</v>
      </c>
      <c r="D144" s="12" t="s">
        <v>5</v>
      </c>
      <c r="E144" s="12" t="s">
        <v>21</v>
      </c>
      <c r="F144" s="8">
        <v>97.3</v>
      </c>
      <c r="G144" s="42">
        <v>2.7</v>
      </c>
    </row>
    <row r="145" spans="1:7">
      <c r="A145" s="1" t="s">
        <v>14</v>
      </c>
      <c r="B145" s="1" t="s">
        <v>272</v>
      </c>
      <c r="C145" s="8">
        <v>2020</v>
      </c>
      <c r="D145" s="12" t="s">
        <v>5</v>
      </c>
      <c r="E145" s="12" t="s">
        <v>21</v>
      </c>
      <c r="F145" s="8">
        <v>94.7</v>
      </c>
      <c r="G145" s="42">
        <v>5.3</v>
      </c>
    </row>
    <row r="146" spans="1:7">
      <c r="A146" s="1" t="s">
        <v>15</v>
      </c>
      <c r="B146" s="1" t="s">
        <v>273</v>
      </c>
      <c r="C146" s="8">
        <v>2020</v>
      </c>
      <c r="D146" s="12" t="s">
        <v>5</v>
      </c>
      <c r="E146" s="12" t="s">
        <v>21</v>
      </c>
      <c r="F146" s="8">
        <v>87.5</v>
      </c>
      <c r="G146" s="42">
        <v>12.5</v>
      </c>
    </row>
    <row r="147" spans="1:7">
      <c r="A147" s="1" t="s">
        <v>16</v>
      </c>
      <c r="B147" s="1" t="s">
        <v>274</v>
      </c>
      <c r="C147" s="8">
        <v>2020</v>
      </c>
      <c r="D147" s="12" t="s">
        <v>5</v>
      </c>
      <c r="E147" s="12" t="s">
        <v>21</v>
      </c>
      <c r="F147" s="8">
        <v>93.4</v>
      </c>
      <c r="G147" s="42">
        <v>6.6</v>
      </c>
    </row>
    <row r="148" spans="1:7">
      <c r="A148" s="1" t="s">
        <v>17</v>
      </c>
      <c r="B148" s="1" t="s">
        <v>275</v>
      </c>
      <c r="C148" s="8">
        <v>2020</v>
      </c>
      <c r="D148" s="12" t="s">
        <v>5</v>
      </c>
      <c r="E148" s="12" t="s">
        <v>21</v>
      </c>
      <c r="F148" s="8">
        <v>97.1</v>
      </c>
      <c r="G148" s="42">
        <v>2.9</v>
      </c>
    </row>
    <row r="149" spans="1:7">
      <c r="A149" s="1" t="s">
        <v>18</v>
      </c>
      <c r="B149" s="1" t="s">
        <v>276</v>
      </c>
      <c r="C149" s="8">
        <v>2020</v>
      </c>
      <c r="D149" s="12" t="s">
        <v>5</v>
      </c>
      <c r="E149" s="12" t="s">
        <v>21</v>
      </c>
      <c r="F149" s="8">
        <v>97.1</v>
      </c>
      <c r="G149" s="43">
        <v>2.9</v>
      </c>
    </row>
    <row r="150" spans="1:7">
      <c r="A150" s="1" t="s">
        <v>19</v>
      </c>
      <c r="B150" s="1" t="s">
        <v>277</v>
      </c>
      <c r="C150" s="8">
        <v>2020</v>
      </c>
      <c r="D150" s="12" t="s">
        <v>5</v>
      </c>
      <c r="E150" s="12" t="s">
        <v>21</v>
      </c>
      <c r="F150" s="8">
        <v>93</v>
      </c>
      <c r="G150" s="43">
        <v>7</v>
      </c>
    </row>
    <row r="151" spans="1:7">
      <c r="A151" s="1" t="s">
        <v>20</v>
      </c>
      <c r="B151" s="1" t="s">
        <v>278</v>
      </c>
      <c r="C151" s="8">
        <v>2020</v>
      </c>
      <c r="D151" s="12" t="s">
        <v>5</v>
      </c>
      <c r="E151" s="12" t="s">
        <v>21</v>
      </c>
      <c r="F151" s="8">
        <v>95.6</v>
      </c>
      <c r="G151" s="43">
        <v>4.4000000000000004</v>
      </c>
    </row>
    <row r="152" spans="1:7">
      <c r="A152" s="1" t="s">
        <v>21</v>
      </c>
      <c r="B152" s="1" t="s">
        <v>279</v>
      </c>
      <c r="C152" s="8">
        <v>2020</v>
      </c>
      <c r="D152" s="12" t="s">
        <v>5</v>
      </c>
      <c r="E152" s="12" t="s">
        <v>21</v>
      </c>
      <c r="F152" s="8">
        <v>95.5</v>
      </c>
      <c r="G152" s="43">
        <v>4.5</v>
      </c>
    </row>
    <row r="153" spans="1:7">
      <c r="A153" s="1" t="s">
        <v>22</v>
      </c>
      <c r="B153" s="1" t="s">
        <v>280</v>
      </c>
      <c r="C153" s="8">
        <v>2020</v>
      </c>
      <c r="D153" s="12" t="s">
        <v>5</v>
      </c>
      <c r="E153" s="12" t="s">
        <v>21</v>
      </c>
      <c r="F153" s="8">
        <v>98.5</v>
      </c>
      <c r="G153" s="43">
        <v>1.5</v>
      </c>
    </row>
    <row r="154" spans="1:7">
      <c r="A154" s="1" t="s">
        <v>23</v>
      </c>
      <c r="B154" s="1" t="s">
        <v>281</v>
      </c>
      <c r="C154" s="8">
        <v>2020</v>
      </c>
      <c r="D154" s="12" t="s">
        <v>5</v>
      </c>
      <c r="E154" s="12" t="s">
        <v>21</v>
      </c>
      <c r="F154" s="8">
        <v>88.2</v>
      </c>
      <c r="G154" s="43">
        <v>11.8</v>
      </c>
    </row>
    <row r="155" spans="1:7">
      <c r="A155" s="1" t="s">
        <v>24</v>
      </c>
      <c r="B155" s="1" t="s">
        <v>282</v>
      </c>
      <c r="C155" s="8">
        <v>2020</v>
      </c>
      <c r="D155" s="12" t="s">
        <v>5</v>
      </c>
      <c r="E155" s="12" t="s">
        <v>21</v>
      </c>
      <c r="F155" s="8">
        <v>93</v>
      </c>
      <c r="G155" s="43">
        <v>7</v>
      </c>
    </row>
    <row r="156" spans="1:7">
      <c r="A156" s="1" t="s">
        <v>25</v>
      </c>
      <c r="B156" s="1" t="s">
        <v>283</v>
      </c>
      <c r="C156" s="8">
        <v>2020</v>
      </c>
      <c r="D156" s="12" t="s">
        <v>5</v>
      </c>
      <c r="E156" s="12" t="s">
        <v>21</v>
      </c>
      <c r="F156" s="8">
        <v>96.5</v>
      </c>
      <c r="G156" s="42">
        <v>3.5</v>
      </c>
    </row>
    <row r="157" spans="1:7">
      <c r="A157" s="1" t="s">
        <v>26</v>
      </c>
      <c r="B157" s="1" t="s">
        <v>284</v>
      </c>
      <c r="C157" s="8">
        <v>2020</v>
      </c>
      <c r="D157" s="12" t="s">
        <v>5</v>
      </c>
      <c r="E157" s="12" t="s">
        <v>21</v>
      </c>
      <c r="F157" s="8">
        <v>96.9</v>
      </c>
      <c r="G157" s="43">
        <v>3.1</v>
      </c>
    </row>
    <row r="158" spans="1:7">
      <c r="A158" s="1" t="s">
        <v>27</v>
      </c>
      <c r="B158" s="1" t="s">
        <v>285</v>
      </c>
      <c r="C158" s="8">
        <v>2020</v>
      </c>
      <c r="D158" s="12" t="s">
        <v>5</v>
      </c>
      <c r="E158" s="12" t="s">
        <v>21</v>
      </c>
      <c r="F158" s="8">
        <v>95</v>
      </c>
      <c r="G158" s="43">
        <v>5</v>
      </c>
    </row>
    <row r="159" spans="1:7">
      <c r="A159" s="1" t="s">
        <v>28</v>
      </c>
      <c r="B159" s="1" t="s">
        <v>286</v>
      </c>
      <c r="C159" s="8">
        <v>2020</v>
      </c>
      <c r="D159" s="12" t="s">
        <v>5</v>
      </c>
      <c r="E159" s="12" t="s">
        <v>21</v>
      </c>
      <c r="F159" s="8">
        <v>96.4</v>
      </c>
      <c r="G159" s="43">
        <v>3.6</v>
      </c>
    </row>
    <row r="160" spans="1:7">
      <c r="A160" s="1" t="s">
        <v>29</v>
      </c>
      <c r="B160" s="1" t="s">
        <v>287</v>
      </c>
      <c r="C160" s="8">
        <v>2020</v>
      </c>
      <c r="D160" s="12" t="s">
        <v>5</v>
      </c>
      <c r="E160" s="12" t="s">
        <v>21</v>
      </c>
      <c r="F160" s="8">
        <v>98</v>
      </c>
      <c r="G160" s="43">
        <v>2</v>
      </c>
    </row>
    <row r="161" spans="1:7">
      <c r="A161" s="1" t="s">
        <v>30</v>
      </c>
      <c r="B161" s="1" t="s">
        <v>288</v>
      </c>
      <c r="C161" s="8">
        <v>2020</v>
      </c>
      <c r="D161" s="12" t="s">
        <v>5</v>
      </c>
      <c r="E161" s="12" t="s">
        <v>21</v>
      </c>
      <c r="F161" s="8">
        <v>94.9</v>
      </c>
      <c r="G161" s="43">
        <v>5.0999999999999996</v>
      </c>
    </row>
    <row r="162" spans="1:7">
      <c r="A162" s="1" t="s">
        <v>31</v>
      </c>
      <c r="B162" s="1" t="s">
        <v>289</v>
      </c>
      <c r="C162" s="8">
        <v>2020</v>
      </c>
      <c r="D162" s="12" t="s">
        <v>5</v>
      </c>
      <c r="E162" s="12" t="s">
        <v>21</v>
      </c>
      <c r="F162" s="8">
        <v>95.9</v>
      </c>
      <c r="G162" s="43">
        <v>4.0999999999999996</v>
      </c>
    </row>
    <row r="163" spans="1:7">
      <c r="A163" s="1" t="s">
        <v>32</v>
      </c>
      <c r="B163" s="1" t="s">
        <v>290</v>
      </c>
      <c r="C163" s="8">
        <v>2020</v>
      </c>
      <c r="D163" s="12" t="s">
        <v>5</v>
      </c>
      <c r="E163" s="12" t="s">
        <v>21</v>
      </c>
      <c r="F163" s="8">
        <v>96.7</v>
      </c>
      <c r="G163" s="42">
        <v>3.3</v>
      </c>
    </row>
    <row r="164" spans="1:7">
      <c r="A164" s="1" t="s">
        <v>33</v>
      </c>
      <c r="B164" s="1" t="s">
        <v>291</v>
      </c>
      <c r="C164" s="8">
        <v>2020</v>
      </c>
      <c r="D164" s="12" t="s">
        <v>5</v>
      </c>
      <c r="E164" s="12" t="s">
        <v>21</v>
      </c>
      <c r="F164" s="8">
        <v>91.5</v>
      </c>
      <c r="G164" s="42">
        <v>8.5</v>
      </c>
    </row>
    <row r="165" spans="1:7">
      <c r="A165" s="1" t="s">
        <v>34</v>
      </c>
      <c r="B165" s="1" t="s">
        <v>292</v>
      </c>
      <c r="C165" s="8">
        <v>2020</v>
      </c>
      <c r="D165" s="12" t="s">
        <v>5</v>
      </c>
      <c r="E165" s="12" t="s">
        <v>21</v>
      </c>
      <c r="F165" s="8">
        <v>94</v>
      </c>
      <c r="G165" s="42">
        <v>6</v>
      </c>
    </row>
    <row r="166" spans="1:7">
      <c r="A166" s="1" t="s">
        <v>35</v>
      </c>
      <c r="B166" s="1" t="s">
        <v>293</v>
      </c>
      <c r="C166" s="8">
        <v>2020</v>
      </c>
      <c r="D166" s="12" t="s">
        <v>5</v>
      </c>
      <c r="E166" s="12" t="s">
        <v>21</v>
      </c>
      <c r="F166" s="8">
        <v>96.2</v>
      </c>
      <c r="G166" s="42">
        <v>3.8</v>
      </c>
    </row>
    <row r="167" spans="1:7">
      <c r="A167" s="1"/>
      <c r="B167" s="1"/>
      <c r="F167" s="46"/>
    </row>
    <row r="168" spans="1:7">
      <c r="A168" s="1"/>
      <c r="B168" s="1"/>
      <c r="F168" s="47"/>
    </row>
    <row r="201" spans="1:6">
      <c r="A201" s="1"/>
      <c r="B201" s="1"/>
      <c r="F201" s="47"/>
    </row>
    <row r="202" spans="1:6">
      <c r="A202" s="1"/>
      <c r="B202" s="1"/>
      <c r="F202" s="46"/>
    </row>
    <row r="203" spans="1:6">
      <c r="A203" s="1"/>
      <c r="B203" s="1"/>
      <c r="F203" s="46"/>
    </row>
    <row r="204" spans="1:6">
      <c r="A204" s="1"/>
      <c r="B204" s="1"/>
      <c r="F204" s="46"/>
    </row>
    <row r="205" spans="1:6">
      <c r="A205" s="1"/>
      <c r="B205" s="1"/>
      <c r="F205" s="46"/>
    </row>
    <row r="206" spans="1:6">
      <c r="A206" s="1"/>
      <c r="B206" s="1"/>
      <c r="F206" s="46"/>
    </row>
    <row r="207" spans="1:6">
      <c r="A207" s="1"/>
      <c r="B207" s="1"/>
      <c r="F207" s="47"/>
    </row>
    <row r="208" spans="1:6">
      <c r="A208" s="1"/>
      <c r="B208" s="1"/>
      <c r="F208" s="46"/>
    </row>
    <row r="209" spans="1:6">
      <c r="A209" s="1"/>
      <c r="B209" s="1"/>
      <c r="F209" s="46"/>
    </row>
    <row r="210" spans="1:6">
      <c r="A210" s="1"/>
      <c r="B210" s="1"/>
      <c r="F210" s="46"/>
    </row>
    <row r="211" spans="1:6">
      <c r="A211" s="1"/>
      <c r="B211" s="1"/>
      <c r="F211" s="46"/>
    </row>
    <row r="212" spans="1:6">
      <c r="A212" s="1"/>
      <c r="B212" s="1"/>
      <c r="F212" s="46"/>
    </row>
    <row r="213" spans="1:6">
      <c r="A213" s="1"/>
      <c r="B213" s="1"/>
      <c r="F213" s="46"/>
    </row>
    <row r="214" spans="1:6">
      <c r="A214" s="1"/>
      <c r="B214" s="1"/>
      <c r="F214" s="46"/>
    </row>
    <row r="215" spans="1:6">
      <c r="A215" s="1"/>
      <c r="B215" s="1"/>
      <c r="F215" s="47"/>
    </row>
    <row r="216" spans="1:6">
      <c r="A216" s="1"/>
      <c r="B216" s="1"/>
      <c r="F216" s="47"/>
    </row>
    <row r="217" spans="1:6">
      <c r="A217" s="1"/>
      <c r="B217" s="1"/>
      <c r="F217" s="47"/>
    </row>
    <row r="218" spans="1:6">
      <c r="A218" s="1"/>
      <c r="B218" s="1"/>
      <c r="F218" s="47"/>
    </row>
    <row r="219" spans="1:6">
      <c r="A219" s="1"/>
      <c r="B219" s="1"/>
      <c r="F219" s="47"/>
    </row>
    <row r="220" spans="1:6">
      <c r="A220" s="1"/>
      <c r="B220" s="1"/>
      <c r="F220" s="47"/>
    </row>
    <row r="221" spans="1:6">
      <c r="A221" s="1"/>
      <c r="B221" s="1"/>
      <c r="F221" s="47"/>
    </row>
    <row r="222" spans="1:6">
      <c r="A222" s="1"/>
      <c r="B222" s="1"/>
      <c r="F222" s="47"/>
    </row>
    <row r="223" spans="1:6">
      <c r="A223" s="1"/>
      <c r="B223" s="1"/>
      <c r="F223" s="47"/>
    </row>
    <row r="224" spans="1:6">
      <c r="A224" s="1"/>
      <c r="B224" s="1"/>
      <c r="F224" s="47"/>
    </row>
    <row r="225" spans="1:6">
      <c r="A225" s="1"/>
      <c r="B225" s="1"/>
      <c r="F225" s="47"/>
    </row>
    <row r="226" spans="1:6">
      <c r="A226" s="1"/>
      <c r="B226" s="1"/>
      <c r="F226" s="47"/>
    </row>
    <row r="227" spans="1:6">
      <c r="A227" s="1"/>
      <c r="B227" s="1"/>
      <c r="F227" s="47"/>
    </row>
    <row r="228" spans="1:6">
      <c r="A228" s="1"/>
      <c r="B228" s="1"/>
      <c r="F228" s="47"/>
    </row>
    <row r="229" spans="1:6">
      <c r="A229" s="1"/>
      <c r="B229" s="1"/>
      <c r="F229" s="46"/>
    </row>
    <row r="230" spans="1:6">
      <c r="A230" s="1"/>
      <c r="B230" s="1"/>
      <c r="F230" s="46"/>
    </row>
    <row r="231" spans="1:6">
      <c r="A231" s="1"/>
      <c r="B231" s="1"/>
      <c r="F231" s="46"/>
    </row>
    <row r="232" spans="1:6">
      <c r="A232" s="1"/>
      <c r="B232" s="1"/>
      <c r="F232" s="46"/>
    </row>
    <row r="233" spans="1:6">
      <c r="A233" s="1"/>
      <c r="B233" s="1"/>
      <c r="F233" s="46"/>
    </row>
    <row r="234" spans="1:6">
      <c r="A234" s="1"/>
      <c r="B234" s="1"/>
      <c r="C234" s="26"/>
      <c r="D234" s="8"/>
      <c r="E234" s="8"/>
      <c r="F234" s="46"/>
    </row>
    <row r="235" spans="1:6">
      <c r="A235" s="1"/>
      <c r="B235" s="1"/>
      <c r="C235" s="26"/>
      <c r="D235" s="8"/>
      <c r="E235" s="8"/>
      <c r="F235" s="46"/>
    </row>
    <row r="236" spans="1:6">
      <c r="A236" s="1"/>
      <c r="B236" s="1"/>
      <c r="C236" s="26"/>
      <c r="D236" s="8"/>
      <c r="E236" s="8"/>
      <c r="F236" s="46"/>
    </row>
    <row r="237" spans="1:6">
      <c r="A237" s="1"/>
      <c r="B237" s="1"/>
      <c r="C237" s="26"/>
      <c r="D237" s="8"/>
      <c r="E237" s="8"/>
      <c r="F237" s="47"/>
    </row>
    <row r="238" spans="1:6">
      <c r="A238" s="1"/>
      <c r="B238" s="1"/>
      <c r="C238" s="26"/>
      <c r="D238" s="8"/>
      <c r="E238" s="8"/>
      <c r="F238" s="47"/>
    </row>
    <row r="239" spans="1:6">
      <c r="A239" s="1"/>
      <c r="B239" s="1"/>
      <c r="C239" s="26"/>
      <c r="D239" s="8"/>
      <c r="E239" s="8"/>
      <c r="F239" s="47"/>
    </row>
    <row r="240" spans="1:6">
      <c r="A240" s="1"/>
      <c r="B240" s="1"/>
      <c r="C240" s="26"/>
      <c r="D240" s="8"/>
      <c r="E240" s="8"/>
      <c r="F240" s="47"/>
    </row>
    <row r="241" spans="1:6">
      <c r="A241" s="1"/>
      <c r="B241" s="1"/>
      <c r="C241" s="26"/>
      <c r="D241" s="8"/>
      <c r="E241" s="8"/>
      <c r="F241" s="46"/>
    </row>
    <row r="242" spans="1:6">
      <c r="A242" s="1"/>
      <c r="B242" s="1"/>
      <c r="C242" s="26"/>
      <c r="D242" s="8"/>
      <c r="E242" s="8"/>
      <c r="F242" s="46"/>
    </row>
    <row r="243" spans="1:6">
      <c r="A243" s="1"/>
      <c r="B243" s="1"/>
      <c r="C243" s="26"/>
      <c r="D243" s="8"/>
      <c r="E243" s="8"/>
      <c r="F243" s="47"/>
    </row>
    <row r="244" spans="1:6">
      <c r="A244" s="1"/>
      <c r="B244" s="1"/>
      <c r="C244" s="26"/>
      <c r="D244" s="8"/>
      <c r="E244" s="8"/>
      <c r="F244" s="46"/>
    </row>
    <row r="245" spans="1:6">
      <c r="A245" s="1"/>
      <c r="B245" s="1"/>
      <c r="C245" s="26"/>
      <c r="D245" s="8"/>
      <c r="E245" s="8"/>
      <c r="F245" s="46"/>
    </row>
    <row r="246" spans="1:6">
      <c r="A246" s="1"/>
      <c r="B246" s="1"/>
      <c r="C246" s="26"/>
      <c r="D246" s="8"/>
      <c r="E246" s="8"/>
      <c r="F246" s="46"/>
    </row>
    <row r="247" spans="1:6">
      <c r="A247" s="1"/>
      <c r="B247" s="1"/>
      <c r="C247" s="26"/>
      <c r="D247" s="8"/>
      <c r="E247" s="8"/>
      <c r="F247" s="46"/>
    </row>
    <row r="248" spans="1:6">
      <c r="A248" s="1"/>
      <c r="B248" s="1"/>
      <c r="C248" s="26"/>
      <c r="D248" s="8"/>
      <c r="E248" s="8"/>
      <c r="F248" s="47"/>
    </row>
    <row r="249" spans="1:6">
      <c r="A249" s="1"/>
      <c r="B249" s="1"/>
      <c r="C249" s="26"/>
      <c r="D249" s="8"/>
      <c r="E249" s="8"/>
      <c r="F249" s="47"/>
    </row>
    <row r="250" spans="1:6">
      <c r="A250" s="1"/>
      <c r="B250" s="1"/>
      <c r="C250" s="26"/>
      <c r="D250" s="8"/>
      <c r="E250" s="8"/>
      <c r="F250" s="47"/>
    </row>
    <row r="251" spans="1:6">
      <c r="A251" s="1"/>
      <c r="B251" s="1"/>
      <c r="C251" s="26"/>
      <c r="D251" s="8"/>
      <c r="E251" s="8"/>
      <c r="F251" s="47"/>
    </row>
    <row r="252" spans="1:6">
      <c r="A252" s="1"/>
      <c r="B252" s="1"/>
      <c r="C252" s="26"/>
      <c r="D252" s="8"/>
      <c r="E252" s="8"/>
      <c r="F252" s="47"/>
    </row>
    <row r="253" spans="1:6">
      <c r="A253" s="1"/>
      <c r="B253" s="1"/>
      <c r="C253" s="26"/>
      <c r="D253" s="8"/>
      <c r="E253" s="8"/>
      <c r="F253" s="47"/>
    </row>
    <row r="254" spans="1:6">
      <c r="A254" s="1"/>
      <c r="B254" s="1"/>
      <c r="C254" s="26"/>
      <c r="D254" s="8"/>
      <c r="E254" s="8"/>
      <c r="F254" s="47"/>
    </row>
    <row r="255" spans="1:6">
      <c r="A255" s="1"/>
      <c r="B255" s="1"/>
      <c r="C255" s="26"/>
      <c r="D255" s="8"/>
      <c r="E255" s="8"/>
      <c r="F255" s="47"/>
    </row>
    <row r="256" spans="1:6">
      <c r="A256" s="1"/>
      <c r="B256" s="1"/>
      <c r="C256" s="26"/>
      <c r="D256" s="8"/>
      <c r="E256" s="8"/>
      <c r="F256" s="47"/>
    </row>
    <row r="257" spans="1:6">
      <c r="A257" s="1"/>
      <c r="B257" s="1"/>
      <c r="C257" s="26"/>
      <c r="D257" s="8"/>
      <c r="E257" s="8"/>
      <c r="F257" s="47"/>
    </row>
    <row r="258" spans="1:6">
      <c r="A258" s="1"/>
      <c r="B258" s="1"/>
      <c r="C258" s="26"/>
      <c r="D258" s="8"/>
      <c r="E258" s="8"/>
      <c r="F258" s="47"/>
    </row>
    <row r="259" spans="1:6">
      <c r="A259" s="1"/>
      <c r="B259" s="1"/>
      <c r="C259" s="26"/>
      <c r="D259" s="8"/>
      <c r="E259" s="8"/>
      <c r="F259" s="47"/>
    </row>
    <row r="260" spans="1:6">
      <c r="A260" s="1"/>
      <c r="B260" s="1"/>
      <c r="C260" s="26"/>
      <c r="D260" s="8"/>
      <c r="E260" s="8"/>
      <c r="F260" s="46"/>
    </row>
    <row r="261" spans="1:6">
      <c r="A261" s="1"/>
      <c r="B261" s="1"/>
      <c r="C261" s="26"/>
      <c r="D261" s="8"/>
      <c r="E261" s="8"/>
      <c r="F261" s="47"/>
    </row>
    <row r="262" spans="1:6">
      <c r="A262" s="1"/>
      <c r="B262" s="1"/>
      <c r="C262" s="26"/>
      <c r="D262" s="8"/>
      <c r="E262" s="8"/>
      <c r="F262" s="46"/>
    </row>
    <row r="263" spans="1:6">
      <c r="A263" s="1"/>
      <c r="B263" s="1"/>
      <c r="C263" s="26"/>
      <c r="D263" s="8"/>
      <c r="E263" s="8"/>
      <c r="F263" s="46"/>
    </row>
    <row r="264" spans="1:6">
      <c r="A264" s="1"/>
      <c r="B264" s="1"/>
      <c r="C264" s="26"/>
      <c r="D264" s="8"/>
      <c r="E264" s="8"/>
      <c r="F264" s="46"/>
    </row>
    <row r="265" spans="1:6">
      <c r="A265" s="1"/>
      <c r="B265" s="1"/>
      <c r="C265" s="26"/>
      <c r="D265" s="8"/>
      <c r="E265" s="8"/>
      <c r="F265" s="46"/>
    </row>
    <row r="266" spans="1:6">
      <c r="A266" s="1"/>
      <c r="B266" s="1"/>
      <c r="C266" s="26"/>
      <c r="D266" s="8"/>
      <c r="E266" s="8"/>
      <c r="F266" s="46"/>
    </row>
    <row r="267" spans="1:6">
      <c r="A267" s="1"/>
      <c r="B267" s="1"/>
      <c r="C267" s="26"/>
      <c r="D267" s="8"/>
      <c r="E267" s="8"/>
      <c r="F267" s="46"/>
    </row>
    <row r="268" spans="1:6">
      <c r="A268" s="1"/>
      <c r="B268" s="1"/>
      <c r="C268" s="26"/>
      <c r="D268" s="8"/>
      <c r="E268" s="8"/>
      <c r="F268" s="47"/>
    </row>
    <row r="269" spans="1:6">
      <c r="A269" s="1"/>
      <c r="B269" s="1"/>
      <c r="C269" s="26"/>
      <c r="D269" s="8"/>
      <c r="E269" s="8"/>
      <c r="F269" s="47"/>
    </row>
    <row r="270" spans="1:6">
      <c r="A270" s="1"/>
      <c r="B270" s="1"/>
      <c r="C270" s="26"/>
      <c r="D270" s="8"/>
      <c r="E270" s="8"/>
      <c r="F270" s="47"/>
    </row>
    <row r="271" spans="1:6">
      <c r="A271" s="1"/>
      <c r="B271" s="1"/>
      <c r="C271" s="26"/>
      <c r="D271" s="8"/>
      <c r="E271" s="8"/>
      <c r="F271" s="47"/>
    </row>
    <row r="272" spans="1:6">
      <c r="A272" s="1"/>
      <c r="B272" s="1"/>
      <c r="C272" s="26"/>
      <c r="D272" s="8"/>
      <c r="E272" s="8"/>
      <c r="F272" s="47"/>
    </row>
    <row r="273" spans="1:6">
      <c r="A273" s="1"/>
      <c r="B273" s="1"/>
      <c r="C273" s="26"/>
      <c r="D273" s="8"/>
      <c r="E273" s="8"/>
      <c r="F273" s="47"/>
    </row>
    <row r="274" spans="1:6">
      <c r="A274" s="1"/>
      <c r="B274" s="1"/>
      <c r="C274" s="26"/>
      <c r="D274" s="8"/>
      <c r="E274" s="8"/>
      <c r="F274" s="46"/>
    </row>
    <row r="275" spans="1:6">
      <c r="A275" s="1"/>
      <c r="B275" s="1"/>
      <c r="C275" s="26"/>
      <c r="D275" s="8"/>
      <c r="E275" s="8"/>
      <c r="F275" s="46"/>
    </row>
    <row r="276" spans="1:6">
      <c r="A276" s="1"/>
      <c r="B276" s="1"/>
      <c r="C276" s="26"/>
      <c r="D276" s="8"/>
      <c r="E276" s="8"/>
      <c r="F276" s="46"/>
    </row>
    <row r="277" spans="1:6">
      <c r="A277" s="1"/>
      <c r="B277" s="1"/>
      <c r="C277" s="26"/>
      <c r="D277" s="8"/>
      <c r="E277" s="8"/>
      <c r="F277" s="47"/>
    </row>
    <row r="278" spans="1:6">
      <c r="A278" s="1"/>
      <c r="B278" s="1"/>
      <c r="C278" s="26"/>
      <c r="D278" s="8"/>
      <c r="E278" s="8"/>
      <c r="F278" s="46"/>
    </row>
    <row r="279" spans="1:6">
      <c r="A279" s="1"/>
      <c r="B279" s="1"/>
      <c r="C279" s="26"/>
      <c r="D279" s="8"/>
      <c r="E279" s="8"/>
      <c r="F279" s="46"/>
    </row>
    <row r="280" spans="1:6">
      <c r="A280" s="1"/>
      <c r="B280" s="1"/>
      <c r="C280" s="26"/>
      <c r="D280" s="8"/>
      <c r="E280" s="8"/>
      <c r="F280" s="47"/>
    </row>
    <row r="281" spans="1:6">
      <c r="A281" s="1"/>
      <c r="B281" s="1"/>
      <c r="C281" s="26"/>
      <c r="D281" s="8"/>
      <c r="E281" s="8"/>
      <c r="F281" s="47"/>
    </row>
    <row r="282" spans="1:6">
      <c r="A282" s="1"/>
      <c r="B282" s="1"/>
      <c r="C282" s="26"/>
      <c r="D282" s="8"/>
      <c r="E282" s="8"/>
      <c r="F282" s="47"/>
    </row>
    <row r="283" spans="1:6">
      <c r="A283" s="1"/>
      <c r="B283" s="1"/>
      <c r="C283" s="26"/>
      <c r="D283" s="8"/>
      <c r="E283" s="8"/>
      <c r="F283" s="46"/>
    </row>
    <row r="284" spans="1:6">
      <c r="A284" s="1"/>
      <c r="B284" s="1"/>
      <c r="C284" s="26"/>
      <c r="D284" s="8"/>
      <c r="E284" s="8"/>
      <c r="F284" s="46"/>
    </row>
    <row r="285" spans="1:6">
      <c r="A285" s="1"/>
      <c r="B285" s="1"/>
      <c r="C285" s="26"/>
      <c r="D285" s="8"/>
      <c r="E285" s="8"/>
      <c r="F285" s="47"/>
    </row>
    <row r="286" spans="1:6">
      <c r="A286" s="1"/>
      <c r="B286" s="1"/>
      <c r="C286" s="26"/>
      <c r="D286" s="8"/>
      <c r="E286" s="8"/>
      <c r="F286" s="47"/>
    </row>
    <row r="287" spans="1:6">
      <c r="A287" s="1"/>
      <c r="B287" s="1"/>
      <c r="C287" s="26"/>
      <c r="D287" s="8"/>
      <c r="E287" s="8"/>
      <c r="F287" s="47"/>
    </row>
    <row r="288" spans="1:6">
      <c r="A288" s="1"/>
      <c r="B288" s="1"/>
      <c r="C288" s="26"/>
      <c r="D288" s="8"/>
      <c r="E288" s="8"/>
      <c r="F288" s="46"/>
    </row>
    <row r="289" spans="1:6">
      <c r="A289" s="1"/>
      <c r="B289" s="1"/>
      <c r="C289" s="26"/>
      <c r="D289" s="8"/>
      <c r="E289" s="8"/>
      <c r="F289" s="47"/>
    </row>
    <row r="290" spans="1:6">
      <c r="A290" s="1"/>
      <c r="B290" s="1"/>
      <c r="C290" s="26"/>
      <c r="D290" s="8"/>
      <c r="E290" s="8"/>
      <c r="F290" s="47"/>
    </row>
    <row r="291" spans="1:6">
      <c r="A291" s="1"/>
      <c r="B291" s="1"/>
      <c r="C291" s="26"/>
      <c r="D291" s="8"/>
      <c r="E291" s="8"/>
      <c r="F291" s="47"/>
    </row>
    <row r="292" spans="1:6">
      <c r="A292" s="1"/>
      <c r="B292" s="1"/>
      <c r="C292" s="26"/>
      <c r="D292" s="8"/>
      <c r="E292" s="8"/>
      <c r="F292" s="46"/>
    </row>
    <row r="293" spans="1:6">
      <c r="A293" s="1"/>
      <c r="B293" s="1"/>
      <c r="C293" s="26"/>
      <c r="D293" s="8"/>
      <c r="E293" s="8"/>
      <c r="F293" s="47"/>
    </row>
    <row r="294" spans="1:6">
      <c r="A294" s="1"/>
      <c r="B294" s="1"/>
      <c r="C294" s="26"/>
      <c r="D294" s="8"/>
      <c r="E294" s="8"/>
      <c r="F294" s="47"/>
    </row>
    <row r="295" spans="1:6">
      <c r="A295" s="1"/>
      <c r="B295" s="1"/>
      <c r="C295" s="26"/>
      <c r="D295" s="8"/>
      <c r="E295" s="8"/>
      <c r="F295" s="46"/>
    </row>
    <row r="296" spans="1:6">
      <c r="A296" s="1"/>
      <c r="B296" s="1"/>
      <c r="C296" s="26"/>
      <c r="D296" s="8"/>
      <c r="E296" s="8"/>
      <c r="F296" s="46"/>
    </row>
    <row r="297" spans="1:6">
      <c r="A297" s="1"/>
      <c r="B297" s="1"/>
      <c r="C297" s="26"/>
      <c r="D297" s="8"/>
      <c r="E297" s="8"/>
      <c r="F297" s="46"/>
    </row>
    <row r="298" spans="1:6">
      <c r="A298" s="1"/>
      <c r="B298" s="1"/>
      <c r="C298" s="26"/>
      <c r="D298" s="8"/>
      <c r="E298" s="8"/>
      <c r="F298" s="46"/>
    </row>
    <row r="299" spans="1:6">
      <c r="A299" s="1"/>
      <c r="B299" s="1"/>
      <c r="C299" s="26"/>
      <c r="D299" s="8"/>
      <c r="E299" s="8"/>
      <c r="F299" s="46"/>
    </row>
    <row r="300" spans="1:6">
      <c r="A300" s="1"/>
      <c r="B300" s="1"/>
      <c r="C300" s="26"/>
      <c r="D300" s="8"/>
      <c r="E300" s="8"/>
      <c r="F300" s="46"/>
    </row>
    <row r="301" spans="1:6">
      <c r="A301" s="1"/>
      <c r="B301" s="1"/>
      <c r="C301" s="26"/>
      <c r="D301" s="8"/>
      <c r="E301" s="8"/>
      <c r="F301" s="47"/>
    </row>
    <row r="302" spans="1:6">
      <c r="A302" s="1"/>
      <c r="B302" s="1"/>
      <c r="C302" s="26"/>
      <c r="D302" s="8"/>
      <c r="E302" s="8"/>
      <c r="F302" s="47"/>
    </row>
    <row r="303" spans="1:6">
      <c r="A303" s="1"/>
      <c r="B303" s="1"/>
      <c r="C303" s="26"/>
      <c r="D303" s="8"/>
      <c r="E303" s="8"/>
      <c r="F303" s="47"/>
    </row>
    <row r="304" spans="1:6">
      <c r="A304" s="1"/>
      <c r="B304" s="1"/>
      <c r="C304" s="26"/>
      <c r="D304" s="8"/>
      <c r="E304" s="8"/>
      <c r="F304" s="47"/>
    </row>
    <row r="305" spans="1:6">
      <c r="A305" s="1"/>
      <c r="B305" s="1"/>
      <c r="C305" s="26"/>
      <c r="D305" s="8"/>
      <c r="E305" s="8"/>
      <c r="F305" s="47"/>
    </row>
    <row r="306" spans="1:6">
      <c r="A306" s="1"/>
      <c r="B306" s="1"/>
      <c r="C306" s="26"/>
      <c r="D306" s="8"/>
      <c r="E306" s="8"/>
      <c r="F306" s="47"/>
    </row>
    <row r="307" spans="1:6">
      <c r="A307" s="1"/>
      <c r="B307" s="1"/>
      <c r="C307" s="26"/>
      <c r="D307" s="8"/>
      <c r="E307" s="8"/>
      <c r="F307" s="46"/>
    </row>
    <row r="308" spans="1:6">
      <c r="A308" s="1"/>
      <c r="B308" s="1"/>
      <c r="C308" s="26"/>
      <c r="D308" s="8"/>
      <c r="E308" s="8"/>
      <c r="F308" s="46"/>
    </row>
    <row r="309" spans="1:6">
      <c r="A309" s="1"/>
      <c r="B309" s="1"/>
      <c r="C309" s="26"/>
      <c r="D309" s="8"/>
      <c r="E309" s="8"/>
      <c r="F309" s="46"/>
    </row>
    <row r="310" spans="1:6">
      <c r="A310" s="1"/>
      <c r="B310" s="1"/>
      <c r="C310" s="26"/>
      <c r="D310" s="8"/>
      <c r="E310" s="8"/>
      <c r="F310" s="47"/>
    </row>
    <row r="311" spans="1:6">
      <c r="A311" s="1"/>
      <c r="B311" s="1"/>
      <c r="C311" s="26"/>
      <c r="D311" s="8"/>
      <c r="E311" s="8"/>
      <c r="F311" s="47"/>
    </row>
    <row r="312" spans="1:6">
      <c r="A312" s="1"/>
      <c r="B312" s="1"/>
      <c r="C312" s="26"/>
      <c r="D312" s="8"/>
      <c r="E312" s="8"/>
      <c r="F312" s="47"/>
    </row>
    <row r="313" spans="1:6">
      <c r="A313" s="1"/>
      <c r="B313" s="1"/>
      <c r="C313" s="26"/>
      <c r="D313" s="8"/>
      <c r="E313" s="8"/>
      <c r="F313" s="47"/>
    </row>
    <row r="314" spans="1:6">
      <c r="A314" s="1"/>
      <c r="B314" s="1"/>
      <c r="C314" s="26"/>
      <c r="D314" s="8"/>
      <c r="E314" s="8"/>
      <c r="F314" s="46"/>
    </row>
    <row r="315" spans="1:6">
      <c r="A315" s="1"/>
      <c r="B315" s="1"/>
      <c r="C315" s="26"/>
      <c r="D315" s="8"/>
      <c r="E315" s="8"/>
      <c r="F315" s="46"/>
    </row>
    <row r="316" spans="1:6">
      <c r="A316" s="1"/>
      <c r="B316" s="1"/>
      <c r="C316" s="26"/>
      <c r="D316" s="8"/>
      <c r="E316" s="8"/>
      <c r="F316" s="46"/>
    </row>
    <row r="317" spans="1:6">
      <c r="A317" s="1"/>
      <c r="B317" s="1"/>
      <c r="C317" s="26"/>
      <c r="D317" s="8"/>
      <c r="E317" s="8"/>
      <c r="F317" s="47"/>
    </row>
    <row r="318" spans="1:6">
      <c r="A318" s="1"/>
      <c r="B318" s="1"/>
      <c r="C318" s="26"/>
      <c r="D318" s="8"/>
      <c r="E318" s="8"/>
      <c r="F318" s="47"/>
    </row>
    <row r="319" spans="1:6">
      <c r="A319" s="1"/>
      <c r="B319" s="1"/>
      <c r="C319" s="26"/>
      <c r="D319" s="8"/>
      <c r="E319" s="8"/>
      <c r="F319" s="47"/>
    </row>
    <row r="320" spans="1:6">
      <c r="A320" s="1"/>
      <c r="B320" s="1"/>
      <c r="C320" s="26"/>
      <c r="D320" s="8"/>
      <c r="E320" s="8"/>
      <c r="F320" s="47"/>
    </row>
    <row r="321" spans="1:6">
      <c r="A321" s="1"/>
      <c r="B321" s="1"/>
      <c r="C321" s="26"/>
      <c r="D321" s="8"/>
      <c r="E321" s="8"/>
      <c r="F321" s="47"/>
    </row>
    <row r="322" spans="1:6">
      <c r="A322" s="1"/>
      <c r="B322" s="1"/>
      <c r="C322" s="26"/>
      <c r="D322" s="8"/>
      <c r="E322" s="8"/>
      <c r="F322" s="47"/>
    </row>
    <row r="323" spans="1:6">
      <c r="A323" s="1"/>
      <c r="B323" s="1"/>
      <c r="C323" s="26"/>
      <c r="D323" s="8"/>
      <c r="E323" s="8"/>
      <c r="F323" s="47"/>
    </row>
    <row r="324" spans="1:6">
      <c r="A324" s="1"/>
      <c r="B324" s="1"/>
      <c r="C324" s="26"/>
      <c r="D324" s="8"/>
      <c r="E324" s="8"/>
      <c r="F324" s="47"/>
    </row>
    <row r="325" spans="1:6">
      <c r="A325" s="1"/>
      <c r="B325" s="1"/>
      <c r="C325" s="26"/>
      <c r="D325" s="8"/>
      <c r="E325" s="8"/>
      <c r="F325" s="47"/>
    </row>
    <row r="326" spans="1:6">
      <c r="A326" s="1"/>
      <c r="B326" s="1"/>
      <c r="C326" s="26"/>
      <c r="D326" s="8"/>
      <c r="E326" s="8"/>
      <c r="F326" s="47"/>
    </row>
    <row r="327" spans="1:6">
      <c r="A327" s="1"/>
      <c r="B327" s="1"/>
      <c r="C327" s="26"/>
      <c r="D327" s="8"/>
      <c r="E327" s="8"/>
      <c r="F327" s="47"/>
    </row>
    <row r="328" spans="1:6">
      <c r="A328" s="1"/>
      <c r="B328" s="1"/>
      <c r="C328" s="26"/>
      <c r="D328" s="8"/>
      <c r="E328" s="8"/>
      <c r="F328" s="46"/>
    </row>
    <row r="329" spans="1:6">
      <c r="A329" s="1"/>
      <c r="B329" s="1"/>
      <c r="C329" s="26"/>
      <c r="D329" s="8"/>
      <c r="E329" s="8"/>
      <c r="F329" s="46"/>
    </row>
    <row r="330" spans="1:6">
      <c r="A330" s="1"/>
      <c r="B330" s="1"/>
      <c r="C330" s="26"/>
      <c r="D330" s="8"/>
      <c r="E330" s="8"/>
      <c r="F330" s="46"/>
    </row>
    <row r="331" spans="1:6">
      <c r="A331" s="1"/>
      <c r="B331" s="1"/>
      <c r="C331" s="26"/>
      <c r="D331" s="8"/>
      <c r="E331" s="8"/>
      <c r="F331" s="46"/>
    </row>
    <row r="332" spans="1:6">
      <c r="A332" s="1"/>
      <c r="B332" s="1"/>
      <c r="C332" s="26"/>
      <c r="D332" s="8"/>
      <c r="E332" s="8"/>
      <c r="F332" s="46"/>
    </row>
    <row r="333" spans="1:6">
      <c r="A333" s="1"/>
      <c r="B333" s="1"/>
      <c r="C333" s="26"/>
      <c r="D333" s="8"/>
      <c r="E333" s="8"/>
      <c r="F333" s="46"/>
    </row>
    <row r="334" spans="1:6">
      <c r="A334" s="1"/>
      <c r="B334" s="1"/>
      <c r="C334" s="26"/>
      <c r="D334" s="8"/>
      <c r="E334" s="8"/>
      <c r="F334" s="47"/>
    </row>
    <row r="335" spans="1:6">
      <c r="A335" s="1"/>
      <c r="B335" s="1"/>
      <c r="C335" s="26"/>
      <c r="D335" s="8"/>
      <c r="E335" s="8"/>
      <c r="F335" s="47"/>
    </row>
    <row r="336" spans="1:6">
      <c r="A336" s="1"/>
      <c r="B336" s="1"/>
      <c r="C336" s="26"/>
      <c r="D336" s="8"/>
      <c r="E336" s="8"/>
      <c r="F336" s="47"/>
    </row>
    <row r="337" spans="1:6">
      <c r="A337" s="1"/>
      <c r="B337" s="1"/>
      <c r="C337" s="26"/>
      <c r="D337" s="8"/>
      <c r="E337" s="8"/>
      <c r="F337" s="47"/>
    </row>
    <row r="338" spans="1:6">
      <c r="A338" s="1"/>
      <c r="B338" s="1"/>
      <c r="C338" s="26"/>
      <c r="D338" s="8"/>
      <c r="E338" s="8"/>
      <c r="F338" s="47"/>
    </row>
    <row r="339" spans="1:6">
      <c r="A339" s="1"/>
      <c r="B339" s="1"/>
      <c r="C339" s="26"/>
      <c r="D339" s="8"/>
      <c r="E339" s="8"/>
      <c r="F339" s="47"/>
    </row>
    <row r="340" spans="1:6">
      <c r="A340" s="1"/>
      <c r="B340" s="1"/>
      <c r="C340" s="26"/>
      <c r="D340" s="8"/>
      <c r="E340" s="8"/>
      <c r="F340" s="47"/>
    </row>
    <row r="341" spans="1:6">
      <c r="A341" s="1"/>
      <c r="B341" s="1"/>
      <c r="C341" s="26"/>
      <c r="D341" s="8"/>
      <c r="E341" s="8"/>
      <c r="F341" s="47"/>
    </row>
    <row r="342" spans="1:6">
      <c r="A342" s="1"/>
      <c r="B342" s="1"/>
      <c r="C342" s="26"/>
      <c r="D342" s="8"/>
      <c r="E342" s="8"/>
      <c r="F342" s="47"/>
    </row>
    <row r="343" spans="1:6">
      <c r="A343" s="1"/>
      <c r="B343" s="1"/>
      <c r="C343" s="26"/>
      <c r="D343" s="8"/>
      <c r="E343" s="8"/>
      <c r="F343" s="47"/>
    </row>
    <row r="344" spans="1:6">
      <c r="A344" s="1"/>
      <c r="B344" s="1"/>
      <c r="C344" s="26"/>
      <c r="D344" s="8"/>
      <c r="E344" s="8"/>
      <c r="F344" s="47"/>
    </row>
    <row r="345" spans="1:6">
      <c r="A345" s="1"/>
      <c r="B345" s="1"/>
      <c r="C345" s="26"/>
      <c r="D345" s="8"/>
      <c r="E345" s="8"/>
      <c r="F345" s="47"/>
    </row>
    <row r="346" spans="1:6">
      <c r="A346" s="1"/>
      <c r="B346" s="1"/>
      <c r="C346" s="26"/>
      <c r="D346" s="8"/>
      <c r="E346" s="8"/>
      <c r="F346" s="47"/>
    </row>
    <row r="347" spans="1:6">
      <c r="A347" s="1"/>
      <c r="B347" s="1"/>
      <c r="C347" s="26"/>
      <c r="D347" s="8"/>
      <c r="E347" s="8"/>
      <c r="F347" s="46"/>
    </row>
    <row r="348" spans="1:6">
      <c r="A348" s="1"/>
      <c r="B348" s="1"/>
      <c r="C348" s="26"/>
      <c r="D348" s="8"/>
      <c r="E348" s="8"/>
      <c r="F348" s="46"/>
    </row>
    <row r="349" spans="1:6">
      <c r="A349" s="1"/>
      <c r="B349" s="1"/>
      <c r="C349" s="26"/>
      <c r="D349" s="8"/>
      <c r="E349" s="8"/>
      <c r="F349" s="46"/>
    </row>
    <row r="350" spans="1:6">
      <c r="A350" s="1"/>
      <c r="B350" s="1"/>
      <c r="C350" s="26"/>
      <c r="D350" s="8"/>
      <c r="E350" s="8"/>
      <c r="F350" s="46"/>
    </row>
    <row r="351" spans="1:6">
      <c r="A351" s="1"/>
      <c r="B351" s="1"/>
      <c r="C351" s="26"/>
      <c r="D351" s="8"/>
      <c r="E351" s="8"/>
      <c r="F351" s="46"/>
    </row>
    <row r="352" spans="1:6">
      <c r="A352" s="1"/>
      <c r="B352" s="1"/>
      <c r="C352" s="26"/>
      <c r="D352" s="8"/>
      <c r="E352" s="8"/>
      <c r="F352" s="46"/>
    </row>
    <row r="353" spans="1:6">
      <c r="A353" s="1"/>
      <c r="B353" s="1"/>
      <c r="C353" s="26"/>
      <c r="D353" s="8"/>
      <c r="E353" s="8"/>
      <c r="F353" s="46"/>
    </row>
    <row r="354" spans="1:6">
      <c r="A354" s="1"/>
      <c r="B354" s="1"/>
      <c r="C354" s="26"/>
      <c r="D354" s="8"/>
      <c r="E354" s="8"/>
      <c r="F354" s="47"/>
    </row>
    <row r="355" spans="1:6">
      <c r="A355" s="1"/>
      <c r="B355" s="1"/>
      <c r="C355" s="26"/>
      <c r="D355" s="8"/>
      <c r="E355" s="8"/>
      <c r="F355" s="47"/>
    </row>
    <row r="356" spans="1:6">
      <c r="A356" s="1"/>
      <c r="B356" s="1"/>
      <c r="C356" s="26"/>
      <c r="D356" s="8"/>
      <c r="E356" s="8"/>
      <c r="F356" s="47"/>
    </row>
    <row r="357" spans="1:6">
      <c r="A357" s="1"/>
      <c r="B357" s="1"/>
      <c r="C357" s="26"/>
      <c r="D357" s="8"/>
      <c r="E357" s="8"/>
      <c r="F357" s="47"/>
    </row>
    <row r="358" spans="1:6">
      <c r="A358" s="1"/>
      <c r="B358" s="1"/>
      <c r="C358" s="26"/>
      <c r="D358" s="8"/>
      <c r="E358" s="8"/>
      <c r="F358" s="47"/>
    </row>
    <row r="359" spans="1:6">
      <c r="A359" s="1"/>
      <c r="B359" s="1"/>
      <c r="C359" s="26"/>
      <c r="D359" s="8"/>
      <c r="E359" s="8"/>
      <c r="F359" s="47"/>
    </row>
    <row r="360" spans="1:6">
      <c r="A360" s="1"/>
      <c r="B360" s="1"/>
      <c r="C360" s="26"/>
      <c r="D360" s="8"/>
      <c r="E360" s="8"/>
      <c r="F360" s="47"/>
    </row>
    <row r="361" spans="1:6">
      <c r="A361" s="1"/>
      <c r="B361" s="1"/>
      <c r="C361" s="26"/>
      <c r="D361" s="8"/>
      <c r="E361" s="8"/>
      <c r="F361" s="46"/>
    </row>
    <row r="362" spans="1:6">
      <c r="A362" s="1"/>
      <c r="B362" s="1"/>
      <c r="C362" s="26"/>
      <c r="D362" s="8"/>
      <c r="E362" s="8"/>
      <c r="F362" s="46"/>
    </row>
    <row r="363" spans="1:6">
      <c r="A363" s="1"/>
      <c r="B363" s="1"/>
      <c r="C363" s="26"/>
      <c r="D363" s="8"/>
      <c r="E363" s="8"/>
      <c r="F363" s="46"/>
    </row>
    <row r="364" spans="1:6">
      <c r="A364" s="1"/>
      <c r="B364" s="1"/>
      <c r="C364" s="26"/>
      <c r="D364" s="8"/>
      <c r="E364" s="8"/>
      <c r="F364" s="46"/>
    </row>
    <row r="365" spans="1:6">
      <c r="A365" s="1"/>
      <c r="B365" s="1"/>
      <c r="C365" s="26"/>
      <c r="D365" s="8"/>
      <c r="E365" s="8"/>
      <c r="F365" s="46"/>
    </row>
    <row r="366" spans="1:6">
      <c r="A366" s="1"/>
      <c r="B366" s="1"/>
      <c r="F366" s="47"/>
    </row>
    <row r="367" spans="1:6">
      <c r="A367" s="1"/>
      <c r="B367" s="1"/>
      <c r="F367" s="47"/>
    </row>
    <row r="368" spans="1:6">
      <c r="A368" s="1"/>
      <c r="B368" s="1"/>
      <c r="F368" s="47"/>
    </row>
    <row r="369" spans="1:6">
      <c r="A369" s="1"/>
      <c r="B369" s="1"/>
      <c r="F369" s="47"/>
    </row>
    <row r="370" spans="1:6">
      <c r="A370" s="1"/>
      <c r="B370" s="1"/>
      <c r="F370" s="47"/>
    </row>
    <row r="371" spans="1:6">
      <c r="A371" s="1"/>
      <c r="B371" s="1"/>
      <c r="F371" s="47"/>
    </row>
    <row r="372" spans="1:6">
      <c r="A372" s="1"/>
      <c r="B372" s="1"/>
      <c r="F372" s="47"/>
    </row>
    <row r="373" spans="1:6">
      <c r="A373" s="1"/>
      <c r="B373" s="1"/>
      <c r="F373" s="47"/>
    </row>
    <row r="374" spans="1:6">
      <c r="A374" s="1"/>
      <c r="B374" s="1"/>
      <c r="F374" s="47"/>
    </row>
    <row r="375" spans="1:6">
      <c r="A375" s="1"/>
      <c r="B375" s="1"/>
      <c r="F375" s="47"/>
    </row>
    <row r="376" spans="1:6">
      <c r="A376" s="1"/>
      <c r="B376" s="1"/>
      <c r="F376" s="47"/>
    </row>
    <row r="377" spans="1:6">
      <c r="A377" s="1"/>
      <c r="B377" s="1"/>
      <c r="F377" s="47"/>
    </row>
    <row r="378" spans="1:6">
      <c r="A378" s="1"/>
      <c r="B378" s="1"/>
      <c r="F378" s="47"/>
    </row>
    <row r="379" spans="1:6">
      <c r="A379" s="1"/>
      <c r="B379" s="1"/>
      <c r="F379" s="47"/>
    </row>
    <row r="380" spans="1:6">
      <c r="A380" s="1"/>
      <c r="B380" s="1"/>
      <c r="F380" s="47"/>
    </row>
    <row r="381" spans="1:6">
      <c r="A381" s="1"/>
      <c r="B381" s="1"/>
      <c r="F381" s="47"/>
    </row>
    <row r="382" spans="1:6">
      <c r="A382" s="1"/>
      <c r="B382" s="1"/>
      <c r="F382" s="47"/>
    </row>
    <row r="383" spans="1:6">
      <c r="A383" s="1"/>
      <c r="B383" s="1"/>
      <c r="F383" s="47"/>
    </row>
    <row r="384" spans="1:6">
      <c r="A384" s="1"/>
      <c r="B384" s="1"/>
      <c r="F384" s="47"/>
    </row>
    <row r="385" spans="1:6">
      <c r="A385" s="1"/>
      <c r="B385" s="1"/>
      <c r="F385" s="47"/>
    </row>
    <row r="386" spans="1:6">
      <c r="A386" s="1"/>
      <c r="B386" s="1"/>
      <c r="F386" s="47"/>
    </row>
    <row r="387" spans="1:6">
      <c r="A387" s="1"/>
      <c r="B387" s="1"/>
      <c r="F387" s="47"/>
    </row>
    <row r="388" spans="1:6">
      <c r="A388" s="1"/>
      <c r="B388" s="1"/>
      <c r="F388" s="47"/>
    </row>
    <row r="389" spans="1:6">
      <c r="A389" s="1"/>
      <c r="B389" s="1"/>
      <c r="F389" s="47"/>
    </row>
    <row r="390" spans="1:6">
      <c r="A390" s="1"/>
      <c r="B390" s="1"/>
      <c r="F390" s="47"/>
    </row>
    <row r="391" spans="1:6">
      <c r="A391" s="1"/>
      <c r="B391" s="1"/>
      <c r="F391" s="47"/>
    </row>
    <row r="392" spans="1:6">
      <c r="A392" s="1"/>
      <c r="B392" s="1"/>
      <c r="F392" s="47"/>
    </row>
    <row r="393" spans="1:6">
      <c r="A393" s="1"/>
      <c r="B393" s="1"/>
      <c r="F393" s="47"/>
    </row>
    <row r="394" spans="1:6">
      <c r="A394" s="1"/>
      <c r="B394" s="1"/>
      <c r="F394" s="46"/>
    </row>
    <row r="395" spans="1:6">
      <c r="A395" s="1"/>
      <c r="B395" s="1"/>
      <c r="F395" s="46"/>
    </row>
    <row r="396" spans="1:6">
      <c r="A396" s="1"/>
      <c r="B396" s="1"/>
      <c r="F396" s="46"/>
    </row>
    <row r="397" spans="1:6">
      <c r="A397" s="1"/>
      <c r="B397" s="1"/>
      <c r="F397" s="46"/>
    </row>
    <row r="398" spans="1:6">
      <c r="A398" s="1"/>
      <c r="B398" s="1"/>
      <c r="F398" s="46"/>
    </row>
    <row r="432" spans="1:6">
      <c r="A432" s="1"/>
      <c r="B432" s="1"/>
      <c r="F432" s="47"/>
    </row>
    <row r="433" spans="1:6">
      <c r="A433" s="1"/>
      <c r="B433" s="1"/>
      <c r="F433" s="47"/>
    </row>
    <row r="434" spans="1:6">
      <c r="A434" s="1"/>
      <c r="B434" s="1"/>
      <c r="F434" s="47"/>
    </row>
    <row r="435" spans="1:6">
      <c r="A435" s="1"/>
      <c r="B435" s="1"/>
      <c r="F435" s="47"/>
    </row>
    <row r="436" spans="1:6">
      <c r="A436" s="1"/>
      <c r="B436" s="1"/>
      <c r="F436" s="47"/>
    </row>
    <row r="437" spans="1:6">
      <c r="A437" s="1"/>
      <c r="B437" s="1"/>
      <c r="F437" s="47"/>
    </row>
    <row r="438" spans="1:6">
      <c r="A438" s="1"/>
      <c r="B438" s="1"/>
      <c r="F438" s="47"/>
    </row>
    <row r="439" spans="1:6">
      <c r="A439" s="1"/>
      <c r="B439" s="1"/>
      <c r="F439" s="47"/>
    </row>
    <row r="440" spans="1:6">
      <c r="A440" s="1"/>
      <c r="B440" s="1"/>
      <c r="F440" s="47"/>
    </row>
    <row r="441" spans="1:6">
      <c r="A441" s="1"/>
      <c r="B441" s="1"/>
      <c r="F441" s="47"/>
    </row>
    <row r="442" spans="1:6">
      <c r="A442" s="1"/>
      <c r="B442" s="1"/>
      <c r="F442" s="47"/>
    </row>
    <row r="443" spans="1:6">
      <c r="A443" s="1"/>
      <c r="B443" s="1"/>
      <c r="F443" s="47"/>
    </row>
    <row r="444" spans="1:6">
      <c r="A444" s="1"/>
      <c r="B444" s="1"/>
      <c r="F444" s="47"/>
    </row>
    <row r="445" spans="1:6">
      <c r="A445" s="1"/>
      <c r="B445" s="1"/>
      <c r="F445" s="47"/>
    </row>
    <row r="446" spans="1:6">
      <c r="A446" s="1"/>
      <c r="B446" s="1"/>
      <c r="F446" s="47"/>
    </row>
    <row r="447" spans="1:6">
      <c r="A447" s="1"/>
      <c r="B447" s="1"/>
      <c r="F447" s="47"/>
    </row>
    <row r="448" spans="1:6">
      <c r="A448" s="1"/>
      <c r="B448" s="1"/>
      <c r="C448" s="26"/>
      <c r="F448" s="47"/>
    </row>
    <row r="449" spans="1:6">
      <c r="A449" s="1"/>
      <c r="B449" s="1"/>
      <c r="C449" s="26"/>
      <c r="F449" s="47"/>
    </row>
    <row r="450" spans="1:6">
      <c r="A450" s="1"/>
      <c r="B450" s="1"/>
      <c r="C450" s="26"/>
      <c r="F450" s="47"/>
    </row>
    <row r="451" spans="1:6">
      <c r="A451" s="1"/>
      <c r="B451" s="1"/>
      <c r="C451" s="26"/>
      <c r="F451" s="47"/>
    </row>
    <row r="452" spans="1:6">
      <c r="A452" s="1"/>
      <c r="B452" s="1"/>
      <c r="C452" s="26"/>
      <c r="F452" s="47"/>
    </row>
    <row r="453" spans="1:6">
      <c r="A453" s="1"/>
      <c r="B453" s="1"/>
      <c r="C453" s="26"/>
      <c r="F453" s="47"/>
    </row>
    <row r="454" spans="1:6">
      <c r="A454" s="1"/>
      <c r="B454" s="1"/>
      <c r="C454" s="26"/>
      <c r="F454" s="47"/>
    </row>
    <row r="455" spans="1:6">
      <c r="A455" s="1"/>
      <c r="B455" s="1"/>
      <c r="C455" s="26"/>
      <c r="F455" s="47"/>
    </row>
    <row r="456" spans="1:6">
      <c r="A456" s="1"/>
      <c r="B456" s="1"/>
      <c r="C456" s="26"/>
      <c r="F456" s="47"/>
    </row>
    <row r="457" spans="1:6">
      <c r="A457" s="1"/>
      <c r="B457" s="1"/>
      <c r="C457" s="26"/>
      <c r="F457" s="47"/>
    </row>
    <row r="458" spans="1:6">
      <c r="A458" s="1"/>
      <c r="B458" s="1"/>
      <c r="C458" s="26"/>
      <c r="F458" s="47"/>
    </row>
    <row r="459" spans="1:6">
      <c r="A459" s="1"/>
      <c r="B459" s="1"/>
      <c r="C459" s="26"/>
      <c r="F459" s="47"/>
    </row>
    <row r="460" spans="1:6">
      <c r="A460" s="1"/>
      <c r="B460" s="1"/>
      <c r="C460" s="26"/>
      <c r="F460" s="46"/>
    </row>
    <row r="461" spans="1:6">
      <c r="A461" s="1"/>
      <c r="B461" s="1"/>
      <c r="C461" s="26"/>
      <c r="F461" s="46"/>
    </row>
    <row r="462" spans="1:6">
      <c r="A462" s="1"/>
      <c r="B462" s="1"/>
      <c r="C462" s="26"/>
      <c r="F462" s="46"/>
    </row>
    <row r="463" spans="1:6">
      <c r="A463" s="1"/>
      <c r="B463" s="1"/>
      <c r="C463" s="26"/>
      <c r="F463" s="46"/>
    </row>
    <row r="464" spans="1:6">
      <c r="A464" s="1"/>
      <c r="B464" s="1"/>
      <c r="F464" s="46"/>
    </row>
    <row r="465" spans="1:6">
      <c r="A465" s="1"/>
      <c r="B465" s="1"/>
      <c r="F465" s="47"/>
    </row>
    <row r="466" spans="1:6">
      <c r="A466" s="1"/>
      <c r="B466" s="1"/>
      <c r="F466" s="47"/>
    </row>
    <row r="467" spans="1:6">
      <c r="A467" s="1"/>
      <c r="B467" s="1"/>
      <c r="F467" s="47"/>
    </row>
    <row r="468" spans="1:6">
      <c r="A468" s="1"/>
      <c r="B468" s="1"/>
      <c r="F468" s="47"/>
    </row>
    <row r="469" spans="1:6">
      <c r="A469" s="1"/>
      <c r="B469" s="1"/>
      <c r="F469" s="47"/>
    </row>
    <row r="470" spans="1:6">
      <c r="A470" s="1"/>
      <c r="B470" s="1"/>
      <c r="F470" s="47"/>
    </row>
    <row r="471" spans="1:6">
      <c r="A471" s="1"/>
      <c r="B471" s="1"/>
      <c r="F471" s="47"/>
    </row>
    <row r="472" spans="1:6">
      <c r="A472" s="1"/>
      <c r="B472" s="1"/>
      <c r="F472" s="47"/>
    </row>
    <row r="473" spans="1:6">
      <c r="A473" s="1"/>
      <c r="B473" s="1"/>
      <c r="F473" s="47"/>
    </row>
    <row r="474" spans="1:6">
      <c r="A474" s="1"/>
      <c r="B474" s="1"/>
      <c r="F474" s="47"/>
    </row>
    <row r="475" spans="1:6">
      <c r="A475" s="1"/>
      <c r="B475" s="1"/>
      <c r="F475" s="47"/>
    </row>
    <row r="476" spans="1:6">
      <c r="A476" s="1"/>
      <c r="B476" s="1"/>
      <c r="F476" s="47"/>
    </row>
    <row r="477" spans="1:6">
      <c r="A477" s="1"/>
      <c r="B477" s="1"/>
      <c r="F477" s="47"/>
    </row>
    <row r="478" spans="1:6">
      <c r="A478" s="1"/>
      <c r="B478" s="1"/>
      <c r="F478" s="47"/>
    </row>
    <row r="479" spans="1:6">
      <c r="A479" s="1"/>
      <c r="B479" s="1"/>
      <c r="F479" s="47"/>
    </row>
    <row r="480" spans="1:6">
      <c r="A480" s="1"/>
      <c r="B480" s="1"/>
      <c r="F480" s="47"/>
    </row>
    <row r="481" spans="1:6">
      <c r="A481" s="1"/>
      <c r="B481" s="1"/>
      <c r="F481" s="47"/>
    </row>
    <row r="482" spans="1:6">
      <c r="A482" s="1"/>
      <c r="B482" s="1"/>
      <c r="F482" s="47"/>
    </row>
    <row r="483" spans="1:6">
      <c r="A483" s="1"/>
      <c r="B483" s="1"/>
      <c r="F483" s="47"/>
    </row>
    <row r="484" spans="1:6">
      <c r="A484" s="1"/>
      <c r="B484" s="1"/>
      <c r="F484" s="47"/>
    </row>
    <row r="485" spans="1:6">
      <c r="A485" s="1"/>
      <c r="B485" s="1"/>
      <c r="F485" s="47"/>
    </row>
    <row r="486" spans="1:6">
      <c r="A486" s="1"/>
      <c r="B486" s="1"/>
      <c r="F486" s="47"/>
    </row>
    <row r="487" spans="1:6">
      <c r="A487" s="1"/>
      <c r="B487" s="1"/>
      <c r="F487" s="47"/>
    </row>
    <row r="488" spans="1:6">
      <c r="A488" s="1"/>
      <c r="B488" s="1"/>
      <c r="F488" s="47"/>
    </row>
    <row r="489" spans="1:6">
      <c r="A489" s="1"/>
      <c r="B489" s="1"/>
      <c r="F489" s="47"/>
    </row>
    <row r="490" spans="1:6">
      <c r="A490" s="1"/>
      <c r="B490" s="1"/>
      <c r="F490" s="47"/>
    </row>
    <row r="491" spans="1:6">
      <c r="A491" s="1"/>
      <c r="B491" s="1"/>
      <c r="F491" s="47"/>
    </row>
    <row r="492" spans="1:6">
      <c r="A492" s="1"/>
      <c r="B492" s="1"/>
      <c r="F492" s="47"/>
    </row>
    <row r="493" spans="1:6">
      <c r="A493" s="1"/>
      <c r="B493" s="1"/>
      <c r="F493" s="46"/>
    </row>
    <row r="494" spans="1:6">
      <c r="A494" s="1"/>
      <c r="B494" s="1"/>
      <c r="F494" s="46"/>
    </row>
    <row r="495" spans="1:6">
      <c r="A495" s="1"/>
      <c r="B495" s="1"/>
      <c r="F495" s="46"/>
    </row>
    <row r="496" spans="1:6">
      <c r="A496" s="1"/>
      <c r="B496" s="1"/>
      <c r="F496" s="46"/>
    </row>
    <row r="497" spans="1:6">
      <c r="A497" s="1"/>
      <c r="B497" s="1"/>
      <c r="F497" s="46"/>
    </row>
    <row r="498" spans="1:6">
      <c r="A498" s="1"/>
      <c r="B498" s="1"/>
      <c r="F498" s="46"/>
    </row>
    <row r="499" spans="1:6">
      <c r="A499" s="1"/>
      <c r="B499" s="1"/>
      <c r="F499" s="46"/>
    </row>
    <row r="500" spans="1:6">
      <c r="A500" s="1"/>
      <c r="B500" s="1"/>
      <c r="F500" s="46"/>
    </row>
    <row r="501" spans="1:6">
      <c r="A501" s="1"/>
      <c r="B501" s="1"/>
      <c r="F501" s="47"/>
    </row>
    <row r="502" spans="1:6">
      <c r="A502" s="1"/>
      <c r="B502" s="1"/>
      <c r="F502" s="46"/>
    </row>
    <row r="503" spans="1:6">
      <c r="A503" s="1"/>
      <c r="B503" s="1"/>
      <c r="F503" s="46"/>
    </row>
    <row r="504" spans="1:6">
      <c r="A504" s="1"/>
      <c r="B504" s="1"/>
      <c r="F504" s="47"/>
    </row>
    <row r="505" spans="1:6">
      <c r="A505" s="1"/>
      <c r="B505" s="1"/>
      <c r="F505" s="47"/>
    </row>
    <row r="506" spans="1:6">
      <c r="A506" s="1"/>
      <c r="B506" s="1"/>
      <c r="F506" s="47"/>
    </row>
    <row r="507" spans="1:6">
      <c r="A507" s="1"/>
      <c r="B507" s="1"/>
      <c r="F507" s="47"/>
    </row>
    <row r="508" spans="1:6">
      <c r="A508" s="1"/>
      <c r="B508" s="1"/>
      <c r="F508" s="47"/>
    </row>
    <row r="509" spans="1:6">
      <c r="A509" s="1"/>
      <c r="B509" s="1"/>
      <c r="F509" s="47"/>
    </row>
    <row r="510" spans="1:6">
      <c r="A510" s="1"/>
      <c r="B510" s="1"/>
      <c r="F510" s="47"/>
    </row>
    <row r="511" spans="1:6">
      <c r="A511" s="1"/>
      <c r="B511" s="1"/>
      <c r="F511" s="47"/>
    </row>
    <row r="512" spans="1:6">
      <c r="A512" s="1"/>
      <c r="B512" s="1"/>
      <c r="F512" s="47"/>
    </row>
    <row r="513" spans="1:6">
      <c r="A513" s="1"/>
      <c r="B513" s="1"/>
      <c r="F513" s="47"/>
    </row>
    <row r="514" spans="1:6">
      <c r="A514" s="1"/>
      <c r="B514" s="1"/>
      <c r="F514" s="47"/>
    </row>
    <row r="515" spans="1:6">
      <c r="A515" s="1"/>
      <c r="B515" s="1"/>
      <c r="F515" s="47"/>
    </row>
    <row r="516" spans="1:6">
      <c r="A516" s="1"/>
      <c r="B516" s="1"/>
      <c r="F516" s="47"/>
    </row>
    <row r="517" spans="1:6">
      <c r="A517" s="1"/>
      <c r="B517" s="1"/>
      <c r="F517" s="47"/>
    </row>
    <row r="518" spans="1:6">
      <c r="A518" s="1"/>
      <c r="B518" s="1"/>
      <c r="F518" s="47"/>
    </row>
    <row r="519" spans="1:6">
      <c r="A519" s="1"/>
      <c r="B519" s="1"/>
      <c r="F519" s="47"/>
    </row>
    <row r="520" spans="1:6">
      <c r="A520" s="1"/>
      <c r="B520" s="1"/>
      <c r="F520" s="47"/>
    </row>
    <row r="521" spans="1:6">
      <c r="A521" s="1"/>
      <c r="B521" s="1"/>
      <c r="F521" s="47"/>
    </row>
    <row r="522" spans="1:6">
      <c r="A522" s="1"/>
      <c r="B522" s="1"/>
      <c r="F522" s="47"/>
    </row>
    <row r="523" spans="1:6">
      <c r="A523" s="1"/>
      <c r="B523" s="1"/>
      <c r="F523" s="47"/>
    </row>
    <row r="524" spans="1:6">
      <c r="A524" s="1"/>
      <c r="B524" s="1"/>
      <c r="F524" s="47"/>
    </row>
    <row r="525" spans="1:6">
      <c r="A525" s="1"/>
      <c r="B525" s="1"/>
      <c r="F525" s="47"/>
    </row>
    <row r="526" spans="1:6">
      <c r="A526" s="1"/>
      <c r="B526" s="1"/>
      <c r="F526" s="46"/>
    </row>
    <row r="527" spans="1:6">
      <c r="A527" s="1"/>
      <c r="B527" s="1"/>
      <c r="F527" s="46"/>
    </row>
    <row r="528" spans="1:6">
      <c r="A528" s="1"/>
      <c r="B528" s="1"/>
      <c r="F528" s="46"/>
    </row>
    <row r="529" spans="1:6">
      <c r="A529" s="1"/>
      <c r="B529" s="1"/>
      <c r="F529" s="46"/>
    </row>
    <row r="530" spans="1:6">
      <c r="A530" s="1"/>
      <c r="B530" s="1"/>
      <c r="F530" s="46"/>
    </row>
    <row r="531" spans="1:6">
      <c r="A531" s="1"/>
      <c r="B531" s="1"/>
      <c r="F531" s="46"/>
    </row>
    <row r="532" spans="1:6">
      <c r="A532" s="1"/>
      <c r="B532" s="1"/>
      <c r="F532" s="47"/>
    </row>
    <row r="533" spans="1:6">
      <c r="A533" s="1"/>
      <c r="B533" s="1"/>
      <c r="F533" s="47"/>
    </row>
    <row r="534" spans="1:6">
      <c r="A534" s="1"/>
      <c r="B534" s="1"/>
      <c r="F534" s="47"/>
    </row>
    <row r="535" spans="1:6">
      <c r="A535" s="1"/>
      <c r="B535" s="1"/>
      <c r="F535" s="47"/>
    </row>
    <row r="536" spans="1:6">
      <c r="A536" s="1"/>
      <c r="B536" s="1"/>
      <c r="F536" s="47"/>
    </row>
    <row r="537" spans="1:6">
      <c r="A537" s="1"/>
      <c r="B537" s="1"/>
      <c r="F537" s="47"/>
    </row>
    <row r="538" spans="1:6">
      <c r="A538" s="1"/>
      <c r="B538" s="1"/>
      <c r="F538" s="47"/>
    </row>
    <row r="539" spans="1:6">
      <c r="A539" s="1"/>
      <c r="B539" s="1"/>
      <c r="F539" s="47"/>
    </row>
    <row r="540" spans="1:6">
      <c r="A540" s="1"/>
      <c r="B540" s="1"/>
      <c r="F540" s="47"/>
    </row>
    <row r="541" spans="1:6">
      <c r="A541" s="1"/>
      <c r="B541" s="1"/>
      <c r="F541" s="47"/>
    </row>
    <row r="542" spans="1:6">
      <c r="A542" s="1"/>
      <c r="B542" s="1"/>
      <c r="F542" s="47"/>
    </row>
    <row r="543" spans="1:6">
      <c r="A543" s="1"/>
      <c r="B543" s="1"/>
      <c r="F543" s="47"/>
    </row>
    <row r="544" spans="1:6">
      <c r="A544" s="1"/>
      <c r="B544" s="1"/>
      <c r="F544" s="47"/>
    </row>
    <row r="545" spans="1:6">
      <c r="A545" s="1"/>
      <c r="B545" s="1"/>
      <c r="F545" s="47"/>
    </row>
    <row r="546" spans="1:6">
      <c r="A546" s="1"/>
      <c r="B546" s="1"/>
      <c r="F546" s="47"/>
    </row>
    <row r="547" spans="1:6">
      <c r="A547" s="1"/>
      <c r="B547" s="1"/>
      <c r="F547" s="47"/>
    </row>
    <row r="548" spans="1:6">
      <c r="A548" s="1"/>
      <c r="B548" s="1"/>
      <c r="F548" s="47"/>
    </row>
    <row r="549" spans="1:6">
      <c r="A549" s="1"/>
      <c r="B549" s="1"/>
      <c r="F549" s="47"/>
    </row>
    <row r="550" spans="1:6">
      <c r="A550" s="1"/>
      <c r="B550" s="1"/>
      <c r="F550" s="47"/>
    </row>
    <row r="551" spans="1:6">
      <c r="A551" s="1"/>
      <c r="B551" s="1"/>
      <c r="F551" s="47"/>
    </row>
    <row r="552" spans="1:6">
      <c r="A552" s="1"/>
      <c r="B552" s="1"/>
      <c r="F552" s="47"/>
    </row>
    <row r="553" spans="1:6">
      <c r="A553" s="1"/>
      <c r="B553" s="1"/>
      <c r="F553" s="47"/>
    </row>
    <row r="554" spans="1:6">
      <c r="A554" s="1"/>
      <c r="B554" s="1"/>
      <c r="F554" s="47"/>
    </row>
    <row r="555" spans="1:6">
      <c r="A555" s="1"/>
      <c r="B555" s="1"/>
      <c r="F555" s="47"/>
    </row>
    <row r="556" spans="1:6">
      <c r="A556" s="1"/>
      <c r="B556" s="1"/>
      <c r="F556" s="47"/>
    </row>
    <row r="557" spans="1:6">
      <c r="A557" s="1"/>
      <c r="B557" s="1"/>
      <c r="F557" s="47"/>
    </row>
    <row r="558" spans="1:6">
      <c r="A558" s="1"/>
      <c r="B558" s="1"/>
      <c r="F558" s="47"/>
    </row>
    <row r="559" spans="1:6">
      <c r="A559" s="1"/>
      <c r="B559" s="1"/>
      <c r="F559" s="46"/>
    </row>
    <row r="560" spans="1:6">
      <c r="A560" s="1"/>
      <c r="B560" s="1"/>
      <c r="F560" s="46"/>
    </row>
    <row r="561" spans="1:6">
      <c r="A561" s="1"/>
      <c r="B561" s="1"/>
      <c r="F561" s="46"/>
    </row>
    <row r="562" spans="1:6">
      <c r="A562" s="1"/>
      <c r="B562" s="1"/>
      <c r="F562" s="46"/>
    </row>
    <row r="563" spans="1:6">
      <c r="A563" s="1"/>
      <c r="B563" s="1"/>
      <c r="F563" s="4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filterMode="1">
    <outlinePr summaryBelow="0" summaryRight="0"/>
  </sheetPr>
  <dimension ref="A1:F364"/>
  <sheetViews>
    <sheetView workbookViewId="0"/>
  </sheetViews>
  <sheetFormatPr baseColWidth="10" defaultColWidth="14.5" defaultRowHeight="15.75" customHeight="1"/>
  <sheetData>
    <row r="1" spans="1:6" ht="13">
      <c r="A1" s="8" t="s">
        <v>1</v>
      </c>
      <c r="B1" s="8" t="s">
        <v>259</v>
      </c>
      <c r="C1" s="8" t="s">
        <v>0</v>
      </c>
      <c r="D1" s="8" t="s">
        <v>36</v>
      </c>
      <c r="E1" s="8" t="s">
        <v>38</v>
      </c>
      <c r="F1" s="8" t="s">
        <v>260</v>
      </c>
    </row>
    <row r="2" spans="1:6" ht="13" hidden="1">
      <c r="A2" s="12" t="s">
        <v>4</v>
      </c>
      <c r="B2" s="8" t="s">
        <v>262</v>
      </c>
      <c r="C2" s="8">
        <v>2010</v>
      </c>
      <c r="D2" s="12" t="s">
        <v>5</v>
      </c>
      <c r="E2" s="12" t="s">
        <v>22</v>
      </c>
      <c r="F2" s="8">
        <v>78.996845083217707</v>
      </c>
    </row>
    <row r="3" spans="1:6" ht="13" hidden="1">
      <c r="A3" s="12" t="s">
        <v>5</v>
      </c>
      <c r="B3" s="8" t="s">
        <v>263</v>
      </c>
      <c r="C3" s="8">
        <v>2010</v>
      </c>
      <c r="D3" s="12" t="s">
        <v>5</v>
      </c>
      <c r="E3" s="12" t="s">
        <v>22</v>
      </c>
      <c r="F3" s="8">
        <v>82.804863221884503</v>
      </c>
    </row>
    <row r="4" spans="1:6" ht="13" hidden="1">
      <c r="A4" s="12" t="s">
        <v>6</v>
      </c>
      <c r="B4" s="8" t="s">
        <v>264</v>
      </c>
      <c r="C4" s="8">
        <v>2010</v>
      </c>
      <c r="D4" s="12" t="s">
        <v>5</v>
      </c>
      <c r="E4" s="12" t="s">
        <v>22</v>
      </c>
      <c r="F4" s="8">
        <v>83.280148500396294</v>
      </c>
    </row>
    <row r="5" spans="1:6" ht="13" hidden="1">
      <c r="A5" s="12" t="s">
        <v>7</v>
      </c>
      <c r="B5" s="8" t="s">
        <v>265</v>
      </c>
      <c r="C5" s="8">
        <v>2010</v>
      </c>
      <c r="D5" s="12" t="s">
        <v>5</v>
      </c>
      <c r="E5" s="12" t="s">
        <v>22</v>
      </c>
      <c r="F5" s="8">
        <v>81.748494531153995</v>
      </c>
    </row>
    <row r="6" spans="1:6" ht="13" hidden="1">
      <c r="A6" s="12" t="s">
        <v>10</v>
      </c>
      <c r="B6" s="8" t="s">
        <v>268</v>
      </c>
      <c r="C6" s="8">
        <v>2010</v>
      </c>
      <c r="D6" s="12" t="s">
        <v>5</v>
      </c>
      <c r="E6" s="12" t="s">
        <v>22</v>
      </c>
      <c r="F6" s="8">
        <v>85.551956416063504</v>
      </c>
    </row>
    <row r="7" spans="1:6" ht="13" hidden="1">
      <c r="A7" s="12" t="s">
        <v>11</v>
      </c>
      <c r="B7" s="8" t="s">
        <v>269</v>
      </c>
      <c r="C7" s="8">
        <v>2010</v>
      </c>
      <c r="D7" s="12" t="s">
        <v>5</v>
      </c>
      <c r="E7" s="12" t="s">
        <v>22</v>
      </c>
      <c r="F7" s="8">
        <v>81.000589863423897</v>
      </c>
    </row>
    <row r="8" spans="1:6" ht="13" hidden="1">
      <c r="A8" s="12" t="s">
        <v>8</v>
      </c>
      <c r="B8" s="8" t="s">
        <v>266</v>
      </c>
      <c r="C8" s="8">
        <v>2010</v>
      </c>
      <c r="D8" s="12" t="s">
        <v>5</v>
      </c>
      <c r="E8" s="12" t="s">
        <v>22</v>
      </c>
      <c r="F8" s="8">
        <v>81.096950324448201</v>
      </c>
    </row>
    <row r="9" spans="1:6" ht="13" hidden="1">
      <c r="A9" s="12" t="s">
        <v>9</v>
      </c>
      <c r="B9" s="8" t="s">
        <v>267</v>
      </c>
      <c r="C9" s="8">
        <v>2010</v>
      </c>
      <c r="D9" s="12" t="s">
        <v>5</v>
      </c>
      <c r="E9" s="12" t="s">
        <v>22</v>
      </c>
      <c r="F9" s="8">
        <v>76.472273671500105</v>
      </c>
    </row>
    <row r="10" spans="1:6" ht="13" hidden="1">
      <c r="A10" s="12" t="s">
        <v>12</v>
      </c>
      <c r="B10" s="8" t="s">
        <v>270</v>
      </c>
      <c r="C10" s="8">
        <v>2010</v>
      </c>
      <c r="D10" s="12" t="s">
        <v>5</v>
      </c>
      <c r="E10" s="12" t="s">
        <v>22</v>
      </c>
      <c r="F10" s="8">
        <v>85.087229928450299</v>
      </c>
    </row>
    <row r="11" spans="1:6" ht="13" hidden="1">
      <c r="A11" s="12" t="s">
        <v>13</v>
      </c>
      <c r="B11" s="8" t="s">
        <v>271</v>
      </c>
      <c r="C11" s="8">
        <v>2010</v>
      </c>
      <c r="D11" s="12" t="s">
        <v>5</v>
      </c>
      <c r="E11" s="12" t="s">
        <v>22</v>
      </c>
      <c r="F11" s="8">
        <v>82.264641353907706</v>
      </c>
    </row>
    <row r="12" spans="1:6" ht="13" hidden="1">
      <c r="A12" s="12" t="s">
        <v>14</v>
      </c>
      <c r="B12" s="8" t="s">
        <v>272</v>
      </c>
      <c r="C12" s="8">
        <v>2010</v>
      </c>
      <c r="D12" s="12" t="s">
        <v>5</v>
      </c>
      <c r="E12" s="12" t="s">
        <v>22</v>
      </c>
      <c r="F12" s="8">
        <v>84.5105974184508</v>
      </c>
    </row>
    <row r="13" spans="1:6" ht="13" hidden="1">
      <c r="A13" s="12" t="s">
        <v>15</v>
      </c>
      <c r="B13" s="8" t="s">
        <v>273</v>
      </c>
      <c r="C13" s="8">
        <v>2010</v>
      </c>
      <c r="D13" s="12" t="s">
        <v>5</v>
      </c>
      <c r="E13" s="12" t="s">
        <v>22</v>
      </c>
      <c r="F13" s="8">
        <v>85.952403075754404</v>
      </c>
    </row>
    <row r="14" spans="1:6" ht="13" hidden="1">
      <c r="A14" s="12" t="s">
        <v>16</v>
      </c>
      <c r="B14" s="8" t="s">
        <v>274</v>
      </c>
      <c r="C14" s="8">
        <v>2010</v>
      </c>
      <c r="D14" s="12" t="s">
        <v>5</v>
      </c>
      <c r="E14" s="12" t="s">
        <v>22</v>
      </c>
      <c r="F14" s="8">
        <v>80.963565483283901</v>
      </c>
    </row>
    <row r="15" spans="1:6" ht="13" hidden="1">
      <c r="A15" s="12" t="s">
        <v>17</v>
      </c>
      <c r="B15" s="8" t="s">
        <v>275</v>
      </c>
      <c r="C15" s="8">
        <v>2010</v>
      </c>
      <c r="D15" s="12" t="s">
        <v>5</v>
      </c>
      <c r="E15" s="12" t="s">
        <v>22</v>
      </c>
      <c r="F15" s="8">
        <v>82.393898079753598</v>
      </c>
    </row>
    <row r="16" spans="1:6" ht="13" hidden="1">
      <c r="A16" s="12" t="s">
        <v>18</v>
      </c>
      <c r="B16" s="8" t="s">
        <v>276</v>
      </c>
      <c r="C16" s="8">
        <v>2010</v>
      </c>
      <c r="D16" s="12" t="s">
        <v>5</v>
      </c>
      <c r="E16" s="12" t="s">
        <v>22</v>
      </c>
      <c r="F16" s="8">
        <v>80.550918023361504</v>
      </c>
    </row>
    <row r="17" spans="1:6" ht="13" hidden="1">
      <c r="A17" s="12" t="s">
        <v>19</v>
      </c>
      <c r="B17" s="8" t="s">
        <v>277</v>
      </c>
      <c r="C17" s="8">
        <v>2010</v>
      </c>
      <c r="D17" s="12" t="s">
        <v>5</v>
      </c>
      <c r="E17" s="12" t="s">
        <v>22</v>
      </c>
      <c r="F17" s="8">
        <v>81.160995790632597</v>
      </c>
    </row>
    <row r="18" spans="1:6" ht="13" hidden="1">
      <c r="A18" s="12" t="s">
        <v>20</v>
      </c>
      <c r="B18" s="8" t="s">
        <v>278</v>
      </c>
      <c r="C18" s="8">
        <v>2010</v>
      </c>
      <c r="D18" s="12" t="s">
        <v>5</v>
      </c>
      <c r="E18" s="12" t="s">
        <v>22</v>
      </c>
      <c r="F18" s="8">
        <v>81.536914469594507</v>
      </c>
    </row>
    <row r="19" spans="1:6" ht="13" hidden="1">
      <c r="A19" s="12" t="s">
        <v>21</v>
      </c>
      <c r="B19" s="8" t="s">
        <v>279</v>
      </c>
      <c r="C19" s="8">
        <v>2010</v>
      </c>
      <c r="D19" s="12" t="s">
        <v>5</v>
      </c>
      <c r="E19" s="12" t="s">
        <v>22</v>
      </c>
      <c r="F19" s="8">
        <v>79.568451774136193</v>
      </c>
    </row>
    <row r="20" spans="1:6" ht="13" hidden="1">
      <c r="A20" s="12" t="s">
        <v>22</v>
      </c>
      <c r="B20" s="8" t="s">
        <v>280</v>
      </c>
      <c r="C20" s="8">
        <v>2010</v>
      </c>
      <c r="D20" s="12" t="s">
        <v>5</v>
      </c>
      <c r="E20" s="12" t="s">
        <v>22</v>
      </c>
      <c r="F20" s="8">
        <v>83.983128680807397</v>
      </c>
    </row>
    <row r="21" spans="1:6" ht="13" hidden="1">
      <c r="A21" s="12" t="s">
        <v>23</v>
      </c>
      <c r="B21" s="8" t="s">
        <v>281</v>
      </c>
      <c r="C21" s="8">
        <v>2010</v>
      </c>
      <c r="D21" s="12" t="s">
        <v>5</v>
      </c>
      <c r="E21" s="12" t="s">
        <v>22</v>
      </c>
      <c r="F21" s="8">
        <v>85.506237511971705</v>
      </c>
    </row>
    <row r="22" spans="1:6" ht="13" hidden="1">
      <c r="A22" s="12" t="s">
        <v>24</v>
      </c>
      <c r="B22" s="8" t="s">
        <v>282</v>
      </c>
      <c r="C22" s="8">
        <v>2010</v>
      </c>
      <c r="D22" s="12" t="s">
        <v>5</v>
      </c>
      <c r="E22" s="12" t="s">
        <v>22</v>
      </c>
      <c r="F22" s="8">
        <v>84.277205723721707</v>
      </c>
    </row>
    <row r="23" spans="1:6" ht="13" hidden="1">
      <c r="A23" s="12" t="s">
        <v>25</v>
      </c>
      <c r="B23" s="8" t="s">
        <v>283</v>
      </c>
      <c r="C23" s="8">
        <v>2010</v>
      </c>
      <c r="D23" s="12" t="s">
        <v>5</v>
      </c>
      <c r="E23" s="12" t="s">
        <v>22</v>
      </c>
      <c r="F23" s="8">
        <v>83.975875197951396</v>
      </c>
    </row>
    <row r="24" spans="1:6" ht="13" hidden="1">
      <c r="A24" s="12" t="s">
        <v>26</v>
      </c>
      <c r="B24" s="8" t="s">
        <v>284</v>
      </c>
      <c r="C24" s="8">
        <v>2010</v>
      </c>
      <c r="D24" s="12" t="s">
        <v>5</v>
      </c>
      <c r="E24" s="12" t="s">
        <v>22</v>
      </c>
      <c r="F24" s="8">
        <v>79.804039577264703</v>
      </c>
    </row>
    <row r="25" spans="1:6" ht="13" hidden="1">
      <c r="A25" s="12" t="s">
        <v>27</v>
      </c>
      <c r="B25" s="8" t="s">
        <v>285</v>
      </c>
      <c r="C25" s="8">
        <v>2010</v>
      </c>
      <c r="D25" s="12" t="s">
        <v>5</v>
      </c>
      <c r="E25" s="12" t="s">
        <v>22</v>
      </c>
      <c r="F25" s="8">
        <v>84.504958468512001</v>
      </c>
    </row>
    <row r="26" spans="1:6" ht="13" hidden="1">
      <c r="A26" s="12" t="s">
        <v>28</v>
      </c>
      <c r="B26" s="8" t="s">
        <v>286</v>
      </c>
      <c r="C26" s="8">
        <v>2010</v>
      </c>
      <c r="D26" s="12" t="s">
        <v>5</v>
      </c>
      <c r="E26" s="12" t="s">
        <v>22</v>
      </c>
      <c r="F26" s="8">
        <v>82.007960548188095</v>
      </c>
    </row>
    <row r="27" spans="1:6" ht="13" hidden="1">
      <c r="A27" s="12" t="s">
        <v>29</v>
      </c>
      <c r="B27" s="8" t="s">
        <v>287</v>
      </c>
      <c r="C27" s="8">
        <v>2010</v>
      </c>
      <c r="D27" s="12" t="s">
        <v>5</v>
      </c>
      <c r="E27" s="12" t="s">
        <v>22</v>
      </c>
      <c r="F27" s="8">
        <v>81.738482475728603</v>
      </c>
    </row>
    <row r="28" spans="1:6" ht="13" hidden="1">
      <c r="A28" s="12" t="s">
        <v>30</v>
      </c>
      <c r="B28" s="8" t="s">
        <v>288</v>
      </c>
      <c r="C28" s="8">
        <v>2010</v>
      </c>
      <c r="D28" s="12" t="s">
        <v>5</v>
      </c>
      <c r="E28" s="12" t="s">
        <v>22</v>
      </c>
      <c r="F28" s="8">
        <v>81.755031129428303</v>
      </c>
    </row>
    <row r="29" spans="1:6" ht="13" hidden="1">
      <c r="A29" s="12" t="s">
        <v>31</v>
      </c>
      <c r="B29" s="8" t="s">
        <v>289</v>
      </c>
      <c r="C29" s="8">
        <v>2010</v>
      </c>
      <c r="D29" s="12" t="s">
        <v>5</v>
      </c>
      <c r="E29" s="12" t="s">
        <v>22</v>
      </c>
      <c r="F29" s="8">
        <v>81.589523226509101</v>
      </c>
    </row>
    <row r="30" spans="1:6" ht="13" hidden="1">
      <c r="A30" s="12" t="s">
        <v>32</v>
      </c>
      <c r="B30" s="8" t="s">
        <v>290</v>
      </c>
      <c r="C30" s="8">
        <v>2010</v>
      </c>
      <c r="D30" s="12" t="s">
        <v>5</v>
      </c>
      <c r="E30" s="12" t="s">
        <v>22</v>
      </c>
      <c r="F30" s="8">
        <v>79.671070094125795</v>
      </c>
    </row>
    <row r="31" spans="1:6" ht="13" hidden="1">
      <c r="A31" s="12" t="s">
        <v>33</v>
      </c>
      <c r="B31" s="8" t="s">
        <v>291</v>
      </c>
      <c r="C31" s="8">
        <v>2010</v>
      </c>
      <c r="D31" s="12" t="s">
        <v>5</v>
      </c>
      <c r="E31" s="12" t="s">
        <v>22</v>
      </c>
      <c r="F31" s="8">
        <v>85.389115446875095</v>
      </c>
    </row>
    <row r="32" spans="1:6" ht="13" hidden="1">
      <c r="A32" s="12" t="s">
        <v>34</v>
      </c>
      <c r="B32" s="8" t="s">
        <v>292</v>
      </c>
      <c r="C32" s="8">
        <v>2010</v>
      </c>
      <c r="D32" s="12" t="s">
        <v>5</v>
      </c>
      <c r="E32" s="12" t="s">
        <v>22</v>
      </c>
      <c r="F32" s="8">
        <v>83.419033544547204</v>
      </c>
    </row>
    <row r="33" spans="1:6" ht="13" hidden="1">
      <c r="A33" s="12" t="s">
        <v>35</v>
      </c>
      <c r="B33" s="8" t="s">
        <v>293</v>
      </c>
      <c r="C33" s="8">
        <v>2010</v>
      </c>
      <c r="D33" s="12" t="s">
        <v>5</v>
      </c>
      <c r="E33" s="12" t="s">
        <v>22</v>
      </c>
      <c r="F33" s="8">
        <v>82.222025502874999</v>
      </c>
    </row>
    <row r="34" spans="1:6" ht="13">
      <c r="A34" s="12" t="s">
        <v>3</v>
      </c>
      <c r="B34" s="8" t="s">
        <v>261</v>
      </c>
      <c r="C34" s="8">
        <v>2010</v>
      </c>
      <c r="D34" s="12" t="s">
        <v>5</v>
      </c>
      <c r="E34" s="12" t="s">
        <v>22</v>
      </c>
      <c r="F34" s="8">
        <v>82.891409922780795</v>
      </c>
    </row>
    <row r="35" spans="1:6" ht="13" hidden="1">
      <c r="A35" s="12" t="s">
        <v>4</v>
      </c>
      <c r="B35" s="8" t="s">
        <v>262</v>
      </c>
      <c r="C35" s="8">
        <v>2011</v>
      </c>
      <c r="D35" s="12" t="s">
        <v>5</v>
      </c>
      <c r="E35" s="12" t="s">
        <v>22</v>
      </c>
      <c r="F35" s="8">
        <v>78.716139871682799</v>
      </c>
    </row>
    <row r="36" spans="1:6" ht="13" hidden="1">
      <c r="A36" s="12" t="s">
        <v>5</v>
      </c>
      <c r="B36" s="8" t="s">
        <v>263</v>
      </c>
      <c r="C36" s="8">
        <v>2011</v>
      </c>
      <c r="D36" s="12" t="s">
        <v>5</v>
      </c>
      <c r="E36" s="12" t="s">
        <v>22</v>
      </c>
      <c r="F36" s="8">
        <v>81.997611172735702</v>
      </c>
    </row>
    <row r="37" spans="1:6" ht="13" hidden="1">
      <c r="A37" s="12" t="s">
        <v>6</v>
      </c>
      <c r="B37" s="8" t="s">
        <v>264</v>
      </c>
      <c r="C37" s="8">
        <v>2011</v>
      </c>
      <c r="D37" s="12" t="s">
        <v>5</v>
      </c>
      <c r="E37" s="12" t="s">
        <v>22</v>
      </c>
      <c r="F37" s="8">
        <v>83.451042840745799</v>
      </c>
    </row>
    <row r="38" spans="1:6" ht="13" hidden="1">
      <c r="A38" s="12" t="s">
        <v>7</v>
      </c>
      <c r="B38" s="8" t="s">
        <v>265</v>
      </c>
      <c r="C38" s="8">
        <v>2011</v>
      </c>
      <c r="D38" s="12" t="s">
        <v>5</v>
      </c>
      <c r="E38" s="12" t="s">
        <v>22</v>
      </c>
      <c r="F38" s="8">
        <v>81.922791672082496</v>
      </c>
    </row>
    <row r="39" spans="1:6" ht="13" hidden="1">
      <c r="A39" s="12" t="s">
        <v>10</v>
      </c>
      <c r="B39" s="8" t="s">
        <v>268</v>
      </c>
      <c r="C39" s="8">
        <v>2011</v>
      </c>
      <c r="D39" s="12" t="s">
        <v>5</v>
      </c>
      <c r="E39" s="12" t="s">
        <v>22</v>
      </c>
      <c r="F39" s="8">
        <v>85.524515615520301</v>
      </c>
    </row>
    <row r="40" spans="1:6" ht="13" hidden="1">
      <c r="A40" s="12" t="s">
        <v>11</v>
      </c>
      <c r="B40" s="8" t="s">
        <v>269</v>
      </c>
      <c r="C40" s="8">
        <v>2011</v>
      </c>
      <c r="D40" s="12" t="s">
        <v>5</v>
      </c>
      <c r="E40" s="12" t="s">
        <v>22</v>
      </c>
      <c r="F40" s="8">
        <v>80.259171659929294</v>
      </c>
    </row>
    <row r="41" spans="1:6" ht="13" hidden="1">
      <c r="A41" s="12" t="s">
        <v>8</v>
      </c>
      <c r="B41" s="8" t="s">
        <v>266</v>
      </c>
      <c r="C41" s="8">
        <v>2011</v>
      </c>
      <c r="D41" s="12" t="s">
        <v>5</v>
      </c>
      <c r="E41" s="12" t="s">
        <v>22</v>
      </c>
      <c r="F41" s="8">
        <v>83.082062547284195</v>
      </c>
    </row>
    <row r="42" spans="1:6" ht="13" hidden="1">
      <c r="A42" s="12" t="s">
        <v>9</v>
      </c>
      <c r="B42" s="8" t="s">
        <v>267</v>
      </c>
      <c r="C42" s="8">
        <v>2011</v>
      </c>
      <c r="D42" s="12" t="s">
        <v>5</v>
      </c>
      <c r="E42" s="12" t="s">
        <v>22</v>
      </c>
      <c r="F42" s="8">
        <v>78.337756897200407</v>
      </c>
    </row>
    <row r="43" spans="1:6" ht="13" hidden="1">
      <c r="A43" s="12" t="s">
        <v>12</v>
      </c>
      <c r="B43" s="8" t="s">
        <v>270</v>
      </c>
      <c r="C43" s="8">
        <v>2011</v>
      </c>
      <c r="D43" s="12" t="s">
        <v>5</v>
      </c>
      <c r="E43" s="12" t="s">
        <v>22</v>
      </c>
      <c r="F43" s="8">
        <v>85.875307757773896</v>
      </c>
    </row>
    <row r="44" spans="1:6" ht="13" hidden="1">
      <c r="A44" s="12" t="s">
        <v>13</v>
      </c>
      <c r="B44" s="8" t="s">
        <v>271</v>
      </c>
      <c r="C44" s="8">
        <v>2011</v>
      </c>
      <c r="D44" s="12" t="s">
        <v>5</v>
      </c>
      <c r="E44" s="12" t="s">
        <v>22</v>
      </c>
      <c r="F44" s="8">
        <v>81.815603146376304</v>
      </c>
    </row>
    <row r="45" spans="1:6" ht="13" hidden="1">
      <c r="A45" s="12" t="s">
        <v>14</v>
      </c>
      <c r="B45" s="8" t="s">
        <v>272</v>
      </c>
      <c r="C45" s="8">
        <v>2011</v>
      </c>
      <c r="D45" s="12" t="s">
        <v>5</v>
      </c>
      <c r="E45" s="12" t="s">
        <v>22</v>
      </c>
      <c r="F45" s="8">
        <v>84.249840419015598</v>
      </c>
    </row>
    <row r="46" spans="1:6" ht="13" hidden="1">
      <c r="A46" s="12" t="s">
        <v>15</v>
      </c>
      <c r="B46" s="8" t="s">
        <v>273</v>
      </c>
      <c r="C46" s="8">
        <v>2011</v>
      </c>
      <c r="D46" s="12" t="s">
        <v>5</v>
      </c>
      <c r="E46" s="12" t="s">
        <v>22</v>
      </c>
      <c r="F46" s="8">
        <v>85.662608672920001</v>
      </c>
    </row>
    <row r="47" spans="1:6" ht="13" hidden="1">
      <c r="A47" s="12" t="s">
        <v>16</v>
      </c>
      <c r="B47" s="8" t="s">
        <v>274</v>
      </c>
      <c r="C47" s="8">
        <v>2011</v>
      </c>
      <c r="D47" s="12" t="s">
        <v>5</v>
      </c>
      <c r="E47" s="12" t="s">
        <v>22</v>
      </c>
      <c r="F47" s="8">
        <v>81.948046563693396</v>
      </c>
    </row>
    <row r="48" spans="1:6" ht="13" hidden="1">
      <c r="A48" s="12" t="s">
        <v>17</v>
      </c>
      <c r="B48" s="8" t="s">
        <v>275</v>
      </c>
      <c r="C48" s="8">
        <v>2011</v>
      </c>
      <c r="D48" s="12" t="s">
        <v>5</v>
      </c>
      <c r="E48" s="12" t="s">
        <v>22</v>
      </c>
      <c r="F48" s="8">
        <v>83.236170598020394</v>
      </c>
    </row>
    <row r="49" spans="1:6" ht="13" hidden="1">
      <c r="A49" s="12" t="s">
        <v>18</v>
      </c>
      <c r="B49" s="8" t="s">
        <v>276</v>
      </c>
      <c r="C49" s="8">
        <v>2011</v>
      </c>
      <c r="D49" s="12" t="s">
        <v>5</v>
      </c>
      <c r="E49" s="12" t="s">
        <v>22</v>
      </c>
      <c r="F49" s="8">
        <v>81.3703250523576</v>
      </c>
    </row>
    <row r="50" spans="1:6" ht="13" hidden="1">
      <c r="A50" s="12" t="s">
        <v>19</v>
      </c>
      <c r="B50" s="8" t="s">
        <v>277</v>
      </c>
      <c r="C50" s="8">
        <v>2011</v>
      </c>
      <c r="D50" s="12" t="s">
        <v>5</v>
      </c>
      <c r="E50" s="12" t="s">
        <v>22</v>
      </c>
      <c r="F50" s="8">
        <v>78.571448401075997</v>
      </c>
    </row>
    <row r="51" spans="1:6" ht="13" hidden="1">
      <c r="A51" s="12" t="s">
        <v>20</v>
      </c>
      <c r="B51" s="8" t="s">
        <v>278</v>
      </c>
      <c r="C51" s="8">
        <v>2011</v>
      </c>
      <c r="D51" s="12" t="s">
        <v>5</v>
      </c>
      <c r="E51" s="12" t="s">
        <v>22</v>
      </c>
      <c r="F51" s="8">
        <v>82.590170649462706</v>
      </c>
    </row>
    <row r="52" spans="1:6" ht="13" hidden="1">
      <c r="A52" s="12" t="s">
        <v>21</v>
      </c>
      <c r="B52" s="8" t="s">
        <v>279</v>
      </c>
      <c r="C52" s="8">
        <v>2011</v>
      </c>
      <c r="D52" s="12" t="s">
        <v>5</v>
      </c>
      <c r="E52" s="12" t="s">
        <v>22</v>
      </c>
      <c r="F52" s="8">
        <v>79.243003243280697</v>
      </c>
    </row>
    <row r="53" spans="1:6" ht="13" hidden="1">
      <c r="A53" s="12" t="s">
        <v>22</v>
      </c>
      <c r="B53" s="8" t="s">
        <v>280</v>
      </c>
      <c r="C53" s="8">
        <v>2011</v>
      </c>
      <c r="D53" s="12" t="s">
        <v>5</v>
      </c>
      <c r="E53" s="12" t="s">
        <v>22</v>
      </c>
      <c r="F53" s="8">
        <v>83.436484760781894</v>
      </c>
    </row>
    <row r="54" spans="1:6" ht="13" hidden="1">
      <c r="A54" s="12" t="s">
        <v>23</v>
      </c>
      <c r="B54" s="8" t="s">
        <v>281</v>
      </c>
      <c r="C54" s="8">
        <v>2011</v>
      </c>
      <c r="D54" s="12" t="s">
        <v>5</v>
      </c>
      <c r="E54" s="12" t="s">
        <v>22</v>
      </c>
      <c r="F54" s="8">
        <v>85.688760577279695</v>
      </c>
    </row>
    <row r="55" spans="1:6" ht="13" hidden="1">
      <c r="A55" s="12" t="s">
        <v>24</v>
      </c>
      <c r="B55" s="8" t="s">
        <v>282</v>
      </c>
      <c r="C55" s="8">
        <v>2011</v>
      </c>
      <c r="D55" s="12" t="s">
        <v>5</v>
      </c>
      <c r="E55" s="12" t="s">
        <v>22</v>
      </c>
      <c r="F55" s="8">
        <v>84.684845334236002</v>
      </c>
    </row>
    <row r="56" spans="1:6" ht="13" hidden="1">
      <c r="A56" s="12" t="s">
        <v>25</v>
      </c>
      <c r="B56" s="8" t="s">
        <v>283</v>
      </c>
      <c r="C56" s="8">
        <v>2011</v>
      </c>
      <c r="D56" s="12" t="s">
        <v>5</v>
      </c>
      <c r="E56" s="12" t="s">
        <v>22</v>
      </c>
      <c r="F56" s="8">
        <v>84.298390584196795</v>
      </c>
    </row>
    <row r="57" spans="1:6" ht="13" hidden="1">
      <c r="A57" s="12" t="s">
        <v>26</v>
      </c>
      <c r="B57" s="8" t="s">
        <v>284</v>
      </c>
      <c r="C57" s="8">
        <v>2011</v>
      </c>
      <c r="D57" s="12" t="s">
        <v>5</v>
      </c>
      <c r="E57" s="12" t="s">
        <v>22</v>
      </c>
      <c r="F57" s="8">
        <v>79.262738807893896</v>
      </c>
    </row>
    <row r="58" spans="1:6" ht="13" hidden="1">
      <c r="A58" s="12" t="s">
        <v>27</v>
      </c>
      <c r="B58" s="8" t="s">
        <v>285</v>
      </c>
      <c r="C58" s="8">
        <v>2011</v>
      </c>
      <c r="D58" s="12" t="s">
        <v>5</v>
      </c>
      <c r="E58" s="12" t="s">
        <v>22</v>
      </c>
      <c r="F58" s="8">
        <v>84.507045500654797</v>
      </c>
    </row>
    <row r="59" spans="1:6" ht="13" hidden="1">
      <c r="A59" s="12" t="s">
        <v>28</v>
      </c>
      <c r="B59" s="8" t="s">
        <v>286</v>
      </c>
      <c r="C59" s="8">
        <v>2011</v>
      </c>
      <c r="D59" s="12" t="s">
        <v>5</v>
      </c>
      <c r="E59" s="12" t="s">
        <v>22</v>
      </c>
      <c r="F59" s="8">
        <v>81.0596932745716</v>
      </c>
    </row>
    <row r="60" spans="1:6" ht="13" hidden="1">
      <c r="A60" s="12" t="s">
        <v>29</v>
      </c>
      <c r="B60" s="8" t="s">
        <v>287</v>
      </c>
      <c r="C60" s="8">
        <v>2011</v>
      </c>
      <c r="D60" s="12" t="s">
        <v>5</v>
      </c>
      <c r="E60" s="12" t="s">
        <v>22</v>
      </c>
      <c r="F60" s="8">
        <v>82.247145889507195</v>
      </c>
    </row>
    <row r="61" spans="1:6" ht="13" hidden="1">
      <c r="A61" s="12" t="s">
        <v>30</v>
      </c>
      <c r="B61" s="8" t="s">
        <v>288</v>
      </c>
      <c r="C61" s="8">
        <v>2011</v>
      </c>
      <c r="D61" s="12" t="s">
        <v>5</v>
      </c>
      <c r="E61" s="12" t="s">
        <v>22</v>
      </c>
      <c r="F61" s="8">
        <v>81.919066479933505</v>
      </c>
    </row>
    <row r="62" spans="1:6" ht="13" hidden="1">
      <c r="A62" s="12" t="s">
        <v>31</v>
      </c>
      <c r="B62" s="8" t="s">
        <v>289</v>
      </c>
      <c r="C62" s="8">
        <v>2011</v>
      </c>
      <c r="D62" s="12" t="s">
        <v>5</v>
      </c>
      <c r="E62" s="12" t="s">
        <v>22</v>
      </c>
      <c r="F62" s="8">
        <v>80.821160178171795</v>
      </c>
    </row>
    <row r="63" spans="1:6" ht="13" hidden="1">
      <c r="A63" s="12" t="s">
        <v>32</v>
      </c>
      <c r="B63" s="8" t="s">
        <v>290</v>
      </c>
      <c r="C63" s="8">
        <v>2011</v>
      </c>
      <c r="D63" s="12" t="s">
        <v>5</v>
      </c>
      <c r="E63" s="12" t="s">
        <v>22</v>
      </c>
      <c r="F63" s="8">
        <v>79.875632785682996</v>
      </c>
    </row>
    <row r="64" spans="1:6" ht="13" hidden="1">
      <c r="A64" s="12" t="s">
        <v>33</v>
      </c>
      <c r="B64" s="8" t="s">
        <v>291</v>
      </c>
      <c r="C64" s="8">
        <v>2011</v>
      </c>
      <c r="D64" s="12" t="s">
        <v>5</v>
      </c>
      <c r="E64" s="12" t="s">
        <v>22</v>
      </c>
      <c r="F64" s="8">
        <v>85.038305884572097</v>
      </c>
    </row>
    <row r="65" spans="1:6" ht="13" hidden="1">
      <c r="A65" s="12" t="s">
        <v>34</v>
      </c>
      <c r="B65" s="8" t="s">
        <v>292</v>
      </c>
      <c r="C65" s="8">
        <v>2011</v>
      </c>
      <c r="D65" s="12" t="s">
        <v>5</v>
      </c>
      <c r="E65" s="12" t="s">
        <v>22</v>
      </c>
      <c r="F65" s="8">
        <v>83.896091641025507</v>
      </c>
    </row>
    <row r="66" spans="1:6" ht="13" hidden="1">
      <c r="A66" s="12" t="s">
        <v>35</v>
      </c>
      <c r="B66" s="8" t="s">
        <v>293</v>
      </c>
      <c r="C66" s="8">
        <v>2011</v>
      </c>
      <c r="D66" s="12" t="s">
        <v>5</v>
      </c>
      <c r="E66" s="12" t="s">
        <v>22</v>
      </c>
      <c r="F66" s="8">
        <v>82.097363245976595</v>
      </c>
    </row>
    <row r="67" spans="1:6" ht="13">
      <c r="A67" s="12" t="s">
        <v>3</v>
      </c>
      <c r="B67" s="8" t="s">
        <v>261</v>
      </c>
      <c r="C67" s="8">
        <v>2011</v>
      </c>
      <c r="D67" s="12" t="s">
        <v>5</v>
      </c>
      <c r="E67" s="12" t="s">
        <v>22</v>
      </c>
      <c r="F67" s="8">
        <v>82.979777537416794</v>
      </c>
    </row>
    <row r="68" spans="1:6" ht="13" hidden="1">
      <c r="A68" s="12" t="s">
        <v>4</v>
      </c>
      <c r="B68" s="8" t="s">
        <v>262</v>
      </c>
      <c r="C68" s="8">
        <v>2012</v>
      </c>
      <c r="D68" s="12" t="s">
        <v>5</v>
      </c>
      <c r="E68" s="12" t="s">
        <v>22</v>
      </c>
      <c r="F68" s="8">
        <v>78.532479040283505</v>
      </c>
    </row>
    <row r="69" spans="1:6" ht="13" hidden="1">
      <c r="A69" s="12" t="s">
        <v>5</v>
      </c>
      <c r="B69" s="8" t="s">
        <v>263</v>
      </c>
      <c r="C69" s="8">
        <v>2012</v>
      </c>
      <c r="D69" s="12" t="s">
        <v>5</v>
      </c>
      <c r="E69" s="12" t="s">
        <v>22</v>
      </c>
      <c r="F69" s="8">
        <v>82.241231404723493</v>
      </c>
    </row>
    <row r="70" spans="1:6" ht="13" hidden="1">
      <c r="A70" s="12" t="s">
        <v>6</v>
      </c>
      <c r="B70" s="8" t="s">
        <v>264</v>
      </c>
      <c r="C70" s="8">
        <v>2012</v>
      </c>
      <c r="D70" s="12" t="s">
        <v>5</v>
      </c>
      <c r="E70" s="12" t="s">
        <v>22</v>
      </c>
      <c r="F70" s="8">
        <v>82.674280130691002</v>
      </c>
    </row>
    <row r="71" spans="1:6" ht="13" hidden="1">
      <c r="A71" s="12" t="s">
        <v>7</v>
      </c>
      <c r="B71" s="8" t="s">
        <v>265</v>
      </c>
      <c r="C71" s="8">
        <v>2012</v>
      </c>
      <c r="D71" s="12" t="s">
        <v>5</v>
      </c>
      <c r="E71" s="12" t="s">
        <v>22</v>
      </c>
      <c r="F71" s="8">
        <v>80.883222860956494</v>
      </c>
    </row>
    <row r="72" spans="1:6" ht="13" hidden="1">
      <c r="A72" s="12" t="s">
        <v>10</v>
      </c>
      <c r="B72" s="8" t="s">
        <v>268</v>
      </c>
      <c r="C72" s="8">
        <v>2012</v>
      </c>
      <c r="D72" s="12" t="s">
        <v>5</v>
      </c>
      <c r="E72" s="12" t="s">
        <v>22</v>
      </c>
      <c r="F72" s="8">
        <v>85.318564130562805</v>
      </c>
    </row>
    <row r="73" spans="1:6" ht="13" hidden="1">
      <c r="A73" s="12" t="s">
        <v>11</v>
      </c>
      <c r="B73" s="8" t="s">
        <v>269</v>
      </c>
      <c r="C73" s="8">
        <v>2012</v>
      </c>
      <c r="D73" s="12" t="s">
        <v>5</v>
      </c>
      <c r="E73" s="12" t="s">
        <v>22</v>
      </c>
      <c r="F73" s="8">
        <v>79.822481013210293</v>
      </c>
    </row>
    <row r="74" spans="1:6" ht="13" hidden="1">
      <c r="A74" s="12" t="s">
        <v>8</v>
      </c>
      <c r="B74" s="8" t="s">
        <v>266</v>
      </c>
      <c r="C74" s="8">
        <v>2012</v>
      </c>
      <c r="D74" s="12" t="s">
        <v>5</v>
      </c>
      <c r="E74" s="12" t="s">
        <v>22</v>
      </c>
      <c r="F74" s="8">
        <v>82.602282871215806</v>
      </c>
    </row>
    <row r="75" spans="1:6" ht="13" hidden="1">
      <c r="A75" s="12" t="s">
        <v>9</v>
      </c>
      <c r="B75" s="8" t="s">
        <v>267</v>
      </c>
      <c r="C75" s="8">
        <v>2012</v>
      </c>
      <c r="D75" s="12" t="s">
        <v>5</v>
      </c>
      <c r="E75" s="12" t="s">
        <v>22</v>
      </c>
      <c r="F75" s="8">
        <v>80.278065404682707</v>
      </c>
    </row>
    <row r="76" spans="1:6" ht="13" hidden="1">
      <c r="A76" s="12" t="s">
        <v>12</v>
      </c>
      <c r="B76" s="8" t="s">
        <v>270</v>
      </c>
      <c r="C76" s="8">
        <v>2012</v>
      </c>
      <c r="D76" s="12" t="s">
        <v>5</v>
      </c>
      <c r="E76" s="12" t="s">
        <v>22</v>
      </c>
      <c r="F76" s="8">
        <v>87.753022889183001</v>
      </c>
    </row>
    <row r="77" spans="1:6" ht="13" hidden="1">
      <c r="A77" s="12" t="s">
        <v>13</v>
      </c>
      <c r="B77" s="8" t="s">
        <v>271</v>
      </c>
      <c r="C77" s="8">
        <v>2012</v>
      </c>
      <c r="D77" s="12" t="s">
        <v>5</v>
      </c>
      <c r="E77" s="12" t="s">
        <v>22</v>
      </c>
      <c r="F77" s="8">
        <v>81.854270667023101</v>
      </c>
    </row>
    <row r="78" spans="1:6" ht="13" hidden="1">
      <c r="A78" s="12" t="s">
        <v>14</v>
      </c>
      <c r="B78" s="8" t="s">
        <v>272</v>
      </c>
      <c r="C78" s="8">
        <v>2012</v>
      </c>
      <c r="D78" s="12" t="s">
        <v>5</v>
      </c>
      <c r="E78" s="12" t="s">
        <v>22</v>
      </c>
      <c r="F78" s="8">
        <v>84.271208830455194</v>
      </c>
    </row>
    <row r="79" spans="1:6" ht="13" hidden="1">
      <c r="A79" s="12" t="s">
        <v>15</v>
      </c>
      <c r="B79" s="8" t="s">
        <v>273</v>
      </c>
      <c r="C79" s="8">
        <v>2012</v>
      </c>
      <c r="D79" s="12" t="s">
        <v>5</v>
      </c>
      <c r="E79" s="12" t="s">
        <v>22</v>
      </c>
      <c r="F79" s="8">
        <v>85.568910677672093</v>
      </c>
    </row>
    <row r="80" spans="1:6" ht="13" hidden="1">
      <c r="A80" s="12" t="s">
        <v>16</v>
      </c>
      <c r="B80" s="8" t="s">
        <v>274</v>
      </c>
      <c r="C80" s="8">
        <v>2012</v>
      </c>
      <c r="D80" s="12" t="s">
        <v>5</v>
      </c>
      <c r="E80" s="12" t="s">
        <v>22</v>
      </c>
      <c r="F80" s="8">
        <v>82.446895115703597</v>
      </c>
    </row>
    <row r="81" spans="1:6" ht="13" hidden="1">
      <c r="A81" s="12" t="s">
        <v>17</v>
      </c>
      <c r="B81" s="8" t="s">
        <v>275</v>
      </c>
      <c r="C81" s="8">
        <v>2012</v>
      </c>
      <c r="D81" s="12" t="s">
        <v>5</v>
      </c>
      <c r="E81" s="12" t="s">
        <v>22</v>
      </c>
      <c r="F81" s="8">
        <v>83.675488477777904</v>
      </c>
    </row>
    <row r="82" spans="1:6" ht="13" hidden="1">
      <c r="A82" s="12" t="s">
        <v>18</v>
      </c>
      <c r="B82" s="8" t="s">
        <v>276</v>
      </c>
      <c r="C82" s="8">
        <v>2012</v>
      </c>
      <c r="D82" s="12" t="s">
        <v>5</v>
      </c>
      <c r="E82" s="12" t="s">
        <v>22</v>
      </c>
      <c r="F82" s="8">
        <v>82.072510519285998</v>
      </c>
    </row>
    <row r="83" spans="1:6" ht="13" hidden="1">
      <c r="A83" s="12" t="s">
        <v>19</v>
      </c>
      <c r="B83" s="8" t="s">
        <v>277</v>
      </c>
      <c r="C83" s="8">
        <v>2012</v>
      </c>
      <c r="D83" s="12" t="s">
        <v>5</v>
      </c>
      <c r="E83" s="12" t="s">
        <v>22</v>
      </c>
      <c r="F83" s="8">
        <v>77.5448745120529</v>
      </c>
    </row>
    <row r="84" spans="1:6" ht="13" hidden="1">
      <c r="A84" s="12" t="s">
        <v>20</v>
      </c>
      <c r="B84" s="8" t="s">
        <v>278</v>
      </c>
      <c r="C84" s="8">
        <v>2012</v>
      </c>
      <c r="D84" s="12" t="s">
        <v>5</v>
      </c>
      <c r="E84" s="12" t="s">
        <v>22</v>
      </c>
      <c r="F84" s="8">
        <v>83.102093426048995</v>
      </c>
    </row>
    <row r="85" spans="1:6" ht="13" hidden="1">
      <c r="A85" s="12" t="s">
        <v>21</v>
      </c>
      <c r="B85" s="8" t="s">
        <v>279</v>
      </c>
      <c r="C85" s="8">
        <v>2012</v>
      </c>
      <c r="D85" s="12" t="s">
        <v>5</v>
      </c>
      <c r="E85" s="12" t="s">
        <v>22</v>
      </c>
      <c r="F85" s="8">
        <v>78.981537952929997</v>
      </c>
    </row>
    <row r="86" spans="1:6" ht="13" hidden="1">
      <c r="A86" s="12" t="s">
        <v>22</v>
      </c>
      <c r="B86" s="8" t="s">
        <v>280</v>
      </c>
      <c r="C86" s="8">
        <v>2012</v>
      </c>
      <c r="D86" s="12" t="s">
        <v>5</v>
      </c>
      <c r="E86" s="12" t="s">
        <v>22</v>
      </c>
      <c r="F86" s="8">
        <v>82.604455000057001</v>
      </c>
    </row>
    <row r="87" spans="1:6" ht="13" hidden="1">
      <c r="A87" s="12" t="s">
        <v>23</v>
      </c>
      <c r="B87" s="8" t="s">
        <v>281</v>
      </c>
      <c r="C87" s="8">
        <v>2012</v>
      </c>
      <c r="D87" s="12" t="s">
        <v>5</v>
      </c>
      <c r="E87" s="12" t="s">
        <v>22</v>
      </c>
      <c r="F87" s="8">
        <v>86.015467756529006</v>
      </c>
    </row>
    <row r="88" spans="1:6" ht="13" hidden="1">
      <c r="A88" s="12" t="s">
        <v>24</v>
      </c>
      <c r="B88" s="8" t="s">
        <v>282</v>
      </c>
      <c r="C88" s="8">
        <v>2012</v>
      </c>
      <c r="D88" s="12" t="s">
        <v>5</v>
      </c>
      <c r="E88" s="12" t="s">
        <v>22</v>
      </c>
      <c r="F88" s="8">
        <v>85.180511523169201</v>
      </c>
    </row>
    <row r="89" spans="1:6" ht="13" hidden="1">
      <c r="A89" s="12" t="s">
        <v>25</v>
      </c>
      <c r="B89" s="8" t="s">
        <v>283</v>
      </c>
      <c r="C89" s="8">
        <v>2012</v>
      </c>
      <c r="D89" s="12" t="s">
        <v>5</v>
      </c>
      <c r="E89" s="12" t="s">
        <v>22</v>
      </c>
      <c r="F89" s="8">
        <v>84.434693938558496</v>
      </c>
    </row>
    <row r="90" spans="1:6" ht="13" hidden="1">
      <c r="A90" s="12" t="s">
        <v>26</v>
      </c>
      <c r="B90" s="8" t="s">
        <v>284</v>
      </c>
      <c r="C90" s="8">
        <v>2012</v>
      </c>
      <c r="D90" s="12" t="s">
        <v>5</v>
      </c>
      <c r="E90" s="12" t="s">
        <v>22</v>
      </c>
      <c r="F90" s="8">
        <v>79.668509844637498</v>
      </c>
    </row>
    <row r="91" spans="1:6" ht="13" hidden="1">
      <c r="A91" s="12" t="s">
        <v>27</v>
      </c>
      <c r="B91" s="8" t="s">
        <v>285</v>
      </c>
      <c r="C91" s="8">
        <v>2012</v>
      </c>
      <c r="D91" s="12" t="s">
        <v>5</v>
      </c>
      <c r="E91" s="12" t="s">
        <v>22</v>
      </c>
      <c r="F91" s="8">
        <v>84.5594078330071</v>
      </c>
    </row>
    <row r="92" spans="1:6" ht="13" hidden="1">
      <c r="A92" s="12" t="s">
        <v>28</v>
      </c>
      <c r="B92" s="8" t="s">
        <v>286</v>
      </c>
      <c r="C92" s="8">
        <v>2012</v>
      </c>
      <c r="D92" s="12" t="s">
        <v>5</v>
      </c>
      <c r="E92" s="12" t="s">
        <v>22</v>
      </c>
      <c r="F92" s="8">
        <v>80.625126283499597</v>
      </c>
    </row>
    <row r="93" spans="1:6" ht="13" hidden="1">
      <c r="A93" s="12" t="s">
        <v>29</v>
      </c>
      <c r="B93" s="8" t="s">
        <v>287</v>
      </c>
      <c r="C93" s="8">
        <v>2012</v>
      </c>
      <c r="D93" s="12" t="s">
        <v>5</v>
      </c>
      <c r="E93" s="12" t="s">
        <v>22</v>
      </c>
      <c r="F93" s="8">
        <v>81.832838778202699</v>
      </c>
    </row>
    <row r="94" spans="1:6" ht="13" hidden="1">
      <c r="A94" s="12" t="s">
        <v>30</v>
      </c>
      <c r="B94" s="8" t="s">
        <v>288</v>
      </c>
      <c r="C94" s="8">
        <v>2012</v>
      </c>
      <c r="D94" s="12" t="s">
        <v>5</v>
      </c>
      <c r="E94" s="12" t="s">
        <v>22</v>
      </c>
      <c r="F94" s="8">
        <v>81.790106616323101</v>
      </c>
    </row>
    <row r="95" spans="1:6" ht="13" hidden="1">
      <c r="A95" s="12" t="s">
        <v>31</v>
      </c>
      <c r="B95" s="8" t="s">
        <v>289</v>
      </c>
      <c r="C95" s="8">
        <v>2012</v>
      </c>
      <c r="D95" s="12" t="s">
        <v>5</v>
      </c>
      <c r="E95" s="12" t="s">
        <v>22</v>
      </c>
      <c r="F95" s="8">
        <v>80.458370261003793</v>
      </c>
    </row>
    <row r="96" spans="1:6" ht="13" hidden="1">
      <c r="A96" s="12" t="s">
        <v>32</v>
      </c>
      <c r="B96" s="8" t="s">
        <v>290</v>
      </c>
      <c r="C96" s="8">
        <v>2012</v>
      </c>
      <c r="D96" s="12" t="s">
        <v>5</v>
      </c>
      <c r="E96" s="12" t="s">
        <v>22</v>
      </c>
      <c r="F96" s="8">
        <v>79.713689808636005</v>
      </c>
    </row>
    <row r="97" spans="1:6" ht="13" hidden="1">
      <c r="A97" s="12" t="s">
        <v>33</v>
      </c>
      <c r="B97" s="8" t="s">
        <v>291</v>
      </c>
      <c r="C97" s="8">
        <v>2012</v>
      </c>
      <c r="D97" s="12" t="s">
        <v>5</v>
      </c>
      <c r="E97" s="12" t="s">
        <v>22</v>
      </c>
      <c r="F97" s="8">
        <v>83.9717173725668</v>
      </c>
    </row>
    <row r="98" spans="1:6" ht="13" hidden="1">
      <c r="A98" s="12" t="s">
        <v>34</v>
      </c>
      <c r="B98" s="8" t="s">
        <v>292</v>
      </c>
      <c r="C98" s="8">
        <v>2012</v>
      </c>
      <c r="D98" s="12" t="s">
        <v>5</v>
      </c>
      <c r="E98" s="12" t="s">
        <v>22</v>
      </c>
      <c r="F98" s="8">
        <v>83.546144163912601</v>
      </c>
    </row>
    <row r="99" spans="1:6" ht="13" hidden="1">
      <c r="A99" s="12" t="s">
        <v>35</v>
      </c>
      <c r="B99" s="8" t="s">
        <v>293</v>
      </c>
      <c r="C99" s="8">
        <v>2012</v>
      </c>
      <c r="D99" s="12" t="s">
        <v>5</v>
      </c>
      <c r="E99" s="12" t="s">
        <v>22</v>
      </c>
      <c r="F99" s="8">
        <v>81.789771932558807</v>
      </c>
    </row>
    <row r="100" spans="1:6" ht="13">
      <c r="A100" s="12" t="s">
        <v>3</v>
      </c>
      <c r="B100" s="8" t="s">
        <v>261</v>
      </c>
      <c r="C100" s="8">
        <v>2012</v>
      </c>
      <c r="D100" s="12" t="s">
        <v>5</v>
      </c>
      <c r="E100" s="12" t="s">
        <v>22</v>
      </c>
      <c r="F100" s="8">
        <v>83.051812368673694</v>
      </c>
    </row>
    <row r="101" spans="1:6" ht="13" hidden="1">
      <c r="A101" s="12" t="s">
        <v>4</v>
      </c>
      <c r="B101" s="8" t="s">
        <v>262</v>
      </c>
      <c r="C101" s="8">
        <v>2013</v>
      </c>
      <c r="D101" s="12" t="s">
        <v>5</v>
      </c>
      <c r="E101" s="12" t="s">
        <v>22</v>
      </c>
      <c r="F101" s="8">
        <v>77.385085639507693</v>
      </c>
    </row>
    <row r="102" spans="1:6" ht="13" hidden="1">
      <c r="A102" s="12" t="s">
        <v>5</v>
      </c>
      <c r="B102" s="8" t="s">
        <v>263</v>
      </c>
      <c r="C102" s="8">
        <v>2013</v>
      </c>
      <c r="D102" s="12" t="s">
        <v>5</v>
      </c>
      <c r="E102" s="12" t="s">
        <v>22</v>
      </c>
      <c r="F102" s="8">
        <v>82.186082080040805</v>
      </c>
    </row>
    <row r="103" spans="1:6" ht="13" hidden="1">
      <c r="A103" s="12" t="s">
        <v>6</v>
      </c>
      <c r="B103" s="8" t="s">
        <v>264</v>
      </c>
      <c r="C103" s="8">
        <v>2013</v>
      </c>
      <c r="D103" s="12" t="s">
        <v>5</v>
      </c>
      <c r="E103" s="12" t="s">
        <v>22</v>
      </c>
      <c r="F103" s="8">
        <v>81.701030927835006</v>
      </c>
    </row>
    <row r="104" spans="1:6" ht="13" hidden="1">
      <c r="A104" s="12" t="s">
        <v>7</v>
      </c>
      <c r="B104" s="8" t="s">
        <v>265</v>
      </c>
      <c r="C104" s="8">
        <v>2013</v>
      </c>
      <c r="D104" s="12" t="s">
        <v>5</v>
      </c>
      <c r="E104" s="12" t="s">
        <v>22</v>
      </c>
      <c r="F104" s="8">
        <v>79.671467180595201</v>
      </c>
    </row>
    <row r="105" spans="1:6" ht="13" hidden="1">
      <c r="A105" s="12" t="s">
        <v>10</v>
      </c>
      <c r="B105" s="8" t="s">
        <v>268</v>
      </c>
      <c r="C105" s="8">
        <v>2013</v>
      </c>
      <c r="D105" s="12" t="s">
        <v>5</v>
      </c>
      <c r="E105" s="12" t="s">
        <v>22</v>
      </c>
      <c r="F105" s="8">
        <v>84.314191128651899</v>
      </c>
    </row>
    <row r="106" spans="1:6" ht="13" hidden="1">
      <c r="A106" s="12" t="s">
        <v>11</v>
      </c>
      <c r="B106" s="8" t="s">
        <v>269</v>
      </c>
      <c r="C106" s="8">
        <v>2013</v>
      </c>
      <c r="D106" s="12" t="s">
        <v>5</v>
      </c>
      <c r="E106" s="12" t="s">
        <v>22</v>
      </c>
      <c r="F106" s="8">
        <v>79.534161321041594</v>
      </c>
    </row>
    <row r="107" spans="1:6" ht="13" hidden="1">
      <c r="A107" s="12" t="s">
        <v>8</v>
      </c>
      <c r="B107" s="8" t="s">
        <v>266</v>
      </c>
      <c r="C107" s="8">
        <v>2013</v>
      </c>
      <c r="D107" s="12" t="s">
        <v>5</v>
      </c>
      <c r="E107" s="12" t="s">
        <v>22</v>
      </c>
      <c r="F107" s="8">
        <v>82.000306581124505</v>
      </c>
    </row>
    <row r="108" spans="1:6" ht="13" hidden="1">
      <c r="A108" s="12" t="s">
        <v>9</v>
      </c>
      <c r="B108" s="8" t="s">
        <v>267</v>
      </c>
      <c r="C108" s="8">
        <v>2013</v>
      </c>
      <c r="D108" s="12" t="s">
        <v>5</v>
      </c>
      <c r="E108" s="12" t="s">
        <v>22</v>
      </c>
      <c r="F108" s="8">
        <v>80.078777751253298</v>
      </c>
    </row>
    <row r="109" spans="1:6" ht="13" hidden="1">
      <c r="A109" s="12" t="s">
        <v>12</v>
      </c>
      <c r="B109" s="8" t="s">
        <v>270</v>
      </c>
      <c r="C109" s="8">
        <v>2013</v>
      </c>
      <c r="D109" s="12" t="s">
        <v>5</v>
      </c>
      <c r="E109" s="12" t="s">
        <v>22</v>
      </c>
      <c r="F109" s="8">
        <v>87.757461836409206</v>
      </c>
    </row>
    <row r="110" spans="1:6" ht="13" hidden="1">
      <c r="A110" s="12" t="s">
        <v>13</v>
      </c>
      <c r="B110" s="8" t="s">
        <v>271</v>
      </c>
      <c r="C110" s="8">
        <v>2013</v>
      </c>
      <c r="D110" s="12" t="s">
        <v>5</v>
      </c>
      <c r="E110" s="12" t="s">
        <v>22</v>
      </c>
      <c r="F110" s="8">
        <v>80.976301615798903</v>
      </c>
    </row>
    <row r="111" spans="1:6" ht="13" hidden="1">
      <c r="A111" s="12" t="s">
        <v>14</v>
      </c>
      <c r="B111" s="8" t="s">
        <v>272</v>
      </c>
      <c r="C111" s="8">
        <v>2013</v>
      </c>
      <c r="D111" s="12" t="s">
        <v>5</v>
      </c>
      <c r="E111" s="12" t="s">
        <v>22</v>
      </c>
      <c r="F111" s="8">
        <v>83.2935699738144</v>
      </c>
    </row>
    <row r="112" spans="1:6" ht="13" hidden="1">
      <c r="A112" s="12" t="s">
        <v>15</v>
      </c>
      <c r="B112" s="8" t="s">
        <v>273</v>
      </c>
      <c r="C112" s="8">
        <v>2013</v>
      </c>
      <c r="D112" s="12" t="s">
        <v>5</v>
      </c>
      <c r="E112" s="12" t="s">
        <v>22</v>
      </c>
      <c r="F112" s="8">
        <v>84.817363299397201</v>
      </c>
    </row>
    <row r="113" spans="1:6" ht="13" hidden="1">
      <c r="A113" s="12" t="s">
        <v>16</v>
      </c>
      <c r="B113" s="8" t="s">
        <v>274</v>
      </c>
      <c r="C113" s="8">
        <v>2013</v>
      </c>
      <c r="D113" s="12" t="s">
        <v>5</v>
      </c>
      <c r="E113" s="12" t="s">
        <v>22</v>
      </c>
      <c r="F113" s="8">
        <v>82.315014096992797</v>
      </c>
    </row>
    <row r="114" spans="1:6" ht="13" hidden="1">
      <c r="A114" s="12" t="s">
        <v>17</v>
      </c>
      <c r="B114" s="8" t="s">
        <v>275</v>
      </c>
      <c r="C114" s="8">
        <v>2013</v>
      </c>
      <c r="D114" s="12" t="s">
        <v>5</v>
      </c>
      <c r="E114" s="12" t="s">
        <v>22</v>
      </c>
      <c r="F114" s="8">
        <v>82.062230553583007</v>
      </c>
    </row>
    <row r="115" spans="1:6" ht="13" hidden="1">
      <c r="A115" s="12" t="s">
        <v>18</v>
      </c>
      <c r="B115" s="8" t="s">
        <v>276</v>
      </c>
      <c r="C115" s="8">
        <v>2013</v>
      </c>
      <c r="D115" s="12" t="s">
        <v>5</v>
      </c>
      <c r="E115" s="12" t="s">
        <v>22</v>
      </c>
      <c r="F115" s="8">
        <v>82.382359760871793</v>
      </c>
    </row>
    <row r="116" spans="1:6" ht="13" hidden="1">
      <c r="A116" s="12" t="s">
        <v>19</v>
      </c>
      <c r="B116" s="8" t="s">
        <v>277</v>
      </c>
      <c r="C116" s="8">
        <v>2013</v>
      </c>
      <c r="D116" s="12" t="s">
        <v>5</v>
      </c>
      <c r="E116" s="12" t="s">
        <v>22</v>
      </c>
      <c r="F116" s="8">
        <v>77.096829975168205</v>
      </c>
    </row>
    <row r="117" spans="1:6" ht="13" hidden="1">
      <c r="A117" s="12" t="s">
        <v>20</v>
      </c>
      <c r="B117" s="8" t="s">
        <v>278</v>
      </c>
      <c r="C117" s="8">
        <v>2013</v>
      </c>
      <c r="D117" s="12" t="s">
        <v>5</v>
      </c>
      <c r="E117" s="12" t="s">
        <v>22</v>
      </c>
      <c r="F117" s="8">
        <v>82.589904830389699</v>
      </c>
    </row>
    <row r="118" spans="1:6" ht="13" hidden="1">
      <c r="A118" s="12" t="s">
        <v>21</v>
      </c>
      <c r="B118" s="8" t="s">
        <v>279</v>
      </c>
      <c r="C118" s="8">
        <v>2013</v>
      </c>
      <c r="D118" s="12" t="s">
        <v>5</v>
      </c>
      <c r="E118" s="12" t="s">
        <v>22</v>
      </c>
      <c r="F118" s="8">
        <v>78.360089549888102</v>
      </c>
    </row>
    <row r="119" spans="1:6" ht="13" hidden="1">
      <c r="A119" s="12" t="s">
        <v>22</v>
      </c>
      <c r="B119" s="8" t="s">
        <v>280</v>
      </c>
      <c r="C119" s="8">
        <v>2013</v>
      </c>
      <c r="D119" s="12" t="s">
        <v>5</v>
      </c>
      <c r="E119" s="12" t="s">
        <v>22</v>
      </c>
      <c r="F119" s="8">
        <v>81.329162484320605</v>
      </c>
    </row>
    <row r="120" spans="1:6" ht="13" hidden="1">
      <c r="A120" s="12" t="s">
        <v>23</v>
      </c>
      <c r="B120" s="8" t="s">
        <v>281</v>
      </c>
      <c r="C120" s="8">
        <v>2013</v>
      </c>
      <c r="D120" s="12" t="s">
        <v>5</v>
      </c>
      <c r="E120" s="12" t="s">
        <v>22</v>
      </c>
      <c r="F120" s="8">
        <v>85.712098766959301</v>
      </c>
    </row>
    <row r="121" spans="1:6" ht="13" hidden="1">
      <c r="A121" s="12" t="s">
        <v>24</v>
      </c>
      <c r="B121" s="8" t="s">
        <v>282</v>
      </c>
      <c r="C121" s="8">
        <v>2013</v>
      </c>
      <c r="D121" s="12" t="s">
        <v>5</v>
      </c>
      <c r="E121" s="12" t="s">
        <v>22</v>
      </c>
      <c r="F121" s="8">
        <v>84.759610686476904</v>
      </c>
    </row>
    <row r="122" spans="1:6" ht="13" hidden="1">
      <c r="A122" s="12" t="s">
        <v>25</v>
      </c>
      <c r="B122" s="8" t="s">
        <v>283</v>
      </c>
      <c r="C122" s="8">
        <v>2013</v>
      </c>
      <c r="D122" s="12" t="s">
        <v>5</v>
      </c>
      <c r="E122" s="12" t="s">
        <v>22</v>
      </c>
      <c r="F122" s="8">
        <v>83.623668132338693</v>
      </c>
    </row>
    <row r="123" spans="1:6" ht="13" hidden="1">
      <c r="A123" s="12" t="s">
        <v>26</v>
      </c>
      <c r="B123" s="8" t="s">
        <v>284</v>
      </c>
      <c r="C123" s="8">
        <v>2013</v>
      </c>
      <c r="D123" s="12" t="s">
        <v>5</v>
      </c>
      <c r="E123" s="12" t="s">
        <v>22</v>
      </c>
      <c r="F123" s="8">
        <v>80.1617896826682</v>
      </c>
    </row>
    <row r="124" spans="1:6" ht="13" hidden="1">
      <c r="A124" s="12" t="s">
        <v>27</v>
      </c>
      <c r="B124" s="8" t="s">
        <v>285</v>
      </c>
      <c r="C124" s="8">
        <v>2013</v>
      </c>
      <c r="D124" s="12" t="s">
        <v>5</v>
      </c>
      <c r="E124" s="12" t="s">
        <v>22</v>
      </c>
      <c r="F124" s="8">
        <v>83.814021541852398</v>
      </c>
    </row>
    <row r="125" spans="1:6" ht="13" hidden="1">
      <c r="A125" s="12" t="s">
        <v>28</v>
      </c>
      <c r="B125" s="8" t="s">
        <v>286</v>
      </c>
      <c r="C125" s="8">
        <v>2013</v>
      </c>
      <c r="D125" s="12" t="s">
        <v>5</v>
      </c>
      <c r="E125" s="12" t="s">
        <v>22</v>
      </c>
      <c r="F125" s="8">
        <v>79.187095385418601</v>
      </c>
    </row>
    <row r="126" spans="1:6" ht="13" hidden="1">
      <c r="A126" s="12" t="s">
        <v>29</v>
      </c>
      <c r="B126" s="8" t="s">
        <v>287</v>
      </c>
      <c r="C126" s="8">
        <v>2013</v>
      </c>
      <c r="D126" s="12" t="s">
        <v>5</v>
      </c>
      <c r="E126" s="12" t="s">
        <v>22</v>
      </c>
      <c r="F126" s="8">
        <v>81.409108824381406</v>
      </c>
    </row>
    <row r="127" spans="1:6" ht="13" hidden="1">
      <c r="A127" s="12" t="s">
        <v>30</v>
      </c>
      <c r="B127" s="8" t="s">
        <v>288</v>
      </c>
      <c r="C127" s="8">
        <v>2013</v>
      </c>
      <c r="D127" s="12" t="s">
        <v>5</v>
      </c>
      <c r="E127" s="12" t="s">
        <v>22</v>
      </c>
      <c r="F127" s="8">
        <v>80.537614499036096</v>
      </c>
    </row>
    <row r="128" spans="1:6" ht="13" hidden="1">
      <c r="A128" s="12" t="s">
        <v>31</v>
      </c>
      <c r="B128" s="8" t="s">
        <v>289</v>
      </c>
      <c r="C128" s="8">
        <v>2013</v>
      </c>
      <c r="D128" s="12" t="s">
        <v>5</v>
      </c>
      <c r="E128" s="12" t="s">
        <v>22</v>
      </c>
      <c r="F128" s="8">
        <v>78.845942033546294</v>
      </c>
    </row>
    <row r="129" spans="1:6" ht="13" hidden="1">
      <c r="A129" s="12" t="s">
        <v>32</v>
      </c>
      <c r="B129" s="8" t="s">
        <v>290</v>
      </c>
      <c r="C129" s="8">
        <v>2013</v>
      </c>
      <c r="D129" s="12" t="s">
        <v>5</v>
      </c>
      <c r="E129" s="12" t="s">
        <v>22</v>
      </c>
      <c r="F129" s="8">
        <v>79.903960005262505</v>
      </c>
    </row>
    <row r="130" spans="1:6" ht="13" hidden="1">
      <c r="A130" s="12" t="s">
        <v>33</v>
      </c>
      <c r="B130" s="8" t="s">
        <v>291</v>
      </c>
      <c r="C130" s="8">
        <v>2013</v>
      </c>
      <c r="D130" s="12" t="s">
        <v>5</v>
      </c>
      <c r="E130" s="12" t="s">
        <v>22</v>
      </c>
      <c r="F130" s="8">
        <v>82.311598910045007</v>
      </c>
    </row>
    <row r="131" spans="1:6" ht="13" hidden="1">
      <c r="A131" s="12" t="s">
        <v>34</v>
      </c>
      <c r="B131" s="8" t="s">
        <v>292</v>
      </c>
      <c r="C131" s="8">
        <v>2013</v>
      </c>
      <c r="D131" s="12" t="s">
        <v>5</v>
      </c>
      <c r="E131" s="12" t="s">
        <v>22</v>
      </c>
      <c r="F131" s="8">
        <v>82.6496396272168</v>
      </c>
    </row>
    <row r="132" spans="1:6" ht="13" hidden="1">
      <c r="A132" s="12" t="s">
        <v>35</v>
      </c>
      <c r="B132" s="8" t="s">
        <v>293</v>
      </c>
      <c r="C132" s="8">
        <v>2013</v>
      </c>
      <c r="D132" s="12" t="s">
        <v>5</v>
      </c>
      <c r="E132" s="12" t="s">
        <v>22</v>
      </c>
      <c r="F132" s="8">
        <v>81.404387666110495</v>
      </c>
    </row>
    <row r="133" spans="1:6" ht="13">
      <c r="A133" s="12" t="s">
        <v>3</v>
      </c>
      <c r="B133" s="8" t="s">
        <v>261</v>
      </c>
      <c r="C133" s="8">
        <v>2013</v>
      </c>
      <c r="D133" s="12" t="s">
        <v>5</v>
      </c>
      <c r="E133" s="12" t="s">
        <v>22</v>
      </c>
      <c r="F133" s="8">
        <v>82.393748743013106</v>
      </c>
    </row>
    <row r="134" spans="1:6" ht="13" hidden="1">
      <c r="A134" s="12" t="s">
        <v>4</v>
      </c>
      <c r="B134" s="8" t="s">
        <v>262</v>
      </c>
      <c r="C134" s="8">
        <v>2014</v>
      </c>
      <c r="D134" s="12" t="s">
        <v>5</v>
      </c>
      <c r="E134" s="12" t="s">
        <v>22</v>
      </c>
      <c r="F134" s="8">
        <v>76.396042450231207</v>
      </c>
    </row>
    <row r="135" spans="1:6" ht="13" hidden="1">
      <c r="A135" s="12" t="s">
        <v>5</v>
      </c>
      <c r="B135" s="8" t="s">
        <v>263</v>
      </c>
      <c r="C135" s="8">
        <v>2014</v>
      </c>
      <c r="D135" s="12" t="s">
        <v>5</v>
      </c>
      <c r="E135" s="12" t="s">
        <v>22</v>
      </c>
      <c r="F135" s="8">
        <v>79.536455146530699</v>
      </c>
    </row>
    <row r="136" spans="1:6" ht="13" hidden="1">
      <c r="A136" s="12" t="s">
        <v>6</v>
      </c>
      <c r="B136" s="8" t="s">
        <v>264</v>
      </c>
      <c r="C136" s="8">
        <v>2014</v>
      </c>
      <c r="D136" s="12" t="s">
        <v>5</v>
      </c>
      <c r="E136" s="12" t="s">
        <v>22</v>
      </c>
      <c r="F136" s="8">
        <v>79.220997479116207</v>
      </c>
    </row>
    <row r="137" spans="1:6" ht="13" hidden="1">
      <c r="A137" s="12" t="s">
        <v>7</v>
      </c>
      <c r="B137" s="8" t="s">
        <v>265</v>
      </c>
      <c r="C137" s="8">
        <v>2014</v>
      </c>
      <c r="D137" s="12" t="s">
        <v>5</v>
      </c>
      <c r="E137" s="12" t="s">
        <v>22</v>
      </c>
      <c r="F137" s="8">
        <v>78.813590999140303</v>
      </c>
    </row>
    <row r="138" spans="1:6" ht="13" hidden="1">
      <c r="A138" s="12" t="s">
        <v>10</v>
      </c>
      <c r="B138" s="8" t="s">
        <v>268</v>
      </c>
      <c r="C138" s="8">
        <v>2014</v>
      </c>
      <c r="D138" s="12" t="s">
        <v>5</v>
      </c>
      <c r="E138" s="12" t="s">
        <v>22</v>
      </c>
      <c r="F138" s="8">
        <v>82.980093380026901</v>
      </c>
    </row>
    <row r="139" spans="1:6" ht="13" hidden="1">
      <c r="A139" s="12" t="s">
        <v>11</v>
      </c>
      <c r="B139" s="8" t="s">
        <v>269</v>
      </c>
      <c r="C139" s="8">
        <v>2014</v>
      </c>
      <c r="D139" s="12" t="s">
        <v>5</v>
      </c>
      <c r="E139" s="12" t="s">
        <v>22</v>
      </c>
      <c r="F139" s="8">
        <v>79.193735583520706</v>
      </c>
    </row>
    <row r="140" spans="1:6" ht="13" hidden="1">
      <c r="A140" s="12" t="s">
        <v>8</v>
      </c>
      <c r="B140" s="8" t="s">
        <v>266</v>
      </c>
      <c r="C140" s="8">
        <v>2014</v>
      </c>
      <c r="D140" s="12" t="s">
        <v>5</v>
      </c>
      <c r="E140" s="12" t="s">
        <v>22</v>
      </c>
      <c r="F140" s="8">
        <v>81.144390570063706</v>
      </c>
    </row>
    <row r="141" spans="1:6" ht="13" hidden="1">
      <c r="A141" s="12" t="s">
        <v>9</v>
      </c>
      <c r="B141" s="8" t="s">
        <v>267</v>
      </c>
      <c r="C141" s="8">
        <v>2014</v>
      </c>
      <c r="D141" s="12" t="s">
        <v>5</v>
      </c>
      <c r="E141" s="12" t="s">
        <v>22</v>
      </c>
      <c r="F141" s="8">
        <v>79.532722242460594</v>
      </c>
    </row>
    <row r="142" spans="1:6" ht="13" hidden="1">
      <c r="A142" s="12" t="s">
        <v>12</v>
      </c>
      <c r="B142" s="8" t="s">
        <v>270</v>
      </c>
      <c r="C142" s="8">
        <v>2014</v>
      </c>
      <c r="D142" s="12" t="s">
        <v>5</v>
      </c>
      <c r="E142" s="12" t="s">
        <v>22</v>
      </c>
      <c r="F142" s="8">
        <v>88.112257224443596</v>
      </c>
    </row>
    <row r="143" spans="1:6" ht="13" hidden="1">
      <c r="A143" s="12" t="s">
        <v>13</v>
      </c>
      <c r="B143" s="8" t="s">
        <v>271</v>
      </c>
      <c r="C143" s="8">
        <v>2014</v>
      </c>
      <c r="D143" s="12" t="s">
        <v>5</v>
      </c>
      <c r="E143" s="12" t="s">
        <v>22</v>
      </c>
      <c r="F143" s="8">
        <v>80.094050603080703</v>
      </c>
    </row>
    <row r="144" spans="1:6" ht="13" hidden="1">
      <c r="A144" s="12" t="s">
        <v>14</v>
      </c>
      <c r="B144" s="8" t="s">
        <v>272</v>
      </c>
      <c r="C144" s="8">
        <v>2014</v>
      </c>
      <c r="D144" s="12" t="s">
        <v>5</v>
      </c>
      <c r="E144" s="12" t="s">
        <v>22</v>
      </c>
      <c r="F144" s="8">
        <v>82.134187690859093</v>
      </c>
    </row>
    <row r="145" spans="1:6" ht="13" hidden="1">
      <c r="A145" s="12" t="s">
        <v>15</v>
      </c>
      <c r="B145" s="8" t="s">
        <v>273</v>
      </c>
      <c r="C145" s="8">
        <v>2014</v>
      </c>
      <c r="D145" s="12" t="s">
        <v>5</v>
      </c>
      <c r="E145" s="12" t="s">
        <v>22</v>
      </c>
      <c r="F145" s="8">
        <v>83.1849614299623</v>
      </c>
    </row>
    <row r="146" spans="1:6" ht="13" hidden="1">
      <c r="A146" s="12" t="s">
        <v>16</v>
      </c>
      <c r="B146" s="8" t="s">
        <v>274</v>
      </c>
      <c r="C146" s="8">
        <v>2014</v>
      </c>
      <c r="D146" s="12" t="s">
        <v>5</v>
      </c>
      <c r="E146" s="12" t="s">
        <v>22</v>
      </c>
      <c r="F146" s="8">
        <v>81.612888534669295</v>
      </c>
    </row>
    <row r="147" spans="1:6" ht="13" hidden="1">
      <c r="A147" s="12" t="s">
        <v>17</v>
      </c>
      <c r="B147" s="8" t="s">
        <v>275</v>
      </c>
      <c r="C147" s="8">
        <v>2014</v>
      </c>
      <c r="D147" s="12" t="s">
        <v>5</v>
      </c>
      <c r="E147" s="12" t="s">
        <v>22</v>
      </c>
      <c r="F147" s="8">
        <v>80.584690842261395</v>
      </c>
    </row>
    <row r="148" spans="1:6" ht="13" hidden="1">
      <c r="A148" s="12" t="s">
        <v>18</v>
      </c>
      <c r="B148" s="8" t="s">
        <v>276</v>
      </c>
      <c r="C148" s="8">
        <v>2014</v>
      </c>
      <c r="D148" s="12" t="s">
        <v>5</v>
      </c>
      <c r="E148" s="12" t="s">
        <v>22</v>
      </c>
      <c r="F148" s="8">
        <v>82.503583445746898</v>
      </c>
    </row>
    <row r="149" spans="1:6" ht="13" hidden="1">
      <c r="A149" s="12" t="s">
        <v>19</v>
      </c>
      <c r="B149" s="8" t="s">
        <v>277</v>
      </c>
      <c r="C149" s="8">
        <v>2014</v>
      </c>
      <c r="D149" s="12" t="s">
        <v>5</v>
      </c>
      <c r="E149" s="12" t="s">
        <v>22</v>
      </c>
      <c r="F149" s="8">
        <v>78.775570561066701</v>
      </c>
    </row>
    <row r="150" spans="1:6" ht="13" hidden="1">
      <c r="A150" s="12" t="s">
        <v>20</v>
      </c>
      <c r="B150" s="8" t="s">
        <v>278</v>
      </c>
      <c r="C150" s="8">
        <v>2014</v>
      </c>
      <c r="D150" s="12" t="s">
        <v>5</v>
      </c>
      <c r="E150" s="12" t="s">
        <v>22</v>
      </c>
      <c r="F150" s="8">
        <v>79.951315116950397</v>
      </c>
    </row>
    <row r="151" spans="1:6" ht="13" hidden="1">
      <c r="A151" s="12" t="s">
        <v>21</v>
      </c>
      <c r="B151" s="8" t="s">
        <v>279</v>
      </c>
      <c r="C151" s="8">
        <v>2014</v>
      </c>
      <c r="D151" s="12" t="s">
        <v>5</v>
      </c>
      <c r="E151" s="12" t="s">
        <v>22</v>
      </c>
      <c r="F151" s="8">
        <v>75.8080639786738</v>
      </c>
    </row>
    <row r="152" spans="1:6" ht="13" hidden="1">
      <c r="A152" s="12" t="s">
        <v>22</v>
      </c>
      <c r="B152" s="8" t="s">
        <v>280</v>
      </c>
      <c r="C152" s="8">
        <v>2014</v>
      </c>
      <c r="D152" s="12" t="s">
        <v>5</v>
      </c>
      <c r="E152" s="12" t="s">
        <v>22</v>
      </c>
      <c r="F152" s="8">
        <v>79.474296918080995</v>
      </c>
    </row>
    <row r="153" spans="1:6" ht="13" hidden="1">
      <c r="A153" s="12" t="s">
        <v>23</v>
      </c>
      <c r="B153" s="8" t="s">
        <v>281</v>
      </c>
      <c r="C153" s="8">
        <v>2014</v>
      </c>
      <c r="D153" s="12" t="s">
        <v>5</v>
      </c>
      <c r="E153" s="12" t="s">
        <v>22</v>
      </c>
      <c r="F153" s="8">
        <v>82.7954933360692</v>
      </c>
    </row>
    <row r="154" spans="1:6" ht="13" hidden="1">
      <c r="A154" s="12" t="s">
        <v>24</v>
      </c>
      <c r="B154" s="8" t="s">
        <v>282</v>
      </c>
      <c r="C154" s="8">
        <v>2014</v>
      </c>
      <c r="D154" s="12" t="s">
        <v>5</v>
      </c>
      <c r="E154" s="12" t="s">
        <v>22</v>
      </c>
      <c r="F154" s="8">
        <v>84.084031105904799</v>
      </c>
    </row>
    <row r="155" spans="1:6" ht="13" hidden="1">
      <c r="A155" s="12" t="s">
        <v>25</v>
      </c>
      <c r="B155" s="8" t="s">
        <v>283</v>
      </c>
      <c r="C155" s="8">
        <v>2014</v>
      </c>
      <c r="D155" s="12" t="s">
        <v>5</v>
      </c>
      <c r="E155" s="12" t="s">
        <v>22</v>
      </c>
      <c r="F155" s="8">
        <v>81.349203756101701</v>
      </c>
    </row>
    <row r="156" spans="1:6" ht="13" hidden="1">
      <c r="A156" s="12" t="s">
        <v>26</v>
      </c>
      <c r="B156" s="8" t="s">
        <v>284</v>
      </c>
      <c r="C156" s="8">
        <v>2014</v>
      </c>
      <c r="D156" s="12" t="s">
        <v>5</v>
      </c>
      <c r="E156" s="12" t="s">
        <v>22</v>
      </c>
      <c r="F156" s="8">
        <v>78.892274290510002</v>
      </c>
    </row>
    <row r="157" spans="1:6" ht="13" hidden="1">
      <c r="A157" s="12" t="s">
        <v>27</v>
      </c>
      <c r="B157" s="8" t="s">
        <v>285</v>
      </c>
      <c r="C157" s="8">
        <v>2014</v>
      </c>
      <c r="D157" s="12" t="s">
        <v>5</v>
      </c>
      <c r="E157" s="12" t="s">
        <v>22</v>
      </c>
      <c r="F157" s="8">
        <v>82.726365034125806</v>
      </c>
    </row>
    <row r="158" spans="1:6" ht="13" hidden="1">
      <c r="A158" s="12" t="s">
        <v>28</v>
      </c>
      <c r="B158" s="8" t="s">
        <v>286</v>
      </c>
      <c r="C158" s="8">
        <v>2014</v>
      </c>
      <c r="D158" s="12" t="s">
        <v>5</v>
      </c>
      <c r="E158" s="12" t="s">
        <v>22</v>
      </c>
      <c r="F158" s="8">
        <v>79.297464016449595</v>
      </c>
    </row>
    <row r="159" spans="1:6" ht="13" hidden="1">
      <c r="A159" s="12" t="s">
        <v>29</v>
      </c>
      <c r="B159" s="8" t="s">
        <v>287</v>
      </c>
      <c r="C159" s="8">
        <v>2014</v>
      </c>
      <c r="D159" s="12" t="s">
        <v>5</v>
      </c>
      <c r="E159" s="12" t="s">
        <v>22</v>
      </c>
      <c r="F159" s="8">
        <v>77.305448207926005</v>
      </c>
    </row>
    <row r="160" spans="1:6" ht="13" hidden="1">
      <c r="A160" s="12" t="s">
        <v>30</v>
      </c>
      <c r="B160" s="8" t="s">
        <v>288</v>
      </c>
      <c r="C160" s="8">
        <v>2014</v>
      </c>
      <c r="D160" s="12" t="s">
        <v>5</v>
      </c>
      <c r="E160" s="12" t="s">
        <v>22</v>
      </c>
      <c r="F160" s="8">
        <v>80.069487111173899</v>
      </c>
    </row>
    <row r="161" spans="1:6" ht="13" hidden="1">
      <c r="A161" s="12" t="s">
        <v>31</v>
      </c>
      <c r="B161" s="8" t="s">
        <v>289</v>
      </c>
      <c r="C161" s="8">
        <v>2014</v>
      </c>
      <c r="D161" s="12" t="s">
        <v>5</v>
      </c>
      <c r="E161" s="12" t="s">
        <v>22</v>
      </c>
      <c r="F161" s="8">
        <v>75.937216952834305</v>
      </c>
    </row>
    <row r="162" spans="1:6" ht="13" hidden="1">
      <c r="A162" s="12" t="s">
        <v>32</v>
      </c>
      <c r="B162" s="8" t="s">
        <v>290</v>
      </c>
      <c r="C162" s="8">
        <v>2014</v>
      </c>
      <c r="D162" s="12" t="s">
        <v>5</v>
      </c>
      <c r="E162" s="12" t="s">
        <v>22</v>
      </c>
      <c r="F162" s="8">
        <v>78.904601843159796</v>
      </c>
    </row>
    <row r="163" spans="1:6" ht="13" hidden="1">
      <c r="A163" s="12" t="s">
        <v>33</v>
      </c>
      <c r="B163" s="8" t="s">
        <v>291</v>
      </c>
      <c r="C163" s="8">
        <v>2014</v>
      </c>
      <c r="D163" s="12" t="s">
        <v>5</v>
      </c>
      <c r="E163" s="12" t="s">
        <v>22</v>
      </c>
      <c r="F163" s="8">
        <v>80.092371961915603</v>
      </c>
    </row>
    <row r="164" spans="1:6" ht="13" hidden="1">
      <c r="A164" s="12" t="s">
        <v>34</v>
      </c>
      <c r="B164" s="8" t="s">
        <v>292</v>
      </c>
      <c r="C164" s="8">
        <v>2014</v>
      </c>
      <c r="D164" s="12" t="s">
        <v>5</v>
      </c>
      <c r="E164" s="12" t="s">
        <v>22</v>
      </c>
      <c r="F164" s="8">
        <v>80.974842238681006</v>
      </c>
    </row>
    <row r="165" spans="1:6" ht="13" hidden="1">
      <c r="A165" s="12" t="s">
        <v>35</v>
      </c>
      <c r="B165" s="8" t="s">
        <v>293</v>
      </c>
      <c r="C165" s="8">
        <v>2014</v>
      </c>
      <c r="D165" s="12" t="s">
        <v>5</v>
      </c>
      <c r="E165" s="12" t="s">
        <v>22</v>
      </c>
      <c r="F165" s="8">
        <v>78.737356896743407</v>
      </c>
    </row>
    <row r="166" spans="1:6" ht="13">
      <c r="A166" s="12" t="s">
        <v>3</v>
      </c>
      <c r="B166" s="8" t="s">
        <v>261</v>
      </c>
      <c r="C166" s="8">
        <v>2014</v>
      </c>
      <c r="D166" s="12" t="s">
        <v>5</v>
      </c>
      <c r="E166" s="12" t="s">
        <v>22</v>
      </c>
      <c r="F166" s="8">
        <v>81.265459822353193</v>
      </c>
    </row>
    <row r="167" spans="1:6" ht="13" hidden="1">
      <c r="A167" s="12" t="s">
        <v>4</v>
      </c>
      <c r="B167" s="8" t="s">
        <v>262</v>
      </c>
      <c r="C167" s="8">
        <v>2015</v>
      </c>
      <c r="D167" s="12" t="s">
        <v>5</v>
      </c>
      <c r="E167" s="12" t="s">
        <v>22</v>
      </c>
      <c r="F167" s="8">
        <v>75.324125396681893</v>
      </c>
    </row>
    <row r="168" spans="1:6" ht="13" hidden="1">
      <c r="A168" s="12" t="s">
        <v>5</v>
      </c>
      <c r="B168" s="8" t="s">
        <v>263</v>
      </c>
      <c r="C168" s="8">
        <v>2015</v>
      </c>
      <c r="D168" s="12" t="s">
        <v>5</v>
      </c>
      <c r="E168" s="12" t="s">
        <v>22</v>
      </c>
      <c r="F168" s="8">
        <v>79.679735633931898</v>
      </c>
    </row>
    <row r="169" spans="1:6" ht="13" hidden="1">
      <c r="A169" s="12" t="s">
        <v>6</v>
      </c>
      <c r="B169" s="8" t="s">
        <v>264</v>
      </c>
      <c r="C169" s="8">
        <v>2015</v>
      </c>
      <c r="D169" s="12" t="s">
        <v>5</v>
      </c>
      <c r="E169" s="12" t="s">
        <v>22</v>
      </c>
      <c r="F169" s="8">
        <v>78.356469061856799</v>
      </c>
    </row>
    <row r="170" spans="1:6" ht="13" hidden="1">
      <c r="A170" s="12" t="s">
        <v>7</v>
      </c>
      <c r="B170" s="8" t="s">
        <v>265</v>
      </c>
      <c r="C170" s="8">
        <v>2015</v>
      </c>
      <c r="D170" s="12" t="s">
        <v>5</v>
      </c>
      <c r="E170" s="12" t="s">
        <v>22</v>
      </c>
      <c r="F170" s="8">
        <v>76.560839877852203</v>
      </c>
    </row>
    <row r="171" spans="1:6" ht="13" hidden="1">
      <c r="A171" s="12" t="s">
        <v>10</v>
      </c>
      <c r="B171" s="8" t="s">
        <v>268</v>
      </c>
      <c r="C171" s="8">
        <v>2015</v>
      </c>
      <c r="D171" s="12" t="s">
        <v>5</v>
      </c>
      <c r="E171" s="12" t="s">
        <v>22</v>
      </c>
      <c r="F171" s="8">
        <v>82.984465261931604</v>
      </c>
    </row>
    <row r="172" spans="1:6" ht="13" hidden="1">
      <c r="A172" s="12" t="s">
        <v>11</v>
      </c>
      <c r="B172" s="8" t="s">
        <v>269</v>
      </c>
      <c r="C172" s="8">
        <v>2015</v>
      </c>
      <c r="D172" s="12" t="s">
        <v>5</v>
      </c>
      <c r="E172" s="12" t="s">
        <v>22</v>
      </c>
      <c r="F172" s="8">
        <v>78.891630304272695</v>
      </c>
    </row>
    <row r="173" spans="1:6" ht="13" hidden="1">
      <c r="A173" s="12" t="s">
        <v>8</v>
      </c>
      <c r="B173" s="8" t="s">
        <v>266</v>
      </c>
      <c r="C173" s="8">
        <v>2015</v>
      </c>
      <c r="D173" s="12" t="s">
        <v>5</v>
      </c>
      <c r="E173" s="12" t="s">
        <v>22</v>
      </c>
      <c r="F173" s="8">
        <v>75.6707828127619</v>
      </c>
    </row>
    <row r="174" spans="1:6" ht="13" hidden="1">
      <c r="A174" s="12" t="s">
        <v>9</v>
      </c>
      <c r="B174" s="8" t="s">
        <v>267</v>
      </c>
      <c r="C174" s="8">
        <v>2015</v>
      </c>
      <c r="D174" s="12" t="s">
        <v>5</v>
      </c>
      <c r="E174" s="12" t="s">
        <v>22</v>
      </c>
      <c r="F174" s="8">
        <v>78.861066944994505</v>
      </c>
    </row>
    <row r="175" spans="1:6" ht="13" hidden="1">
      <c r="A175" s="12" t="s">
        <v>12</v>
      </c>
      <c r="B175" s="8" t="s">
        <v>270</v>
      </c>
      <c r="C175" s="8">
        <v>2015</v>
      </c>
      <c r="D175" s="12" t="s">
        <v>5</v>
      </c>
      <c r="E175" s="12" t="s">
        <v>22</v>
      </c>
      <c r="F175" s="8">
        <v>87.075189940783801</v>
      </c>
    </row>
    <row r="176" spans="1:6" ht="13" hidden="1">
      <c r="A176" s="12" t="s">
        <v>13</v>
      </c>
      <c r="B176" s="8" t="s">
        <v>271</v>
      </c>
      <c r="C176" s="8">
        <v>2015</v>
      </c>
      <c r="D176" s="12" t="s">
        <v>5</v>
      </c>
      <c r="E176" s="12" t="s">
        <v>22</v>
      </c>
      <c r="F176" s="8">
        <v>77.441375364682699</v>
      </c>
    </row>
    <row r="177" spans="1:6" ht="13" hidden="1">
      <c r="A177" s="12" t="s">
        <v>14</v>
      </c>
      <c r="B177" s="8" t="s">
        <v>272</v>
      </c>
      <c r="C177" s="8">
        <v>2015</v>
      </c>
      <c r="D177" s="12" t="s">
        <v>5</v>
      </c>
      <c r="E177" s="12" t="s">
        <v>22</v>
      </c>
      <c r="F177" s="8">
        <v>79.010289540879896</v>
      </c>
    </row>
    <row r="178" spans="1:6" ht="13" hidden="1">
      <c r="A178" s="12" t="s">
        <v>15</v>
      </c>
      <c r="B178" s="8" t="s">
        <v>273</v>
      </c>
      <c r="C178" s="8">
        <v>2015</v>
      </c>
      <c r="D178" s="12" t="s">
        <v>5</v>
      </c>
      <c r="E178" s="12" t="s">
        <v>22</v>
      </c>
      <c r="F178" s="8">
        <v>81.843363251782804</v>
      </c>
    </row>
    <row r="179" spans="1:6" ht="13" hidden="1">
      <c r="A179" s="12" t="s">
        <v>16</v>
      </c>
      <c r="B179" s="8" t="s">
        <v>274</v>
      </c>
      <c r="C179" s="8">
        <v>2015</v>
      </c>
      <c r="D179" s="12" t="s">
        <v>5</v>
      </c>
      <c r="E179" s="12" t="s">
        <v>22</v>
      </c>
      <c r="F179" s="8">
        <v>81.033119983283299</v>
      </c>
    </row>
    <row r="180" spans="1:6" ht="13" hidden="1">
      <c r="A180" s="12" t="s">
        <v>17</v>
      </c>
      <c r="B180" s="8" t="s">
        <v>275</v>
      </c>
      <c r="C180" s="8">
        <v>2015</v>
      </c>
      <c r="D180" s="12" t="s">
        <v>5</v>
      </c>
      <c r="E180" s="12" t="s">
        <v>22</v>
      </c>
      <c r="F180" s="8">
        <v>78.993980146220395</v>
      </c>
    </row>
    <row r="181" spans="1:6" ht="13" hidden="1">
      <c r="A181" s="12" t="s">
        <v>18</v>
      </c>
      <c r="B181" s="8" t="s">
        <v>276</v>
      </c>
      <c r="C181" s="8">
        <v>2015</v>
      </c>
      <c r="D181" s="12" t="s">
        <v>5</v>
      </c>
      <c r="E181" s="12" t="s">
        <v>22</v>
      </c>
      <c r="F181" s="8">
        <v>82.616564432801496</v>
      </c>
    </row>
    <row r="182" spans="1:6" ht="13" hidden="1">
      <c r="A182" s="12" t="s">
        <v>19</v>
      </c>
      <c r="B182" s="8" t="s">
        <v>277</v>
      </c>
      <c r="C182" s="8">
        <v>2015</v>
      </c>
      <c r="D182" s="12" t="s">
        <v>5</v>
      </c>
      <c r="E182" s="12" t="s">
        <v>22</v>
      </c>
      <c r="F182" s="8">
        <v>78.185086521827998</v>
      </c>
    </row>
    <row r="183" spans="1:6" ht="13" hidden="1">
      <c r="A183" s="12" t="s">
        <v>20</v>
      </c>
      <c r="B183" s="8" t="s">
        <v>278</v>
      </c>
      <c r="C183" s="8">
        <v>2015</v>
      </c>
      <c r="D183" s="12" t="s">
        <v>5</v>
      </c>
      <c r="E183" s="12" t="s">
        <v>22</v>
      </c>
      <c r="F183" s="8">
        <v>79.275484725208699</v>
      </c>
    </row>
    <row r="184" spans="1:6" ht="13" hidden="1">
      <c r="A184" s="12" t="s">
        <v>21</v>
      </c>
      <c r="B184" s="8" t="s">
        <v>279</v>
      </c>
      <c r="C184" s="8">
        <v>2015</v>
      </c>
      <c r="D184" s="12" t="s">
        <v>5</v>
      </c>
      <c r="E184" s="12" t="s">
        <v>22</v>
      </c>
      <c r="F184" s="8">
        <v>74.970773072806594</v>
      </c>
    </row>
    <row r="185" spans="1:6" ht="13" hidden="1">
      <c r="A185" s="12" t="s">
        <v>22</v>
      </c>
      <c r="B185" s="8" t="s">
        <v>280</v>
      </c>
      <c r="C185" s="8">
        <v>2015</v>
      </c>
      <c r="D185" s="12" t="s">
        <v>5</v>
      </c>
      <c r="E185" s="12" t="s">
        <v>22</v>
      </c>
      <c r="F185" s="8">
        <v>76.933809053761195</v>
      </c>
    </row>
    <row r="186" spans="1:6" ht="13" hidden="1">
      <c r="A186" s="12" t="s">
        <v>23</v>
      </c>
      <c r="B186" s="8" t="s">
        <v>281</v>
      </c>
      <c r="C186" s="8">
        <v>2015</v>
      </c>
      <c r="D186" s="12" t="s">
        <v>5</v>
      </c>
      <c r="E186" s="12" t="s">
        <v>22</v>
      </c>
      <c r="F186" s="8">
        <v>83.253420158762907</v>
      </c>
    </row>
    <row r="187" spans="1:6" ht="13" hidden="1">
      <c r="A187" s="12" t="s">
        <v>24</v>
      </c>
      <c r="B187" s="8" t="s">
        <v>282</v>
      </c>
      <c r="C187" s="8">
        <v>2015</v>
      </c>
      <c r="D187" s="12" t="s">
        <v>5</v>
      </c>
      <c r="E187" s="12" t="s">
        <v>22</v>
      </c>
      <c r="F187" s="8">
        <v>82.3500491642085</v>
      </c>
    </row>
    <row r="188" spans="1:6" ht="13" hidden="1">
      <c r="A188" s="12" t="s">
        <v>25</v>
      </c>
      <c r="B188" s="8" t="s">
        <v>283</v>
      </c>
      <c r="C188" s="8">
        <v>2015</v>
      </c>
      <c r="D188" s="12" t="s">
        <v>5</v>
      </c>
      <c r="E188" s="12" t="s">
        <v>22</v>
      </c>
      <c r="F188" s="8">
        <v>80.644617161245094</v>
      </c>
    </row>
    <row r="189" spans="1:6" ht="13" hidden="1">
      <c r="A189" s="12" t="s">
        <v>26</v>
      </c>
      <c r="B189" s="8" t="s">
        <v>284</v>
      </c>
      <c r="C189" s="8">
        <v>2015</v>
      </c>
      <c r="D189" s="12" t="s">
        <v>5</v>
      </c>
      <c r="E189" s="12" t="s">
        <v>22</v>
      </c>
      <c r="F189" s="8">
        <v>77.989173232775499</v>
      </c>
    </row>
    <row r="190" spans="1:6" ht="13" hidden="1">
      <c r="A190" s="12" t="s">
        <v>27</v>
      </c>
      <c r="B190" s="8" t="s">
        <v>285</v>
      </c>
      <c r="C190" s="8">
        <v>2015</v>
      </c>
      <c r="D190" s="12" t="s">
        <v>5</v>
      </c>
      <c r="E190" s="12" t="s">
        <v>22</v>
      </c>
      <c r="F190" s="8">
        <v>79.377930477914205</v>
      </c>
    </row>
    <row r="191" spans="1:6" ht="13" hidden="1">
      <c r="A191" s="12" t="s">
        <v>28</v>
      </c>
      <c r="B191" s="8" t="s">
        <v>286</v>
      </c>
      <c r="C191" s="8">
        <v>2015</v>
      </c>
      <c r="D191" s="12" t="s">
        <v>5</v>
      </c>
      <c r="E191" s="12" t="s">
        <v>22</v>
      </c>
      <c r="F191" s="8">
        <v>76.808668377530694</v>
      </c>
    </row>
    <row r="192" spans="1:6" ht="13" hidden="1">
      <c r="A192" s="12" t="s">
        <v>29</v>
      </c>
      <c r="B192" s="8" t="s">
        <v>287</v>
      </c>
      <c r="C192" s="8">
        <v>2015</v>
      </c>
      <c r="D192" s="12" t="s">
        <v>5</v>
      </c>
      <c r="E192" s="12" t="s">
        <v>22</v>
      </c>
      <c r="F192" s="8">
        <v>76.206243751639605</v>
      </c>
    </row>
    <row r="193" spans="1:6" ht="13" hidden="1">
      <c r="A193" s="12" t="s">
        <v>30</v>
      </c>
      <c r="B193" s="8" t="s">
        <v>288</v>
      </c>
      <c r="C193" s="8">
        <v>2015</v>
      </c>
      <c r="D193" s="12" t="s">
        <v>5</v>
      </c>
      <c r="E193" s="12" t="s">
        <v>22</v>
      </c>
      <c r="F193" s="8">
        <v>80.099799802790798</v>
      </c>
    </row>
    <row r="194" spans="1:6" ht="13" hidden="1">
      <c r="A194" s="12" t="s">
        <v>31</v>
      </c>
      <c r="B194" s="8" t="s">
        <v>289</v>
      </c>
      <c r="C194" s="8">
        <v>2015</v>
      </c>
      <c r="D194" s="12" t="s">
        <v>5</v>
      </c>
      <c r="E194" s="12" t="s">
        <v>22</v>
      </c>
      <c r="F194" s="8">
        <v>76.165443383809603</v>
      </c>
    </row>
    <row r="195" spans="1:6" ht="13" hidden="1">
      <c r="A195" s="12" t="s">
        <v>32</v>
      </c>
      <c r="B195" s="8" t="s">
        <v>290</v>
      </c>
      <c r="C195" s="8">
        <v>2015</v>
      </c>
      <c r="D195" s="12" t="s">
        <v>5</v>
      </c>
      <c r="E195" s="12" t="s">
        <v>22</v>
      </c>
      <c r="F195" s="8">
        <v>78.552571917980799</v>
      </c>
    </row>
    <row r="196" spans="1:6" ht="13" hidden="1">
      <c r="A196" s="12" t="s">
        <v>33</v>
      </c>
      <c r="B196" s="8" t="s">
        <v>291</v>
      </c>
      <c r="C196" s="8">
        <v>2015</v>
      </c>
      <c r="D196" s="12" t="s">
        <v>5</v>
      </c>
      <c r="E196" s="12" t="s">
        <v>22</v>
      </c>
      <c r="F196" s="8">
        <v>78.331863844910103</v>
      </c>
    </row>
    <row r="197" spans="1:6" ht="13" hidden="1">
      <c r="A197" s="12" t="s">
        <v>34</v>
      </c>
      <c r="B197" s="8" t="s">
        <v>292</v>
      </c>
      <c r="C197" s="8">
        <v>2015</v>
      </c>
      <c r="D197" s="12" t="s">
        <v>5</v>
      </c>
      <c r="E197" s="12" t="s">
        <v>22</v>
      </c>
      <c r="F197" s="8">
        <v>78.592233336248199</v>
      </c>
    </row>
    <row r="198" spans="1:6" ht="13" hidden="1">
      <c r="A198" s="12" t="s">
        <v>35</v>
      </c>
      <c r="B198" s="8" t="s">
        <v>293</v>
      </c>
      <c r="C198" s="8">
        <v>2015</v>
      </c>
      <c r="D198" s="12" t="s">
        <v>5</v>
      </c>
      <c r="E198" s="12" t="s">
        <v>22</v>
      </c>
      <c r="F198" s="8">
        <v>77.978901182452503</v>
      </c>
    </row>
    <row r="199" spans="1:6" ht="13">
      <c r="A199" s="12" t="s">
        <v>3</v>
      </c>
      <c r="B199" s="8" t="s">
        <v>261</v>
      </c>
      <c r="C199" s="8">
        <v>2015</v>
      </c>
      <c r="D199" s="12" t="s">
        <v>5</v>
      </c>
      <c r="E199" s="12" t="s">
        <v>22</v>
      </c>
      <c r="F199" s="8">
        <v>80.084050368613902</v>
      </c>
    </row>
    <row r="200" spans="1:6" ht="13" hidden="1">
      <c r="A200" s="12" t="s">
        <v>4</v>
      </c>
      <c r="B200" s="8" t="s">
        <v>262</v>
      </c>
      <c r="C200" s="8">
        <v>2016</v>
      </c>
      <c r="D200" s="12" t="s">
        <v>5</v>
      </c>
      <c r="E200" s="12" t="s">
        <v>22</v>
      </c>
      <c r="F200" s="8">
        <v>74.588753592497397</v>
      </c>
    </row>
    <row r="201" spans="1:6" ht="13" hidden="1">
      <c r="A201" s="12" t="s">
        <v>5</v>
      </c>
      <c r="B201" s="8" t="s">
        <v>263</v>
      </c>
      <c r="C201" s="8">
        <v>2016</v>
      </c>
      <c r="D201" s="12" t="s">
        <v>5</v>
      </c>
      <c r="E201" s="12" t="s">
        <v>22</v>
      </c>
      <c r="F201" s="8">
        <v>79.574610424336498</v>
      </c>
    </row>
    <row r="202" spans="1:6" ht="13" hidden="1">
      <c r="A202" s="12" t="s">
        <v>6</v>
      </c>
      <c r="B202" s="8" t="s">
        <v>264</v>
      </c>
      <c r="C202" s="8">
        <v>2016</v>
      </c>
      <c r="D202" s="12" t="s">
        <v>5</v>
      </c>
      <c r="E202" s="12" t="s">
        <v>22</v>
      </c>
      <c r="F202" s="8">
        <v>77.898498377014306</v>
      </c>
    </row>
    <row r="203" spans="1:6" ht="13" hidden="1">
      <c r="A203" s="12" t="s">
        <v>7</v>
      </c>
      <c r="B203" s="8" t="s">
        <v>265</v>
      </c>
      <c r="C203" s="8">
        <v>2016</v>
      </c>
      <c r="D203" s="12" t="s">
        <v>5</v>
      </c>
      <c r="E203" s="12" t="s">
        <v>22</v>
      </c>
      <c r="F203" s="8">
        <v>75.564634695943198</v>
      </c>
    </row>
    <row r="204" spans="1:6" ht="13" hidden="1">
      <c r="A204" s="12" t="s">
        <v>10</v>
      </c>
      <c r="B204" s="8" t="s">
        <v>268</v>
      </c>
      <c r="C204" s="8">
        <v>2016</v>
      </c>
      <c r="D204" s="12" t="s">
        <v>5</v>
      </c>
      <c r="E204" s="12" t="s">
        <v>22</v>
      </c>
      <c r="F204" s="8">
        <v>82.766583126248506</v>
      </c>
    </row>
    <row r="205" spans="1:6" ht="13" hidden="1">
      <c r="A205" s="12" t="s">
        <v>11</v>
      </c>
      <c r="B205" s="8" t="s">
        <v>269</v>
      </c>
      <c r="C205" s="8">
        <v>2016</v>
      </c>
      <c r="D205" s="12" t="s">
        <v>5</v>
      </c>
      <c r="E205" s="12" t="s">
        <v>22</v>
      </c>
      <c r="F205" s="8">
        <v>78.918958629872805</v>
      </c>
    </row>
    <row r="206" spans="1:6" ht="13" hidden="1">
      <c r="A206" s="12" t="s">
        <v>12</v>
      </c>
      <c r="B206" s="8" t="s">
        <v>270</v>
      </c>
      <c r="C206" s="8">
        <v>2016</v>
      </c>
      <c r="D206" s="12" t="s">
        <v>5</v>
      </c>
      <c r="E206" s="12" t="s">
        <v>22</v>
      </c>
      <c r="F206" s="8">
        <v>89.452808773935303</v>
      </c>
    </row>
    <row r="207" spans="1:6" ht="13" hidden="1">
      <c r="A207" s="12" t="s">
        <v>8</v>
      </c>
      <c r="B207" s="8" t="s">
        <v>266</v>
      </c>
      <c r="C207" s="8">
        <v>2016</v>
      </c>
      <c r="D207" s="12" t="s">
        <v>5</v>
      </c>
      <c r="E207" s="12" t="s">
        <v>22</v>
      </c>
      <c r="F207" s="8">
        <v>75.239722289662495</v>
      </c>
    </row>
    <row r="208" spans="1:6" ht="13" hidden="1">
      <c r="A208" s="12" t="s">
        <v>9</v>
      </c>
      <c r="B208" s="8" t="s">
        <v>267</v>
      </c>
      <c r="C208" s="8">
        <v>2016</v>
      </c>
      <c r="D208" s="12" t="s">
        <v>5</v>
      </c>
      <c r="E208" s="12" t="s">
        <v>22</v>
      </c>
      <c r="F208" s="8">
        <v>76.1475164138118</v>
      </c>
    </row>
    <row r="209" spans="1:6" ht="13" hidden="1">
      <c r="A209" s="12" t="s">
        <v>13</v>
      </c>
      <c r="B209" s="8" t="s">
        <v>271</v>
      </c>
      <c r="C209" s="8">
        <v>2016</v>
      </c>
      <c r="D209" s="12" t="s">
        <v>5</v>
      </c>
      <c r="E209" s="12" t="s">
        <v>22</v>
      </c>
      <c r="F209" s="8">
        <v>76.830454920193503</v>
      </c>
    </row>
    <row r="210" spans="1:6" ht="13" hidden="1">
      <c r="A210" s="12" t="s">
        <v>14</v>
      </c>
      <c r="B210" s="8" t="s">
        <v>272</v>
      </c>
      <c r="C210" s="8">
        <v>2016</v>
      </c>
      <c r="D210" s="12" t="s">
        <v>5</v>
      </c>
      <c r="E210" s="12" t="s">
        <v>22</v>
      </c>
      <c r="F210" s="8">
        <v>78.061653524315702</v>
      </c>
    </row>
    <row r="211" spans="1:6" ht="13" hidden="1">
      <c r="A211" s="12" t="s">
        <v>15</v>
      </c>
      <c r="B211" s="8" t="s">
        <v>273</v>
      </c>
      <c r="C211" s="8">
        <v>2016</v>
      </c>
      <c r="D211" s="12" t="s">
        <v>5</v>
      </c>
      <c r="E211" s="12" t="s">
        <v>22</v>
      </c>
      <c r="F211" s="8">
        <v>80.943463512661594</v>
      </c>
    </row>
    <row r="212" spans="1:6" ht="13" hidden="1">
      <c r="A212" s="12" t="s">
        <v>16</v>
      </c>
      <c r="B212" s="8" t="s">
        <v>274</v>
      </c>
      <c r="C212" s="8">
        <v>2016</v>
      </c>
      <c r="D212" s="12" t="s">
        <v>5</v>
      </c>
      <c r="E212" s="12" t="s">
        <v>22</v>
      </c>
      <c r="F212" s="8">
        <v>80.642061268710194</v>
      </c>
    </row>
    <row r="213" spans="1:6" ht="13" hidden="1">
      <c r="A213" s="12" t="s">
        <v>17</v>
      </c>
      <c r="B213" s="8" t="s">
        <v>275</v>
      </c>
      <c r="C213" s="8">
        <v>2016</v>
      </c>
      <c r="D213" s="12" t="s">
        <v>5</v>
      </c>
      <c r="E213" s="12" t="s">
        <v>22</v>
      </c>
      <c r="F213" s="8">
        <v>78.210894092241304</v>
      </c>
    </row>
    <row r="214" spans="1:6" ht="13" hidden="1">
      <c r="A214" s="12" t="s">
        <v>18</v>
      </c>
      <c r="B214" s="8" t="s">
        <v>276</v>
      </c>
      <c r="C214" s="8">
        <v>2016</v>
      </c>
      <c r="D214" s="12" t="s">
        <v>5</v>
      </c>
      <c r="E214" s="12" t="s">
        <v>22</v>
      </c>
      <c r="F214" s="8">
        <v>82.689061563905</v>
      </c>
    </row>
    <row r="215" spans="1:6" ht="13" hidden="1">
      <c r="A215" s="12" t="s">
        <v>19</v>
      </c>
      <c r="B215" s="8" t="s">
        <v>277</v>
      </c>
      <c r="C215" s="8">
        <v>2016</v>
      </c>
      <c r="D215" s="12" t="s">
        <v>5</v>
      </c>
      <c r="E215" s="12" t="s">
        <v>22</v>
      </c>
      <c r="F215" s="8">
        <v>77.7253831015191</v>
      </c>
    </row>
    <row r="216" spans="1:6" ht="13" hidden="1">
      <c r="A216" s="12" t="s">
        <v>20</v>
      </c>
      <c r="B216" s="8" t="s">
        <v>278</v>
      </c>
      <c r="C216" s="8">
        <v>2016</v>
      </c>
      <c r="D216" s="12" t="s">
        <v>5</v>
      </c>
      <c r="E216" s="12" t="s">
        <v>22</v>
      </c>
      <c r="F216" s="8">
        <v>78.665304657110397</v>
      </c>
    </row>
    <row r="217" spans="1:6" ht="13" hidden="1">
      <c r="A217" s="12" t="s">
        <v>21</v>
      </c>
      <c r="B217" s="8" t="s">
        <v>279</v>
      </c>
      <c r="C217" s="8">
        <v>2016</v>
      </c>
      <c r="D217" s="12" t="s">
        <v>5</v>
      </c>
      <c r="E217" s="12" t="s">
        <v>22</v>
      </c>
      <c r="F217" s="8">
        <v>74.395492859895498</v>
      </c>
    </row>
    <row r="218" spans="1:6" ht="13" hidden="1">
      <c r="A218" s="12" t="s">
        <v>22</v>
      </c>
      <c r="B218" s="8" t="s">
        <v>280</v>
      </c>
      <c r="C218" s="8">
        <v>2016</v>
      </c>
      <c r="D218" s="12" t="s">
        <v>5</v>
      </c>
      <c r="E218" s="12" t="s">
        <v>22</v>
      </c>
      <c r="F218" s="8">
        <v>76.654858119900894</v>
      </c>
    </row>
    <row r="219" spans="1:6" ht="13" hidden="1">
      <c r="A219" s="12" t="s">
        <v>23</v>
      </c>
      <c r="B219" s="8" t="s">
        <v>281</v>
      </c>
      <c r="C219" s="8">
        <v>2016</v>
      </c>
      <c r="D219" s="12" t="s">
        <v>5</v>
      </c>
      <c r="E219" s="12" t="s">
        <v>22</v>
      </c>
      <c r="F219" s="8">
        <v>83.5965760087646</v>
      </c>
    </row>
    <row r="220" spans="1:6" ht="13" hidden="1">
      <c r="A220" s="12" t="s">
        <v>24</v>
      </c>
      <c r="B220" s="8" t="s">
        <v>282</v>
      </c>
      <c r="C220" s="8">
        <v>2016</v>
      </c>
      <c r="D220" s="12" t="s">
        <v>5</v>
      </c>
      <c r="E220" s="12" t="s">
        <v>22</v>
      </c>
      <c r="F220" s="8">
        <v>80.631314484994903</v>
      </c>
    </row>
    <row r="221" spans="1:6" ht="13" hidden="1">
      <c r="A221" s="12" t="s">
        <v>25</v>
      </c>
      <c r="B221" s="8" t="s">
        <v>283</v>
      </c>
      <c r="C221" s="8">
        <v>2016</v>
      </c>
      <c r="D221" s="12" t="s">
        <v>5</v>
      </c>
      <c r="E221" s="12" t="s">
        <v>22</v>
      </c>
      <c r="F221" s="8">
        <v>80.455433038389899</v>
      </c>
    </row>
    <row r="222" spans="1:6" ht="13" hidden="1">
      <c r="A222" s="12" t="s">
        <v>26</v>
      </c>
      <c r="B222" s="8" t="s">
        <v>284</v>
      </c>
      <c r="C222" s="8">
        <v>2016</v>
      </c>
      <c r="D222" s="12" t="s">
        <v>5</v>
      </c>
      <c r="E222" s="12" t="s">
        <v>22</v>
      </c>
      <c r="F222" s="8">
        <v>78.570349705025194</v>
      </c>
    </row>
    <row r="223" spans="1:6" ht="13" hidden="1">
      <c r="A223" s="12" t="s">
        <v>27</v>
      </c>
      <c r="B223" s="8" t="s">
        <v>285</v>
      </c>
      <c r="C223" s="8">
        <v>2016</v>
      </c>
      <c r="D223" s="12" t="s">
        <v>5</v>
      </c>
      <c r="E223" s="12" t="s">
        <v>22</v>
      </c>
      <c r="F223" s="8">
        <v>77.862949229891598</v>
      </c>
    </row>
    <row r="224" spans="1:6" ht="13" hidden="1">
      <c r="A224" s="12" t="s">
        <v>28</v>
      </c>
      <c r="B224" s="8" t="s">
        <v>286</v>
      </c>
      <c r="C224" s="8">
        <v>2016</v>
      </c>
      <c r="D224" s="12" t="s">
        <v>5</v>
      </c>
      <c r="E224" s="12" t="s">
        <v>22</v>
      </c>
      <c r="F224" s="8">
        <v>75.763638393721806</v>
      </c>
    </row>
    <row r="225" spans="1:6" ht="13" hidden="1">
      <c r="A225" s="12" t="s">
        <v>29</v>
      </c>
      <c r="B225" s="8" t="s">
        <v>287</v>
      </c>
      <c r="C225" s="8">
        <v>2016</v>
      </c>
      <c r="D225" s="12" t="s">
        <v>5</v>
      </c>
      <c r="E225" s="12" t="s">
        <v>22</v>
      </c>
      <c r="F225" s="8">
        <v>75.435010915098204</v>
      </c>
    </row>
    <row r="226" spans="1:6" ht="13" hidden="1">
      <c r="A226" s="12" t="s">
        <v>30</v>
      </c>
      <c r="B226" s="8" t="s">
        <v>288</v>
      </c>
      <c r="C226" s="8">
        <v>2016</v>
      </c>
      <c r="D226" s="12" t="s">
        <v>5</v>
      </c>
      <c r="E226" s="12" t="s">
        <v>22</v>
      </c>
      <c r="F226" s="8">
        <v>80.488288356785603</v>
      </c>
    </row>
    <row r="227" spans="1:6" ht="13" hidden="1">
      <c r="A227" s="12" t="s">
        <v>31</v>
      </c>
      <c r="B227" s="8" t="s">
        <v>289</v>
      </c>
      <c r="C227" s="8">
        <v>2016</v>
      </c>
      <c r="D227" s="12" t="s">
        <v>5</v>
      </c>
      <c r="E227" s="12" t="s">
        <v>22</v>
      </c>
      <c r="F227" s="8">
        <v>75.813906281716996</v>
      </c>
    </row>
    <row r="228" spans="1:6" ht="13" hidden="1">
      <c r="A228" s="12" t="s">
        <v>32</v>
      </c>
      <c r="B228" s="8" t="s">
        <v>290</v>
      </c>
      <c r="C228" s="8">
        <v>2016</v>
      </c>
      <c r="D228" s="12" t="s">
        <v>5</v>
      </c>
      <c r="E228" s="12" t="s">
        <v>22</v>
      </c>
      <c r="F228" s="8">
        <v>78.062328305342305</v>
      </c>
    </row>
    <row r="229" spans="1:6" ht="13" hidden="1">
      <c r="A229" s="12" t="s">
        <v>33</v>
      </c>
      <c r="B229" s="8" t="s">
        <v>291</v>
      </c>
      <c r="C229" s="8">
        <v>2016</v>
      </c>
      <c r="D229" s="12" t="s">
        <v>5</v>
      </c>
      <c r="E229" s="12" t="s">
        <v>22</v>
      </c>
      <c r="F229" s="8">
        <v>76.594860975212001</v>
      </c>
    </row>
    <row r="230" spans="1:6" ht="13" hidden="1">
      <c r="A230" s="12" t="s">
        <v>34</v>
      </c>
      <c r="B230" s="8" t="s">
        <v>292</v>
      </c>
      <c r="C230" s="8">
        <v>2016</v>
      </c>
      <c r="D230" s="12" t="s">
        <v>5</v>
      </c>
      <c r="E230" s="12" t="s">
        <v>22</v>
      </c>
      <c r="F230" s="8">
        <v>77.556955889481301</v>
      </c>
    </row>
    <row r="231" spans="1:6" ht="13" hidden="1">
      <c r="A231" s="12" t="s">
        <v>35</v>
      </c>
      <c r="B231" s="8" t="s">
        <v>293</v>
      </c>
      <c r="C231" s="8">
        <v>2016</v>
      </c>
      <c r="D231" s="12" t="s">
        <v>5</v>
      </c>
      <c r="E231" s="12" t="s">
        <v>22</v>
      </c>
      <c r="F231" s="8">
        <v>77.760387023335198</v>
      </c>
    </row>
    <row r="232" spans="1:6" ht="13">
      <c r="A232" s="12" t="s">
        <v>3</v>
      </c>
      <c r="B232" s="8" t="s">
        <v>261</v>
      </c>
      <c r="C232" s="8">
        <v>2016</v>
      </c>
      <c r="D232" s="12" t="s">
        <v>5</v>
      </c>
      <c r="E232" s="12" t="s">
        <v>22</v>
      </c>
      <c r="F232" s="8">
        <v>79.655181048870404</v>
      </c>
    </row>
    <row r="233" spans="1:6" ht="13" hidden="1">
      <c r="A233" s="12" t="s">
        <v>4</v>
      </c>
      <c r="B233" s="8" t="s">
        <v>262</v>
      </c>
      <c r="C233" s="8">
        <v>2017</v>
      </c>
      <c r="D233" s="12" t="s">
        <v>5</v>
      </c>
      <c r="E233" s="12" t="s">
        <v>22</v>
      </c>
      <c r="F233" s="8">
        <v>74.566542370956398</v>
      </c>
    </row>
    <row r="234" spans="1:6" ht="13" hidden="1">
      <c r="A234" s="12" t="s">
        <v>5</v>
      </c>
      <c r="B234" s="8" t="s">
        <v>263</v>
      </c>
      <c r="C234" s="8">
        <v>2017</v>
      </c>
      <c r="D234" s="12" t="s">
        <v>5</v>
      </c>
      <c r="E234" s="12" t="s">
        <v>22</v>
      </c>
      <c r="F234" s="8">
        <v>80.1223077542043</v>
      </c>
    </row>
    <row r="235" spans="1:6" ht="13" hidden="1">
      <c r="A235" s="12" t="s">
        <v>6</v>
      </c>
      <c r="B235" s="8" t="s">
        <v>264</v>
      </c>
      <c r="C235" s="8">
        <v>2017</v>
      </c>
      <c r="D235" s="12" t="s">
        <v>5</v>
      </c>
      <c r="E235" s="12" t="s">
        <v>22</v>
      </c>
      <c r="F235" s="8">
        <v>77.8990723349891</v>
      </c>
    </row>
    <row r="236" spans="1:6" ht="13" hidden="1">
      <c r="A236" s="12" t="s">
        <v>7</v>
      </c>
      <c r="B236" s="8" t="s">
        <v>265</v>
      </c>
      <c r="C236" s="8">
        <v>2017</v>
      </c>
      <c r="D236" s="12" t="s">
        <v>5</v>
      </c>
      <c r="E236" s="12" t="s">
        <v>22</v>
      </c>
      <c r="F236" s="8">
        <v>74.1951315991884</v>
      </c>
    </row>
    <row r="237" spans="1:6" ht="13" hidden="1">
      <c r="A237" s="12" t="s">
        <v>10</v>
      </c>
      <c r="B237" s="8" t="s">
        <v>268</v>
      </c>
      <c r="C237" s="8">
        <v>2017</v>
      </c>
      <c r="D237" s="12" t="s">
        <v>5</v>
      </c>
      <c r="E237" s="12" t="s">
        <v>22</v>
      </c>
      <c r="F237" s="8">
        <v>81.931044193333506</v>
      </c>
    </row>
    <row r="238" spans="1:6" ht="13" hidden="1">
      <c r="A238" s="12" t="s">
        <v>11</v>
      </c>
      <c r="B238" s="8" t="s">
        <v>269</v>
      </c>
      <c r="C238" s="8">
        <v>2017</v>
      </c>
      <c r="D238" s="12" t="s">
        <v>5</v>
      </c>
      <c r="E238" s="12" t="s">
        <v>22</v>
      </c>
      <c r="F238" s="8">
        <v>78.851102686847995</v>
      </c>
    </row>
    <row r="239" spans="1:6" ht="13" hidden="1">
      <c r="A239" s="12" t="s">
        <v>12</v>
      </c>
      <c r="B239" s="8" t="s">
        <v>270</v>
      </c>
      <c r="C239" s="8">
        <v>2017</v>
      </c>
      <c r="D239" s="12" t="s">
        <v>5</v>
      </c>
      <c r="E239" s="12" t="s">
        <v>22</v>
      </c>
      <c r="F239" s="8">
        <v>89.103514378325301</v>
      </c>
    </row>
    <row r="240" spans="1:6" ht="13" hidden="1">
      <c r="A240" s="12" t="s">
        <v>8</v>
      </c>
      <c r="B240" s="8" t="s">
        <v>266</v>
      </c>
      <c r="C240" s="8">
        <v>2017</v>
      </c>
      <c r="D240" s="12" t="s">
        <v>5</v>
      </c>
      <c r="E240" s="12" t="s">
        <v>22</v>
      </c>
      <c r="F240" s="8">
        <v>74.542432242637602</v>
      </c>
    </row>
    <row r="241" spans="1:6" ht="13" hidden="1">
      <c r="A241" s="12" t="s">
        <v>9</v>
      </c>
      <c r="B241" s="8" t="s">
        <v>267</v>
      </c>
      <c r="C241" s="8">
        <v>2017</v>
      </c>
      <c r="D241" s="12" t="s">
        <v>5</v>
      </c>
      <c r="E241" s="12" t="s">
        <v>22</v>
      </c>
      <c r="F241" s="8">
        <v>74.648238794509993</v>
      </c>
    </row>
    <row r="242" spans="1:6" ht="13" hidden="1">
      <c r="A242" s="12" t="s">
        <v>13</v>
      </c>
      <c r="B242" s="8" t="s">
        <v>271</v>
      </c>
      <c r="C242" s="8">
        <v>2017</v>
      </c>
      <c r="D242" s="12" t="s">
        <v>5</v>
      </c>
      <c r="E242" s="12" t="s">
        <v>22</v>
      </c>
      <c r="F242" s="8">
        <v>76.770442173386201</v>
      </c>
    </row>
    <row r="243" spans="1:6" ht="13" hidden="1">
      <c r="A243" s="12" t="s">
        <v>14</v>
      </c>
      <c r="B243" s="8" t="s">
        <v>272</v>
      </c>
      <c r="C243" s="8">
        <v>2017</v>
      </c>
      <c r="D243" s="12" t="s">
        <v>5</v>
      </c>
      <c r="E243" s="12" t="s">
        <v>22</v>
      </c>
      <c r="F243" s="8">
        <v>77.600012199598495</v>
      </c>
    </row>
    <row r="244" spans="1:6" ht="13" hidden="1">
      <c r="A244" s="12" t="s">
        <v>15</v>
      </c>
      <c r="B244" s="8" t="s">
        <v>273</v>
      </c>
      <c r="C244" s="8">
        <v>2017</v>
      </c>
      <c r="D244" s="12" t="s">
        <v>5</v>
      </c>
      <c r="E244" s="12" t="s">
        <v>22</v>
      </c>
      <c r="F244" s="8">
        <v>79.277660581726806</v>
      </c>
    </row>
    <row r="245" spans="1:6" ht="13" hidden="1">
      <c r="A245" s="12" t="s">
        <v>16</v>
      </c>
      <c r="B245" s="8" t="s">
        <v>274</v>
      </c>
      <c r="C245" s="8">
        <v>2017</v>
      </c>
      <c r="D245" s="12" t="s">
        <v>5</v>
      </c>
      <c r="E245" s="12" t="s">
        <v>22</v>
      </c>
      <c r="F245" s="8">
        <v>80.240298970308999</v>
      </c>
    </row>
    <row r="246" spans="1:6" ht="13" hidden="1">
      <c r="A246" s="12" t="s">
        <v>17</v>
      </c>
      <c r="B246" s="8" t="s">
        <v>275</v>
      </c>
      <c r="C246" s="8">
        <v>2017</v>
      </c>
      <c r="D246" s="12" t="s">
        <v>5</v>
      </c>
      <c r="E246" s="12" t="s">
        <v>22</v>
      </c>
      <c r="F246" s="8">
        <v>78.172526673437901</v>
      </c>
    </row>
    <row r="247" spans="1:6" ht="13" hidden="1">
      <c r="A247" s="12" t="s">
        <v>18</v>
      </c>
      <c r="B247" s="8" t="s">
        <v>276</v>
      </c>
      <c r="C247" s="8">
        <v>2017</v>
      </c>
      <c r="D247" s="12" t="s">
        <v>5</v>
      </c>
      <c r="E247" s="12" t="s">
        <v>22</v>
      </c>
      <c r="F247" s="8">
        <v>82.207088230703704</v>
      </c>
    </row>
    <row r="248" spans="1:6" ht="13" hidden="1">
      <c r="A248" s="12" t="s">
        <v>19</v>
      </c>
      <c r="B248" s="8" t="s">
        <v>277</v>
      </c>
      <c r="C248" s="8">
        <v>2017</v>
      </c>
      <c r="D248" s="12" t="s">
        <v>5</v>
      </c>
      <c r="E248" s="12" t="s">
        <v>22</v>
      </c>
      <c r="F248" s="8">
        <v>77.190974628567602</v>
      </c>
    </row>
    <row r="249" spans="1:6" ht="13" hidden="1">
      <c r="A249" s="12" t="s">
        <v>20</v>
      </c>
      <c r="B249" s="8" t="s">
        <v>278</v>
      </c>
      <c r="C249" s="8">
        <v>2017</v>
      </c>
      <c r="D249" s="12" t="s">
        <v>5</v>
      </c>
      <c r="E249" s="12" t="s">
        <v>22</v>
      </c>
      <c r="F249" s="8">
        <v>78.128451656424403</v>
      </c>
    </row>
    <row r="250" spans="1:6" ht="13" hidden="1">
      <c r="A250" s="12" t="s">
        <v>21</v>
      </c>
      <c r="B250" s="8" t="s">
        <v>279</v>
      </c>
      <c r="C250" s="8">
        <v>2017</v>
      </c>
      <c r="D250" s="12" t="s">
        <v>5</v>
      </c>
      <c r="E250" s="12" t="s">
        <v>22</v>
      </c>
      <c r="F250" s="8">
        <v>73.504911971452501</v>
      </c>
    </row>
    <row r="251" spans="1:6" ht="13" hidden="1">
      <c r="A251" s="12" t="s">
        <v>22</v>
      </c>
      <c r="B251" s="8" t="s">
        <v>280</v>
      </c>
      <c r="C251" s="8">
        <v>2017</v>
      </c>
      <c r="D251" s="12" t="s">
        <v>5</v>
      </c>
      <c r="E251" s="12" t="s">
        <v>22</v>
      </c>
      <c r="F251" s="8">
        <v>77.161890345763396</v>
      </c>
    </row>
    <row r="252" spans="1:6" ht="13" hidden="1">
      <c r="A252" s="12" t="s">
        <v>23</v>
      </c>
      <c r="B252" s="8" t="s">
        <v>281</v>
      </c>
      <c r="C252" s="8">
        <v>2017</v>
      </c>
      <c r="D252" s="12" t="s">
        <v>5</v>
      </c>
      <c r="E252" s="12" t="s">
        <v>22</v>
      </c>
      <c r="F252" s="8">
        <v>83.650393894983495</v>
      </c>
    </row>
    <row r="253" spans="1:6" ht="13" hidden="1">
      <c r="A253" s="12" t="s">
        <v>24</v>
      </c>
      <c r="B253" s="8" t="s">
        <v>282</v>
      </c>
      <c r="C253" s="8">
        <v>2017</v>
      </c>
      <c r="D253" s="12" t="s">
        <v>5</v>
      </c>
      <c r="E253" s="12" t="s">
        <v>22</v>
      </c>
      <c r="F253" s="8">
        <v>79.801601954156794</v>
      </c>
    </row>
    <row r="254" spans="1:6" ht="13" hidden="1">
      <c r="A254" s="12" t="s">
        <v>25</v>
      </c>
      <c r="B254" s="8" t="s">
        <v>283</v>
      </c>
      <c r="C254" s="8">
        <v>2017</v>
      </c>
      <c r="D254" s="12" t="s">
        <v>5</v>
      </c>
      <c r="E254" s="12" t="s">
        <v>22</v>
      </c>
      <c r="F254" s="8">
        <v>80.779570754868303</v>
      </c>
    </row>
    <row r="255" spans="1:6" ht="13" hidden="1">
      <c r="A255" s="12" t="s">
        <v>26</v>
      </c>
      <c r="B255" s="8" t="s">
        <v>284</v>
      </c>
      <c r="C255" s="8">
        <v>2017</v>
      </c>
      <c r="D255" s="12" t="s">
        <v>5</v>
      </c>
      <c r="E255" s="12" t="s">
        <v>22</v>
      </c>
      <c r="F255" s="8">
        <v>80.305190347959197</v>
      </c>
    </row>
    <row r="256" spans="1:6" ht="13" hidden="1">
      <c r="A256" s="12" t="s">
        <v>27</v>
      </c>
      <c r="B256" s="8" t="s">
        <v>285</v>
      </c>
      <c r="C256" s="8">
        <v>2017</v>
      </c>
      <c r="D256" s="12" t="s">
        <v>5</v>
      </c>
      <c r="E256" s="12" t="s">
        <v>22</v>
      </c>
      <c r="F256" s="8">
        <v>77.1144648715063</v>
      </c>
    </row>
    <row r="257" spans="1:6" ht="13" hidden="1">
      <c r="A257" s="12" t="s">
        <v>28</v>
      </c>
      <c r="B257" s="8" t="s">
        <v>286</v>
      </c>
      <c r="C257" s="8">
        <v>2017</v>
      </c>
      <c r="D257" s="12" t="s">
        <v>5</v>
      </c>
      <c r="E257" s="12" t="s">
        <v>22</v>
      </c>
      <c r="F257" s="8">
        <v>75.367373895814396</v>
      </c>
    </row>
    <row r="258" spans="1:6" ht="13" hidden="1">
      <c r="A258" s="12" t="s">
        <v>29</v>
      </c>
      <c r="B258" s="8" t="s">
        <v>287</v>
      </c>
      <c r="C258" s="8">
        <v>2017</v>
      </c>
      <c r="D258" s="12" t="s">
        <v>5</v>
      </c>
      <c r="E258" s="12" t="s">
        <v>22</v>
      </c>
      <c r="F258" s="8">
        <v>75.085853393365696</v>
      </c>
    </row>
    <row r="259" spans="1:6" ht="13" hidden="1">
      <c r="A259" s="12" t="s">
        <v>30</v>
      </c>
      <c r="B259" s="8" t="s">
        <v>288</v>
      </c>
      <c r="C259" s="8">
        <v>2017</v>
      </c>
      <c r="D259" s="12" t="s">
        <v>5</v>
      </c>
      <c r="E259" s="12" t="s">
        <v>22</v>
      </c>
      <c r="F259" s="8">
        <v>79.844684459519797</v>
      </c>
    </row>
    <row r="260" spans="1:6" ht="13" hidden="1">
      <c r="A260" s="12" t="s">
        <v>31</v>
      </c>
      <c r="B260" s="8" t="s">
        <v>289</v>
      </c>
      <c r="C260" s="8">
        <v>2017</v>
      </c>
      <c r="D260" s="12" t="s">
        <v>5</v>
      </c>
      <c r="E260" s="12" t="s">
        <v>22</v>
      </c>
      <c r="F260" s="8">
        <v>75.728066092167595</v>
      </c>
    </row>
    <row r="261" spans="1:6" ht="13" hidden="1">
      <c r="A261" s="12" t="s">
        <v>32</v>
      </c>
      <c r="B261" s="8" t="s">
        <v>290</v>
      </c>
      <c r="C261" s="8">
        <v>2017</v>
      </c>
      <c r="D261" s="12" t="s">
        <v>5</v>
      </c>
      <c r="E261" s="12" t="s">
        <v>22</v>
      </c>
      <c r="F261" s="8">
        <v>77.6099905682741</v>
      </c>
    </row>
    <row r="262" spans="1:6" ht="13" hidden="1">
      <c r="A262" s="12" t="s">
        <v>33</v>
      </c>
      <c r="B262" s="8" t="s">
        <v>291</v>
      </c>
      <c r="C262" s="8">
        <v>2017</v>
      </c>
      <c r="D262" s="12" t="s">
        <v>5</v>
      </c>
      <c r="E262" s="12" t="s">
        <v>22</v>
      </c>
      <c r="F262" s="8">
        <v>74.978938787760995</v>
      </c>
    </row>
    <row r="263" spans="1:6" ht="13" hidden="1">
      <c r="A263" s="12" t="s">
        <v>34</v>
      </c>
      <c r="B263" s="8" t="s">
        <v>292</v>
      </c>
      <c r="C263" s="8">
        <v>2017</v>
      </c>
      <c r="D263" s="12" t="s">
        <v>5</v>
      </c>
      <c r="E263" s="12" t="s">
        <v>22</v>
      </c>
      <c r="F263" s="8">
        <v>77.067374062745301</v>
      </c>
    </row>
    <row r="264" spans="1:6" ht="13" hidden="1">
      <c r="A264" s="12" t="s">
        <v>35</v>
      </c>
      <c r="B264" s="8" t="s">
        <v>293</v>
      </c>
      <c r="C264" s="8">
        <v>2017</v>
      </c>
      <c r="D264" s="12" t="s">
        <v>5</v>
      </c>
      <c r="E264" s="12" t="s">
        <v>22</v>
      </c>
      <c r="F264" s="8">
        <v>78.088120987819906</v>
      </c>
    </row>
    <row r="265" spans="1:6" ht="13">
      <c r="A265" s="12" t="s">
        <v>3</v>
      </c>
      <c r="B265" s="8" t="s">
        <v>261</v>
      </c>
      <c r="C265" s="8">
        <v>2017</v>
      </c>
      <c r="D265" s="12" t="s">
        <v>5</v>
      </c>
      <c r="E265" s="12" t="s">
        <v>22</v>
      </c>
      <c r="F265" s="8">
        <v>79.200487419951401</v>
      </c>
    </row>
    <row r="266" spans="1:6" ht="13" hidden="1">
      <c r="A266" s="12" t="s">
        <v>4</v>
      </c>
      <c r="B266" s="8" t="s">
        <v>262</v>
      </c>
      <c r="C266" s="8">
        <v>2018</v>
      </c>
      <c r="D266" s="12" t="s">
        <v>5</v>
      </c>
      <c r="E266" s="12" t="s">
        <v>22</v>
      </c>
      <c r="F266" s="8">
        <v>74.675035317095407</v>
      </c>
    </row>
    <row r="267" spans="1:6" ht="13" hidden="1">
      <c r="A267" s="12" t="s">
        <v>5</v>
      </c>
      <c r="B267" s="8" t="s">
        <v>263</v>
      </c>
      <c r="C267" s="8">
        <v>2018</v>
      </c>
      <c r="D267" s="12" t="s">
        <v>5</v>
      </c>
      <c r="E267" s="12" t="s">
        <v>22</v>
      </c>
      <c r="F267" s="8">
        <v>80.240823276697299</v>
      </c>
    </row>
    <row r="268" spans="1:6" ht="13" hidden="1">
      <c r="A268" s="12" t="s">
        <v>6</v>
      </c>
      <c r="B268" s="8" t="s">
        <v>264</v>
      </c>
      <c r="C268" s="8">
        <v>2018</v>
      </c>
      <c r="D268" s="12" t="s">
        <v>5</v>
      </c>
      <c r="E268" s="12" t="s">
        <v>22</v>
      </c>
      <c r="F268" s="8">
        <v>77.998075798449307</v>
      </c>
    </row>
    <row r="269" spans="1:6" ht="13" hidden="1">
      <c r="A269" s="12" t="s">
        <v>7</v>
      </c>
      <c r="B269" s="8" t="s">
        <v>265</v>
      </c>
      <c r="C269" s="8">
        <v>2018</v>
      </c>
      <c r="D269" s="12" t="s">
        <v>5</v>
      </c>
      <c r="E269" s="12" t="s">
        <v>22</v>
      </c>
      <c r="F269" s="8">
        <v>72.841996792476095</v>
      </c>
    </row>
    <row r="270" spans="1:6" ht="13" hidden="1">
      <c r="A270" s="12" t="s">
        <v>10</v>
      </c>
      <c r="B270" s="8" t="s">
        <v>268</v>
      </c>
      <c r="C270" s="8">
        <v>2018</v>
      </c>
      <c r="D270" s="12" t="s">
        <v>5</v>
      </c>
      <c r="E270" s="12" t="s">
        <v>22</v>
      </c>
      <c r="F270" s="8">
        <v>81.699868166683203</v>
      </c>
    </row>
    <row r="271" spans="1:6" ht="13" hidden="1">
      <c r="A271" s="12" t="s">
        <v>11</v>
      </c>
      <c r="B271" s="8" t="s">
        <v>269</v>
      </c>
      <c r="C271" s="8">
        <v>2018</v>
      </c>
      <c r="D271" s="12" t="s">
        <v>5</v>
      </c>
      <c r="E271" s="12" t="s">
        <v>22</v>
      </c>
      <c r="F271" s="8">
        <v>78.728468025272605</v>
      </c>
    </row>
    <row r="272" spans="1:6" ht="13" hidden="1">
      <c r="A272" s="12" t="s">
        <v>12</v>
      </c>
      <c r="B272" s="8" t="s">
        <v>270</v>
      </c>
      <c r="C272" s="8">
        <v>2018</v>
      </c>
      <c r="D272" s="12" t="s">
        <v>5</v>
      </c>
      <c r="E272" s="12" t="s">
        <v>22</v>
      </c>
      <c r="F272" s="8">
        <v>89.291475144705501</v>
      </c>
    </row>
    <row r="273" spans="1:6" ht="13" hidden="1">
      <c r="A273" s="12" t="s">
        <v>8</v>
      </c>
      <c r="B273" s="8" t="s">
        <v>266</v>
      </c>
      <c r="C273" s="8">
        <v>2018</v>
      </c>
      <c r="D273" s="12" t="s">
        <v>5</v>
      </c>
      <c r="E273" s="12" t="s">
        <v>22</v>
      </c>
      <c r="F273" s="8">
        <v>74.688075996030094</v>
      </c>
    </row>
    <row r="274" spans="1:6" ht="13" hidden="1">
      <c r="A274" s="12" t="s">
        <v>9</v>
      </c>
      <c r="B274" s="8" t="s">
        <v>267</v>
      </c>
      <c r="C274" s="8">
        <v>2018</v>
      </c>
      <c r="D274" s="12" t="s">
        <v>5</v>
      </c>
      <c r="E274" s="12" t="s">
        <v>22</v>
      </c>
      <c r="F274" s="8">
        <v>73.116271980796</v>
      </c>
    </row>
    <row r="275" spans="1:6" ht="13" hidden="1">
      <c r="A275" s="12" t="s">
        <v>13</v>
      </c>
      <c r="B275" s="8" t="s">
        <v>271</v>
      </c>
      <c r="C275" s="8">
        <v>2018</v>
      </c>
      <c r="D275" s="12" t="s">
        <v>5</v>
      </c>
      <c r="E275" s="12" t="s">
        <v>22</v>
      </c>
      <c r="F275" s="8">
        <v>76.826944117003507</v>
      </c>
    </row>
    <row r="276" spans="1:6" ht="13" hidden="1">
      <c r="A276" s="12" t="s">
        <v>14</v>
      </c>
      <c r="B276" s="8" t="s">
        <v>272</v>
      </c>
      <c r="C276" s="8">
        <v>2018</v>
      </c>
      <c r="D276" s="12" t="s">
        <v>5</v>
      </c>
      <c r="E276" s="12" t="s">
        <v>22</v>
      </c>
      <c r="F276" s="8">
        <v>77.546367822090801</v>
      </c>
    </row>
    <row r="277" spans="1:6" ht="13" hidden="1">
      <c r="A277" s="12" t="s">
        <v>15</v>
      </c>
      <c r="B277" s="8" t="s">
        <v>273</v>
      </c>
      <c r="C277" s="8">
        <v>2018</v>
      </c>
      <c r="D277" s="12" t="s">
        <v>5</v>
      </c>
      <c r="E277" s="12" t="s">
        <v>22</v>
      </c>
      <c r="F277" s="8">
        <v>78.049844567209107</v>
      </c>
    </row>
    <row r="278" spans="1:6" ht="13" hidden="1">
      <c r="A278" s="12" t="s">
        <v>16</v>
      </c>
      <c r="B278" s="8" t="s">
        <v>274</v>
      </c>
      <c r="C278" s="8">
        <v>2018</v>
      </c>
      <c r="D278" s="12" t="s">
        <v>5</v>
      </c>
      <c r="E278" s="12" t="s">
        <v>22</v>
      </c>
      <c r="F278" s="8">
        <v>79.926273913456697</v>
      </c>
    </row>
    <row r="279" spans="1:6" ht="13" hidden="1">
      <c r="A279" s="12" t="s">
        <v>17</v>
      </c>
      <c r="B279" s="8" t="s">
        <v>275</v>
      </c>
      <c r="C279" s="8">
        <v>2018</v>
      </c>
      <c r="D279" s="12" t="s">
        <v>5</v>
      </c>
      <c r="E279" s="12" t="s">
        <v>22</v>
      </c>
      <c r="F279" s="8">
        <v>78.323542557946496</v>
      </c>
    </row>
    <row r="280" spans="1:6" ht="13" hidden="1">
      <c r="A280" s="12" t="s">
        <v>18</v>
      </c>
      <c r="B280" s="8" t="s">
        <v>276</v>
      </c>
      <c r="C280" s="8">
        <v>2018</v>
      </c>
      <c r="D280" s="12" t="s">
        <v>5</v>
      </c>
      <c r="E280" s="12" t="s">
        <v>22</v>
      </c>
      <c r="F280" s="8">
        <v>81.6239240768587</v>
      </c>
    </row>
    <row r="281" spans="1:6" ht="13" hidden="1">
      <c r="A281" s="12" t="s">
        <v>19</v>
      </c>
      <c r="B281" s="8" t="s">
        <v>277</v>
      </c>
      <c r="C281" s="8">
        <v>2018</v>
      </c>
      <c r="D281" s="12" t="s">
        <v>5</v>
      </c>
      <c r="E281" s="12" t="s">
        <v>22</v>
      </c>
      <c r="F281" s="8">
        <v>76.402231986473495</v>
      </c>
    </row>
    <row r="282" spans="1:6" ht="13" hidden="1">
      <c r="A282" s="12" t="s">
        <v>20</v>
      </c>
      <c r="B282" s="8" t="s">
        <v>278</v>
      </c>
      <c r="C282" s="8">
        <v>2018</v>
      </c>
      <c r="D282" s="12" t="s">
        <v>5</v>
      </c>
      <c r="E282" s="12" t="s">
        <v>22</v>
      </c>
      <c r="F282" s="8">
        <v>77.450944012349296</v>
      </c>
    </row>
    <row r="283" spans="1:6" ht="13" hidden="1">
      <c r="A283" s="12" t="s">
        <v>21</v>
      </c>
      <c r="B283" s="8" t="s">
        <v>279</v>
      </c>
      <c r="C283" s="8">
        <v>2018</v>
      </c>
      <c r="D283" s="12" t="s">
        <v>5</v>
      </c>
      <c r="E283" s="12" t="s">
        <v>22</v>
      </c>
      <c r="F283" s="8">
        <v>73.615458320025596</v>
      </c>
    </row>
    <row r="284" spans="1:6" ht="13" hidden="1">
      <c r="A284" s="12" t="s">
        <v>22</v>
      </c>
      <c r="B284" s="8" t="s">
        <v>280</v>
      </c>
      <c r="C284" s="8">
        <v>2018</v>
      </c>
      <c r="D284" s="12" t="s">
        <v>5</v>
      </c>
      <c r="E284" s="12" t="s">
        <v>22</v>
      </c>
      <c r="F284" s="8">
        <v>77.7878255090409</v>
      </c>
    </row>
    <row r="285" spans="1:6" ht="13" hidden="1">
      <c r="A285" s="12" t="s">
        <v>23</v>
      </c>
      <c r="B285" s="8" t="s">
        <v>281</v>
      </c>
      <c r="C285" s="8">
        <v>2018</v>
      </c>
      <c r="D285" s="12" t="s">
        <v>5</v>
      </c>
      <c r="E285" s="12" t="s">
        <v>22</v>
      </c>
      <c r="F285" s="8">
        <v>79.185964242843397</v>
      </c>
    </row>
    <row r="286" spans="1:6" ht="13" hidden="1">
      <c r="A286" s="12" t="s">
        <v>24</v>
      </c>
      <c r="B286" s="8" t="s">
        <v>282</v>
      </c>
      <c r="C286" s="8">
        <v>2018</v>
      </c>
      <c r="D286" s="12" t="s">
        <v>5</v>
      </c>
      <c r="E286" s="12" t="s">
        <v>22</v>
      </c>
      <c r="F286" s="8">
        <v>79.593164230701106</v>
      </c>
    </row>
    <row r="287" spans="1:6" ht="13" hidden="1">
      <c r="A287" s="12" t="s">
        <v>25</v>
      </c>
      <c r="B287" s="8" t="s">
        <v>283</v>
      </c>
      <c r="C287" s="8">
        <v>2018</v>
      </c>
      <c r="D287" s="12" t="s">
        <v>5</v>
      </c>
      <c r="E287" s="12" t="s">
        <v>22</v>
      </c>
      <c r="F287" s="8">
        <v>81.290437959467795</v>
      </c>
    </row>
    <row r="288" spans="1:6" ht="13" hidden="1">
      <c r="A288" s="12" t="s">
        <v>26</v>
      </c>
      <c r="B288" s="8" t="s">
        <v>284</v>
      </c>
      <c r="C288" s="8">
        <v>2018</v>
      </c>
      <c r="D288" s="12" t="s">
        <v>5</v>
      </c>
      <c r="E288" s="12" t="s">
        <v>22</v>
      </c>
      <c r="F288" s="8">
        <v>81.481675073395493</v>
      </c>
    </row>
    <row r="289" spans="1:6" ht="13" hidden="1">
      <c r="A289" s="12" t="s">
        <v>27</v>
      </c>
      <c r="B289" s="8" t="s">
        <v>285</v>
      </c>
      <c r="C289" s="8">
        <v>2018</v>
      </c>
      <c r="D289" s="12" t="s">
        <v>5</v>
      </c>
      <c r="E289" s="12" t="s">
        <v>22</v>
      </c>
      <c r="F289" s="8">
        <v>76.686368440957693</v>
      </c>
    </row>
    <row r="290" spans="1:6" ht="13" hidden="1">
      <c r="A290" s="12" t="s">
        <v>28</v>
      </c>
      <c r="B290" s="8" t="s">
        <v>286</v>
      </c>
      <c r="C290" s="8">
        <v>2018</v>
      </c>
      <c r="D290" s="12" t="s">
        <v>5</v>
      </c>
      <c r="E290" s="12" t="s">
        <v>22</v>
      </c>
      <c r="F290" s="8">
        <v>75.500207842593895</v>
      </c>
    </row>
    <row r="291" spans="1:6" ht="13" hidden="1">
      <c r="A291" s="12" t="s">
        <v>29</v>
      </c>
      <c r="B291" s="8" t="s">
        <v>287</v>
      </c>
      <c r="C291" s="8">
        <v>2018</v>
      </c>
      <c r="D291" s="12" t="s">
        <v>5</v>
      </c>
      <c r="E291" s="12" t="s">
        <v>22</v>
      </c>
      <c r="F291" s="8">
        <v>74.487026458635299</v>
      </c>
    </row>
    <row r="292" spans="1:6" ht="13" hidden="1">
      <c r="A292" s="12" t="s">
        <v>30</v>
      </c>
      <c r="B292" s="8" t="s">
        <v>288</v>
      </c>
      <c r="C292" s="8">
        <v>2018</v>
      </c>
      <c r="D292" s="12" t="s">
        <v>5</v>
      </c>
      <c r="E292" s="12" t="s">
        <v>22</v>
      </c>
      <c r="F292" s="8">
        <v>78.499005481977406</v>
      </c>
    </row>
    <row r="293" spans="1:6" ht="13" hidden="1">
      <c r="A293" s="12" t="s">
        <v>31</v>
      </c>
      <c r="B293" s="8" t="s">
        <v>289</v>
      </c>
      <c r="C293" s="8">
        <v>2018</v>
      </c>
      <c r="D293" s="12" t="s">
        <v>5</v>
      </c>
      <c r="E293" s="12" t="s">
        <v>22</v>
      </c>
      <c r="F293" s="8">
        <v>75.356887797144907</v>
      </c>
    </row>
    <row r="294" spans="1:6" ht="13" hidden="1">
      <c r="A294" s="12" t="s">
        <v>32</v>
      </c>
      <c r="B294" s="8" t="s">
        <v>290</v>
      </c>
      <c r="C294" s="8">
        <v>2018</v>
      </c>
      <c r="D294" s="12" t="s">
        <v>5</v>
      </c>
      <c r="E294" s="12" t="s">
        <v>22</v>
      </c>
      <c r="F294" s="8">
        <v>77.334142701773004</v>
      </c>
    </row>
    <row r="295" spans="1:6" ht="13" hidden="1">
      <c r="A295" s="12" t="s">
        <v>33</v>
      </c>
      <c r="B295" s="8" t="s">
        <v>291</v>
      </c>
      <c r="C295" s="8">
        <v>2018</v>
      </c>
      <c r="D295" s="12" t="s">
        <v>5</v>
      </c>
      <c r="E295" s="12" t="s">
        <v>22</v>
      </c>
      <c r="F295" s="8">
        <v>73.5753947938408</v>
      </c>
    </row>
    <row r="296" spans="1:6" ht="13" hidden="1">
      <c r="A296" s="12" t="s">
        <v>34</v>
      </c>
      <c r="B296" s="8" t="s">
        <v>292</v>
      </c>
      <c r="C296" s="8">
        <v>2018</v>
      </c>
      <c r="D296" s="12" t="s">
        <v>5</v>
      </c>
      <c r="E296" s="12" t="s">
        <v>22</v>
      </c>
      <c r="F296" s="8">
        <v>77.072903629536896</v>
      </c>
    </row>
    <row r="297" spans="1:6" ht="13" hidden="1">
      <c r="A297" s="12" t="s">
        <v>35</v>
      </c>
      <c r="B297" s="8" t="s">
        <v>293</v>
      </c>
      <c r="C297" s="8">
        <v>2018</v>
      </c>
      <c r="D297" s="12" t="s">
        <v>5</v>
      </c>
      <c r="E297" s="12" t="s">
        <v>22</v>
      </c>
      <c r="F297" s="8">
        <v>78.280917474580306</v>
      </c>
    </row>
    <row r="298" spans="1:6" ht="13">
      <c r="A298" s="12" t="s">
        <v>3</v>
      </c>
      <c r="B298" s="8" t="s">
        <v>261</v>
      </c>
      <c r="C298" s="8">
        <v>2018</v>
      </c>
      <c r="D298" s="12" t="s">
        <v>5</v>
      </c>
      <c r="E298" s="12" t="s">
        <v>22</v>
      </c>
      <c r="F298" s="8">
        <v>78.743434819525703</v>
      </c>
    </row>
    <row r="299" spans="1:6" ht="13" hidden="1">
      <c r="A299" s="12" t="s">
        <v>4</v>
      </c>
      <c r="B299" s="8" t="s">
        <v>262</v>
      </c>
      <c r="C299" s="8">
        <v>2019</v>
      </c>
      <c r="D299" s="12" t="s">
        <v>5</v>
      </c>
      <c r="E299" s="12" t="s">
        <v>22</v>
      </c>
      <c r="F299" s="8">
        <v>75.454273376373493</v>
      </c>
    </row>
    <row r="300" spans="1:6" ht="13" hidden="1">
      <c r="A300" s="12" t="s">
        <v>5</v>
      </c>
      <c r="B300" s="8" t="s">
        <v>263</v>
      </c>
      <c r="C300" s="8">
        <v>2019</v>
      </c>
      <c r="D300" s="12" t="s">
        <v>5</v>
      </c>
      <c r="E300" s="12" t="s">
        <v>22</v>
      </c>
      <c r="F300" s="8">
        <v>80.183648679253096</v>
      </c>
    </row>
    <row r="301" spans="1:6" ht="13" hidden="1">
      <c r="A301" s="12" t="s">
        <v>6</v>
      </c>
      <c r="B301" s="8" t="s">
        <v>264</v>
      </c>
      <c r="C301" s="8">
        <v>2019</v>
      </c>
      <c r="D301" s="12" t="s">
        <v>5</v>
      </c>
      <c r="E301" s="12" t="s">
        <v>22</v>
      </c>
      <c r="F301" s="8">
        <v>78.363532933573296</v>
      </c>
    </row>
    <row r="302" spans="1:6" ht="13" hidden="1">
      <c r="A302" s="12" t="s">
        <v>7</v>
      </c>
      <c r="B302" s="8" t="s">
        <v>265</v>
      </c>
      <c r="C302" s="8">
        <v>2019</v>
      </c>
      <c r="D302" s="12" t="s">
        <v>5</v>
      </c>
      <c r="E302" s="12" t="s">
        <v>22</v>
      </c>
      <c r="F302" s="8">
        <v>71.739224106976096</v>
      </c>
    </row>
    <row r="303" spans="1:6" ht="13" hidden="1">
      <c r="A303" s="12" t="s">
        <v>10</v>
      </c>
      <c r="B303" s="8" t="s">
        <v>268</v>
      </c>
      <c r="C303" s="8">
        <v>2019</v>
      </c>
      <c r="D303" s="12" t="s">
        <v>5</v>
      </c>
      <c r="E303" s="12" t="s">
        <v>22</v>
      </c>
      <c r="F303" s="8">
        <v>81.534936501637105</v>
      </c>
    </row>
    <row r="304" spans="1:6" ht="13" hidden="1">
      <c r="A304" s="12" t="s">
        <v>11</v>
      </c>
      <c r="B304" s="8" t="s">
        <v>269</v>
      </c>
      <c r="C304" s="8">
        <v>2019</v>
      </c>
      <c r="D304" s="12" t="s">
        <v>5</v>
      </c>
      <c r="E304" s="12" t="s">
        <v>22</v>
      </c>
      <c r="F304" s="8">
        <v>78.767808607867195</v>
      </c>
    </row>
    <row r="305" spans="1:6" ht="13" hidden="1">
      <c r="A305" s="12" t="s">
        <v>12</v>
      </c>
      <c r="B305" s="8" t="s">
        <v>270</v>
      </c>
      <c r="C305" s="8">
        <v>2019</v>
      </c>
      <c r="D305" s="12" t="s">
        <v>5</v>
      </c>
      <c r="E305" s="12" t="s">
        <v>22</v>
      </c>
      <c r="F305" s="8">
        <v>89.375570287179499</v>
      </c>
    </row>
    <row r="306" spans="1:6" ht="13" hidden="1">
      <c r="A306" s="12" t="s">
        <v>8</v>
      </c>
      <c r="B306" s="8" t="s">
        <v>266</v>
      </c>
      <c r="C306" s="8">
        <v>2019</v>
      </c>
      <c r="D306" s="12" t="s">
        <v>5</v>
      </c>
      <c r="E306" s="12" t="s">
        <v>22</v>
      </c>
      <c r="F306" s="8">
        <v>74.345832625777703</v>
      </c>
    </row>
    <row r="307" spans="1:6" ht="13" hidden="1">
      <c r="A307" s="12" t="s">
        <v>9</v>
      </c>
      <c r="B307" s="8" t="s">
        <v>267</v>
      </c>
      <c r="C307" s="8">
        <v>2019</v>
      </c>
      <c r="D307" s="12" t="s">
        <v>5</v>
      </c>
      <c r="E307" s="12" t="s">
        <v>22</v>
      </c>
      <c r="F307" s="8">
        <v>71.871220139098895</v>
      </c>
    </row>
    <row r="308" spans="1:6" ht="13" hidden="1">
      <c r="A308" s="12" t="s">
        <v>13</v>
      </c>
      <c r="B308" s="8" t="s">
        <v>271</v>
      </c>
      <c r="C308" s="8">
        <v>2019</v>
      </c>
      <c r="D308" s="12" t="s">
        <v>5</v>
      </c>
      <c r="E308" s="12" t="s">
        <v>22</v>
      </c>
      <c r="F308" s="8">
        <v>77.531407766476505</v>
      </c>
    </row>
    <row r="309" spans="1:6" ht="13" hidden="1">
      <c r="A309" s="12" t="s">
        <v>14</v>
      </c>
      <c r="B309" s="8" t="s">
        <v>272</v>
      </c>
      <c r="C309" s="8">
        <v>2019</v>
      </c>
      <c r="D309" s="12" t="s">
        <v>5</v>
      </c>
      <c r="E309" s="12" t="s">
        <v>22</v>
      </c>
      <c r="F309" s="8">
        <v>77.831604945293506</v>
      </c>
    </row>
    <row r="310" spans="1:6" ht="13" hidden="1">
      <c r="A310" s="12" t="s">
        <v>15</v>
      </c>
      <c r="B310" s="8" t="s">
        <v>273</v>
      </c>
      <c r="C310" s="8">
        <v>2019</v>
      </c>
      <c r="D310" s="12" t="s">
        <v>5</v>
      </c>
      <c r="E310" s="12" t="s">
        <v>22</v>
      </c>
      <c r="F310" s="8">
        <v>77.159138084582594</v>
      </c>
    </row>
    <row r="311" spans="1:6" ht="13" hidden="1">
      <c r="A311" s="12" t="s">
        <v>16</v>
      </c>
      <c r="B311" s="8" t="s">
        <v>274</v>
      </c>
      <c r="C311" s="8">
        <v>2019</v>
      </c>
      <c r="D311" s="12" t="s">
        <v>5</v>
      </c>
      <c r="E311" s="12" t="s">
        <v>22</v>
      </c>
      <c r="F311" s="8">
        <v>79.901804328486904</v>
      </c>
    </row>
    <row r="312" spans="1:6" ht="13" hidden="1">
      <c r="A312" s="12" t="s">
        <v>17</v>
      </c>
      <c r="B312" s="8" t="s">
        <v>275</v>
      </c>
      <c r="C312" s="8">
        <v>2019</v>
      </c>
      <c r="D312" s="12" t="s">
        <v>5</v>
      </c>
      <c r="E312" s="12" t="s">
        <v>22</v>
      </c>
      <c r="F312" s="8">
        <v>78.7350323467967</v>
      </c>
    </row>
    <row r="313" spans="1:6" ht="13" hidden="1">
      <c r="A313" s="12" t="s">
        <v>18</v>
      </c>
      <c r="B313" s="8" t="s">
        <v>276</v>
      </c>
      <c r="C313" s="8">
        <v>2019</v>
      </c>
      <c r="D313" s="12" t="s">
        <v>5</v>
      </c>
      <c r="E313" s="12" t="s">
        <v>22</v>
      </c>
      <c r="F313" s="8">
        <v>81.170715116814904</v>
      </c>
    </row>
    <row r="314" spans="1:6" ht="13" hidden="1">
      <c r="A314" s="12" t="s">
        <v>19</v>
      </c>
      <c r="B314" s="8" t="s">
        <v>277</v>
      </c>
      <c r="C314" s="8">
        <v>2019</v>
      </c>
      <c r="D314" s="12" t="s">
        <v>5</v>
      </c>
      <c r="E314" s="12" t="s">
        <v>22</v>
      </c>
      <c r="F314" s="8">
        <v>76.722556187978299</v>
      </c>
    </row>
    <row r="315" spans="1:6" ht="13" hidden="1">
      <c r="A315" s="12" t="s">
        <v>20</v>
      </c>
      <c r="B315" s="8" t="s">
        <v>278</v>
      </c>
      <c r="C315" s="8">
        <v>2019</v>
      </c>
      <c r="D315" s="12" t="s">
        <v>5</v>
      </c>
      <c r="E315" s="12" t="s">
        <v>22</v>
      </c>
      <c r="F315" s="8">
        <v>76.7221890185277</v>
      </c>
    </row>
    <row r="316" spans="1:6" ht="13" hidden="1">
      <c r="A316" s="12" t="s">
        <v>21</v>
      </c>
      <c r="B316" s="8" t="s">
        <v>279</v>
      </c>
      <c r="C316" s="8">
        <v>2019</v>
      </c>
      <c r="D316" s="12" t="s">
        <v>5</v>
      </c>
      <c r="E316" s="12" t="s">
        <v>22</v>
      </c>
      <c r="F316" s="8">
        <v>72.854905145907097</v>
      </c>
    </row>
    <row r="317" spans="1:6" ht="13" hidden="1">
      <c r="A317" s="12" t="s">
        <v>22</v>
      </c>
      <c r="B317" s="8" t="s">
        <v>280</v>
      </c>
      <c r="C317" s="8">
        <v>2019</v>
      </c>
      <c r="D317" s="12" t="s">
        <v>5</v>
      </c>
      <c r="E317" s="12" t="s">
        <v>22</v>
      </c>
      <c r="F317" s="8">
        <v>78.516420228383197</v>
      </c>
    </row>
    <row r="318" spans="1:6" ht="13" hidden="1">
      <c r="A318" s="12" t="s">
        <v>23</v>
      </c>
      <c r="B318" s="8" t="s">
        <v>281</v>
      </c>
      <c r="C318" s="8">
        <v>2019</v>
      </c>
      <c r="D318" s="12" t="s">
        <v>5</v>
      </c>
      <c r="E318" s="12" t="s">
        <v>22</v>
      </c>
      <c r="F318" s="8">
        <v>79.762760201199299</v>
      </c>
    </row>
    <row r="319" spans="1:6" ht="13" hidden="1">
      <c r="A319" s="12" t="s">
        <v>24</v>
      </c>
      <c r="B319" s="8" t="s">
        <v>282</v>
      </c>
      <c r="C319" s="8">
        <v>2019</v>
      </c>
      <c r="D319" s="12" t="s">
        <v>5</v>
      </c>
      <c r="E319" s="12" t="s">
        <v>22</v>
      </c>
      <c r="F319" s="8">
        <v>79.968105397257403</v>
      </c>
    </row>
    <row r="320" spans="1:6" ht="13" hidden="1">
      <c r="A320" s="12" t="s">
        <v>25</v>
      </c>
      <c r="B320" s="8" t="s">
        <v>283</v>
      </c>
      <c r="C320" s="8">
        <v>2019</v>
      </c>
      <c r="D320" s="12" t="s">
        <v>5</v>
      </c>
      <c r="E320" s="12" t="s">
        <v>22</v>
      </c>
      <c r="F320" s="8">
        <v>82.108233320305402</v>
      </c>
    </row>
    <row r="321" spans="1:6" ht="13" hidden="1">
      <c r="A321" s="12" t="s">
        <v>26</v>
      </c>
      <c r="B321" s="8" t="s">
        <v>284</v>
      </c>
      <c r="C321" s="8">
        <v>2019</v>
      </c>
      <c r="D321" s="12" t="s">
        <v>5</v>
      </c>
      <c r="E321" s="12" t="s">
        <v>22</v>
      </c>
      <c r="F321" s="8">
        <v>82.416815326145993</v>
      </c>
    </row>
    <row r="322" spans="1:6" ht="13" hidden="1">
      <c r="A322" s="12" t="s">
        <v>27</v>
      </c>
      <c r="B322" s="8" t="s">
        <v>285</v>
      </c>
      <c r="C322" s="8">
        <v>2019</v>
      </c>
      <c r="D322" s="12" t="s">
        <v>5</v>
      </c>
      <c r="E322" s="12" t="s">
        <v>22</v>
      </c>
      <c r="F322" s="8">
        <v>76.761727503153097</v>
      </c>
    </row>
    <row r="323" spans="1:6" ht="13" hidden="1">
      <c r="A323" s="12" t="s">
        <v>28</v>
      </c>
      <c r="B323" s="8" t="s">
        <v>286</v>
      </c>
      <c r="C323" s="8">
        <v>2019</v>
      </c>
      <c r="D323" s="12" t="s">
        <v>5</v>
      </c>
      <c r="E323" s="12" t="s">
        <v>22</v>
      </c>
      <c r="F323" s="8">
        <v>74.921842288904401</v>
      </c>
    </row>
    <row r="324" spans="1:6" ht="13" hidden="1">
      <c r="A324" s="12" t="s">
        <v>29</v>
      </c>
      <c r="B324" s="8" t="s">
        <v>287</v>
      </c>
      <c r="C324" s="8">
        <v>2019</v>
      </c>
      <c r="D324" s="12" t="s">
        <v>5</v>
      </c>
      <c r="E324" s="12" t="s">
        <v>22</v>
      </c>
      <c r="F324" s="8">
        <v>73.769281708159397</v>
      </c>
    </row>
    <row r="325" spans="1:6" ht="13" hidden="1">
      <c r="A325" s="12" t="s">
        <v>30</v>
      </c>
      <c r="B325" s="8" t="s">
        <v>288</v>
      </c>
      <c r="C325" s="8">
        <v>2019</v>
      </c>
      <c r="D325" s="12" t="s">
        <v>5</v>
      </c>
      <c r="E325" s="12" t="s">
        <v>22</v>
      </c>
      <c r="F325" s="8">
        <v>77.608525174832707</v>
      </c>
    </row>
    <row r="326" spans="1:6" ht="13" hidden="1">
      <c r="A326" s="12" t="s">
        <v>31</v>
      </c>
      <c r="B326" s="8" t="s">
        <v>289</v>
      </c>
      <c r="C326" s="8">
        <v>2019</v>
      </c>
      <c r="D326" s="12" t="s">
        <v>5</v>
      </c>
      <c r="E326" s="12" t="s">
        <v>22</v>
      </c>
      <c r="F326" s="8">
        <v>74.9812900786211</v>
      </c>
    </row>
    <row r="327" spans="1:6" ht="13" hidden="1">
      <c r="A327" s="12" t="s">
        <v>32</v>
      </c>
      <c r="B327" s="8" t="s">
        <v>290</v>
      </c>
      <c r="C327" s="8">
        <v>2019</v>
      </c>
      <c r="D327" s="12" t="s">
        <v>5</v>
      </c>
      <c r="E327" s="12" t="s">
        <v>22</v>
      </c>
      <c r="F327" s="8">
        <v>77.875181363447297</v>
      </c>
    </row>
    <row r="328" spans="1:6" ht="13" hidden="1">
      <c r="A328" s="12" t="s">
        <v>33</v>
      </c>
      <c r="B328" s="8" t="s">
        <v>291</v>
      </c>
      <c r="C328" s="8">
        <v>2019</v>
      </c>
      <c r="D328" s="12" t="s">
        <v>5</v>
      </c>
      <c r="E328" s="12" t="s">
        <v>22</v>
      </c>
      <c r="F328" s="8">
        <v>72.885141016376494</v>
      </c>
    </row>
    <row r="329" spans="1:6" ht="13" hidden="1">
      <c r="A329" s="12" t="s">
        <v>34</v>
      </c>
      <c r="B329" s="8" t="s">
        <v>292</v>
      </c>
      <c r="C329" s="8">
        <v>2019</v>
      </c>
      <c r="D329" s="12" t="s">
        <v>5</v>
      </c>
      <c r="E329" s="12" t="s">
        <v>22</v>
      </c>
      <c r="F329" s="8">
        <v>77.323201607227006</v>
      </c>
    </row>
    <row r="330" spans="1:6" ht="13" hidden="1">
      <c r="A330" s="12" t="s">
        <v>35</v>
      </c>
      <c r="B330" s="8" t="s">
        <v>293</v>
      </c>
      <c r="C330" s="8">
        <v>2019</v>
      </c>
      <c r="D330" s="12" t="s">
        <v>5</v>
      </c>
      <c r="E330" s="12" t="s">
        <v>22</v>
      </c>
      <c r="F330" s="8">
        <v>78.178911347643407</v>
      </c>
    </row>
    <row r="331" spans="1:6" ht="13">
      <c r="A331" s="12" t="s">
        <v>3</v>
      </c>
      <c r="B331" s="8" t="s">
        <v>261</v>
      </c>
      <c r="C331" s="8">
        <v>2019</v>
      </c>
      <c r="D331" s="12" t="s">
        <v>5</v>
      </c>
      <c r="E331" s="12" t="s">
        <v>22</v>
      </c>
      <c r="F331" s="8">
        <v>78.6744356082244</v>
      </c>
    </row>
    <row r="332" spans="1:6" ht="13" hidden="1">
      <c r="A332" s="12" t="s">
        <v>4</v>
      </c>
      <c r="B332" s="8" t="s">
        <v>262</v>
      </c>
      <c r="C332" s="8">
        <v>2020</v>
      </c>
      <c r="D332" s="12" t="s">
        <v>5</v>
      </c>
      <c r="E332" s="12" t="s">
        <v>22</v>
      </c>
      <c r="F332" s="8">
        <v>76.238792894111597</v>
      </c>
    </row>
    <row r="333" spans="1:6" ht="13" hidden="1">
      <c r="A333" s="12" t="s">
        <v>5</v>
      </c>
      <c r="B333" s="8" t="s">
        <v>263</v>
      </c>
      <c r="C333" s="8">
        <v>2020</v>
      </c>
      <c r="D333" s="12" t="s">
        <v>5</v>
      </c>
      <c r="E333" s="12" t="s">
        <v>22</v>
      </c>
      <c r="F333" s="8">
        <v>80.186337445853596</v>
      </c>
    </row>
    <row r="334" spans="1:6" ht="13" hidden="1">
      <c r="A334" s="12" t="s">
        <v>6</v>
      </c>
      <c r="B334" s="8" t="s">
        <v>264</v>
      </c>
      <c r="C334" s="8">
        <v>2020</v>
      </c>
      <c r="D334" s="12" t="s">
        <v>5</v>
      </c>
      <c r="E334" s="12" t="s">
        <v>22</v>
      </c>
      <c r="F334" s="8">
        <v>78.937087679209796</v>
      </c>
    </row>
    <row r="335" spans="1:6" ht="13" hidden="1">
      <c r="A335" s="12" t="s">
        <v>7</v>
      </c>
      <c r="B335" s="8" t="s">
        <v>265</v>
      </c>
      <c r="C335" s="8">
        <v>2020</v>
      </c>
      <c r="D335" s="12" t="s">
        <v>5</v>
      </c>
      <c r="E335" s="12" t="s">
        <v>22</v>
      </c>
      <c r="F335" s="8">
        <v>71.351374381333102</v>
      </c>
    </row>
    <row r="336" spans="1:6" ht="13" hidden="1">
      <c r="A336" s="12" t="s">
        <v>10</v>
      </c>
      <c r="B336" s="8" t="s">
        <v>268</v>
      </c>
      <c r="C336" s="8">
        <v>2020</v>
      </c>
      <c r="D336" s="12" t="s">
        <v>5</v>
      </c>
      <c r="E336" s="12" t="s">
        <v>22</v>
      </c>
      <c r="F336" s="8">
        <v>81.641391651199697</v>
      </c>
    </row>
    <row r="337" spans="1:6" ht="13" hidden="1">
      <c r="A337" s="12" t="s">
        <v>11</v>
      </c>
      <c r="B337" s="8" t="s">
        <v>269</v>
      </c>
      <c r="C337" s="8">
        <v>2020</v>
      </c>
      <c r="D337" s="12" t="s">
        <v>5</v>
      </c>
      <c r="E337" s="12" t="s">
        <v>22</v>
      </c>
      <c r="F337" s="8">
        <v>78.6143768737019</v>
      </c>
    </row>
    <row r="338" spans="1:6" ht="13" hidden="1">
      <c r="A338" s="12" t="s">
        <v>12</v>
      </c>
      <c r="B338" s="8" t="s">
        <v>270</v>
      </c>
      <c r="C338" s="8">
        <v>2020</v>
      </c>
      <c r="D338" s="12" t="s">
        <v>5</v>
      </c>
      <c r="E338" s="12" t="s">
        <v>22</v>
      </c>
      <c r="F338" s="8">
        <v>90.055908757622902</v>
      </c>
    </row>
    <row r="339" spans="1:6" ht="13" hidden="1">
      <c r="A339" s="12" t="s">
        <v>8</v>
      </c>
      <c r="B339" s="8" t="s">
        <v>266</v>
      </c>
      <c r="C339" s="8">
        <v>2020</v>
      </c>
      <c r="D339" s="12" t="s">
        <v>5</v>
      </c>
      <c r="E339" s="12" t="s">
        <v>22</v>
      </c>
      <c r="F339" s="8">
        <v>74.208919369721798</v>
      </c>
    </row>
    <row r="340" spans="1:6" ht="13" hidden="1">
      <c r="A340" s="12" t="s">
        <v>9</v>
      </c>
      <c r="B340" s="8" t="s">
        <v>267</v>
      </c>
      <c r="C340" s="8">
        <v>2020</v>
      </c>
      <c r="D340" s="12" t="s">
        <v>5</v>
      </c>
      <c r="E340" s="12" t="s">
        <v>22</v>
      </c>
      <c r="F340" s="8">
        <v>71.014438437538104</v>
      </c>
    </row>
    <row r="341" spans="1:6" ht="13" hidden="1">
      <c r="A341" s="12" t="s">
        <v>13</v>
      </c>
      <c r="B341" s="8" t="s">
        <v>271</v>
      </c>
      <c r="C341" s="8">
        <v>2020</v>
      </c>
      <c r="D341" s="12" t="s">
        <v>5</v>
      </c>
      <c r="E341" s="12" t="s">
        <v>22</v>
      </c>
      <c r="F341" s="8">
        <v>77.848210724710299</v>
      </c>
    </row>
    <row r="342" spans="1:6" ht="13" hidden="1">
      <c r="A342" s="12" t="s">
        <v>14</v>
      </c>
      <c r="B342" s="8" t="s">
        <v>272</v>
      </c>
      <c r="C342" s="8">
        <v>2020</v>
      </c>
      <c r="D342" s="12" t="s">
        <v>5</v>
      </c>
      <c r="E342" s="12" t="s">
        <v>22</v>
      </c>
      <c r="F342" s="8">
        <v>77.530271275302695</v>
      </c>
    </row>
    <row r="343" spans="1:6" ht="13" hidden="1">
      <c r="A343" s="12" t="s">
        <v>15</v>
      </c>
      <c r="B343" s="8" t="s">
        <v>273</v>
      </c>
      <c r="C343" s="8">
        <v>2020</v>
      </c>
      <c r="D343" s="12" t="s">
        <v>5</v>
      </c>
      <c r="E343" s="12" t="s">
        <v>22</v>
      </c>
      <c r="F343" s="8">
        <v>76.846209371247696</v>
      </c>
    </row>
    <row r="344" spans="1:6" ht="13" hidden="1">
      <c r="A344" s="12" t="s">
        <v>16</v>
      </c>
      <c r="B344" s="8" t="s">
        <v>274</v>
      </c>
      <c r="C344" s="8">
        <v>2020</v>
      </c>
      <c r="D344" s="12" t="s">
        <v>5</v>
      </c>
      <c r="E344" s="12" t="s">
        <v>22</v>
      </c>
      <c r="F344" s="8">
        <v>79.164571185204295</v>
      </c>
    </row>
    <row r="345" spans="1:6" ht="13" hidden="1">
      <c r="A345" s="12" t="s">
        <v>17</v>
      </c>
      <c r="B345" s="8" t="s">
        <v>275</v>
      </c>
      <c r="C345" s="8">
        <v>2020</v>
      </c>
      <c r="D345" s="12" t="s">
        <v>5</v>
      </c>
      <c r="E345" s="12" t="s">
        <v>22</v>
      </c>
      <c r="F345" s="8">
        <v>78.831865660503396</v>
      </c>
    </row>
    <row r="346" spans="1:6" ht="13" hidden="1">
      <c r="A346" s="12" t="s">
        <v>18</v>
      </c>
      <c r="B346" s="8" t="s">
        <v>276</v>
      </c>
      <c r="C346" s="8">
        <v>2020</v>
      </c>
      <c r="D346" s="12" t="s">
        <v>5</v>
      </c>
      <c r="E346" s="12" t="s">
        <v>22</v>
      </c>
      <c r="F346" s="8">
        <v>80.073582302000403</v>
      </c>
    </row>
    <row r="347" spans="1:6" ht="13" hidden="1">
      <c r="A347" s="12" t="s">
        <v>19</v>
      </c>
      <c r="B347" s="8" t="s">
        <v>277</v>
      </c>
      <c r="C347" s="8">
        <v>2020</v>
      </c>
      <c r="D347" s="12" t="s">
        <v>5</v>
      </c>
      <c r="E347" s="12" t="s">
        <v>22</v>
      </c>
      <c r="F347" s="8">
        <v>75.819773616468694</v>
      </c>
    </row>
    <row r="348" spans="1:6" ht="13" hidden="1">
      <c r="A348" s="12" t="s">
        <v>20</v>
      </c>
      <c r="B348" s="8" t="s">
        <v>278</v>
      </c>
      <c r="C348" s="8">
        <v>2020</v>
      </c>
      <c r="D348" s="12" t="s">
        <v>5</v>
      </c>
      <c r="E348" s="12" t="s">
        <v>22</v>
      </c>
      <c r="F348" s="8">
        <v>76.010165655666199</v>
      </c>
    </row>
    <row r="349" spans="1:6" ht="13" hidden="1">
      <c r="A349" s="12" t="s">
        <v>21</v>
      </c>
      <c r="B349" s="8" t="s">
        <v>279</v>
      </c>
      <c r="C349" s="8">
        <v>2020</v>
      </c>
      <c r="D349" s="12" t="s">
        <v>5</v>
      </c>
      <c r="E349" s="12" t="s">
        <v>22</v>
      </c>
      <c r="F349" s="8">
        <v>72.832895851416495</v>
      </c>
    </row>
    <row r="350" spans="1:6" ht="13" hidden="1">
      <c r="A350" s="12" t="s">
        <v>22</v>
      </c>
      <c r="B350" s="8" t="s">
        <v>280</v>
      </c>
      <c r="C350" s="8">
        <v>2020</v>
      </c>
      <c r="D350" s="12" t="s">
        <v>5</v>
      </c>
      <c r="E350" s="12" t="s">
        <v>22</v>
      </c>
      <c r="F350" s="8">
        <v>78.871465012944597</v>
      </c>
    </row>
    <row r="351" spans="1:6" ht="13" hidden="1">
      <c r="A351" s="12" t="s">
        <v>23</v>
      </c>
      <c r="B351" s="8" t="s">
        <v>281</v>
      </c>
      <c r="C351" s="8">
        <v>2020</v>
      </c>
      <c r="D351" s="12" t="s">
        <v>5</v>
      </c>
      <c r="E351" s="12" t="s">
        <v>22</v>
      </c>
      <c r="F351" s="8">
        <v>75.167884788711007</v>
      </c>
    </row>
    <row r="352" spans="1:6" ht="13" hidden="1">
      <c r="A352" s="12" t="s">
        <v>24</v>
      </c>
      <c r="B352" s="8" t="s">
        <v>282</v>
      </c>
      <c r="C352" s="8">
        <v>2020</v>
      </c>
      <c r="D352" s="12" t="s">
        <v>5</v>
      </c>
      <c r="E352" s="12" t="s">
        <v>22</v>
      </c>
      <c r="F352" s="8">
        <v>79.807642036222404</v>
      </c>
    </row>
    <row r="353" spans="1:6" ht="13" hidden="1">
      <c r="A353" s="12" t="s">
        <v>25</v>
      </c>
      <c r="B353" s="8" t="s">
        <v>283</v>
      </c>
      <c r="C353" s="8">
        <v>2020</v>
      </c>
      <c r="D353" s="12" t="s">
        <v>5</v>
      </c>
      <c r="E353" s="12" t="s">
        <v>22</v>
      </c>
      <c r="F353" s="8">
        <v>81.944865766722302</v>
      </c>
    </row>
    <row r="354" spans="1:6" ht="13" hidden="1">
      <c r="A354" s="12" t="s">
        <v>26</v>
      </c>
      <c r="B354" s="8" t="s">
        <v>284</v>
      </c>
      <c r="C354" s="8">
        <v>2020</v>
      </c>
      <c r="D354" s="12" t="s">
        <v>5</v>
      </c>
      <c r="E354" s="12" t="s">
        <v>22</v>
      </c>
      <c r="F354" s="8">
        <v>82.925790598836599</v>
      </c>
    </row>
    <row r="355" spans="1:6" ht="13" hidden="1">
      <c r="A355" s="12" t="s">
        <v>27</v>
      </c>
      <c r="B355" s="8" t="s">
        <v>285</v>
      </c>
      <c r="C355" s="8">
        <v>2020</v>
      </c>
      <c r="D355" s="12" t="s">
        <v>5</v>
      </c>
      <c r="E355" s="12" t="s">
        <v>22</v>
      </c>
      <c r="F355" s="8">
        <v>76.478907716158503</v>
      </c>
    </row>
    <row r="356" spans="1:6" ht="13" hidden="1">
      <c r="A356" s="12" t="s">
        <v>28</v>
      </c>
      <c r="B356" s="8" t="s">
        <v>286</v>
      </c>
      <c r="C356" s="8">
        <v>2020</v>
      </c>
      <c r="D356" s="12" t="s">
        <v>5</v>
      </c>
      <c r="E356" s="12" t="s">
        <v>22</v>
      </c>
      <c r="F356" s="8">
        <v>75.1139268384687</v>
      </c>
    </row>
    <row r="357" spans="1:6" ht="13" hidden="1">
      <c r="A357" s="12" t="s">
        <v>29</v>
      </c>
      <c r="B357" s="8" t="s">
        <v>287</v>
      </c>
      <c r="C357" s="8">
        <v>2020</v>
      </c>
      <c r="D357" s="12" t="s">
        <v>5</v>
      </c>
      <c r="E357" s="12" t="s">
        <v>22</v>
      </c>
      <c r="F357" s="8">
        <v>73.153418889827194</v>
      </c>
    </row>
    <row r="358" spans="1:6" ht="13" hidden="1">
      <c r="A358" s="12" t="s">
        <v>30</v>
      </c>
      <c r="B358" s="8" t="s">
        <v>288</v>
      </c>
      <c r="C358" s="8">
        <v>2020</v>
      </c>
      <c r="D358" s="12" t="s">
        <v>5</v>
      </c>
      <c r="E358" s="12" t="s">
        <v>22</v>
      </c>
      <c r="F358" s="8">
        <v>77.311196522632898</v>
      </c>
    </row>
    <row r="359" spans="1:6" ht="13" hidden="1">
      <c r="A359" s="12" t="s">
        <v>31</v>
      </c>
      <c r="B359" s="8" t="s">
        <v>289</v>
      </c>
      <c r="C359" s="8">
        <v>2020</v>
      </c>
      <c r="D359" s="12" t="s">
        <v>5</v>
      </c>
      <c r="E359" s="12" t="s">
        <v>22</v>
      </c>
      <c r="F359" s="8">
        <v>74.524273380868095</v>
      </c>
    </row>
    <row r="360" spans="1:6" ht="13" hidden="1">
      <c r="A360" s="12" t="s">
        <v>32</v>
      </c>
      <c r="B360" s="8" t="s">
        <v>290</v>
      </c>
      <c r="C360" s="8">
        <v>2020</v>
      </c>
      <c r="D360" s="12" t="s">
        <v>5</v>
      </c>
      <c r="E360" s="12" t="s">
        <v>22</v>
      </c>
      <c r="F360" s="8">
        <v>77.753647880948606</v>
      </c>
    </row>
    <row r="361" spans="1:6" ht="13" hidden="1">
      <c r="A361" s="12" t="s">
        <v>33</v>
      </c>
      <c r="B361" s="8" t="s">
        <v>291</v>
      </c>
      <c r="C361" s="8">
        <v>2020</v>
      </c>
      <c r="D361" s="12" t="s">
        <v>5</v>
      </c>
      <c r="E361" s="12" t="s">
        <v>22</v>
      </c>
      <c r="F361" s="8">
        <v>71.920234413995203</v>
      </c>
    </row>
    <row r="362" spans="1:6" ht="13" hidden="1">
      <c r="A362" s="12" t="s">
        <v>34</v>
      </c>
      <c r="B362" s="8" t="s">
        <v>292</v>
      </c>
      <c r="C362" s="8">
        <v>2020</v>
      </c>
      <c r="D362" s="12" t="s">
        <v>5</v>
      </c>
      <c r="E362" s="12" t="s">
        <v>22</v>
      </c>
      <c r="F362" s="8">
        <v>78.625278682901694</v>
      </c>
    </row>
    <row r="363" spans="1:6" ht="13" hidden="1">
      <c r="A363" s="12" t="s">
        <v>35</v>
      </c>
      <c r="B363" s="8" t="s">
        <v>293</v>
      </c>
      <c r="C363" s="8">
        <v>2020</v>
      </c>
      <c r="D363" s="12" t="s">
        <v>5</v>
      </c>
      <c r="E363" s="12" t="s">
        <v>22</v>
      </c>
      <c r="F363" s="8">
        <v>78.041810502615604</v>
      </c>
    </row>
    <row r="364" spans="1:6" ht="13">
      <c r="A364" s="12" t="s">
        <v>3</v>
      </c>
      <c r="B364" s="8" t="s">
        <v>261</v>
      </c>
      <c r="C364" s="8">
        <v>2020</v>
      </c>
      <c r="D364" s="12" t="s">
        <v>5</v>
      </c>
      <c r="E364" s="12" t="s">
        <v>22</v>
      </c>
      <c r="F364" s="8">
        <v>78.243958811057993</v>
      </c>
    </row>
  </sheetData>
  <autoFilter ref="A1:F364" xr:uid="{00000000-0009-0000-0000-000014000000}">
    <filterColumn colId="0">
      <filters>
        <filter val="00"/>
      </filters>
    </filterColumn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F364"/>
  <sheetViews>
    <sheetView workbookViewId="0"/>
  </sheetViews>
  <sheetFormatPr baseColWidth="10" defaultColWidth="14.5" defaultRowHeight="15.75" customHeight="1"/>
  <sheetData>
    <row r="1" spans="1:6" ht="15.75" customHeight="1">
      <c r="A1" s="8" t="s">
        <v>1</v>
      </c>
      <c r="B1" s="8" t="s">
        <v>259</v>
      </c>
      <c r="C1" s="8" t="s">
        <v>0</v>
      </c>
      <c r="D1" s="8" t="s">
        <v>36</v>
      </c>
      <c r="E1" s="8" t="s">
        <v>38</v>
      </c>
      <c r="F1" s="8" t="s">
        <v>260</v>
      </c>
    </row>
    <row r="2" spans="1:6" ht="15.75" customHeight="1">
      <c r="A2" s="12" t="s">
        <v>4</v>
      </c>
      <c r="B2" s="8" t="s">
        <v>262</v>
      </c>
      <c r="C2" s="8">
        <v>2010</v>
      </c>
      <c r="D2" s="12" t="s">
        <v>5</v>
      </c>
      <c r="E2" s="12" t="s">
        <v>23</v>
      </c>
      <c r="F2" s="8">
        <v>68.215598449394406</v>
      </c>
    </row>
    <row r="3" spans="1:6" ht="15.75" customHeight="1">
      <c r="A3" s="12" t="s">
        <v>5</v>
      </c>
      <c r="B3" s="8" t="s">
        <v>263</v>
      </c>
      <c r="C3" s="8">
        <v>2010</v>
      </c>
      <c r="D3" s="12" t="s">
        <v>5</v>
      </c>
      <c r="E3" s="12" t="s">
        <v>23</v>
      </c>
      <c r="F3" s="8">
        <v>68.638112357357201</v>
      </c>
    </row>
    <row r="4" spans="1:6" ht="15.75" customHeight="1">
      <c r="A4" s="12" t="s">
        <v>6</v>
      </c>
      <c r="B4" s="8" t="s">
        <v>264</v>
      </c>
      <c r="C4" s="8">
        <v>2010</v>
      </c>
      <c r="D4" s="12" t="s">
        <v>5</v>
      </c>
      <c r="E4" s="12" t="s">
        <v>23</v>
      </c>
      <c r="F4" s="8">
        <v>67.323574762900506</v>
      </c>
    </row>
    <row r="5" spans="1:6" ht="15.75" customHeight="1">
      <c r="A5" s="12" t="s">
        <v>7</v>
      </c>
      <c r="B5" s="8" t="s">
        <v>265</v>
      </c>
      <c r="C5" s="8">
        <v>2010</v>
      </c>
      <c r="D5" s="12" t="s">
        <v>5</v>
      </c>
      <c r="E5" s="12" t="s">
        <v>23</v>
      </c>
      <c r="F5" s="8">
        <v>65.166661602503694</v>
      </c>
    </row>
    <row r="6" spans="1:6" ht="15.75" customHeight="1">
      <c r="A6" s="12" t="s">
        <v>10</v>
      </c>
      <c r="B6" s="8" t="s">
        <v>268</v>
      </c>
      <c r="C6" s="8">
        <v>2010</v>
      </c>
      <c r="D6" s="12" t="s">
        <v>5</v>
      </c>
      <c r="E6" s="12" t="s">
        <v>23</v>
      </c>
      <c r="F6" s="8">
        <v>64.842249374423403</v>
      </c>
    </row>
    <row r="7" spans="1:6" ht="15.75" customHeight="1">
      <c r="A7" s="12" t="s">
        <v>11</v>
      </c>
      <c r="B7" s="8" t="s">
        <v>269</v>
      </c>
      <c r="C7" s="8">
        <v>2010</v>
      </c>
      <c r="D7" s="12" t="s">
        <v>5</v>
      </c>
      <c r="E7" s="12" t="s">
        <v>23</v>
      </c>
      <c r="F7" s="8">
        <v>63.2291092558823</v>
      </c>
    </row>
    <row r="8" spans="1:6" ht="15.75" customHeight="1">
      <c r="A8" s="12" t="s">
        <v>8</v>
      </c>
      <c r="B8" s="8" t="s">
        <v>266</v>
      </c>
      <c r="C8" s="8">
        <v>2010</v>
      </c>
      <c r="D8" s="12" t="s">
        <v>5</v>
      </c>
      <c r="E8" s="12" t="s">
        <v>23</v>
      </c>
      <c r="F8" s="8">
        <v>69.223644909583498</v>
      </c>
    </row>
    <row r="9" spans="1:6" ht="15.75" customHeight="1">
      <c r="A9" s="12" t="s">
        <v>9</v>
      </c>
      <c r="B9" s="8" t="s">
        <v>267</v>
      </c>
      <c r="C9" s="8">
        <v>2010</v>
      </c>
      <c r="D9" s="12" t="s">
        <v>5</v>
      </c>
      <c r="E9" s="12" t="s">
        <v>23</v>
      </c>
      <c r="F9" s="8">
        <v>68.054625514904302</v>
      </c>
    </row>
    <row r="10" spans="1:6" ht="15.75" customHeight="1">
      <c r="A10" s="12" t="s">
        <v>12</v>
      </c>
      <c r="B10" s="8" t="s">
        <v>270</v>
      </c>
      <c r="C10" s="8">
        <v>2010</v>
      </c>
      <c r="D10" s="12" t="s">
        <v>5</v>
      </c>
      <c r="E10" s="12" t="s">
        <v>23</v>
      </c>
      <c r="F10" s="8">
        <v>81.386566427061894</v>
      </c>
    </row>
    <row r="11" spans="1:6" ht="15.75" customHeight="1">
      <c r="A11" s="12" t="s">
        <v>13</v>
      </c>
      <c r="B11" s="8" t="s">
        <v>271</v>
      </c>
      <c r="C11" s="8">
        <v>2010</v>
      </c>
      <c r="D11" s="12" t="s">
        <v>5</v>
      </c>
      <c r="E11" s="12" t="s">
        <v>23</v>
      </c>
      <c r="F11" s="8">
        <v>68.575187030586306</v>
      </c>
    </row>
    <row r="12" spans="1:6" ht="15.75" customHeight="1">
      <c r="A12" s="12" t="s">
        <v>14</v>
      </c>
      <c r="B12" s="8" t="s">
        <v>272</v>
      </c>
      <c r="C12" s="8">
        <v>2010</v>
      </c>
      <c r="D12" s="12" t="s">
        <v>5</v>
      </c>
      <c r="E12" s="12" t="s">
        <v>23</v>
      </c>
      <c r="F12" s="8">
        <v>65.637947289664694</v>
      </c>
    </row>
    <row r="13" spans="1:6" ht="15.75" customHeight="1">
      <c r="A13" s="12" t="s">
        <v>15</v>
      </c>
      <c r="B13" s="8" t="s">
        <v>273</v>
      </c>
      <c r="C13" s="8">
        <v>2010</v>
      </c>
      <c r="D13" s="12" t="s">
        <v>5</v>
      </c>
      <c r="E13" s="12" t="s">
        <v>23</v>
      </c>
      <c r="F13" s="8">
        <v>67.279702280440006</v>
      </c>
    </row>
    <row r="14" spans="1:6" ht="15.75" customHeight="1">
      <c r="A14" s="12" t="s">
        <v>16</v>
      </c>
      <c r="B14" s="8" t="s">
        <v>274</v>
      </c>
      <c r="C14" s="8">
        <v>2010</v>
      </c>
      <c r="D14" s="12" t="s">
        <v>5</v>
      </c>
      <c r="E14" s="12" t="s">
        <v>23</v>
      </c>
      <c r="F14" s="8">
        <v>73.349927883496903</v>
      </c>
    </row>
    <row r="15" spans="1:6" ht="15.75" customHeight="1">
      <c r="A15" s="12" t="s">
        <v>17</v>
      </c>
      <c r="B15" s="8" t="s">
        <v>275</v>
      </c>
      <c r="C15" s="8">
        <v>2010</v>
      </c>
      <c r="D15" s="12" t="s">
        <v>5</v>
      </c>
      <c r="E15" s="12" t="s">
        <v>23</v>
      </c>
      <c r="F15" s="8">
        <v>64.309935310443194</v>
      </c>
    </row>
    <row r="16" spans="1:6" ht="15.75" customHeight="1">
      <c r="A16" s="12" t="s">
        <v>18</v>
      </c>
      <c r="B16" s="8" t="s">
        <v>276</v>
      </c>
      <c r="C16" s="8">
        <v>2010</v>
      </c>
      <c r="D16" s="12" t="s">
        <v>5</v>
      </c>
      <c r="E16" s="12" t="s">
        <v>23</v>
      </c>
      <c r="F16" s="8">
        <v>68.431655448257104</v>
      </c>
    </row>
    <row r="17" spans="1:6" ht="15.75" customHeight="1">
      <c r="A17" s="12" t="s">
        <v>19</v>
      </c>
      <c r="B17" s="8" t="s">
        <v>277</v>
      </c>
      <c r="C17" s="8">
        <v>2010</v>
      </c>
      <c r="D17" s="12" t="s">
        <v>5</v>
      </c>
      <c r="E17" s="12" t="s">
        <v>23</v>
      </c>
      <c r="F17" s="8">
        <v>64.015234462705195</v>
      </c>
    </row>
    <row r="18" spans="1:6" ht="15.75" customHeight="1">
      <c r="A18" s="12" t="s">
        <v>20</v>
      </c>
      <c r="B18" s="8" t="s">
        <v>278</v>
      </c>
      <c r="C18" s="8">
        <v>2010</v>
      </c>
      <c r="D18" s="12" t="s">
        <v>5</v>
      </c>
      <c r="E18" s="12" t="s">
        <v>23</v>
      </c>
      <c r="F18" s="8">
        <v>70.252748285257894</v>
      </c>
    </row>
    <row r="19" spans="1:6" ht="15.75" customHeight="1">
      <c r="A19" s="12" t="s">
        <v>21</v>
      </c>
      <c r="B19" s="8" t="s">
        <v>279</v>
      </c>
      <c r="C19" s="8">
        <v>2010</v>
      </c>
      <c r="D19" s="12" t="s">
        <v>5</v>
      </c>
      <c r="E19" s="12" t="s">
        <v>23</v>
      </c>
      <c r="F19" s="8">
        <v>70.145148968678399</v>
      </c>
    </row>
    <row r="20" spans="1:6" ht="15.75" customHeight="1">
      <c r="A20" s="12" t="s">
        <v>22</v>
      </c>
      <c r="B20" s="8" t="s">
        <v>280</v>
      </c>
      <c r="C20" s="8">
        <v>2010</v>
      </c>
      <c r="D20" s="12" t="s">
        <v>5</v>
      </c>
      <c r="E20" s="12" t="s">
        <v>23</v>
      </c>
      <c r="F20" s="8">
        <v>67.720325336790495</v>
      </c>
    </row>
    <row r="21" spans="1:6" ht="15.75" customHeight="1">
      <c r="A21" s="12" t="s">
        <v>23</v>
      </c>
      <c r="B21" s="8" t="s">
        <v>281</v>
      </c>
      <c r="C21" s="8">
        <v>2010</v>
      </c>
      <c r="D21" s="12" t="s">
        <v>5</v>
      </c>
      <c r="E21" s="12" t="s">
        <v>23</v>
      </c>
      <c r="F21" s="8">
        <v>70.270617767709496</v>
      </c>
    </row>
    <row r="22" spans="1:6" ht="15.75" customHeight="1">
      <c r="A22" s="12" t="s">
        <v>24</v>
      </c>
      <c r="B22" s="8" t="s">
        <v>282</v>
      </c>
      <c r="C22" s="8">
        <v>2010</v>
      </c>
      <c r="D22" s="12" t="s">
        <v>5</v>
      </c>
      <c r="E22" s="12" t="s">
        <v>23</v>
      </c>
      <c r="F22" s="8">
        <v>65.302428130351799</v>
      </c>
    </row>
    <row r="23" spans="1:6" ht="15.75" customHeight="1">
      <c r="A23" s="12" t="s">
        <v>25</v>
      </c>
      <c r="B23" s="8" t="s">
        <v>283</v>
      </c>
      <c r="C23" s="8">
        <v>2010</v>
      </c>
      <c r="D23" s="12" t="s">
        <v>5</v>
      </c>
      <c r="E23" s="12" t="s">
        <v>23</v>
      </c>
      <c r="F23" s="8">
        <v>68.508410007201803</v>
      </c>
    </row>
    <row r="24" spans="1:6" ht="15.75" customHeight="1">
      <c r="A24" s="12" t="s">
        <v>26</v>
      </c>
      <c r="B24" s="8" t="s">
        <v>284</v>
      </c>
      <c r="C24" s="8">
        <v>2010</v>
      </c>
      <c r="D24" s="12" t="s">
        <v>5</v>
      </c>
      <c r="E24" s="12" t="s">
        <v>23</v>
      </c>
      <c r="F24" s="8">
        <v>70.496607182842197</v>
      </c>
    </row>
    <row r="25" spans="1:6" ht="15.75" customHeight="1">
      <c r="A25" s="12" t="s">
        <v>27</v>
      </c>
      <c r="B25" s="8" t="s">
        <v>285</v>
      </c>
      <c r="C25" s="8">
        <v>2010</v>
      </c>
      <c r="D25" s="12" t="s">
        <v>5</v>
      </c>
      <c r="E25" s="12" t="s">
        <v>23</v>
      </c>
      <c r="F25" s="8">
        <v>69.997835408117695</v>
      </c>
    </row>
    <row r="26" spans="1:6" ht="15.75" customHeight="1">
      <c r="A26" s="12" t="s">
        <v>28</v>
      </c>
      <c r="B26" s="8" t="s">
        <v>286</v>
      </c>
      <c r="C26" s="8">
        <v>2010</v>
      </c>
      <c r="D26" s="12" t="s">
        <v>5</v>
      </c>
      <c r="E26" s="12" t="s">
        <v>23</v>
      </c>
      <c r="F26" s="8">
        <v>73.392703587829601</v>
      </c>
    </row>
    <row r="27" spans="1:6" ht="15.75" customHeight="1">
      <c r="A27" s="12" t="s">
        <v>29</v>
      </c>
      <c r="B27" s="8" t="s">
        <v>287</v>
      </c>
      <c r="C27" s="8">
        <v>2010</v>
      </c>
      <c r="D27" s="12" t="s">
        <v>5</v>
      </c>
      <c r="E27" s="12" t="s">
        <v>23</v>
      </c>
      <c r="F27" s="8">
        <v>69.006363381018303</v>
      </c>
    </row>
    <row r="28" spans="1:6" ht="15.75" customHeight="1">
      <c r="A28" s="12" t="s">
        <v>30</v>
      </c>
      <c r="B28" s="8" t="s">
        <v>288</v>
      </c>
      <c r="C28" s="8">
        <v>2010</v>
      </c>
      <c r="D28" s="12" t="s">
        <v>5</v>
      </c>
      <c r="E28" s="12" t="s">
        <v>23</v>
      </c>
      <c r="F28" s="8">
        <v>70.459131355231406</v>
      </c>
    </row>
    <row r="29" spans="1:6" ht="15.75" customHeight="1">
      <c r="A29" s="12" t="s">
        <v>31</v>
      </c>
      <c r="B29" s="8" t="s">
        <v>289</v>
      </c>
      <c r="C29" s="8">
        <v>2010</v>
      </c>
      <c r="D29" s="12" t="s">
        <v>5</v>
      </c>
      <c r="E29" s="12" t="s">
        <v>23</v>
      </c>
      <c r="F29" s="8">
        <v>67.406037702258203</v>
      </c>
    </row>
    <row r="30" spans="1:6" ht="15.75" customHeight="1">
      <c r="A30" s="12" t="s">
        <v>32</v>
      </c>
      <c r="B30" s="8" t="s">
        <v>290</v>
      </c>
      <c r="C30" s="8">
        <v>2010</v>
      </c>
      <c r="D30" s="12" t="s">
        <v>5</v>
      </c>
      <c r="E30" s="12" t="s">
        <v>23</v>
      </c>
      <c r="F30" s="8">
        <v>76.300697494187503</v>
      </c>
    </row>
    <row r="31" spans="1:6" ht="15.75" customHeight="1">
      <c r="A31" s="12" t="s">
        <v>33</v>
      </c>
      <c r="B31" s="8" t="s">
        <v>291</v>
      </c>
      <c r="C31" s="8">
        <v>2010</v>
      </c>
      <c r="D31" s="12" t="s">
        <v>5</v>
      </c>
      <c r="E31" s="12" t="s">
        <v>23</v>
      </c>
      <c r="F31" s="8">
        <v>68.022807061225507</v>
      </c>
    </row>
    <row r="32" spans="1:6" ht="15.75" customHeight="1">
      <c r="A32" s="12" t="s">
        <v>34</v>
      </c>
      <c r="B32" s="8" t="s">
        <v>292</v>
      </c>
      <c r="C32" s="8">
        <v>2010</v>
      </c>
      <c r="D32" s="12" t="s">
        <v>5</v>
      </c>
      <c r="E32" s="12" t="s">
        <v>23</v>
      </c>
      <c r="F32" s="8">
        <v>65.971097998533097</v>
      </c>
    </row>
    <row r="33" spans="1:6" ht="15.75" customHeight="1">
      <c r="A33" s="12" t="s">
        <v>35</v>
      </c>
      <c r="B33" s="8" t="s">
        <v>293</v>
      </c>
      <c r="C33" s="8">
        <v>2010</v>
      </c>
      <c r="D33" s="12" t="s">
        <v>5</v>
      </c>
      <c r="E33" s="12" t="s">
        <v>23</v>
      </c>
      <c r="F33" s="8">
        <v>68.880845235766003</v>
      </c>
    </row>
    <row r="34" spans="1:6" ht="15.75" customHeight="1">
      <c r="A34" s="12" t="s">
        <v>3</v>
      </c>
      <c r="B34" s="8" t="s">
        <v>261</v>
      </c>
      <c r="C34" s="8">
        <v>2010</v>
      </c>
      <c r="D34" s="12" t="s">
        <v>5</v>
      </c>
      <c r="E34" s="12" t="s">
        <v>23</v>
      </c>
      <c r="F34" s="8">
        <v>68.553568176316105</v>
      </c>
    </row>
    <row r="35" spans="1:6" ht="15.75" customHeight="1">
      <c r="A35" s="12" t="s">
        <v>4</v>
      </c>
      <c r="B35" s="8" t="s">
        <v>262</v>
      </c>
      <c r="C35" s="8">
        <v>2011</v>
      </c>
      <c r="D35" s="12" t="s">
        <v>5</v>
      </c>
      <c r="E35" s="12" t="s">
        <v>23</v>
      </c>
      <c r="F35" s="8">
        <v>68.3488623185508</v>
      </c>
    </row>
    <row r="36" spans="1:6" ht="15.75" customHeight="1">
      <c r="A36" s="12" t="s">
        <v>5</v>
      </c>
      <c r="B36" s="8" t="s">
        <v>263</v>
      </c>
      <c r="C36" s="8">
        <v>2011</v>
      </c>
      <c r="D36" s="12" t="s">
        <v>5</v>
      </c>
      <c r="E36" s="12" t="s">
        <v>23</v>
      </c>
      <c r="F36" s="8">
        <v>69.694313530438194</v>
      </c>
    </row>
    <row r="37" spans="1:6" ht="15.75" customHeight="1">
      <c r="A37" s="12" t="s">
        <v>6</v>
      </c>
      <c r="B37" s="8" t="s">
        <v>264</v>
      </c>
      <c r="C37" s="8">
        <v>2011</v>
      </c>
      <c r="D37" s="12" t="s">
        <v>5</v>
      </c>
      <c r="E37" s="12" t="s">
        <v>23</v>
      </c>
      <c r="F37" s="8">
        <v>68.368439842913205</v>
      </c>
    </row>
    <row r="38" spans="1:6" ht="15.75" customHeight="1">
      <c r="A38" s="12" t="s">
        <v>7</v>
      </c>
      <c r="B38" s="8" t="s">
        <v>265</v>
      </c>
      <c r="C38" s="8">
        <v>2011</v>
      </c>
      <c r="D38" s="12" t="s">
        <v>5</v>
      </c>
      <c r="E38" s="12" t="s">
        <v>23</v>
      </c>
      <c r="F38" s="8">
        <v>66.171060232904594</v>
      </c>
    </row>
    <row r="39" spans="1:6" ht="15.75" customHeight="1">
      <c r="A39" s="12" t="s">
        <v>10</v>
      </c>
      <c r="B39" s="8" t="s">
        <v>268</v>
      </c>
      <c r="C39" s="8">
        <v>2011</v>
      </c>
      <c r="D39" s="12" t="s">
        <v>5</v>
      </c>
      <c r="E39" s="12" t="s">
        <v>23</v>
      </c>
      <c r="F39" s="8">
        <v>65.629952864170605</v>
      </c>
    </row>
    <row r="40" spans="1:6" ht="15.75" customHeight="1">
      <c r="A40" s="12" t="s">
        <v>11</v>
      </c>
      <c r="B40" s="8" t="s">
        <v>269</v>
      </c>
      <c r="C40" s="8">
        <v>2011</v>
      </c>
      <c r="D40" s="12" t="s">
        <v>5</v>
      </c>
      <c r="E40" s="12" t="s">
        <v>23</v>
      </c>
      <c r="F40" s="8">
        <v>65.560419536909507</v>
      </c>
    </row>
    <row r="41" spans="1:6" ht="15.75" customHeight="1">
      <c r="A41" s="12" t="s">
        <v>8</v>
      </c>
      <c r="B41" s="8" t="s">
        <v>266</v>
      </c>
      <c r="C41" s="8">
        <v>2011</v>
      </c>
      <c r="D41" s="12" t="s">
        <v>5</v>
      </c>
      <c r="E41" s="12" t="s">
        <v>23</v>
      </c>
      <c r="F41" s="8">
        <v>68.802794097238305</v>
      </c>
    </row>
    <row r="42" spans="1:6" ht="15.75" customHeight="1">
      <c r="A42" s="12" t="s">
        <v>9</v>
      </c>
      <c r="B42" s="8" t="s">
        <v>267</v>
      </c>
      <c r="C42" s="8">
        <v>2011</v>
      </c>
      <c r="D42" s="12" t="s">
        <v>5</v>
      </c>
      <c r="E42" s="12" t="s">
        <v>23</v>
      </c>
      <c r="F42" s="8">
        <v>66.449287103046004</v>
      </c>
    </row>
    <row r="43" spans="1:6" ht="15.75" customHeight="1">
      <c r="A43" s="12" t="s">
        <v>12</v>
      </c>
      <c r="B43" s="8" t="s">
        <v>270</v>
      </c>
      <c r="C43" s="8">
        <v>2011</v>
      </c>
      <c r="D43" s="12" t="s">
        <v>5</v>
      </c>
      <c r="E43" s="12" t="s">
        <v>23</v>
      </c>
      <c r="F43" s="8">
        <v>81.365057189023702</v>
      </c>
    </row>
    <row r="44" spans="1:6" ht="15.75" customHeight="1">
      <c r="A44" s="12" t="s">
        <v>13</v>
      </c>
      <c r="B44" s="8" t="s">
        <v>271</v>
      </c>
      <c r="C44" s="8">
        <v>2011</v>
      </c>
      <c r="D44" s="12" t="s">
        <v>5</v>
      </c>
      <c r="E44" s="12" t="s">
        <v>23</v>
      </c>
      <c r="F44" s="8">
        <v>68.978979641352495</v>
      </c>
    </row>
    <row r="45" spans="1:6" ht="15.75" customHeight="1">
      <c r="A45" s="12" t="s">
        <v>14</v>
      </c>
      <c r="B45" s="8" t="s">
        <v>272</v>
      </c>
      <c r="C45" s="8">
        <v>2011</v>
      </c>
      <c r="D45" s="12" t="s">
        <v>5</v>
      </c>
      <c r="E45" s="12" t="s">
        <v>23</v>
      </c>
      <c r="F45" s="8">
        <v>66.859927045110197</v>
      </c>
    </row>
    <row r="46" spans="1:6" ht="15.75" customHeight="1">
      <c r="A46" s="12" t="s">
        <v>15</v>
      </c>
      <c r="B46" s="8" t="s">
        <v>273</v>
      </c>
      <c r="C46" s="8">
        <v>2011</v>
      </c>
      <c r="D46" s="12" t="s">
        <v>5</v>
      </c>
      <c r="E46" s="12" t="s">
        <v>23</v>
      </c>
      <c r="F46" s="8">
        <v>67.628260095246901</v>
      </c>
    </row>
    <row r="47" spans="1:6" ht="15.75" customHeight="1">
      <c r="A47" s="12" t="s">
        <v>16</v>
      </c>
      <c r="B47" s="8" t="s">
        <v>274</v>
      </c>
      <c r="C47" s="8">
        <v>2011</v>
      </c>
      <c r="D47" s="12" t="s">
        <v>5</v>
      </c>
      <c r="E47" s="12" t="s">
        <v>23</v>
      </c>
      <c r="F47" s="8">
        <v>71.986469006207102</v>
      </c>
    </row>
    <row r="48" spans="1:6" ht="15.75" customHeight="1">
      <c r="A48" s="12" t="s">
        <v>17</v>
      </c>
      <c r="B48" s="8" t="s">
        <v>275</v>
      </c>
      <c r="C48" s="8">
        <v>2011</v>
      </c>
      <c r="D48" s="12" t="s">
        <v>5</v>
      </c>
      <c r="E48" s="12" t="s">
        <v>23</v>
      </c>
      <c r="F48" s="8">
        <v>64.2903202081242</v>
      </c>
    </row>
    <row r="49" spans="1:6" ht="15.75" customHeight="1">
      <c r="A49" s="12" t="s">
        <v>18</v>
      </c>
      <c r="B49" s="8" t="s">
        <v>276</v>
      </c>
      <c r="C49" s="8">
        <v>2011</v>
      </c>
      <c r="D49" s="12" t="s">
        <v>5</v>
      </c>
      <c r="E49" s="12" t="s">
        <v>23</v>
      </c>
      <c r="F49" s="8">
        <v>68.633573776663297</v>
      </c>
    </row>
    <row r="50" spans="1:6" ht="15.75" customHeight="1">
      <c r="A50" s="12" t="s">
        <v>19</v>
      </c>
      <c r="B50" s="8" t="s">
        <v>277</v>
      </c>
      <c r="C50" s="8">
        <v>2011</v>
      </c>
      <c r="D50" s="12" t="s">
        <v>5</v>
      </c>
      <c r="E50" s="12" t="s">
        <v>23</v>
      </c>
      <c r="F50" s="8">
        <v>65.089596959740504</v>
      </c>
    </row>
    <row r="51" spans="1:6" ht="15.75" customHeight="1">
      <c r="A51" s="12" t="s">
        <v>20</v>
      </c>
      <c r="B51" s="8" t="s">
        <v>278</v>
      </c>
      <c r="C51" s="8">
        <v>2011</v>
      </c>
      <c r="D51" s="12" t="s">
        <v>5</v>
      </c>
      <c r="E51" s="12" t="s">
        <v>23</v>
      </c>
      <c r="F51" s="8">
        <v>69.617051499470904</v>
      </c>
    </row>
    <row r="52" spans="1:6" ht="15.75" customHeight="1">
      <c r="A52" s="12" t="s">
        <v>21</v>
      </c>
      <c r="B52" s="8" t="s">
        <v>279</v>
      </c>
      <c r="C52" s="8">
        <v>2011</v>
      </c>
      <c r="D52" s="12" t="s">
        <v>5</v>
      </c>
      <c r="E52" s="12" t="s">
        <v>23</v>
      </c>
      <c r="F52" s="8">
        <v>68.525704906501005</v>
      </c>
    </row>
    <row r="53" spans="1:6" ht="15.75" customHeight="1">
      <c r="A53" s="12" t="s">
        <v>22</v>
      </c>
      <c r="B53" s="8" t="s">
        <v>280</v>
      </c>
      <c r="C53" s="8">
        <v>2011</v>
      </c>
      <c r="D53" s="12" t="s">
        <v>5</v>
      </c>
      <c r="E53" s="12" t="s">
        <v>23</v>
      </c>
      <c r="F53" s="8">
        <v>69.983924283667804</v>
      </c>
    </row>
    <row r="54" spans="1:6" ht="15.75" customHeight="1">
      <c r="A54" s="12" t="s">
        <v>23</v>
      </c>
      <c r="B54" s="8" t="s">
        <v>281</v>
      </c>
      <c r="C54" s="8">
        <v>2011</v>
      </c>
      <c r="D54" s="12" t="s">
        <v>5</v>
      </c>
      <c r="E54" s="12" t="s">
        <v>23</v>
      </c>
      <c r="F54" s="8">
        <v>69.230177390961799</v>
      </c>
    </row>
    <row r="55" spans="1:6" ht="15.75" customHeight="1">
      <c r="A55" s="12" t="s">
        <v>24</v>
      </c>
      <c r="B55" s="8" t="s">
        <v>282</v>
      </c>
      <c r="C55" s="8">
        <v>2011</v>
      </c>
      <c r="D55" s="12" t="s">
        <v>5</v>
      </c>
      <c r="E55" s="12" t="s">
        <v>23</v>
      </c>
      <c r="F55" s="8">
        <v>65.991738735472495</v>
      </c>
    </row>
    <row r="56" spans="1:6" ht="13">
      <c r="A56" s="12" t="s">
        <v>25</v>
      </c>
      <c r="B56" s="8" t="s">
        <v>283</v>
      </c>
      <c r="C56" s="8">
        <v>2011</v>
      </c>
      <c r="D56" s="12" t="s">
        <v>5</v>
      </c>
      <c r="E56" s="12" t="s">
        <v>23</v>
      </c>
      <c r="F56" s="8">
        <v>68.580539052797604</v>
      </c>
    </row>
    <row r="57" spans="1:6" ht="13">
      <c r="A57" s="12" t="s">
        <v>26</v>
      </c>
      <c r="B57" s="8" t="s">
        <v>284</v>
      </c>
      <c r="C57" s="8">
        <v>2011</v>
      </c>
      <c r="D57" s="12" t="s">
        <v>5</v>
      </c>
      <c r="E57" s="12" t="s">
        <v>23</v>
      </c>
      <c r="F57" s="8">
        <v>70.470974172384103</v>
      </c>
    </row>
    <row r="58" spans="1:6" ht="13">
      <c r="A58" s="12" t="s">
        <v>27</v>
      </c>
      <c r="B58" s="8" t="s">
        <v>285</v>
      </c>
      <c r="C58" s="8">
        <v>2011</v>
      </c>
      <c r="D58" s="12" t="s">
        <v>5</v>
      </c>
      <c r="E58" s="12" t="s">
        <v>23</v>
      </c>
      <c r="F58" s="8">
        <v>69.548646401182694</v>
      </c>
    </row>
    <row r="59" spans="1:6" ht="13">
      <c r="A59" s="12" t="s">
        <v>28</v>
      </c>
      <c r="B59" s="8" t="s">
        <v>286</v>
      </c>
      <c r="C59" s="8">
        <v>2011</v>
      </c>
      <c r="D59" s="12" t="s">
        <v>5</v>
      </c>
      <c r="E59" s="12" t="s">
        <v>23</v>
      </c>
      <c r="F59" s="8">
        <v>72.512693838342301</v>
      </c>
    </row>
    <row r="60" spans="1:6" ht="13">
      <c r="A60" s="12" t="s">
        <v>29</v>
      </c>
      <c r="B60" s="8" t="s">
        <v>287</v>
      </c>
      <c r="C60" s="8">
        <v>2011</v>
      </c>
      <c r="D60" s="12" t="s">
        <v>5</v>
      </c>
      <c r="E60" s="12" t="s">
        <v>23</v>
      </c>
      <c r="F60" s="8">
        <v>70.577761434508901</v>
      </c>
    </row>
    <row r="61" spans="1:6" ht="13">
      <c r="A61" s="12" t="s">
        <v>30</v>
      </c>
      <c r="B61" s="8" t="s">
        <v>288</v>
      </c>
      <c r="C61" s="8">
        <v>2011</v>
      </c>
      <c r="D61" s="12" t="s">
        <v>5</v>
      </c>
      <c r="E61" s="12" t="s">
        <v>23</v>
      </c>
      <c r="F61" s="8">
        <v>69.823469590785507</v>
      </c>
    </row>
    <row r="62" spans="1:6" ht="13">
      <c r="A62" s="12" t="s">
        <v>31</v>
      </c>
      <c r="B62" s="8" t="s">
        <v>289</v>
      </c>
      <c r="C62" s="8">
        <v>2011</v>
      </c>
      <c r="D62" s="12" t="s">
        <v>5</v>
      </c>
      <c r="E62" s="12" t="s">
        <v>23</v>
      </c>
      <c r="F62" s="8">
        <v>66.854237123578002</v>
      </c>
    </row>
    <row r="63" spans="1:6" ht="13">
      <c r="A63" s="12" t="s">
        <v>32</v>
      </c>
      <c r="B63" s="8" t="s">
        <v>290</v>
      </c>
      <c r="C63" s="8">
        <v>2011</v>
      </c>
      <c r="D63" s="12" t="s">
        <v>5</v>
      </c>
      <c r="E63" s="12" t="s">
        <v>23</v>
      </c>
      <c r="F63" s="8">
        <v>76.412426462999306</v>
      </c>
    </row>
    <row r="64" spans="1:6" ht="13">
      <c r="A64" s="12" t="s">
        <v>33</v>
      </c>
      <c r="B64" s="8" t="s">
        <v>291</v>
      </c>
      <c r="C64" s="8">
        <v>2011</v>
      </c>
      <c r="D64" s="12" t="s">
        <v>5</v>
      </c>
      <c r="E64" s="12" t="s">
        <v>23</v>
      </c>
      <c r="F64" s="8">
        <v>67.866001036091603</v>
      </c>
    </row>
    <row r="65" spans="1:6" ht="13">
      <c r="A65" s="12" t="s">
        <v>34</v>
      </c>
      <c r="B65" s="8" t="s">
        <v>292</v>
      </c>
      <c r="C65" s="8">
        <v>2011</v>
      </c>
      <c r="D65" s="12" t="s">
        <v>5</v>
      </c>
      <c r="E65" s="12" t="s">
        <v>23</v>
      </c>
      <c r="F65" s="8">
        <v>64.743818708576399</v>
      </c>
    </row>
    <row r="66" spans="1:6" ht="13">
      <c r="A66" s="12" t="s">
        <v>35</v>
      </c>
      <c r="B66" s="8" t="s">
        <v>293</v>
      </c>
      <c r="C66" s="8">
        <v>2011</v>
      </c>
      <c r="D66" s="12" t="s">
        <v>5</v>
      </c>
      <c r="E66" s="12" t="s">
        <v>23</v>
      </c>
      <c r="F66" s="8">
        <v>67.393931475977396</v>
      </c>
    </row>
    <row r="67" spans="1:6" ht="13">
      <c r="A67" s="12" t="s">
        <v>3</v>
      </c>
      <c r="B67" s="8" t="s">
        <v>261</v>
      </c>
      <c r="C67" s="8">
        <v>2011</v>
      </c>
      <c r="D67" s="12" t="s">
        <v>5</v>
      </c>
      <c r="E67" s="12" t="s">
        <v>23</v>
      </c>
      <c r="F67" s="8">
        <v>68.783281893349994</v>
      </c>
    </row>
    <row r="68" spans="1:6" ht="13">
      <c r="A68" s="12" t="s">
        <v>4</v>
      </c>
      <c r="B68" s="8" t="s">
        <v>262</v>
      </c>
      <c r="C68" s="8">
        <v>2012</v>
      </c>
      <c r="D68" s="12" t="s">
        <v>5</v>
      </c>
      <c r="E68" s="12" t="s">
        <v>23</v>
      </c>
      <c r="F68" s="8">
        <v>69.265040007902797</v>
      </c>
    </row>
    <row r="69" spans="1:6" ht="13">
      <c r="A69" s="12" t="s">
        <v>5</v>
      </c>
      <c r="B69" s="8" t="s">
        <v>263</v>
      </c>
      <c r="C69" s="8">
        <v>2012</v>
      </c>
      <c r="D69" s="12" t="s">
        <v>5</v>
      </c>
      <c r="E69" s="12" t="s">
        <v>23</v>
      </c>
      <c r="F69" s="8">
        <v>71.708094197422398</v>
      </c>
    </row>
    <row r="70" spans="1:6" ht="13">
      <c r="A70" s="12" t="s">
        <v>6</v>
      </c>
      <c r="B70" s="8" t="s">
        <v>264</v>
      </c>
      <c r="C70" s="8">
        <v>2012</v>
      </c>
      <c r="D70" s="12" t="s">
        <v>5</v>
      </c>
      <c r="E70" s="12" t="s">
        <v>23</v>
      </c>
      <c r="F70" s="8">
        <v>69.372968720889304</v>
      </c>
    </row>
    <row r="71" spans="1:6" ht="13">
      <c r="A71" s="12" t="s">
        <v>7</v>
      </c>
      <c r="B71" s="8" t="s">
        <v>265</v>
      </c>
      <c r="C71" s="8">
        <v>2012</v>
      </c>
      <c r="D71" s="12" t="s">
        <v>5</v>
      </c>
      <c r="E71" s="12" t="s">
        <v>23</v>
      </c>
      <c r="F71" s="8">
        <v>66.272539615081101</v>
      </c>
    </row>
    <row r="72" spans="1:6" ht="13">
      <c r="A72" s="12" t="s">
        <v>10</v>
      </c>
      <c r="B72" s="8" t="s">
        <v>268</v>
      </c>
      <c r="C72" s="8">
        <v>2012</v>
      </c>
      <c r="D72" s="12" t="s">
        <v>5</v>
      </c>
      <c r="E72" s="12" t="s">
        <v>23</v>
      </c>
      <c r="F72" s="8">
        <v>64.301008717338405</v>
      </c>
    </row>
    <row r="73" spans="1:6" ht="13">
      <c r="A73" s="12" t="s">
        <v>11</v>
      </c>
      <c r="B73" s="8" t="s">
        <v>269</v>
      </c>
      <c r="C73" s="8">
        <v>2012</v>
      </c>
      <c r="D73" s="12" t="s">
        <v>5</v>
      </c>
      <c r="E73" s="12" t="s">
        <v>23</v>
      </c>
      <c r="F73" s="8">
        <v>67.790844447405703</v>
      </c>
    </row>
    <row r="74" spans="1:6" ht="13">
      <c r="A74" s="12" t="s">
        <v>8</v>
      </c>
      <c r="B74" s="8" t="s">
        <v>266</v>
      </c>
      <c r="C74" s="8">
        <v>2012</v>
      </c>
      <c r="D74" s="12" t="s">
        <v>5</v>
      </c>
      <c r="E74" s="12" t="s">
        <v>23</v>
      </c>
      <c r="F74" s="8">
        <v>68.365698399620698</v>
      </c>
    </row>
    <row r="75" spans="1:6" ht="13">
      <c r="A75" s="12" t="s">
        <v>9</v>
      </c>
      <c r="B75" s="8" t="s">
        <v>267</v>
      </c>
      <c r="C75" s="8">
        <v>2012</v>
      </c>
      <c r="D75" s="12" t="s">
        <v>5</v>
      </c>
      <c r="E75" s="12" t="s">
        <v>23</v>
      </c>
      <c r="F75" s="8">
        <v>63.699084783264603</v>
      </c>
    </row>
    <row r="76" spans="1:6" ht="13">
      <c r="A76" s="12" t="s">
        <v>12</v>
      </c>
      <c r="B76" s="8" t="s">
        <v>270</v>
      </c>
      <c r="C76" s="8">
        <v>2012</v>
      </c>
      <c r="D76" s="12" t="s">
        <v>5</v>
      </c>
      <c r="E76" s="12" t="s">
        <v>23</v>
      </c>
      <c r="F76" s="8">
        <v>82.195245139362001</v>
      </c>
    </row>
    <row r="77" spans="1:6" ht="13">
      <c r="A77" s="12" t="s">
        <v>13</v>
      </c>
      <c r="B77" s="8" t="s">
        <v>271</v>
      </c>
      <c r="C77" s="8">
        <v>2012</v>
      </c>
      <c r="D77" s="12" t="s">
        <v>5</v>
      </c>
      <c r="E77" s="12" t="s">
        <v>23</v>
      </c>
      <c r="F77" s="8">
        <v>70.136530038809497</v>
      </c>
    </row>
    <row r="78" spans="1:6" ht="13">
      <c r="A78" s="12" t="s">
        <v>14</v>
      </c>
      <c r="B78" s="8" t="s">
        <v>272</v>
      </c>
      <c r="C78" s="8">
        <v>2012</v>
      </c>
      <c r="D78" s="12" t="s">
        <v>5</v>
      </c>
      <c r="E78" s="12" t="s">
        <v>23</v>
      </c>
      <c r="F78" s="8">
        <v>68.6220109197087</v>
      </c>
    </row>
    <row r="79" spans="1:6" ht="13">
      <c r="A79" s="12" t="s">
        <v>15</v>
      </c>
      <c r="B79" s="8" t="s">
        <v>273</v>
      </c>
      <c r="C79" s="8">
        <v>2012</v>
      </c>
      <c r="D79" s="12" t="s">
        <v>5</v>
      </c>
      <c r="E79" s="12" t="s">
        <v>23</v>
      </c>
      <c r="F79" s="8">
        <v>67.720954681251698</v>
      </c>
    </row>
    <row r="80" spans="1:6" ht="13">
      <c r="A80" s="12" t="s">
        <v>16</v>
      </c>
      <c r="B80" s="8" t="s">
        <v>274</v>
      </c>
      <c r="C80" s="8">
        <v>2012</v>
      </c>
      <c r="D80" s="12" t="s">
        <v>5</v>
      </c>
      <c r="E80" s="12" t="s">
        <v>23</v>
      </c>
      <c r="F80" s="8">
        <v>72.102000668126607</v>
      </c>
    </row>
    <row r="81" spans="1:6" ht="13">
      <c r="A81" s="12" t="s">
        <v>17</v>
      </c>
      <c r="B81" s="8" t="s">
        <v>275</v>
      </c>
      <c r="C81" s="8">
        <v>2012</v>
      </c>
      <c r="D81" s="12" t="s">
        <v>5</v>
      </c>
      <c r="E81" s="12" t="s">
        <v>23</v>
      </c>
      <c r="F81" s="8">
        <v>64.702118838537302</v>
      </c>
    </row>
    <row r="82" spans="1:6" ht="13">
      <c r="A82" s="12" t="s">
        <v>18</v>
      </c>
      <c r="B82" s="8" t="s">
        <v>276</v>
      </c>
      <c r="C82" s="8">
        <v>2012</v>
      </c>
      <c r="D82" s="12" t="s">
        <v>5</v>
      </c>
      <c r="E82" s="12" t="s">
        <v>23</v>
      </c>
      <c r="F82" s="8">
        <v>69.748453719322697</v>
      </c>
    </row>
    <row r="83" spans="1:6" ht="13">
      <c r="A83" s="12" t="s">
        <v>19</v>
      </c>
      <c r="B83" s="8" t="s">
        <v>277</v>
      </c>
      <c r="C83" s="8">
        <v>2012</v>
      </c>
      <c r="D83" s="12" t="s">
        <v>5</v>
      </c>
      <c r="E83" s="12" t="s">
        <v>23</v>
      </c>
      <c r="F83" s="8">
        <v>65.758775520468106</v>
      </c>
    </row>
    <row r="84" spans="1:6" ht="13">
      <c r="A84" s="12" t="s">
        <v>20</v>
      </c>
      <c r="B84" s="8" t="s">
        <v>278</v>
      </c>
      <c r="C84" s="8">
        <v>2012</v>
      </c>
      <c r="D84" s="12" t="s">
        <v>5</v>
      </c>
      <c r="E84" s="12" t="s">
        <v>23</v>
      </c>
      <c r="F84" s="8">
        <v>69.531198918989602</v>
      </c>
    </row>
    <row r="85" spans="1:6" ht="13">
      <c r="A85" s="12" t="s">
        <v>21</v>
      </c>
      <c r="B85" s="8" t="s">
        <v>279</v>
      </c>
      <c r="C85" s="8">
        <v>2012</v>
      </c>
      <c r="D85" s="12" t="s">
        <v>5</v>
      </c>
      <c r="E85" s="12" t="s">
        <v>23</v>
      </c>
      <c r="F85" s="8">
        <v>68.256257560249395</v>
      </c>
    </row>
    <row r="86" spans="1:6" ht="13">
      <c r="A86" s="12" t="s">
        <v>22</v>
      </c>
      <c r="B86" s="8" t="s">
        <v>280</v>
      </c>
      <c r="C86" s="8">
        <v>2012</v>
      </c>
      <c r="D86" s="12" t="s">
        <v>5</v>
      </c>
      <c r="E86" s="12" t="s">
        <v>23</v>
      </c>
      <c r="F86" s="8">
        <v>70.259736147453495</v>
      </c>
    </row>
    <row r="87" spans="1:6" ht="13">
      <c r="A87" s="12" t="s">
        <v>23</v>
      </c>
      <c r="B87" s="8" t="s">
        <v>281</v>
      </c>
      <c r="C87" s="8">
        <v>2012</v>
      </c>
      <c r="D87" s="12" t="s">
        <v>5</v>
      </c>
      <c r="E87" s="12" t="s">
        <v>23</v>
      </c>
      <c r="F87" s="8">
        <v>68.253919029972295</v>
      </c>
    </row>
    <row r="88" spans="1:6" ht="13">
      <c r="A88" s="12" t="s">
        <v>24</v>
      </c>
      <c r="B88" s="8" t="s">
        <v>282</v>
      </c>
      <c r="C88" s="8">
        <v>2012</v>
      </c>
      <c r="D88" s="12" t="s">
        <v>5</v>
      </c>
      <c r="E88" s="12" t="s">
        <v>23</v>
      </c>
      <c r="F88" s="8">
        <v>66.533488911017301</v>
      </c>
    </row>
    <row r="89" spans="1:6" ht="13">
      <c r="A89" s="12" t="s">
        <v>25</v>
      </c>
      <c r="B89" s="8" t="s">
        <v>283</v>
      </c>
      <c r="C89" s="8">
        <v>2012</v>
      </c>
      <c r="D89" s="12" t="s">
        <v>5</v>
      </c>
      <c r="E89" s="12" t="s">
        <v>23</v>
      </c>
      <c r="F89" s="8">
        <v>68.911037430591605</v>
      </c>
    </row>
    <row r="90" spans="1:6" ht="13">
      <c r="A90" s="12" t="s">
        <v>26</v>
      </c>
      <c r="B90" s="8" t="s">
        <v>284</v>
      </c>
      <c r="C90" s="8">
        <v>2012</v>
      </c>
      <c r="D90" s="12" t="s">
        <v>5</v>
      </c>
      <c r="E90" s="12" t="s">
        <v>23</v>
      </c>
      <c r="F90" s="8">
        <v>67.994318235983897</v>
      </c>
    </row>
    <row r="91" spans="1:6" ht="13">
      <c r="A91" s="12" t="s">
        <v>27</v>
      </c>
      <c r="B91" s="8" t="s">
        <v>285</v>
      </c>
      <c r="C91" s="8">
        <v>2012</v>
      </c>
      <c r="D91" s="12" t="s">
        <v>5</v>
      </c>
      <c r="E91" s="12" t="s">
        <v>23</v>
      </c>
      <c r="F91" s="8">
        <v>69.912779919917</v>
      </c>
    </row>
    <row r="92" spans="1:6" ht="13">
      <c r="A92" s="12" t="s">
        <v>28</v>
      </c>
      <c r="B92" s="8" t="s">
        <v>286</v>
      </c>
      <c r="C92" s="8">
        <v>2012</v>
      </c>
      <c r="D92" s="12" t="s">
        <v>5</v>
      </c>
      <c r="E92" s="12" t="s">
        <v>23</v>
      </c>
      <c r="F92" s="8">
        <v>70.7348446836656</v>
      </c>
    </row>
    <row r="93" spans="1:6" ht="13">
      <c r="A93" s="12" t="s">
        <v>29</v>
      </c>
      <c r="B93" s="8" t="s">
        <v>287</v>
      </c>
      <c r="C93" s="8">
        <v>2012</v>
      </c>
      <c r="D93" s="12" t="s">
        <v>5</v>
      </c>
      <c r="E93" s="12" t="s">
        <v>23</v>
      </c>
      <c r="F93" s="8">
        <v>71.546825641420796</v>
      </c>
    </row>
    <row r="94" spans="1:6" ht="13">
      <c r="A94" s="12" t="s">
        <v>30</v>
      </c>
      <c r="B94" s="8" t="s">
        <v>288</v>
      </c>
      <c r="C94" s="8">
        <v>2012</v>
      </c>
      <c r="D94" s="12" t="s">
        <v>5</v>
      </c>
      <c r="E94" s="12" t="s">
        <v>23</v>
      </c>
      <c r="F94" s="8">
        <v>70.016835762704403</v>
      </c>
    </row>
    <row r="95" spans="1:6" ht="13">
      <c r="A95" s="12" t="s">
        <v>31</v>
      </c>
      <c r="B95" s="8" t="s">
        <v>289</v>
      </c>
      <c r="C95" s="8">
        <v>2012</v>
      </c>
      <c r="D95" s="12" t="s">
        <v>5</v>
      </c>
      <c r="E95" s="12" t="s">
        <v>23</v>
      </c>
      <c r="F95" s="8">
        <v>66.774314501009997</v>
      </c>
    </row>
    <row r="96" spans="1:6" ht="13">
      <c r="A96" s="12" t="s">
        <v>32</v>
      </c>
      <c r="B96" s="8" t="s">
        <v>290</v>
      </c>
      <c r="C96" s="8">
        <v>2012</v>
      </c>
      <c r="D96" s="12" t="s">
        <v>5</v>
      </c>
      <c r="E96" s="12" t="s">
        <v>23</v>
      </c>
      <c r="F96" s="8">
        <v>75.586921931940694</v>
      </c>
    </row>
    <row r="97" spans="1:6" ht="13">
      <c r="A97" s="12" t="s">
        <v>33</v>
      </c>
      <c r="B97" s="8" t="s">
        <v>291</v>
      </c>
      <c r="C97" s="8">
        <v>2012</v>
      </c>
      <c r="D97" s="12" t="s">
        <v>5</v>
      </c>
      <c r="E97" s="12" t="s">
        <v>23</v>
      </c>
      <c r="F97" s="8">
        <v>67.696951958857696</v>
      </c>
    </row>
    <row r="98" spans="1:6" ht="13">
      <c r="A98" s="12" t="s">
        <v>34</v>
      </c>
      <c r="B98" s="8" t="s">
        <v>292</v>
      </c>
      <c r="C98" s="8">
        <v>2012</v>
      </c>
      <c r="D98" s="12" t="s">
        <v>5</v>
      </c>
      <c r="E98" s="12" t="s">
        <v>23</v>
      </c>
      <c r="F98" s="8">
        <v>64.527107398694199</v>
      </c>
    </row>
    <row r="99" spans="1:6" ht="13">
      <c r="A99" s="12" t="s">
        <v>35</v>
      </c>
      <c r="B99" s="8" t="s">
        <v>293</v>
      </c>
      <c r="C99" s="8">
        <v>2012</v>
      </c>
      <c r="D99" s="12" t="s">
        <v>5</v>
      </c>
      <c r="E99" s="12" t="s">
        <v>23</v>
      </c>
      <c r="F99" s="8">
        <v>69.240946733963796</v>
      </c>
    </row>
    <row r="100" spans="1:6" ht="13">
      <c r="A100" s="12" t="s">
        <v>3</v>
      </c>
      <c r="B100" s="8" t="s">
        <v>261</v>
      </c>
      <c r="C100" s="8">
        <v>2012</v>
      </c>
      <c r="D100" s="12" t="s">
        <v>5</v>
      </c>
      <c r="E100" s="12" t="s">
        <v>23</v>
      </c>
      <c r="F100" s="8">
        <v>69.154774160206301</v>
      </c>
    </row>
    <row r="101" spans="1:6" ht="13">
      <c r="A101" s="12" t="s">
        <v>4</v>
      </c>
      <c r="B101" s="8" t="s">
        <v>262</v>
      </c>
      <c r="C101" s="8">
        <v>2013</v>
      </c>
      <c r="D101" s="12" t="s">
        <v>5</v>
      </c>
      <c r="E101" s="12" t="s">
        <v>23</v>
      </c>
      <c r="F101" s="8">
        <v>70.653944839562499</v>
      </c>
    </row>
    <row r="102" spans="1:6" ht="13">
      <c r="A102" s="12" t="s">
        <v>5</v>
      </c>
      <c r="B102" s="8" t="s">
        <v>263</v>
      </c>
      <c r="C102" s="8">
        <v>2013</v>
      </c>
      <c r="D102" s="12" t="s">
        <v>5</v>
      </c>
      <c r="E102" s="12" t="s">
        <v>23</v>
      </c>
      <c r="F102" s="8">
        <v>74.192611619194096</v>
      </c>
    </row>
    <row r="103" spans="1:6" ht="13">
      <c r="A103" s="12" t="s">
        <v>6</v>
      </c>
      <c r="B103" s="8" t="s">
        <v>264</v>
      </c>
      <c r="C103" s="8">
        <v>2013</v>
      </c>
      <c r="D103" s="12" t="s">
        <v>5</v>
      </c>
      <c r="E103" s="12" t="s">
        <v>23</v>
      </c>
      <c r="F103" s="8">
        <v>70.749964306838805</v>
      </c>
    </row>
    <row r="104" spans="1:6" ht="13">
      <c r="A104" s="12" t="s">
        <v>7</v>
      </c>
      <c r="B104" s="8" t="s">
        <v>265</v>
      </c>
      <c r="C104" s="8">
        <v>2013</v>
      </c>
      <c r="D104" s="12" t="s">
        <v>5</v>
      </c>
      <c r="E104" s="12" t="s">
        <v>23</v>
      </c>
      <c r="F104" s="8">
        <v>67.070012569853603</v>
      </c>
    </row>
    <row r="105" spans="1:6" ht="13">
      <c r="A105" s="12" t="s">
        <v>10</v>
      </c>
      <c r="B105" s="8" t="s">
        <v>268</v>
      </c>
      <c r="C105" s="8">
        <v>2013</v>
      </c>
      <c r="D105" s="12" t="s">
        <v>5</v>
      </c>
      <c r="E105" s="12" t="s">
        <v>23</v>
      </c>
      <c r="F105" s="8">
        <v>65.1371518036526</v>
      </c>
    </row>
    <row r="106" spans="1:6" ht="13">
      <c r="A106" s="12" t="s">
        <v>11</v>
      </c>
      <c r="B106" s="8" t="s">
        <v>269</v>
      </c>
      <c r="C106" s="8">
        <v>2013</v>
      </c>
      <c r="D106" s="12" t="s">
        <v>5</v>
      </c>
      <c r="E106" s="12" t="s">
        <v>23</v>
      </c>
      <c r="F106" s="8">
        <v>69.488492466956302</v>
      </c>
    </row>
    <row r="107" spans="1:6" ht="13">
      <c r="A107" s="12" t="s">
        <v>8</v>
      </c>
      <c r="B107" s="8" t="s">
        <v>266</v>
      </c>
      <c r="C107" s="8">
        <v>2013</v>
      </c>
      <c r="D107" s="12" t="s">
        <v>5</v>
      </c>
      <c r="E107" s="12" t="s">
        <v>23</v>
      </c>
      <c r="F107" s="8">
        <v>70.3181279376834</v>
      </c>
    </row>
    <row r="108" spans="1:6" ht="13">
      <c r="A108" s="12" t="s">
        <v>9</v>
      </c>
      <c r="B108" s="8" t="s">
        <v>267</v>
      </c>
      <c r="C108" s="8">
        <v>2013</v>
      </c>
      <c r="D108" s="12" t="s">
        <v>5</v>
      </c>
      <c r="E108" s="12" t="s">
        <v>23</v>
      </c>
      <c r="F108" s="8">
        <v>63.927323549965102</v>
      </c>
    </row>
    <row r="109" spans="1:6" ht="13">
      <c r="A109" s="12" t="s">
        <v>12</v>
      </c>
      <c r="B109" s="8" t="s">
        <v>270</v>
      </c>
      <c r="C109" s="8">
        <v>2013</v>
      </c>
      <c r="D109" s="12" t="s">
        <v>5</v>
      </c>
      <c r="E109" s="12" t="s">
        <v>23</v>
      </c>
      <c r="F109" s="8">
        <v>86.655278604724401</v>
      </c>
    </row>
    <row r="110" spans="1:6" ht="13">
      <c r="A110" s="12" t="s">
        <v>13</v>
      </c>
      <c r="B110" s="8" t="s">
        <v>271</v>
      </c>
      <c r="C110" s="8">
        <v>2013</v>
      </c>
      <c r="D110" s="12" t="s">
        <v>5</v>
      </c>
      <c r="E110" s="12" t="s">
        <v>23</v>
      </c>
      <c r="F110" s="8">
        <v>70.892530543565698</v>
      </c>
    </row>
    <row r="111" spans="1:6" ht="13">
      <c r="A111" s="12" t="s">
        <v>14</v>
      </c>
      <c r="B111" s="8" t="s">
        <v>272</v>
      </c>
      <c r="C111" s="8">
        <v>2013</v>
      </c>
      <c r="D111" s="12" t="s">
        <v>5</v>
      </c>
      <c r="E111" s="12" t="s">
        <v>23</v>
      </c>
      <c r="F111" s="8">
        <v>70.596479791394998</v>
      </c>
    </row>
    <row r="112" spans="1:6" ht="13">
      <c r="A112" s="12" t="s">
        <v>15</v>
      </c>
      <c r="B112" s="8" t="s">
        <v>273</v>
      </c>
      <c r="C112" s="8">
        <v>2013</v>
      </c>
      <c r="D112" s="12" t="s">
        <v>5</v>
      </c>
      <c r="E112" s="12" t="s">
        <v>23</v>
      </c>
      <c r="F112" s="8">
        <v>68.054092851345303</v>
      </c>
    </row>
    <row r="113" spans="1:6" ht="13">
      <c r="A113" s="12" t="s">
        <v>16</v>
      </c>
      <c r="B113" s="8" t="s">
        <v>274</v>
      </c>
      <c r="C113" s="8">
        <v>2013</v>
      </c>
      <c r="D113" s="12" t="s">
        <v>5</v>
      </c>
      <c r="E113" s="12" t="s">
        <v>23</v>
      </c>
      <c r="F113" s="8">
        <v>74.041333394979006</v>
      </c>
    </row>
    <row r="114" spans="1:6" ht="13">
      <c r="A114" s="12" t="s">
        <v>17</v>
      </c>
      <c r="B114" s="8" t="s">
        <v>275</v>
      </c>
      <c r="C114" s="8">
        <v>2013</v>
      </c>
      <c r="D114" s="12" t="s">
        <v>5</v>
      </c>
      <c r="E114" s="12" t="s">
        <v>23</v>
      </c>
      <c r="F114" s="8">
        <v>68.777009250110098</v>
      </c>
    </row>
    <row r="115" spans="1:6" ht="13">
      <c r="A115" s="12" t="s">
        <v>18</v>
      </c>
      <c r="B115" s="8" t="s">
        <v>276</v>
      </c>
      <c r="C115" s="8">
        <v>2013</v>
      </c>
      <c r="D115" s="12" t="s">
        <v>5</v>
      </c>
      <c r="E115" s="12" t="s">
        <v>23</v>
      </c>
      <c r="F115" s="8">
        <v>72.007489071415804</v>
      </c>
    </row>
    <row r="116" spans="1:6" ht="13">
      <c r="A116" s="12" t="s">
        <v>19</v>
      </c>
      <c r="B116" s="8" t="s">
        <v>277</v>
      </c>
      <c r="C116" s="8">
        <v>2013</v>
      </c>
      <c r="D116" s="12" t="s">
        <v>5</v>
      </c>
      <c r="E116" s="12" t="s">
        <v>23</v>
      </c>
      <c r="F116" s="8">
        <v>66.066085434900302</v>
      </c>
    </row>
    <row r="117" spans="1:6" ht="13">
      <c r="A117" s="12" t="s">
        <v>20</v>
      </c>
      <c r="B117" s="8" t="s">
        <v>278</v>
      </c>
      <c r="C117" s="8">
        <v>2013</v>
      </c>
      <c r="D117" s="12" t="s">
        <v>5</v>
      </c>
      <c r="E117" s="12" t="s">
        <v>23</v>
      </c>
      <c r="F117" s="8">
        <v>71.434393717749998</v>
      </c>
    </row>
    <row r="118" spans="1:6" ht="13">
      <c r="A118" s="12" t="s">
        <v>21</v>
      </c>
      <c r="B118" s="8" t="s">
        <v>279</v>
      </c>
      <c r="C118" s="8">
        <v>2013</v>
      </c>
      <c r="D118" s="12" t="s">
        <v>5</v>
      </c>
      <c r="E118" s="12" t="s">
        <v>23</v>
      </c>
      <c r="F118" s="8">
        <v>69.5970569240705</v>
      </c>
    </row>
    <row r="119" spans="1:6" ht="13">
      <c r="A119" s="12" t="s">
        <v>22</v>
      </c>
      <c r="B119" s="8" t="s">
        <v>280</v>
      </c>
      <c r="C119" s="8">
        <v>2013</v>
      </c>
      <c r="D119" s="12" t="s">
        <v>5</v>
      </c>
      <c r="E119" s="12" t="s">
        <v>23</v>
      </c>
      <c r="F119" s="8">
        <v>72.574079226021794</v>
      </c>
    </row>
    <row r="120" spans="1:6" ht="13">
      <c r="A120" s="12" t="s">
        <v>23</v>
      </c>
      <c r="B120" s="8" t="s">
        <v>281</v>
      </c>
      <c r="C120" s="8">
        <v>2013</v>
      </c>
      <c r="D120" s="12" t="s">
        <v>5</v>
      </c>
      <c r="E120" s="12" t="s">
        <v>23</v>
      </c>
      <c r="F120" s="8">
        <v>70.257204601951202</v>
      </c>
    </row>
    <row r="121" spans="1:6" ht="13">
      <c r="A121" s="12" t="s">
        <v>24</v>
      </c>
      <c r="B121" s="8" t="s">
        <v>282</v>
      </c>
      <c r="C121" s="8">
        <v>2013</v>
      </c>
      <c r="D121" s="12" t="s">
        <v>5</v>
      </c>
      <c r="E121" s="12" t="s">
        <v>23</v>
      </c>
      <c r="F121" s="8">
        <v>68.629006825973306</v>
      </c>
    </row>
    <row r="122" spans="1:6" ht="13">
      <c r="A122" s="12" t="s">
        <v>25</v>
      </c>
      <c r="B122" s="8" t="s">
        <v>283</v>
      </c>
      <c r="C122" s="8">
        <v>2013</v>
      </c>
      <c r="D122" s="12" t="s">
        <v>5</v>
      </c>
      <c r="E122" s="12" t="s">
        <v>23</v>
      </c>
      <c r="F122" s="8">
        <v>70.824919157922494</v>
      </c>
    </row>
    <row r="123" spans="1:6" ht="13">
      <c r="A123" s="12" t="s">
        <v>26</v>
      </c>
      <c r="B123" s="8" t="s">
        <v>284</v>
      </c>
      <c r="C123" s="8">
        <v>2013</v>
      </c>
      <c r="D123" s="12" t="s">
        <v>5</v>
      </c>
      <c r="E123" s="12" t="s">
        <v>23</v>
      </c>
      <c r="F123" s="8">
        <v>64.913960627481899</v>
      </c>
    </row>
    <row r="124" spans="1:6" ht="13">
      <c r="A124" s="12" t="s">
        <v>27</v>
      </c>
      <c r="B124" s="8" t="s">
        <v>285</v>
      </c>
      <c r="C124" s="8">
        <v>2013</v>
      </c>
      <c r="D124" s="12" t="s">
        <v>5</v>
      </c>
      <c r="E124" s="12" t="s">
        <v>23</v>
      </c>
      <c r="F124" s="8">
        <v>71.947870931772201</v>
      </c>
    </row>
    <row r="125" spans="1:6" ht="13">
      <c r="A125" s="12" t="s">
        <v>28</v>
      </c>
      <c r="B125" s="8" t="s">
        <v>286</v>
      </c>
      <c r="C125" s="8">
        <v>2013</v>
      </c>
      <c r="D125" s="12" t="s">
        <v>5</v>
      </c>
      <c r="E125" s="12" t="s">
        <v>23</v>
      </c>
      <c r="F125" s="8">
        <v>70.410876709713506</v>
      </c>
    </row>
    <row r="126" spans="1:6" ht="13">
      <c r="A126" s="12" t="s">
        <v>29</v>
      </c>
      <c r="B126" s="8" t="s">
        <v>287</v>
      </c>
      <c r="C126" s="8">
        <v>2013</v>
      </c>
      <c r="D126" s="12" t="s">
        <v>5</v>
      </c>
      <c r="E126" s="12" t="s">
        <v>23</v>
      </c>
      <c r="F126" s="8">
        <v>73.122976416269097</v>
      </c>
    </row>
    <row r="127" spans="1:6" ht="13">
      <c r="A127" s="12" t="s">
        <v>30</v>
      </c>
      <c r="B127" s="8" t="s">
        <v>288</v>
      </c>
      <c r="C127" s="8">
        <v>2013</v>
      </c>
      <c r="D127" s="12" t="s">
        <v>5</v>
      </c>
      <c r="E127" s="12" t="s">
        <v>23</v>
      </c>
      <c r="F127" s="8">
        <v>73.219464855122695</v>
      </c>
    </row>
    <row r="128" spans="1:6" ht="13">
      <c r="A128" s="12" t="s">
        <v>31</v>
      </c>
      <c r="B128" s="8" t="s">
        <v>289</v>
      </c>
      <c r="C128" s="8">
        <v>2013</v>
      </c>
      <c r="D128" s="12" t="s">
        <v>5</v>
      </c>
      <c r="E128" s="12" t="s">
        <v>23</v>
      </c>
      <c r="F128" s="8">
        <v>68.632143660252495</v>
      </c>
    </row>
    <row r="129" spans="1:6" ht="13">
      <c r="A129" s="12" t="s">
        <v>32</v>
      </c>
      <c r="B129" s="8" t="s">
        <v>290</v>
      </c>
      <c r="C129" s="8">
        <v>2013</v>
      </c>
      <c r="D129" s="12" t="s">
        <v>5</v>
      </c>
      <c r="E129" s="12" t="s">
        <v>23</v>
      </c>
      <c r="F129" s="8">
        <v>72.031753805967099</v>
      </c>
    </row>
    <row r="130" spans="1:6" ht="13">
      <c r="A130" s="12" t="s">
        <v>33</v>
      </c>
      <c r="B130" s="8" t="s">
        <v>291</v>
      </c>
      <c r="C130" s="8">
        <v>2013</v>
      </c>
      <c r="D130" s="12" t="s">
        <v>5</v>
      </c>
      <c r="E130" s="12" t="s">
        <v>23</v>
      </c>
      <c r="F130" s="8">
        <v>69.585062449552893</v>
      </c>
    </row>
    <row r="131" spans="1:6" ht="13">
      <c r="A131" s="12" t="s">
        <v>34</v>
      </c>
      <c r="B131" s="8" t="s">
        <v>292</v>
      </c>
      <c r="C131" s="8">
        <v>2013</v>
      </c>
      <c r="D131" s="12" t="s">
        <v>5</v>
      </c>
      <c r="E131" s="12" t="s">
        <v>23</v>
      </c>
      <c r="F131" s="8">
        <v>67.466087828565406</v>
      </c>
    </row>
    <row r="132" spans="1:6" ht="13">
      <c r="A132" s="12" t="s">
        <v>35</v>
      </c>
      <c r="B132" s="8" t="s">
        <v>293</v>
      </c>
      <c r="C132" s="8">
        <v>2013</v>
      </c>
      <c r="D132" s="12" t="s">
        <v>5</v>
      </c>
      <c r="E132" s="12" t="s">
        <v>23</v>
      </c>
      <c r="F132" s="8">
        <v>71.3588309726928</v>
      </c>
    </row>
    <row r="133" spans="1:6" ht="13">
      <c r="A133" s="12" t="s">
        <v>3</v>
      </c>
      <c r="B133" s="8" t="s">
        <v>261</v>
      </c>
      <c r="C133" s="8">
        <v>2013</v>
      </c>
      <c r="D133" s="12" t="s">
        <v>5</v>
      </c>
      <c r="E133" s="12" t="s">
        <v>23</v>
      </c>
      <c r="F133" s="8">
        <v>71.082722911298305</v>
      </c>
    </row>
    <row r="134" spans="1:6" ht="13">
      <c r="A134" s="12" t="s">
        <v>4</v>
      </c>
      <c r="B134" s="8" t="s">
        <v>262</v>
      </c>
      <c r="C134" s="8">
        <v>2014</v>
      </c>
      <c r="D134" s="12" t="s">
        <v>5</v>
      </c>
      <c r="E134" s="12" t="s">
        <v>23</v>
      </c>
      <c r="F134" s="8">
        <v>71.507949500688497</v>
      </c>
    </row>
    <row r="135" spans="1:6" ht="13">
      <c r="A135" s="12" t="s">
        <v>5</v>
      </c>
      <c r="B135" s="8" t="s">
        <v>263</v>
      </c>
      <c r="C135" s="8">
        <v>2014</v>
      </c>
      <c r="D135" s="12" t="s">
        <v>5</v>
      </c>
      <c r="E135" s="12" t="s">
        <v>23</v>
      </c>
      <c r="F135" s="8">
        <v>80.266830366277901</v>
      </c>
    </row>
    <row r="136" spans="1:6" ht="13">
      <c r="A136" s="12" t="s">
        <v>6</v>
      </c>
      <c r="B136" s="8" t="s">
        <v>264</v>
      </c>
      <c r="C136" s="8">
        <v>2014</v>
      </c>
      <c r="D136" s="12" t="s">
        <v>5</v>
      </c>
      <c r="E136" s="12" t="s">
        <v>23</v>
      </c>
      <c r="F136" s="8">
        <v>75.407234820334594</v>
      </c>
    </row>
    <row r="137" spans="1:6" ht="13">
      <c r="A137" s="12" t="s">
        <v>7</v>
      </c>
      <c r="B137" s="8" t="s">
        <v>265</v>
      </c>
      <c r="C137" s="8">
        <v>2014</v>
      </c>
      <c r="D137" s="12" t="s">
        <v>5</v>
      </c>
      <c r="E137" s="12" t="s">
        <v>23</v>
      </c>
      <c r="F137" s="8">
        <v>68.570220604889201</v>
      </c>
    </row>
    <row r="138" spans="1:6" ht="13">
      <c r="A138" s="12" t="s">
        <v>10</v>
      </c>
      <c r="B138" s="8" t="s">
        <v>268</v>
      </c>
      <c r="C138" s="8">
        <v>2014</v>
      </c>
      <c r="D138" s="12" t="s">
        <v>5</v>
      </c>
      <c r="E138" s="12" t="s">
        <v>23</v>
      </c>
      <c r="F138" s="8">
        <v>67.339157490546597</v>
      </c>
    </row>
    <row r="139" spans="1:6" ht="13">
      <c r="A139" s="12" t="s">
        <v>11</v>
      </c>
      <c r="B139" s="8" t="s">
        <v>269</v>
      </c>
      <c r="C139" s="8">
        <v>2014</v>
      </c>
      <c r="D139" s="12" t="s">
        <v>5</v>
      </c>
      <c r="E139" s="12" t="s">
        <v>23</v>
      </c>
      <c r="F139" s="8">
        <v>70.547555962300606</v>
      </c>
    </row>
    <row r="140" spans="1:6" ht="13">
      <c r="A140" s="12" t="s">
        <v>8</v>
      </c>
      <c r="B140" s="8" t="s">
        <v>266</v>
      </c>
      <c r="C140" s="8">
        <v>2014</v>
      </c>
      <c r="D140" s="12" t="s">
        <v>5</v>
      </c>
      <c r="E140" s="12" t="s">
        <v>23</v>
      </c>
      <c r="F140" s="8">
        <v>70.499019968984598</v>
      </c>
    </row>
    <row r="141" spans="1:6" ht="13">
      <c r="A141" s="12" t="s">
        <v>9</v>
      </c>
      <c r="B141" s="8" t="s">
        <v>267</v>
      </c>
      <c r="C141" s="8">
        <v>2014</v>
      </c>
      <c r="D141" s="12" t="s">
        <v>5</v>
      </c>
      <c r="E141" s="12" t="s">
        <v>23</v>
      </c>
      <c r="F141" s="8">
        <v>65.348279891465793</v>
      </c>
    </row>
    <row r="142" spans="1:6" ht="13">
      <c r="A142" s="12" t="s">
        <v>12</v>
      </c>
      <c r="B142" s="8" t="s">
        <v>270</v>
      </c>
      <c r="C142" s="8">
        <v>2014</v>
      </c>
      <c r="D142" s="12" t="s">
        <v>5</v>
      </c>
      <c r="E142" s="12" t="s">
        <v>23</v>
      </c>
      <c r="F142" s="8">
        <v>90.892922724722098</v>
      </c>
    </row>
    <row r="143" spans="1:6" ht="13">
      <c r="A143" s="12" t="s">
        <v>13</v>
      </c>
      <c r="B143" s="8" t="s">
        <v>271</v>
      </c>
      <c r="C143" s="8">
        <v>2014</v>
      </c>
      <c r="D143" s="12" t="s">
        <v>5</v>
      </c>
      <c r="E143" s="12" t="s">
        <v>23</v>
      </c>
      <c r="F143" s="8">
        <v>70.244005569771602</v>
      </c>
    </row>
    <row r="144" spans="1:6" ht="13">
      <c r="A144" s="12" t="s">
        <v>14</v>
      </c>
      <c r="B144" s="8" t="s">
        <v>272</v>
      </c>
      <c r="C144" s="8">
        <v>2014</v>
      </c>
      <c r="D144" s="12" t="s">
        <v>5</v>
      </c>
      <c r="E144" s="12" t="s">
        <v>23</v>
      </c>
      <c r="F144" s="8">
        <v>72.101398874988007</v>
      </c>
    </row>
    <row r="145" spans="1:6" ht="13">
      <c r="A145" s="12" t="s">
        <v>15</v>
      </c>
      <c r="B145" s="8" t="s">
        <v>273</v>
      </c>
      <c r="C145" s="8">
        <v>2014</v>
      </c>
      <c r="D145" s="12" t="s">
        <v>5</v>
      </c>
      <c r="E145" s="12" t="s">
        <v>23</v>
      </c>
      <c r="F145" s="8">
        <v>71.338444850692596</v>
      </c>
    </row>
    <row r="146" spans="1:6" ht="13">
      <c r="A146" s="12" t="s">
        <v>16</v>
      </c>
      <c r="B146" s="8" t="s">
        <v>274</v>
      </c>
      <c r="C146" s="8">
        <v>2014</v>
      </c>
      <c r="D146" s="12" t="s">
        <v>5</v>
      </c>
      <c r="E146" s="12" t="s">
        <v>23</v>
      </c>
      <c r="F146" s="8">
        <v>76.013112218119502</v>
      </c>
    </row>
    <row r="147" spans="1:6" ht="13">
      <c r="A147" s="12" t="s">
        <v>17</v>
      </c>
      <c r="B147" s="8" t="s">
        <v>275</v>
      </c>
      <c r="C147" s="8">
        <v>2014</v>
      </c>
      <c r="D147" s="12" t="s">
        <v>5</v>
      </c>
      <c r="E147" s="12" t="s">
        <v>23</v>
      </c>
      <c r="F147" s="8">
        <v>72.425132099892807</v>
      </c>
    </row>
    <row r="148" spans="1:6" ht="13">
      <c r="A148" s="12" t="s">
        <v>18</v>
      </c>
      <c r="B148" s="8" t="s">
        <v>276</v>
      </c>
      <c r="C148" s="8">
        <v>2014</v>
      </c>
      <c r="D148" s="12" t="s">
        <v>5</v>
      </c>
      <c r="E148" s="12" t="s">
        <v>23</v>
      </c>
      <c r="F148" s="8">
        <v>74.226067255109498</v>
      </c>
    </row>
    <row r="149" spans="1:6" ht="13">
      <c r="A149" s="12" t="s">
        <v>19</v>
      </c>
      <c r="B149" s="8" t="s">
        <v>277</v>
      </c>
      <c r="C149" s="8">
        <v>2014</v>
      </c>
      <c r="D149" s="12" t="s">
        <v>5</v>
      </c>
      <c r="E149" s="12" t="s">
        <v>23</v>
      </c>
      <c r="F149" s="8">
        <v>67.764699264509403</v>
      </c>
    </row>
    <row r="150" spans="1:6" ht="13">
      <c r="A150" s="12" t="s">
        <v>20</v>
      </c>
      <c r="B150" s="8" t="s">
        <v>278</v>
      </c>
      <c r="C150" s="8">
        <v>2014</v>
      </c>
      <c r="D150" s="12" t="s">
        <v>5</v>
      </c>
      <c r="E150" s="12" t="s">
        <v>23</v>
      </c>
      <c r="F150" s="8">
        <v>77.165962407110598</v>
      </c>
    </row>
    <row r="151" spans="1:6" ht="13">
      <c r="A151" s="12" t="s">
        <v>21</v>
      </c>
      <c r="B151" s="8" t="s">
        <v>279</v>
      </c>
      <c r="C151" s="8">
        <v>2014</v>
      </c>
      <c r="D151" s="12" t="s">
        <v>5</v>
      </c>
      <c r="E151" s="12" t="s">
        <v>23</v>
      </c>
      <c r="F151" s="8">
        <v>73.388488304327495</v>
      </c>
    </row>
    <row r="152" spans="1:6" ht="13">
      <c r="A152" s="12" t="s">
        <v>22</v>
      </c>
      <c r="B152" s="8" t="s">
        <v>280</v>
      </c>
      <c r="C152" s="8">
        <v>2014</v>
      </c>
      <c r="D152" s="12" t="s">
        <v>5</v>
      </c>
      <c r="E152" s="12" t="s">
        <v>23</v>
      </c>
      <c r="F152" s="8">
        <v>75.613277632120202</v>
      </c>
    </row>
    <row r="153" spans="1:6" ht="13">
      <c r="A153" s="12" t="s">
        <v>23</v>
      </c>
      <c r="B153" s="8" t="s">
        <v>281</v>
      </c>
      <c r="C153" s="8">
        <v>2014</v>
      </c>
      <c r="D153" s="12" t="s">
        <v>5</v>
      </c>
      <c r="E153" s="12" t="s">
        <v>23</v>
      </c>
      <c r="F153" s="8">
        <v>70.105662132602504</v>
      </c>
    </row>
    <row r="154" spans="1:6" ht="13">
      <c r="A154" s="12" t="s">
        <v>24</v>
      </c>
      <c r="B154" s="8" t="s">
        <v>282</v>
      </c>
      <c r="C154" s="8">
        <v>2014</v>
      </c>
      <c r="D154" s="12" t="s">
        <v>5</v>
      </c>
      <c r="E154" s="12" t="s">
        <v>23</v>
      </c>
      <c r="F154" s="8">
        <v>70.864235148338906</v>
      </c>
    </row>
    <row r="155" spans="1:6" ht="13">
      <c r="A155" s="12" t="s">
        <v>25</v>
      </c>
      <c r="B155" s="8" t="s">
        <v>283</v>
      </c>
      <c r="C155" s="8">
        <v>2014</v>
      </c>
      <c r="D155" s="12" t="s">
        <v>5</v>
      </c>
      <c r="E155" s="12" t="s">
        <v>23</v>
      </c>
      <c r="F155" s="8">
        <v>76.199099163882906</v>
      </c>
    </row>
    <row r="156" spans="1:6" ht="13">
      <c r="A156" s="12" t="s">
        <v>26</v>
      </c>
      <c r="B156" s="8" t="s">
        <v>284</v>
      </c>
      <c r="C156" s="8">
        <v>2014</v>
      </c>
      <c r="D156" s="12" t="s">
        <v>5</v>
      </c>
      <c r="E156" s="12" t="s">
        <v>23</v>
      </c>
      <c r="F156" s="8">
        <v>68.362547702429197</v>
      </c>
    </row>
    <row r="157" spans="1:6" ht="13">
      <c r="A157" s="12" t="s">
        <v>27</v>
      </c>
      <c r="B157" s="8" t="s">
        <v>285</v>
      </c>
      <c r="C157" s="8">
        <v>2014</v>
      </c>
      <c r="D157" s="12" t="s">
        <v>5</v>
      </c>
      <c r="E157" s="12" t="s">
        <v>23</v>
      </c>
      <c r="F157" s="8">
        <v>73.921421689326607</v>
      </c>
    </row>
    <row r="158" spans="1:6" ht="13">
      <c r="A158" s="12" t="s">
        <v>28</v>
      </c>
      <c r="B158" s="8" t="s">
        <v>286</v>
      </c>
      <c r="C158" s="8">
        <v>2014</v>
      </c>
      <c r="D158" s="12" t="s">
        <v>5</v>
      </c>
      <c r="E158" s="12" t="s">
        <v>23</v>
      </c>
      <c r="F158" s="8">
        <v>67.552972383293294</v>
      </c>
    </row>
    <row r="159" spans="1:6" ht="13">
      <c r="A159" s="12" t="s">
        <v>29</v>
      </c>
      <c r="B159" s="8" t="s">
        <v>287</v>
      </c>
      <c r="C159" s="8">
        <v>2014</v>
      </c>
      <c r="D159" s="12" t="s">
        <v>5</v>
      </c>
      <c r="E159" s="12" t="s">
        <v>23</v>
      </c>
      <c r="F159" s="8">
        <v>80.044654120985101</v>
      </c>
    </row>
    <row r="160" spans="1:6" ht="13">
      <c r="A160" s="12" t="s">
        <v>30</v>
      </c>
      <c r="B160" s="8" t="s">
        <v>288</v>
      </c>
      <c r="C160" s="8">
        <v>2014</v>
      </c>
      <c r="D160" s="12" t="s">
        <v>5</v>
      </c>
      <c r="E160" s="12" t="s">
        <v>23</v>
      </c>
      <c r="F160" s="8">
        <v>75.4067431691563</v>
      </c>
    </row>
    <row r="161" spans="1:6" ht="13">
      <c r="A161" s="12" t="s">
        <v>31</v>
      </c>
      <c r="B161" s="8" t="s">
        <v>289</v>
      </c>
      <c r="C161" s="8">
        <v>2014</v>
      </c>
      <c r="D161" s="12" t="s">
        <v>5</v>
      </c>
      <c r="E161" s="12" t="s">
        <v>23</v>
      </c>
      <c r="F161" s="8">
        <v>71.146805857526502</v>
      </c>
    </row>
    <row r="162" spans="1:6" ht="13">
      <c r="A162" s="12" t="s">
        <v>32</v>
      </c>
      <c r="B162" s="8" t="s">
        <v>290</v>
      </c>
      <c r="C162" s="8">
        <v>2014</v>
      </c>
      <c r="D162" s="12" t="s">
        <v>5</v>
      </c>
      <c r="E162" s="12" t="s">
        <v>23</v>
      </c>
      <c r="F162" s="8">
        <v>74.664774742816604</v>
      </c>
    </row>
    <row r="163" spans="1:6" ht="13">
      <c r="A163" s="12" t="s">
        <v>33</v>
      </c>
      <c r="B163" s="8" t="s">
        <v>291</v>
      </c>
      <c r="C163" s="8">
        <v>2014</v>
      </c>
      <c r="D163" s="12" t="s">
        <v>5</v>
      </c>
      <c r="E163" s="12" t="s">
        <v>23</v>
      </c>
      <c r="F163" s="8">
        <v>72.634395033062404</v>
      </c>
    </row>
    <row r="164" spans="1:6" ht="13">
      <c r="A164" s="12" t="s">
        <v>34</v>
      </c>
      <c r="B164" s="8" t="s">
        <v>292</v>
      </c>
      <c r="C164" s="8">
        <v>2014</v>
      </c>
      <c r="D164" s="12" t="s">
        <v>5</v>
      </c>
      <c r="E164" s="12" t="s">
        <v>23</v>
      </c>
      <c r="F164" s="8">
        <v>70.430295091463194</v>
      </c>
    </row>
    <row r="165" spans="1:6" ht="13">
      <c r="A165" s="12" t="s">
        <v>35</v>
      </c>
      <c r="B165" s="8" t="s">
        <v>293</v>
      </c>
      <c r="C165" s="8">
        <v>2014</v>
      </c>
      <c r="D165" s="12" t="s">
        <v>5</v>
      </c>
      <c r="E165" s="12" t="s">
        <v>23</v>
      </c>
      <c r="F165" s="8">
        <v>76.313214501215</v>
      </c>
    </row>
    <row r="166" spans="1:6" ht="13">
      <c r="A166" s="12" t="s">
        <v>3</v>
      </c>
      <c r="B166" s="8" t="s">
        <v>261</v>
      </c>
      <c r="C166" s="8">
        <v>2014</v>
      </c>
      <c r="D166" s="12" t="s">
        <v>5</v>
      </c>
      <c r="E166" s="12" t="s">
        <v>23</v>
      </c>
      <c r="F166" s="8">
        <v>73.617634380850205</v>
      </c>
    </row>
    <row r="167" spans="1:6" ht="13">
      <c r="A167" s="12" t="s">
        <v>4</v>
      </c>
      <c r="B167" s="8" t="s">
        <v>262</v>
      </c>
      <c r="C167" s="8">
        <v>2015</v>
      </c>
      <c r="D167" s="12" t="s">
        <v>5</v>
      </c>
      <c r="E167" s="12" t="s">
        <v>23</v>
      </c>
      <c r="F167" s="8">
        <v>71.934009332205605</v>
      </c>
    </row>
    <row r="168" spans="1:6" ht="13">
      <c r="A168" s="12" t="s">
        <v>5</v>
      </c>
      <c r="B168" s="8" t="s">
        <v>263</v>
      </c>
      <c r="C168" s="8">
        <v>2015</v>
      </c>
      <c r="D168" s="12" t="s">
        <v>5</v>
      </c>
      <c r="E168" s="12" t="s">
        <v>23</v>
      </c>
      <c r="F168" s="8">
        <v>81.582555945329702</v>
      </c>
    </row>
    <row r="169" spans="1:6" ht="13">
      <c r="A169" s="12" t="s">
        <v>6</v>
      </c>
      <c r="B169" s="8" t="s">
        <v>264</v>
      </c>
      <c r="C169" s="8">
        <v>2015</v>
      </c>
      <c r="D169" s="12" t="s">
        <v>5</v>
      </c>
      <c r="E169" s="12" t="s">
        <v>23</v>
      </c>
      <c r="F169" s="8">
        <v>77.2862115338976</v>
      </c>
    </row>
    <row r="170" spans="1:6" ht="13">
      <c r="A170" s="12" t="s">
        <v>7</v>
      </c>
      <c r="B170" s="8" t="s">
        <v>265</v>
      </c>
      <c r="C170" s="8">
        <v>2015</v>
      </c>
      <c r="D170" s="12" t="s">
        <v>5</v>
      </c>
      <c r="E170" s="12" t="s">
        <v>23</v>
      </c>
      <c r="F170" s="8">
        <v>72.514259055817206</v>
      </c>
    </row>
    <row r="171" spans="1:6" ht="13">
      <c r="A171" s="12" t="s">
        <v>10</v>
      </c>
      <c r="B171" s="8" t="s">
        <v>268</v>
      </c>
      <c r="C171" s="8">
        <v>2015</v>
      </c>
      <c r="D171" s="12" t="s">
        <v>5</v>
      </c>
      <c r="E171" s="12" t="s">
        <v>23</v>
      </c>
      <c r="F171" s="8">
        <v>69.162488974241597</v>
      </c>
    </row>
    <row r="172" spans="1:6" ht="13">
      <c r="A172" s="12" t="s">
        <v>11</v>
      </c>
      <c r="B172" s="8" t="s">
        <v>269</v>
      </c>
      <c r="C172" s="8">
        <v>2015</v>
      </c>
      <c r="D172" s="12" t="s">
        <v>5</v>
      </c>
      <c r="E172" s="12" t="s">
        <v>23</v>
      </c>
      <c r="F172" s="8">
        <v>71.147169172198701</v>
      </c>
    </row>
    <row r="173" spans="1:6" ht="13">
      <c r="A173" s="12" t="s">
        <v>8</v>
      </c>
      <c r="B173" s="8" t="s">
        <v>266</v>
      </c>
      <c r="C173" s="8">
        <v>2015</v>
      </c>
      <c r="D173" s="12" t="s">
        <v>5</v>
      </c>
      <c r="E173" s="12" t="s">
        <v>23</v>
      </c>
      <c r="F173" s="8">
        <v>76.039553867072598</v>
      </c>
    </row>
    <row r="174" spans="1:6" ht="13">
      <c r="A174" s="12" t="s">
        <v>9</v>
      </c>
      <c r="B174" s="8" t="s">
        <v>267</v>
      </c>
      <c r="C174" s="8">
        <v>2015</v>
      </c>
      <c r="D174" s="12" t="s">
        <v>5</v>
      </c>
      <c r="E174" s="12" t="s">
        <v>23</v>
      </c>
      <c r="F174" s="8">
        <v>69.215208767037197</v>
      </c>
    </row>
    <row r="175" spans="1:6" ht="13">
      <c r="A175" s="12" t="s">
        <v>12</v>
      </c>
      <c r="B175" s="8" t="s">
        <v>270</v>
      </c>
      <c r="C175" s="8">
        <v>2015</v>
      </c>
      <c r="D175" s="12" t="s">
        <v>5</v>
      </c>
      <c r="E175" s="12" t="s">
        <v>23</v>
      </c>
      <c r="F175" s="8">
        <v>92.863176557460804</v>
      </c>
    </row>
    <row r="176" spans="1:6" ht="13">
      <c r="A176" s="12" t="s">
        <v>13</v>
      </c>
      <c r="B176" s="8" t="s">
        <v>271</v>
      </c>
      <c r="C176" s="8">
        <v>2015</v>
      </c>
      <c r="D176" s="12" t="s">
        <v>5</v>
      </c>
      <c r="E176" s="12" t="s">
        <v>23</v>
      </c>
      <c r="F176" s="8">
        <v>74.156675066630797</v>
      </c>
    </row>
    <row r="177" spans="1:6" ht="13">
      <c r="A177" s="12" t="s">
        <v>14</v>
      </c>
      <c r="B177" s="8" t="s">
        <v>272</v>
      </c>
      <c r="C177" s="8">
        <v>2015</v>
      </c>
      <c r="D177" s="12" t="s">
        <v>5</v>
      </c>
      <c r="E177" s="12" t="s">
        <v>23</v>
      </c>
      <c r="F177" s="8">
        <v>78.1428816693941</v>
      </c>
    </row>
    <row r="178" spans="1:6" ht="13">
      <c r="A178" s="12" t="s">
        <v>15</v>
      </c>
      <c r="B178" s="8" t="s">
        <v>273</v>
      </c>
      <c r="C178" s="8">
        <v>2015</v>
      </c>
      <c r="D178" s="12" t="s">
        <v>5</v>
      </c>
      <c r="E178" s="12" t="s">
        <v>23</v>
      </c>
      <c r="F178" s="8">
        <v>74.478418612882805</v>
      </c>
    </row>
    <row r="179" spans="1:6" ht="13">
      <c r="A179" s="12" t="s">
        <v>16</v>
      </c>
      <c r="B179" s="8" t="s">
        <v>274</v>
      </c>
      <c r="C179" s="8">
        <v>2015</v>
      </c>
      <c r="D179" s="12" t="s">
        <v>5</v>
      </c>
      <c r="E179" s="12" t="s">
        <v>23</v>
      </c>
      <c r="F179" s="8">
        <v>77.876313039652402</v>
      </c>
    </row>
    <row r="180" spans="1:6" ht="13">
      <c r="A180" s="12" t="s">
        <v>17</v>
      </c>
      <c r="B180" s="8" t="s">
        <v>275</v>
      </c>
      <c r="C180" s="8">
        <v>2015</v>
      </c>
      <c r="D180" s="12" t="s">
        <v>5</v>
      </c>
      <c r="E180" s="12" t="s">
        <v>23</v>
      </c>
      <c r="F180" s="8">
        <v>75.947906474577394</v>
      </c>
    </row>
    <row r="181" spans="1:6" ht="13">
      <c r="A181" s="12" t="s">
        <v>18</v>
      </c>
      <c r="B181" s="8" t="s">
        <v>276</v>
      </c>
      <c r="C181" s="8">
        <v>2015</v>
      </c>
      <c r="D181" s="12" t="s">
        <v>5</v>
      </c>
      <c r="E181" s="12" t="s">
        <v>23</v>
      </c>
      <c r="F181" s="8">
        <v>75.888243370465901</v>
      </c>
    </row>
    <row r="182" spans="1:6" ht="13">
      <c r="A182" s="12" t="s">
        <v>19</v>
      </c>
      <c r="B182" s="8" t="s">
        <v>277</v>
      </c>
      <c r="C182" s="8">
        <v>2015</v>
      </c>
      <c r="D182" s="12" t="s">
        <v>5</v>
      </c>
      <c r="E182" s="12" t="s">
        <v>23</v>
      </c>
      <c r="F182" s="8">
        <v>68.258967974440495</v>
      </c>
    </row>
    <row r="183" spans="1:6" ht="13">
      <c r="A183" s="12" t="s">
        <v>20</v>
      </c>
      <c r="B183" s="8" t="s">
        <v>278</v>
      </c>
      <c r="C183" s="8">
        <v>2015</v>
      </c>
      <c r="D183" s="12" t="s">
        <v>5</v>
      </c>
      <c r="E183" s="12" t="s">
        <v>23</v>
      </c>
      <c r="F183" s="8">
        <v>78.786707882534799</v>
      </c>
    </row>
    <row r="184" spans="1:6" ht="13">
      <c r="A184" s="12" t="s">
        <v>21</v>
      </c>
      <c r="B184" s="8" t="s">
        <v>279</v>
      </c>
      <c r="C184" s="8">
        <v>2015</v>
      </c>
      <c r="D184" s="12" t="s">
        <v>5</v>
      </c>
      <c r="E184" s="12" t="s">
        <v>23</v>
      </c>
      <c r="F184" s="8">
        <v>74.390727052511195</v>
      </c>
    </row>
    <row r="185" spans="1:6" ht="13">
      <c r="A185" s="12" t="s">
        <v>22</v>
      </c>
      <c r="B185" s="8" t="s">
        <v>280</v>
      </c>
      <c r="C185" s="8">
        <v>2015</v>
      </c>
      <c r="D185" s="12" t="s">
        <v>5</v>
      </c>
      <c r="E185" s="12" t="s">
        <v>23</v>
      </c>
      <c r="F185" s="8">
        <v>80.147304157440601</v>
      </c>
    </row>
    <row r="186" spans="1:6" ht="13">
      <c r="A186" s="12" t="s">
        <v>23</v>
      </c>
      <c r="B186" s="8" t="s">
        <v>281</v>
      </c>
      <c r="C186" s="8">
        <v>2015</v>
      </c>
      <c r="D186" s="12" t="s">
        <v>5</v>
      </c>
      <c r="E186" s="12" t="s">
        <v>23</v>
      </c>
      <c r="F186" s="8">
        <v>73.224776298732095</v>
      </c>
    </row>
    <row r="187" spans="1:6" ht="13">
      <c r="A187" s="12" t="s">
        <v>24</v>
      </c>
      <c r="B187" s="8" t="s">
        <v>282</v>
      </c>
      <c r="C187" s="8">
        <v>2015</v>
      </c>
      <c r="D187" s="12" t="s">
        <v>5</v>
      </c>
      <c r="E187" s="12" t="s">
        <v>23</v>
      </c>
      <c r="F187" s="8">
        <v>75.265484034465302</v>
      </c>
    </row>
    <row r="188" spans="1:6" ht="13">
      <c r="A188" s="12" t="s">
        <v>25</v>
      </c>
      <c r="B188" s="8" t="s">
        <v>283</v>
      </c>
      <c r="C188" s="8">
        <v>2015</v>
      </c>
      <c r="D188" s="12" t="s">
        <v>5</v>
      </c>
      <c r="E188" s="12" t="s">
        <v>23</v>
      </c>
      <c r="F188" s="8">
        <v>78.1894336153712</v>
      </c>
    </row>
    <row r="189" spans="1:6" ht="13">
      <c r="A189" s="12" t="s">
        <v>26</v>
      </c>
      <c r="B189" s="8" t="s">
        <v>284</v>
      </c>
      <c r="C189" s="8">
        <v>2015</v>
      </c>
      <c r="D189" s="12" t="s">
        <v>5</v>
      </c>
      <c r="E189" s="12" t="s">
        <v>23</v>
      </c>
      <c r="F189" s="8">
        <v>73.845594252978103</v>
      </c>
    </row>
    <row r="190" spans="1:6" ht="13">
      <c r="A190" s="12" t="s">
        <v>27</v>
      </c>
      <c r="B190" s="8" t="s">
        <v>285</v>
      </c>
      <c r="C190" s="8">
        <v>2015</v>
      </c>
      <c r="D190" s="12" t="s">
        <v>5</v>
      </c>
      <c r="E190" s="12" t="s">
        <v>23</v>
      </c>
      <c r="F190" s="8">
        <v>80.276044021609906</v>
      </c>
    </row>
    <row r="191" spans="1:6" ht="13">
      <c r="A191" s="12" t="s">
        <v>28</v>
      </c>
      <c r="B191" s="8" t="s">
        <v>286</v>
      </c>
      <c r="C191" s="8">
        <v>2015</v>
      </c>
      <c r="D191" s="12" t="s">
        <v>5</v>
      </c>
      <c r="E191" s="12" t="s">
        <v>23</v>
      </c>
      <c r="F191" s="8">
        <v>72.461821999720598</v>
      </c>
    </row>
    <row r="192" spans="1:6" ht="13">
      <c r="A192" s="12" t="s">
        <v>29</v>
      </c>
      <c r="B192" s="8" t="s">
        <v>287</v>
      </c>
      <c r="C192" s="8">
        <v>2015</v>
      </c>
      <c r="D192" s="12" t="s">
        <v>5</v>
      </c>
      <c r="E192" s="12" t="s">
        <v>23</v>
      </c>
      <c r="F192" s="8">
        <v>80.637516909949198</v>
      </c>
    </row>
    <row r="193" spans="1:6" ht="13">
      <c r="A193" s="12" t="s">
        <v>30</v>
      </c>
      <c r="B193" s="8" t="s">
        <v>288</v>
      </c>
      <c r="C193" s="8">
        <v>2015</v>
      </c>
      <c r="D193" s="12" t="s">
        <v>5</v>
      </c>
      <c r="E193" s="12" t="s">
        <v>23</v>
      </c>
      <c r="F193" s="8">
        <v>77.181472539061403</v>
      </c>
    </row>
    <row r="194" spans="1:6" ht="13">
      <c r="A194" s="12" t="s">
        <v>31</v>
      </c>
      <c r="B194" s="8" t="s">
        <v>289</v>
      </c>
      <c r="C194" s="8">
        <v>2015</v>
      </c>
      <c r="D194" s="12" t="s">
        <v>5</v>
      </c>
      <c r="E194" s="12" t="s">
        <v>23</v>
      </c>
      <c r="F194" s="8">
        <v>72.507992556186494</v>
      </c>
    </row>
    <row r="195" spans="1:6" ht="13">
      <c r="A195" s="12" t="s">
        <v>32</v>
      </c>
      <c r="B195" s="8" t="s">
        <v>290</v>
      </c>
      <c r="C195" s="8">
        <v>2015</v>
      </c>
      <c r="D195" s="12" t="s">
        <v>5</v>
      </c>
      <c r="E195" s="12" t="s">
        <v>23</v>
      </c>
      <c r="F195" s="8">
        <v>75.664741047885499</v>
      </c>
    </row>
    <row r="196" spans="1:6" ht="13">
      <c r="A196" s="12" t="s">
        <v>33</v>
      </c>
      <c r="B196" s="8" t="s">
        <v>291</v>
      </c>
      <c r="C196" s="8">
        <v>2015</v>
      </c>
      <c r="D196" s="12" t="s">
        <v>5</v>
      </c>
      <c r="E196" s="12" t="s">
        <v>23</v>
      </c>
      <c r="F196" s="8">
        <v>74.711240254516696</v>
      </c>
    </row>
    <row r="197" spans="1:6" ht="13">
      <c r="A197" s="12" t="s">
        <v>34</v>
      </c>
      <c r="B197" s="8" t="s">
        <v>292</v>
      </c>
      <c r="C197" s="8">
        <v>2015</v>
      </c>
      <c r="D197" s="12" t="s">
        <v>5</v>
      </c>
      <c r="E197" s="12" t="s">
        <v>23</v>
      </c>
      <c r="F197" s="8">
        <v>75.923348607591606</v>
      </c>
    </row>
    <row r="198" spans="1:6" ht="13">
      <c r="A198" s="12" t="s">
        <v>35</v>
      </c>
      <c r="B198" s="8" t="s">
        <v>293</v>
      </c>
      <c r="C198" s="8">
        <v>2015</v>
      </c>
      <c r="D198" s="12" t="s">
        <v>5</v>
      </c>
      <c r="E198" s="12" t="s">
        <v>23</v>
      </c>
      <c r="F198" s="8">
        <v>78.110040056013304</v>
      </c>
    </row>
    <row r="199" spans="1:6" ht="13">
      <c r="A199" s="12" t="s">
        <v>3</v>
      </c>
      <c r="B199" s="8" t="s">
        <v>261</v>
      </c>
      <c r="C199" s="8">
        <v>2015</v>
      </c>
      <c r="D199" s="12" t="s">
        <v>5</v>
      </c>
      <c r="E199" s="12" t="s">
        <v>23</v>
      </c>
      <c r="F199" s="8">
        <v>76.360801853501897</v>
      </c>
    </row>
    <row r="200" spans="1:6" ht="13">
      <c r="A200" s="12" t="s">
        <v>4</v>
      </c>
      <c r="B200" s="8" t="s">
        <v>262</v>
      </c>
      <c r="C200" s="8">
        <v>2016</v>
      </c>
      <c r="D200" s="12" t="s">
        <v>5</v>
      </c>
      <c r="E200" s="12" t="s">
        <v>23</v>
      </c>
      <c r="F200" s="8">
        <v>70.447192970940407</v>
      </c>
    </row>
    <row r="201" spans="1:6" ht="13">
      <c r="A201" s="12" t="s">
        <v>5</v>
      </c>
      <c r="B201" s="8" t="s">
        <v>263</v>
      </c>
      <c r="C201" s="8">
        <v>2016</v>
      </c>
      <c r="D201" s="12" t="s">
        <v>5</v>
      </c>
      <c r="E201" s="12" t="s">
        <v>23</v>
      </c>
      <c r="F201" s="8">
        <v>80.513441828481604</v>
      </c>
    </row>
    <row r="202" spans="1:6" ht="13">
      <c r="A202" s="12" t="s">
        <v>6</v>
      </c>
      <c r="B202" s="8" t="s">
        <v>264</v>
      </c>
      <c r="C202" s="8">
        <v>2016</v>
      </c>
      <c r="D202" s="12" t="s">
        <v>5</v>
      </c>
      <c r="E202" s="12" t="s">
        <v>23</v>
      </c>
      <c r="F202" s="8">
        <v>76.376204848602896</v>
      </c>
    </row>
    <row r="203" spans="1:6" ht="13">
      <c r="A203" s="12" t="s">
        <v>7</v>
      </c>
      <c r="B203" s="8" t="s">
        <v>265</v>
      </c>
      <c r="C203" s="8">
        <v>2016</v>
      </c>
      <c r="D203" s="12" t="s">
        <v>5</v>
      </c>
      <c r="E203" s="12" t="s">
        <v>23</v>
      </c>
      <c r="F203" s="8">
        <v>72.775803379969105</v>
      </c>
    </row>
    <row r="204" spans="1:6" ht="13">
      <c r="A204" s="12" t="s">
        <v>10</v>
      </c>
      <c r="B204" s="8" t="s">
        <v>268</v>
      </c>
      <c r="C204" s="8">
        <v>2016</v>
      </c>
      <c r="D204" s="12" t="s">
        <v>5</v>
      </c>
      <c r="E204" s="12" t="s">
        <v>23</v>
      </c>
      <c r="F204" s="8">
        <v>69.231349224829401</v>
      </c>
    </row>
    <row r="205" spans="1:6" ht="13">
      <c r="A205" s="12" t="s">
        <v>11</v>
      </c>
      <c r="B205" s="8" t="s">
        <v>269</v>
      </c>
      <c r="C205" s="8">
        <v>2016</v>
      </c>
      <c r="D205" s="12" t="s">
        <v>5</v>
      </c>
      <c r="E205" s="12" t="s">
        <v>23</v>
      </c>
      <c r="F205" s="8">
        <v>70.098023012821201</v>
      </c>
    </row>
    <row r="206" spans="1:6" ht="13">
      <c r="A206" s="12" t="s">
        <v>12</v>
      </c>
      <c r="B206" s="8" t="s">
        <v>270</v>
      </c>
      <c r="C206" s="8">
        <v>2016</v>
      </c>
      <c r="D206" s="12" t="s">
        <v>5</v>
      </c>
      <c r="E206" s="12" t="s">
        <v>23</v>
      </c>
      <c r="F206" s="8">
        <v>93.236485245648097</v>
      </c>
    </row>
    <row r="207" spans="1:6" ht="13">
      <c r="A207" s="12" t="s">
        <v>8</v>
      </c>
      <c r="B207" s="8" t="s">
        <v>266</v>
      </c>
      <c r="C207" s="8">
        <v>2016</v>
      </c>
      <c r="D207" s="12" t="s">
        <v>5</v>
      </c>
      <c r="E207" s="12" t="s">
        <v>23</v>
      </c>
      <c r="F207" s="8">
        <v>77.100212645689197</v>
      </c>
    </row>
    <row r="208" spans="1:6" ht="13">
      <c r="A208" s="12" t="s">
        <v>9</v>
      </c>
      <c r="B208" s="8" t="s">
        <v>267</v>
      </c>
      <c r="C208" s="8">
        <v>2016</v>
      </c>
      <c r="D208" s="12" t="s">
        <v>5</v>
      </c>
      <c r="E208" s="12" t="s">
        <v>23</v>
      </c>
      <c r="F208" s="8">
        <v>72.622130493195002</v>
      </c>
    </row>
    <row r="209" spans="1:6" ht="13">
      <c r="A209" s="12" t="s">
        <v>13</v>
      </c>
      <c r="B209" s="8" t="s">
        <v>271</v>
      </c>
      <c r="C209" s="8">
        <v>2016</v>
      </c>
      <c r="D209" s="12" t="s">
        <v>5</v>
      </c>
      <c r="E209" s="12" t="s">
        <v>23</v>
      </c>
      <c r="F209" s="8">
        <v>74.217088799849606</v>
      </c>
    </row>
    <row r="210" spans="1:6" ht="13">
      <c r="A210" s="12" t="s">
        <v>14</v>
      </c>
      <c r="B210" s="8" t="s">
        <v>272</v>
      </c>
      <c r="C210" s="8">
        <v>2016</v>
      </c>
      <c r="D210" s="12" t="s">
        <v>5</v>
      </c>
      <c r="E210" s="12" t="s">
        <v>23</v>
      </c>
      <c r="F210" s="8">
        <v>78.9230829390373</v>
      </c>
    </row>
    <row r="211" spans="1:6" ht="13">
      <c r="A211" s="12" t="s">
        <v>15</v>
      </c>
      <c r="B211" s="8" t="s">
        <v>273</v>
      </c>
      <c r="C211" s="8">
        <v>2016</v>
      </c>
      <c r="D211" s="12" t="s">
        <v>5</v>
      </c>
      <c r="E211" s="12" t="s">
        <v>23</v>
      </c>
      <c r="F211" s="8">
        <v>75.403059965452002</v>
      </c>
    </row>
    <row r="212" spans="1:6" ht="13">
      <c r="A212" s="12" t="s">
        <v>16</v>
      </c>
      <c r="B212" s="8" t="s">
        <v>274</v>
      </c>
      <c r="C212" s="8">
        <v>2016</v>
      </c>
      <c r="D212" s="12" t="s">
        <v>5</v>
      </c>
      <c r="E212" s="12" t="s">
        <v>23</v>
      </c>
      <c r="F212" s="8">
        <v>78.639452679589496</v>
      </c>
    </row>
    <row r="213" spans="1:6" ht="13">
      <c r="A213" s="12" t="s">
        <v>17</v>
      </c>
      <c r="B213" s="8" t="s">
        <v>275</v>
      </c>
      <c r="C213" s="8">
        <v>2016</v>
      </c>
      <c r="D213" s="12" t="s">
        <v>5</v>
      </c>
      <c r="E213" s="12" t="s">
        <v>23</v>
      </c>
      <c r="F213" s="8">
        <v>74.1774583879847</v>
      </c>
    </row>
    <row r="214" spans="1:6" ht="13">
      <c r="A214" s="12" t="s">
        <v>18</v>
      </c>
      <c r="B214" s="8" t="s">
        <v>276</v>
      </c>
      <c r="C214" s="8">
        <v>2016</v>
      </c>
      <c r="D214" s="12" t="s">
        <v>5</v>
      </c>
      <c r="E214" s="12" t="s">
        <v>23</v>
      </c>
      <c r="F214" s="8">
        <v>76.247334287695594</v>
      </c>
    </row>
    <row r="215" spans="1:6" ht="13">
      <c r="A215" s="12" t="s">
        <v>19</v>
      </c>
      <c r="B215" s="8" t="s">
        <v>277</v>
      </c>
      <c r="C215" s="8">
        <v>2016</v>
      </c>
      <c r="D215" s="12" t="s">
        <v>5</v>
      </c>
      <c r="E215" s="12" t="s">
        <v>23</v>
      </c>
      <c r="F215" s="8">
        <v>67.780158402632097</v>
      </c>
    </row>
    <row r="216" spans="1:6" ht="13">
      <c r="A216" s="12" t="s">
        <v>20</v>
      </c>
      <c r="B216" s="8" t="s">
        <v>278</v>
      </c>
      <c r="C216" s="8">
        <v>2016</v>
      </c>
      <c r="D216" s="12" t="s">
        <v>5</v>
      </c>
      <c r="E216" s="12" t="s">
        <v>23</v>
      </c>
      <c r="F216" s="8">
        <v>78.066125467714102</v>
      </c>
    </row>
    <row r="217" spans="1:6" ht="13">
      <c r="A217" s="12" t="s">
        <v>21</v>
      </c>
      <c r="B217" s="8" t="s">
        <v>279</v>
      </c>
      <c r="C217" s="8">
        <v>2016</v>
      </c>
      <c r="D217" s="12" t="s">
        <v>5</v>
      </c>
      <c r="E217" s="12" t="s">
        <v>23</v>
      </c>
      <c r="F217" s="8">
        <v>73.179071514254602</v>
      </c>
    </row>
    <row r="218" spans="1:6" ht="13">
      <c r="A218" s="12" t="s">
        <v>22</v>
      </c>
      <c r="B218" s="8" t="s">
        <v>280</v>
      </c>
      <c r="C218" s="8">
        <v>2016</v>
      </c>
      <c r="D218" s="12" t="s">
        <v>5</v>
      </c>
      <c r="E218" s="12" t="s">
        <v>23</v>
      </c>
      <c r="F218" s="8">
        <v>78.543402296601798</v>
      </c>
    </row>
    <row r="219" spans="1:6" ht="13">
      <c r="A219" s="12" t="s">
        <v>23</v>
      </c>
      <c r="B219" s="8" t="s">
        <v>281</v>
      </c>
      <c r="C219" s="8">
        <v>2016</v>
      </c>
      <c r="D219" s="12" t="s">
        <v>5</v>
      </c>
      <c r="E219" s="12" t="s">
        <v>23</v>
      </c>
      <c r="F219" s="8">
        <v>74.032516601786099</v>
      </c>
    </row>
    <row r="220" spans="1:6" ht="13">
      <c r="A220" s="12" t="s">
        <v>24</v>
      </c>
      <c r="B220" s="8" t="s">
        <v>282</v>
      </c>
      <c r="C220" s="8">
        <v>2016</v>
      </c>
      <c r="D220" s="12" t="s">
        <v>5</v>
      </c>
      <c r="E220" s="12" t="s">
        <v>23</v>
      </c>
      <c r="F220" s="8">
        <v>78.252241390471298</v>
      </c>
    </row>
    <row r="221" spans="1:6" ht="13">
      <c r="A221" s="12" t="s">
        <v>25</v>
      </c>
      <c r="B221" s="8" t="s">
        <v>283</v>
      </c>
      <c r="C221" s="8">
        <v>2016</v>
      </c>
      <c r="D221" s="12" t="s">
        <v>5</v>
      </c>
      <c r="E221" s="12" t="s">
        <v>23</v>
      </c>
      <c r="F221" s="8">
        <v>78.400153831362402</v>
      </c>
    </row>
    <row r="222" spans="1:6" ht="13">
      <c r="A222" s="12" t="s">
        <v>26</v>
      </c>
      <c r="B222" s="8" t="s">
        <v>284</v>
      </c>
      <c r="C222" s="8">
        <v>2016</v>
      </c>
      <c r="D222" s="12" t="s">
        <v>5</v>
      </c>
      <c r="E222" s="12" t="s">
        <v>23</v>
      </c>
      <c r="F222" s="8">
        <v>76.254608583598795</v>
      </c>
    </row>
    <row r="223" spans="1:6" ht="13">
      <c r="A223" s="12" t="s">
        <v>27</v>
      </c>
      <c r="B223" s="8" t="s">
        <v>285</v>
      </c>
      <c r="C223" s="8">
        <v>2016</v>
      </c>
      <c r="D223" s="12" t="s">
        <v>5</v>
      </c>
      <c r="E223" s="12" t="s">
        <v>23</v>
      </c>
      <c r="F223" s="8">
        <v>80.736167114695306</v>
      </c>
    </row>
    <row r="224" spans="1:6" ht="13">
      <c r="A224" s="12" t="s">
        <v>28</v>
      </c>
      <c r="B224" s="8" t="s">
        <v>286</v>
      </c>
      <c r="C224" s="8">
        <v>2016</v>
      </c>
      <c r="D224" s="12" t="s">
        <v>5</v>
      </c>
      <c r="E224" s="12" t="s">
        <v>23</v>
      </c>
      <c r="F224" s="8">
        <v>72.037383345217407</v>
      </c>
    </row>
    <row r="225" spans="1:6" ht="13">
      <c r="A225" s="12" t="s">
        <v>29</v>
      </c>
      <c r="B225" s="8" t="s">
        <v>287</v>
      </c>
      <c r="C225" s="8">
        <v>2016</v>
      </c>
      <c r="D225" s="12" t="s">
        <v>5</v>
      </c>
      <c r="E225" s="12" t="s">
        <v>23</v>
      </c>
      <c r="F225" s="8">
        <v>78.650233528488599</v>
      </c>
    </row>
    <row r="226" spans="1:6" ht="13">
      <c r="A226" s="12" t="s">
        <v>30</v>
      </c>
      <c r="B226" s="8" t="s">
        <v>288</v>
      </c>
      <c r="C226" s="8">
        <v>2016</v>
      </c>
      <c r="D226" s="12" t="s">
        <v>5</v>
      </c>
      <c r="E226" s="12" t="s">
        <v>23</v>
      </c>
      <c r="F226" s="8">
        <v>75.779441721571303</v>
      </c>
    </row>
    <row r="227" spans="1:6" ht="13">
      <c r="A227" s="12" t="s">
        <v>31</v>
      </c>
      <c r="B227" s="8" t="s">
        <v>289</v>
      </c>
      <c r="C227" s="8">
        <v>2016</v>
      </c>
      <c r="D227" s="12" t="s">
        <v>5</v>
      </c>
      <c r="E227" s="12" t="s">
        <v>23</v>
      </c>
      <c r="F227" s="8">
        <v>71.366133619172302</v>
      </c>
    </row>
    <row r="228" spans="1:6" ht="13">
      <c r="A228" s="12" t="s">
        <v>32</v>
      </c>
      <c r="B228" s="8" t="s">
        <v>290</v>
      </c>
      <c r="C228" s="8">
        <v>2016</v>
      </c>
      <c r="D228" s="12" t="s">
        <v>5</v>
      </c>
      <c r="E228" s="12" t="s">
        <v>23</v>
      </c>
      <c r="F228" s="8">
        <v>77.254333816256207</v>
      </c>
    </row>
    <row r="229" spans="1:6" ht="13">
      <c r="A229" s="12" t="s">
        <v>33</v>
      </c>
      <c r="B229" s="8" t="s">
        <v>291</v>
      </c>
      <c r="C229" s="8">
        <v>2016</v>
      </c>
      <c r="D229" s="12" t="s">
        <v>5</v>
      </c>
      <c r="E229" s="12" t="s">
        <v>23</v>
      </c>
      <c r="F229" s="8">
        <v>74.5638746419488</v>
      </c>
    </row>
    <row r="230" spans="1:6" ht="13">
      <c r="A230" s="12" t="s">
        <v>34</v>
      </c>
      <c r="B230" s="8" t="s">
        <v>292</v>
      </c>
      <c r="C230" s="8">
        <v>2016</v>
      </c>
      <c r="D230" s="12" t="s">
        <v>5</v>
      </c>
      <c r="E230" s="12" t="s">
        <v>23</v>
      </c>
      <c r="F230" s="8">
        <v>76.005393517306402</v>
      </c>
    </row>
    <row r="231" spans="1:6" ht="13">
      <c r="A231" s="12" t="s">
        <v>35</v>
      </c>
      <c r="B231" s="8" t="s">
        <v>293</v>
      </c>
      <c r="C231" s="8">
        <v>2016</v>
      </c>
      <c r="D231" s="12" t="s">
        <v>5</v>
      </c>
      <c r="E231" s="12" t="s">
        <v>23</v>
      </c>
      <c r="F231" s="8">
        <v>77.423523292480695</v>
      </c>
    </row>
    <row r="232" spans="1:6" ht="13">
      <c r="A232" s="12" t="s">
        <v>3</v>
      </c>
      <c r="B232" s="8" t="s">
        <v>261</v>
      </c>
      <c r="C232" s="8">
        <v>2016</v>
      </c>
      <c r="D232" s="12" t="s">
        <v>5</v>
      </c>
      <c r="E232" s="12" t="s">
        <v>23</v>
      </c>
      <c r="F232" s="8">
        <v>76.362945937754205</v>
      </c>
    </row>
    <row r="233" spans="1:6" ht="13">
      <c r="A233" s="12" t="s">
        <v>4</v>
      </c>
      <c r="B233" s="8" t="s">
        <v>262</v>
      </c>
      <c r="C233" s="8">
        <v>2017</v>
      </c>
      <c r="D233" s="12" t="s">
        <v>5</v>
      </c>
      <c r="E233" s="12" t="s">
        <v>23</v>
      </c>
      <c r="F233" s="8">
        <v>69.630869345700006</v>
      </c>
    </row>
    <row r="234" spans="1:6" ht="13">
      <c r="A234" s="12" t="s">
        <v>5</v>
      </c>
      <c r="B234" s="8" t="s">
        <v>263</v>
      </c>
      <c r="C234" s="8">
        <v>2017</v>
      </c>
      <c r="D234" s="12" t="s">
        <v>5</v>
      </c>
      <c r="E234" s="12" t="s">
        <v>23</v>
      </c>
      <c r="F234" s="8">
        <v>75.281962943762494</v>
      </c>
    </row>
    <row r="235" spans="1:6" ht="13">
      <c r="A235" s="12" t="s">
        <v>6</v>
      </c>
      <c r="B235" s="8" t="s">
        <v>264</v>
      </c>
      <c r="C235" s="8">
        <v>2017</v>
      </c>
      <c r="D235" s="12" t="s">
        <v>5</v>
      </c>
      <c r="E235" s="12" t="s">
        <v>23</v>
      </c>
      <c r="F235" s="8">
        <v>74.234856228183503</v>
      </c>
    </row>
    <row r="236" spans="1:6" ht="13">
      <c r="A236" s="12" t="s">
        <v>7</v>
      </c>
      <c r="B236" s="8" t="s">
        <v>265</v>
      </c>
      <c r="C236" s="8">
        <v>2017</v>
      </c>
      <c r="D236" s="12" t="s">
        <v>5</v>
      </c>
      <c r="E236" s="12" t="s">
        <v>23</v>
      </c>
      <c r="F236" s="8">
        <v>71.575510934215799</v>
      </c>
    </row>
    <row r="237" spans="1:6" ht="13">
      <c r="A237" s="12" t="s">
        <v>10</v>
      </c>
      <c r="B237" s="8" t="s">
        <v>268</v>
      </c>
      <c r="C237" s="8">
        <v>2017</v>
      </c>
      <c r="D237" s="12" t="s">
        <v>5</v>
      </c>
      <c r="E237" s="12" t="s">
        <v>23</v>
      </c>
      <c r="F237" s="8">
        <v>68.362255631832497</v>
      </c>
    </row>
    <row r="238" spans="1:6" ht="13">
      <c r="A238" s="12" t="s">
        <v>11</v>
      </c>
      <c r="B238" s="8" t="s">
        <v>269</v>
      </c>
      <c r="C238" s="8">
        <v>2017</v>
      </c>
      <c r="D238" s="12" t="s">
        <v>5</v>
      </c>
      <c r="E238" s="12" t="s">
        <v>23</v>
      </c>
      <c r="F238" s="8">
        <v>68.999574723937201</v>
      </c>
    </row>
    <row r="239" spans="1:6" ht="13">
      <c r="A239" s="12" t="s">
        <v>12</v>
      </c>
      <c r="B239" s="8" t="s">
        <v>270</v>
      </c>
      <c r="C239" s="8">
        <v>2017</v>
      </c>
      <c r="D239" s="12" t="s">
        <v>5</v>
      </c>
      <c r="E239" s="12" t="s">
        <v>23</v>
      </c>
      <c r="F239" s="8">
        <v>91.777726602618998</v>
      </c>
    </row>
    <row r="240" spans="1:6" ht="13">
      <c r="A240" s="12" t="s">
        <v>8</v>
      </c>
      <c r="B240" s="8" t="s">
        <v>266</v>
      </c>
      <c r="C240" s="8">
        <v>2017</v>
      </c>
      <c r="D240" s="12" t="s">
        <v>5</v>
      </c>
      <c r="E240" s="12" t="s">
        <v>23</v>
      </c>
      <c r="F240" s="8">
        <v>75.511858273922499</v>
      </c>
    </row>
    <row r="241" spans="1:6" ht="13">
      <c r="A241" s="12" t="s">
        <v>9</v>
      </c>
      <c r="B241" s="8" t="s">
        <v>267</v>
      </c>
      <c r="C241" s="8">
        <v>2017</v>
      </c>
      <c r="D241" s="12" t="s">
        <v>5</v>
      </c>
      <c r="E241" s="12" t="s">
        <v>23</v>
      </c>
      <c r="F241" s="8">
        <v>72.799845365806505</v>
      </c>
    </row>
    <row r="242" spans="1:6" ht="13">
      <c r="A242" s="12" t="s">
        <v>13</v>
      </c>
      <c r="B242" s="8" t="s">
        <v>271</v>
      </c>
      <c r="C242" s="8">
        <v>2017</v>
      </c>
      <c r="D242" s="12" t="s">
        <v>5</v>
      </c>
      <c r="E242" s="12" t="s">
        <v>23</v>
      </c>
      <c r="F242" s="8">
        <v>74.328908607687893</v>
      </c>
    </row>
    <row r="243" spans="1:6" ht="13">
      <c r="A243" s="12" t="s">
        <v>14</v>
      </c>
      <c r="B243" s="8" t="s">
        <v>272</v>
      </c>
      <c r="C243" s="8">
        <v>2017</v>
      </c>
      <c r="D243" s="12" t="s">
        <v>5</v>
      </c>
      <c r="E243" s="12" t="s">
        <v>23</v>
      </c>
      <c r="F243" s="8">
        <v>77.847989750260496</v>
      </c>
    </row>
    <row r="244" spans="1:6" ht="13">
      <c r="A244" s="12" t="s">
        <v>15</v>
      </c>
      <c r="B244" s="8" t="s">
        <v>273</v>
      </c>
      <c r="C244" s="8">
        <v>2017</v>
      </c>
      <c r="D244" s="12" t="s">
        <v>5</v>
      </c>
      <c r="E244" s="12" t="s">
        <v>23</v>
      </c>
      <c r="F244" s="8">
        <v>73.566056526666401</v>
      </c>
    </row>
    <row r="245" spans="1:6" ht="13">
      <c r="A245" s="12" t="s">
        <v>16</v>
      </c>
      <c r="B245" s="8" t="s">
        <v>274</v>
      </c>
      <c r="C245" s="8">
        <v>2017</v>
      </c>
      <c r="D245" s="12" t="s">
        <v>5</v>
      </c>
      <c r="E245" s="12" t="s">
        <v>23</v>
      </c>
      <c r="F245" s="8">
        <v>78.594302745353801</v>
      </c>
    </row>
    <row r="246" spans="1:6" ht="13">
      <c r="A246" s="12" t="s">
        <v>17</v>
      </c>
      <c r="B246" s="8" t="s">
        <v>275</v>
      </c>
      <c r="C246" s="8">
        <v>2017</v>
      </c>
      <c r="D246" s="12" t="s">
        <v>5</v>
      </c>
      <c r="E246" s="12" t="s">
        <v>23</v>
      </c>
      <c r="F246" s="8">
        <v>72.421640095318097</v>
      </c>
    </row>
    <row r="247" spans="1:6" ht="13">
      <c r="A247" s="12" t="s">
        <v>18</v>
      </c>
      <c r="B247" s="8" t="s">
        <v>276</v>
      </c>
      <c r="C247" s="8">
        <v>2017</v>
      </c>
      <c r="D247" s="12" t="s">
        <v>5</v>
      </c>
      <c r="E247" s="12" t="s">
        <v>23</v>
      </c>
      <c r="F247" s="8">
        <v>76.160933029158002</v>
      </c>
    </row>
    <row r="248" spans="1:6" ht="13">
      <c r="A248" s="12" t="s">
        <v>19</v>
      </c>
      <c r="B248" s="8" t="s">
        <v>277</v>
      </c>
      <c r="C248" s="8">
        <v>2017</v>
      </c>
      <c r="D248" s="12" t="s">
        <v>5</v>
      </c>
      <c r="E248" s="12" t="s">
        <v>23</v>
      </c>
      <c r="F248" s="8">
        <v>67.547071867470905</v>
      </c>
    </row>
    <row r="249" spans="1:6" ht="13">
      <c r="A249" s="12" t="s">
        <v>20</v>
      </c>
      <c r="B249" s="8" t="s">
        <v>278</v>
      </c>
      <c r="C249" s="8">
        <v>2017</v>
      </c>
      <c r="D249" s="12" t="s">
        <v>5</v>
      </c>
      <c r="E249" s="12" t="s">
        <v>23</v>
      </c>
      <c r="F249" s="8">
        <v>74.433668774738194</v>
      </c>
    </row>
    <row r="250" spans="1:6" ht="13">
      <c r="A250" s="12" t="s">
        <v>21</v>
      </c>
      <c r="B250" s="8" t="s">
        <v>279</v>
      </c>
      <c r="C250" s="8">
        <v>2017</v>
      </c>
      <c r="D250" s="12" t="s">
        <v>5</v>
      </c>
      <c r="E250" s="12" t="s">
        <v>23</v>
      </c>
      <c r="F250" s="8">
        <v>68.652694610778397</v>
      </c>
    </row>
    <row r="251" spans="1:6" ht="13">
      <c r="A251" s="12" t="s">
        <v>22</v>
      </c>
      <c r="B251" s="8" t="s">
        <v>280</v>
      </c>
      <c r="C251" s="8">
        <v>2017</v>
      </c>
      <c r="D251" s="12" t="s">
        <v>5</v>
      </c>
      <c r="E251" s="12" t="s">
        <v>23</v>
      </c>
      <c r="F251" s="8">
        <v>75.995969806046901</v>
      </c>
    </row>
    <row r="252" spans="1:6" ht="13">
      <c r="A252" s="12" t="s">
        <v>23</v>
      </c>
      <c r="B252" s="8" t="s">
        <v>281</v>
      </c>
      <c r="C252" s="8">
        <v>2017</v>
      </c>
      <c r="D252" s="12" t="s">
        <v>5</v>
      </c>
      <c r="E252" s="12" t="s">
        <v>23</v>
      </c>
      <c r="F252" s="8">
        <v>73.521194727351201</v>
      </c>
    </row>
    <row r="253" spans="1:6" ht="13">
      <c r="A253" s="12" t="s">
        <v>24</v>
      </c>
      <c r="B253" s="8" t="s">
        <v>282</v>
      </c>
      <c r="C253" s="8">
        <v>2017</v>
      </c>
      <c r="D253" s="12" t="s">
        <v>5</v>
      </c>
      <c r="E253" s="12" t="s">
        <v>23</v>
      </c>
      <c r="F253" s="8">
        <v>78.551854037493001</v>
      </c>
    </row>
    <row r="254" spans="1:6" ht="13">
      <c r="A254" s="12" t="s">
        <v>25</v>
      </c>
      <c r="B254" s="8" t="s">
        <v>283</v>
      </c>
      <c r="C254" s="8">
        <v>2017</v>
      </c>
      <c r="D254" s="12" t="s">
        <v>5</v>
      </c>
      <c r="E254" s="12" t="s">
        <v>23</v>
      </c>
      <c r="F254" s="8">
        <v>75.039709118744597</v>
      </c>
    </row>
    <row r="255" spans="1:6" ht="13">
      <c r="A255" s="12" t="s">
        <v>26</v>
      </c>
      <c r="B255" s="8" t="s">
        <v>284</v>
      </c>
      <c r="C255" s="8">
        <v>2017</v>
      </c>
      <c r="D255" s="12" t="s">
        <v>5</v>
      </c>
      <c r="E255" s="12" t="s">
        <v>23</v>
      </c>
      <c r="F255" s="8">
        <v>75.076860375486206</v>
      </c>
    </row>
    <row r="256" spans="1:6" ht="13">
      <c r="A256" s="12" t="s">
        <v>27</v>
      </c>
      <c r="B256" s="8" t="s">
        <v>285</v>
      </c>
      <c r="C256" s="8">
        <v>2017</v>
      </c>
      <c r="D256" s="12" t="s">
        <v>5</v>
      </c>
      <c r="E256" s="12" t="s">
        <v>23</v>
      </c>
      <c r="F256" s="8">
        <v>80.140677426006107</v>
      </c>
    </row>
    <row r="257" spans="1:6" ht="13">
      <c r="A257" s="12" t="s">
        <v>28</v>
      </c>
      <c r="B257" s="8" t="s">
        <v>286</v>
      </c>
      <c r="C257" s="8">
        <v>2017</v>
      </c>
      <c r="D257" s="12" t="s">
        <v>5</v>
      </c>
      <c r="E257" s="12" t="s">
        <v>23</v>
      </c>
      <c r="F257" s="8">
        <v>73.359907962501893</v>
      </c>
    </row>
    <row r="258" spans="1:6" ht="13">
      <c r="A258" s="12" t="s">
        <v>29</v>
      </c>
      <c r="B258" s="8" t="s">
        <v>287</v>
      </c>
      <c r="C258" s="8">
        <v>2017</v>
      </c>
      <c r="D258" s="12" t="s">
        <v>5</v>
      </c>
      <c r="E258" s="12" t="s">
        <v>23</v>
      </c>
      <c r="F258" s="8">
        <v>71.192605508371301</v>
      </c>
    </row>
    <row r="259" spans="1:6" ht="13">
      <c r="A259" s="12" t="s">
        <v>30</v>
      </c>
      <c r="B259" s="8" t="s">
        <v>288</v>
      </c>
      <c r="C259" s="8">
        <v>2017</v>
      </c>
      <c r="D259" s="12" t="s">
        <v>5</v>
      </c>
      <c r="E259" s="12" t="s">
        <v>23</v>
      </c>
      <c r="F259" s="8">
        <v>74.909782206232606</v>
      </c>
    </row>
    <row r="260" spans="1:6" ht="13">
      <c r="A260" s="12" t="s">
        <v>31</v>
      </c>
      <c r="B260" s="8" t="s">
        <v>289</v>
      </c>
      <c r="C260" s="8">
        <v>2017</v>
      </c>
      <c r="D260" s="12" t="s">
        <v>5</v>
      </c>
      <c r="E260" s="12" t="s">
        <v>23</v>
      </c>
      <c r="F260" s="8">
        <v>68.584114415952598</v>
      </c>
    </row>
    <row r="261" spans="1:6" ht="13">
      <c r="A261" s="12" t="s">
        <v>32</v>
      </c>
      <c r="B261" s="8" t="s">
        <v>290</v>
      </c>
      <c r="C261" s="8">
        <v>2017</v>
      </c>
      <c r="D261" s="12" t="s">
        <v>5</v>
      </c>
      <c r="E261" s="12" t="s">
        <v>23</v>
      </c>
      <c r="F261" s="8">
        <v>75.982280047093596</v>
      </c>
    </row>
    <row r="262" spans="1:6" ht="13">
      <c r="A262" s="12" t="s">
        <v>33</v>
      </c>
      <c r="B262" s="8" t="s">
        <v>291</v>
      </c>
      <c r="C262" s="8">
        <v>2017</v>
      </c>
      <c r="D262" s="12" t="s">
        <v>5</v>
      </c>
      <c r="E262" s="12" t="s">
        <v>23</v>
      </c>
      <c r="F262" s="8">
        <v>72.250649999576595</v>
      </c>
    </row>
    <row r="263" spans="1:6" ht="13">
      <c r="A263" s="12" t="s">
        <v>34</v>
      </c>
      <c r="B263" s="8" t="s">
        <v>292</v>
      </c>
      <c r="C263" s="8">
        <v>2017</v>
      </c>
      <c r="D263" s="12" t="s">
        <v>5</v>
      </c>
      <c r="E263" s="12" t="s">
        <v>23</v>
      </c>
      <c r="F263" s="8">
        <v>75.474982919009804</v>
      </c>
    </row>
    <row r="264" spans="1:6" ht="13">
      <c r="A264" s="12" t="s">
        <v>35</v>
      </c>
      <c r="B264" s="8" t="s">
        <v>293</v>
      </c>
      <c r="C264" s="8">
        <v>2017</v>
      </c>
      <c r="D264" s="12" t="s">
        <v>5</v>
      </c>
      <c r="E264" s="12" t="s">
        <v>23</v>
      </c>
      <c r="F264" s="8">
        <v>72.4899273474539</v>
      </c>
    </row>
    <row r="265" spans="1:6" ht="13">
      <c r="A265" s="12" t="s">
        <v>3</v>
      </c>
      <c r="B265" s="8" t="s">
        <v>261</v>
      </c>
      <c r="C265" s="8">
        <v>2017</v>
      </c>
      <c r="D265" s="12" t="s">
        <v>5</v>
      </c>
      <c r="E265" s="12" t="s">
        <v>23</v>
      </c>
      <c r="F265" s="8">
        <v>74.935082119513694</v>
      </c>
    </row>
    <row r="266" spans="1:6" ht="13">
      <c r="A266" s="12" t="s">
        <v>4</v>
      </c>
      <c r="B266" s="8" t="s">
        <v>262</v>
      </c>
      <c r="C266" s="8">
        <v>2018</v>
      </c>
      <c r="D266" s="12" t="s">
        <v>5</v>
      </c>
      <c r="E266" s="12" t="s">
        <v>23</v>
      </c>
      <c r="F266" s="8">
        <v>68.383657311448502</v>
      </c>
    </row>
    <row r="267" spans="1:6" ht="13">
      <c r="A267" s="12" t="s">
        <v>5</v>
      </c>
      <c r="B267" s="8" t="s">
        <v>263</v>
      </c>
      <c r="C267" s="8">
        <v>2018</v>
      </c>
      <c r="D267" s="12" t="s">
        <v>5</v>
      </c>
      <c r="E267" s="12" t="s">
        <v>23</v>
      </c>
      <c r="F267" s="8">
        <v>73.986757665274496</v>
      </c>
    </row>
    <row r="268" spans="1:6" ht="13">
      <c r="A268" s="12" t="s">
        <v>6</v>
      </c>
      <c r="B268" s="8" t="s">
        <v>264</v>
      </c>
      <c r="C268" s="8">
        <v>2018</v>
      </c>
      <c r="D268" s="12" t="s">
        <v>5</v>
      </c>
      <c r="E268" s="12" t="s">
        <v>23</v>
      </c>
      <c r="F268" s="8">
        <v>73.125429947259803</v>
      </c>
    </row>
    <row r="269" spans="1:6" ht="13">
      <c r="A269" s="12" t="s">
        <v>7</v>
      </c>
      <c r="B269" s="8" t="s">
        <v>265</v>
      </c>
      <c r="C269" s="8">
        <v>2018</v>
      </c>
      <c r="D269" s="12" t="s">
        <v>5</v>
      </c>
      <c r="E269" s="12" t="s">
        <v>23</v>
      </c>
      <c r="F269" s="8">
        <v>67.997452002844298</v>
      </c>
    </row>
    <row r="270" spans="1:6" ht="13">
      <c r="A270" s="12" t="s">
        <v>10</v>
      </c>
      <c r="B270" s="8" t="s">
        <v>268</v>
      </c>
      <c r="C270" s="8">
        <v>2018</v>
      </c>
      <c r="D270" s="12" t="s">
        <v>5</v>
      </c>
      <c r="E270" s="12" t="s">
        <v>23</v>
      </c>
      <c r="F270" s="8">
        <v>67.660497038534999</v>
      </c>
    </row>
    <row r="271" spans="1:6" ht="13">
      <c r="A271" s="12" t="s">
        <v>11</v>
      </c>
      <c r="B271" s="8" t="s">
        <v>269</v>
      </c>
      <c r="C271" s="8">
        <v>2018</v>
      </c>
      <c r="D271" s="12" t="s">
        <v>5</v>
      </c>
      <c r="E271" s="12" t="s">
        <v>23</v>
      </c>
      <c r="F271" s="8">
        <v>68.689428080069504</v>
      </c>
    </row>
    <row r="272" spans="1:6" ht="13">
      <c r="A272" s="12" t="s">
        <v>12</v>
      </c>
      <c r="B272" s="8" t="s">
        <v>270</v>
      </c>
      <c r="C272" s="8">
        <v>2018</v>
      </c>
      <c r="D272" s="12" t="s">
        <v>5</v>
      </c>
      <c r="E272" s="12" t="s">
        <v>23</v>
      </c>
      <c r="F272" s="8">
        <v>91.004552473778105</v>
      </c>
    </row>
    <row r="273" spans="1:6" ht="13">
      <c r="A273" s="12" t="s">
        <v>8</v>
      </c>
      <c r="B273" s="8" t="s">
        <v>266</v>
      </c>
      <c r="C273" s="8">
        <v>2018</v>
      </c>
      <c r="D273" s="12" t="s">
        <v>5</v>
      </c>
      <c r="E273" s="12" t="s">
        <v>23</v>
      </c>
      <c r="F273" s="8">
        <v>69.489508299404903</v>
      </c>
    </row>
    <row r="274" spans="1:6" ht="13">
      <c r="A274" s="12" t="s">
        <v>9</v>
      </c>
      <c r="B274" s="8" t="s">
        <v>267</v>
      </c>
      <c r="C274" s="8">
        <v>2018</v>
      </c>
      <c r="D274" s="12" t="s">
        <v>5</v>
      </c>
      <c r="E274" s="12" t="s">
        <v>23</v>
      </c>
      <c r="F274" s="8">
        <v>71.831094049903996</v>
      </c>
    </row>
    <row r="275" spans="1:6" ht="13">
      <c r="A275" s="12" t="s">
        <v>13</v>
      </c>
      <c r="B275" s="8" t="s">
        <v>271</v>
      </c>
      <c r="C275" s="8">
        <v>2018</v>
      </c>
      <c r="D275" s="12" t="s">
        <v>5</v>
      </c>
      <c r="E275" s="12" t="s">
        <v>23</v>
      </c>
      <c r="F275" s="8">
        <v>69.343055216661199</v>
      </c>
    </row>
    <row r="276" spans="1:6" ht="13">
      <c r="A276" s="12" t="s">
        <v>14</v>
      </c>
      <c r="B276" s="8" t="s">
        <v>272</v>
      </c>
      <c r="C276" s="8">
        <v>2018</v>
      </c>
      <c r="D276" s="12" t="s">
        <v>5</v>
      </c>
      <c r="E276" s="12" t="s">
        <v>23</v>
      </c>
      <c r="F276" s="8">
        <v>72.3048756565899</v>
      </c>
    </row>
    <row r="277" spans="1:6" ht="13">
      <c r="A277" s="12" t="s">
        <v>15</v>
      </c>
      <c r="B277" s="8" t="s">
        <v>273</v>
      </c>
      <c r="C277" s="8">
        <v>2018</v>
      </c>
      <c r="D277" s="12" t="s">
        <v>5</v>
      </c>
      <c r="E277" s="12" t="s">
        <v>23</v>
      </c>
      <c r="F277" s="8">
        <v>71.624536545697595</v>
      </c>
    </row>
    <row r="278" spans="1:6" ht="13">
      <c r="A278" s="12" t="s">
        <v>16</v>
      </c>
      <c r="B278" s="8" t="s">
        <v>274</v>
      </c>
      <c r="C278" s="8">
        <v>2018</v>
      </c>
      <c r="D278" s="12" t="s">
        <v>5</v>
      </c>
      <c r="E278" s="12" t="s">
        <v>23</v>
      </c>
      <c r="F278" s="8">
        <v>78.246210294296603</v>
      </c>
    </row>
    <row r="279" spans="1:6" ht="13">
      <c r="A279" s="12" t="s">
        <v>17</v>
      </c>
      <c r="B279" s="8" t="s">
        <v>275</v>
      </c>
      <c r="C279" s="8">
        <v>2018</v>
      </c>
      <c r="D279" s="12" t="s">
        <v>5</v>
      </c>
      <c r="E279" s="12" t="s">
        <v>23</v>
      </c>
      <c r="F279" s="8">
        <v>70.052294592873196</v>
      </c>
    </row>
    <row r="280" spans="1:6" ht="13">
      <c r="A280" s="12" t="s">
        <v>18</v>
      </c>
      <c r="B280" s="8" t="s">
        <v>276</v>
      </c>
      <c r="C280" s="8">
        <v>2018</v>
      </c>
      <c r="D280" s="12" t="s">
        <v>5</v>
      </c>
      <c r="E280" s="12" t="s">
        <v>23</v>
      </c>
      <c r="F280" s="8">
        <v>75.958462202614996</v>
      </c>
    </row>
    <row r="281" spans="1:6" ht="13">
      <c r="A281" s="12" t="s">
        <v>19</v>
      </c>
      <c r="B281" s="8" t="s">
        <v>277</v>
      </c>
      <c r="C281" s="8">
        <v>2018</v>
      </c>
      <c r="D281" s="12" t="s">
        <v>5</v>
      </c>
      <c r="E281" s="12" t="s">
        <v>23</v>
      </c>
      <c r="F281" s="8">
        <v>66.8502140603876</v>
      </c>
    </row>
    <row r="282" spans="1:6" ht="13">
      <c r="A282" s="12" t="s">
        <v>20</v>
      </c>
      <c r="B282" s="8" t="s">
        <v>278</v>
      </c>
      <c r="C282" s="8">
        <v>2018</v>
      </c>
      <c r="D282" s="12" t="s">
        <v>5</v>
      </c>
      <c r="E282" s="12" t="s">
        <v>23</v>
      </c>
      <c r="F282" s="8">
        <v>73.402597402597394</v>
      </c>
    </row>
    <row r="283" spans="1:6" ht="13">
      <c r="A283" s="12" t="s">
        <v>21</v>
      </c>
      <c r="B283" s="8" t="s">
        <v>279</v>
      </c>
      <c r="C283" s="8">
        <v>2018</v>
      </c>
      <c r="D283" s="12" t="s">
        <v>5</v>
      </c>
      <c r="E283" s="12" t="s">
        <v>23</v>
      </c>
      <c r="F283" s="8">
        <v>67.287228207209793</v>
      </c>
    </row>
    <row r="284" spans="1:6" ht="13">
      <c r="A284" s="12" t="s">
        <v>22</v>
      </c>
      <c r="B284" s="8" t="s">
        <v>280</v>
      </c>
      <c r="C284" s="8">
        <v>2018</v>
      </c>
      <c r="D284" s="12" t="s">
        <v>5</v>
      </c>
      <c r="E284" s="12" t="s">
        <v>23</v>
      </c>
      <c r="F284" s="8">
        <v>72.192442573610094</v>
      </c>
    </row>
    <row r="285" spans="1:6" ht="13">
      <c r="A285" s="12" t="s">
        <v>23</v>
      </c>
      <c r="B285" s="8" t="s">
        <v>281</v>
      </c>
      <c r="C285" s="8">
        <v>2018</v>
      </c>
      <c r="D285" s="12" t="s">
        <v>5</v>
      </c>
      <c r="E285" s="12" t="s">
        <v>23</v>
      </c>
      <c r="F285" s="8">
        <v>71.476652844015703</v>
      </c>
    </row>
    <row r="286" spans="1:6" ht="13">
      <c r="A286" s="12" t="s">
        <v>24</v>
      </c>
      <c r="B286" s="8" t="s">
        <v>282</v>
      </c>
      <c r="C286" s="8">
        <v>2018</v>
      </c>
      <c r="D286" s="12" t="s">
        <v>5</v>
      </c>
      <c r="E286" s="12" t="s">
        <v>23</v>
      </c>
      <c r="F286" s="8">
        <v>76.019185622107102</v>
      </c>
    </row>
    <row r="287" spans="1:6" ht="13">
      <c r="A287" s="12" t="s">
        <v>25</v>
      </c>
      <c r="B287" s="8" t="s">
        <v>283</v>
      </c>
      <c r="C287" s="8">
        <v>2018</v>
      </c>
      <c r="D287" s="12" t="s">
        <v>5</v>
      </c>
      <c r="E287" s="12" t="s">
        <v>23</v>
      </c>
      <c r="F287" s="8">
        <v>74.151379643274595</v>
      </c>
    </row>
    <row r="288" spans="1:6" ht="13">
      <c r="A288" s="12" t="s">
        <v>26</v>
      </c>
      <c r="B288" s="8" t="s">
        <v>284</v>
      </c>
      <c r="C288" s="8">
        <v>2018</v>
      </c>
      <c r="D288" s="12" t="s">
        <v>5</v>
      </c>
      <c r="E288" s="12" t="s">
        <v>23</v>
      </c>
      <c r="F288" s="8">
        <v>73.537824416094907</v>
      </c>
    </row>
    <row r="289" spans="1:6" ht="13">
      <c r="A289" s="12" t="s">
        <v>27</v>
      </c>
      <c r="B289" s="8" t="s">
        <v>285</v>
      </c>
      <c r="C289" s="8">
        <v>2018</v>
      </c>
      <c r="D289" s="12" t="s">
        <v>5</v>
      </c>
      <c r="E289" s="12" t="s">
        <v>23</v>
      </c>
      <c r="F289" s="8">
        <v>75.047990076548302</v>
      </c>
    </row>
    <row r="290" spans="1:6" ht="13">
      <c r="A290" s="12" t="s">
        <v>28</v>
      </c>
      <c r="B290" s="8" t="s">
        <v>286</v>
      </c>
      <c r="C290" s="8">
        <v>2018</v>
      </c>
      <c r="D290" s="12" t="s">
        <v>5</v>
      </c>
      <c r="E290" s="12" t="s">
        <v>23</v>
      </c>
      <c r="F290" s="8">
        <v>69.936170692649497</v>
      </c>
    </row>
    <row r="291" spans="1:6" ht="13">
      <c r="A291" s="12" t="s">
        <v>29</v>
      </c>
      <c r="B291" s="8" t="s">
        <v>287</v>
      </c>
      <c r="C291" s="8">
        <v>2018</v>
      </c>
      <c r="D291" s="12" t="s">
        <v>5</v>
      </c>
      <c r="E291" s="12" t="s">
        <v>23</v>
      </c>
      <c r="F291" s="8">
        <v>69.254829979116096</v>
      </c>
    </row>
    <row r="292" spans="1:6" ht="13">
      <c r="A292" s="12" t="s">
        <v>30</v>
      </c>
      <c r="B292" s="8" t="s">
        <v>288</v>
      </c>
      <c r="C292" s="8">
        <v>2018</v>
      </c>
      <c r="D292" s="12" t="s">
        <v>5</v>
      </c>
      <c r="E292" s="12" t="s">
        <v>23</v>
      </c>
      <c r="F292" s="8">
        <v>74.306644871181007</v>
      </c>
    </row>
    <row r="293" spans="1:6" ht="13">
      <c r="A293" s="12" t="s">
        <v>31</v>
      </c>
      <c r="B293" s="8" t="s">
        <v>289</v>
      </c>
      <c r="C293" s="8">
        <v>2018</v>
      </c>
      <c r="D293" s="12" t="s">
        <v>5</v>
      </c>
      <c r="E293" s="12" t="s">
        <v>23</v>
      </c>
      <c r="F293" s="8">
        <v>68.033106402749894</v>
      </c>
    </row>
    <row r="294" spans="1:6" ht="13">
      <c r="A294" s="12" t="s">
        <v>32</v>
      </c>
      <c r="B294" s="8" t="s">
        <v>290</v>
      </c>
      <c r="C294" s="8">
        <v>2018</v>
      </c>
      <c r="D294" s="12" t="s">
        <v>5</v>
      </c>
      <c r="E294" s="12" t="s">
        <v>23</v>
      </c>
      <c r="F294" s="8">
        <v>75.691671989779607</v>
      </c>
    </row>
    <row r="295" spans="1:6" ht="13">
      <c r="A295" s="12" t="s">
        <v>33</v>
      </c>
      <c r="B295" s="8" t="s">
        <v>291</v>
      </c>
      <c r="C295" s="8">
        <v>2018</v>
      </c>
      <c r="D295" s="12" t="s">
        <v>5</v>
      </c>
      <c r="E295" s="12" t="s">
        <v>23</v>
      </c>
      <c r="F295" s="8">
        <v>70.355363768157801</v>
      </c>
    </row>
    <row r="296" spans="1:6" ht="13">
      <c r="A296" s="12" t="s">
        <v>34</v>
      </c>
      <c r="B296" s="8" t="s">
        <v>292</v>
      </c>
      <c r="C296" s="8">
        <v>2018</v>
      </c>
      <c r="D296" s="12" t="s">
        <v>5</v>
      </c>
      <c r="E296" s="12" t="s">
        <v>23</v>
      </c>
      <c r="F296" s="8">
        <v>72.702071205100793</v>
      </c>
    </row>
    <row r="297" spans="1:6" ht="13">
      <c r="A297" s="12" t="s">
        <v>35</v>
      </c>
      <c r="B297" s="8" t="s">
        <v>293</v>
      </c>
      <c r="C297" s="8">
        <v>2018</v>
      </c>
      <c r="D297" s="12" t="s">
        <v>5</v>
      </c>
      <c r="E297" s="12" t="s">
        <v>23</v>
      </c>
      <c r="F297" s="8">
        <v>71.012693935119898</v>
      </c>
    </row>
    <row r="298" spans="1:6" ht="13">
      <c r="A298" s="12" t="s">
        <v>3</v>
      </c>
      <c r="B298" s="8" t="s">
        <v>261</v>
      </c>
      <c r="C298" s="8">
        <v>2018</v>
      </c>
      <c r="D298" s="12" t="s">
        <v>5</v>
      </c>
      <c r="E298" s="12" t="s">
        <v>23</v>
      </c>
      <c r="F298" s="8">
        <v>73.029111150762603</v>
      </c>
    </row>
    <row r="299" spans="1:6" ht="13">
      <c r="A299" s="12" t="s">
        <v>4</v>
      </c>
      <c r="B299" s="8" t="s">
        <v>262</v>
      </c>
      <c r="C299" s="8">
        <v>2019</v>
      </c>
      <c r="D299" s="12" t="s">
        <v>5</v>
      </c>
      <c r="E299" s="12" t="s">
        <v>23</v>
      </c>
      <c r="F299" s="8">
        <v>68.278766598808403</v>
      </c>
    </row>
    <row r="300" spans="1:6" ht="13">
      <c r="A300" s="12" t="s">
        <v>5</v>
      </c>
      <c r="B300" s="8" t="s">
        <v>263</v>
      </c>
      <c r="C300" s="8">
        <v>2019</v>
      </c>
      <c r="D300" s="12" t="s">
        <v>5</v>
      </c>
      <c r="E300" s="12" t="s">
        <v>23</v>
      </c>
      <c r="F300" s="8">
        <v>74.216325832539297</v>
      </c>
    </row>
    <row r="301" spans="1:6" ht="13">
      <c r="A301" s="12" t="s">
        <v>6</v>
      </c>
      <c r="B301" s="8" t="s">
        <v>264</v>
      </c>
      <c r="C301" s="8">
        <v>2019</v>
      </c>
      <c r="D301" s="12" t="s">
        <v>5</v>
      </c>
      <c r="E301" s="12" t="s">
        <v>23</v>
      </c>
      <c r="F301" s="8">
        <v>72.982908250274804</v>
      </c>
    </row>
    <row r="302" spans="1:6" ht="13">
      <c r="A302" s="12" t="s">
        <v>7</v>
      </c>
      <c r="B302" s="8" t="s">
        <v>265</v>
      </c>
      <c r="C302" s="8">
        <v>2019</v>
      </c>
      <c r="D302" s="12" t="s">
        <v>5</v>
      </c>
      <c r="E302" s="12" t="s">
        <v>23</v>
      </c>
      <c r="F302" s="8">
        <v>66.666176037680302</v>
      </c>
    </row>
    <row r="303" spans="1:6" ht="13">
      <c r="A303" s="12" t="s">
        <v>10</v>
      </c>
      <c r="B303" s="8" t="s">
        <v>268</v>
      </c>
      <c r="C303" s="8">
        <v>2019</v>
      </c>
      <c r="D303" s="12" t="s">
        <v>5</v>
      </c>
      <c r="E303" s="12" t="s">
        <v>23</v>
      </c>
      <c r="F303" s="8">
        <v>66.5260421614433</v>
      </c>
    </row>
    <row r="304" spans="1:6" ht="13">
      <c r="A304" s="12" t="s">
        <v>11</v>
      </c>
      <c r="B304" s="8" t="s">
        <v>269</v>
      </c>
      <c r="C304" s="8">
        <v>2019</v>
      </c>
      <c r="D304" s="12" t="s">
        <v>5</v>
      </c>
      <c r="E304" s="12" t="s">
        <v>23</v>
      </c>
      <c r="F304" s="8">
        <v>69.378859159070899</v>
      </c>
    </row>
    <row r="305" spans="1:6" ht="13">
      <c r="A305" s="12" t="s">
        <v>12</v>
      </c>
      <c r="B305" s="8" t="s">
        <v>270</v>
      </c>
      <c r="C305" s="8">
        <v>2019</v>
      </c>
      <c r="D305" s="12" t="s">
        <v>5</v>
      </c>
      <c r="E305" s="12" t="s">
        <v>23</v>
      </c>
      <c r="F305" s="8">
        <v>91.003403553366994</v>
      </c>
    </row>
    <row r="306" spans="1:6" ht="13">
      <c r="A306" s="12" t="s">
        <v>8</v>
      </c>
      <c r="B306" s="8" t="s">
        <v>266</v>
      </c>
      <c r="C306" s="8">
        <v>2019</v>
      </c>
      <c r="D306" s="12" t="s">
        <v>5</v>
      </c>
      <c r="E306" s="12" t="s">
        <v>23</v>
      </c>
      <c r="F306" s="8">
        <v>68.952224214805398</v>
      </c>
    </row>
    <row r="307" spans="1:6" ht="13">
      <c r="A307" s="12" t="s">
        <v>9</v>
      </c>
      <c r="B307" s="8" t="s">
        <v>267</v>
      </c>
      <c r="C307" s="8">
        <v>2019</v>
      </c>
      <c r="D307" s="12" t="s">
        <v>5</v>
      </c>
      <c r="E307" s="12" t="s">
        <v>23</v>
      </c>
      <c r="F307" s="8">
        <v>67.303730830853695</v>
      </c>
    </row>
    <row r="308" spans="1:6" ht="13">
      <c r="A308" s="12" t="s">
        <v>13</v>
      </c>
      <c r="B308" s="8" t="s">
        <v>271</v>
      </c>
      <c r="C308" s="8">
        <v>2019</v>
      </c>
      <c r="D308" s="12" t="s">
        <v>5</v>
      </c>
      <c r="E308" s="12" t="s">
        <v>23</v>
      </c>
      <c r="F308" s="8">
        <v>68.4850133119579</v>
      </c>
    </row>
    <row r="309" spans="1:6" ht="13">
      <c r="A309" s="12" t="s">
        <v>14</v>
      </c>
      <c r="B309" s="8" t="s">
        <v>272</v>
      </c>
      <c r="C309" s="8">
        <v>2019</v>
      </c>
      <c r="D309" s="12" t="s">
        <v>5</v>
      </c>
      <c r="E309" s="12" t="s">
        <v>23</v>
      </c>
      <c r="F309" s="8">
        <v>70.611582096859195</v>
      </c>
    </row>
    <row r="310" spans="1:6" ht="13">
      <c r="A310" s="12" t="s">
        <v>15</v>
      </c>
      <c r="B310" s="8" t="s">
        <v>273</v>
      </c>
      <c r="C310" s="8">
        <v>2019</v>
      </c>
      <c r="D310" s="12" t="s">
        <v>5</v>
      </c>
      <c r="E310" s="12" t="s">
        <v>23</v>
      </c>
      <c r="F310" s="8">
        <v>69.725281952935106</v>
      </c>
    </row>
    <row r="311" spans="1:6" ht="13">
      <c r="A311" s="12" t="s">
        <v>16</v>
      </c>
      <c r="B311" s="8" t="s">
        <v>274</v>
      </c>
      <c r="C311" s="8">
        <v>2019</v>
      </c>
      <c r="D311" s="12" t="s">
        <v>5</v>
      </c>
      <c r="E311" s="12" t="s">
        <v>23</v>
      </c>
      <c r="F311" s="8">
        <v>77.621035696149093</v>
      </c>
    </row>
    <row r="312" spans="1:6" ht="13">
      <c r="A312" s="12" t="s">
        <v>17</v>
      </c>
      <c r="B312" s="8" t="s">
        <v>275</v>
      </c>
      <c r="C312" s="8">
        <v>2019</v>
      </c>
      <c r="D312" s="12" t="s">
        <v>5</v>
      </c>
      <c r="E312" s="12" t="s">
        <v>23</v>
      </c>
      <c r="F312" s="8">
        <v>69.830945140616294</v>
      </c>
    </row>
    <row r="313" spans="1:6" ht="13">
      <c r="A313" s="12" t="s">
        <v>18</v>
      </c>
      <c r="B313" s="8" t="s">
        <v>276</v>
      </c>
      <c r="C313" s="8">
        <v>2019</v>
      </c>
      <c r="D313" s="12" t="s">
        <v>5</v>
      </c>
      <c r="E313" s="12" t="s">
        <v>23</v>
      </c>
      <c r="F313" s="8">
        <v>76.1037906144836</v>
      </c>
    </row>
    <row r="314" spans="1:6" ht="13">
      <c r="A314" s="12" t="s">
        <v>19</v>
      </c>
      <c r="B314" s="8" t="s">
        <v>277</v>
      </c>
      <c r="C314" s="8">
        <v>2019</v>
      </c>
      <c r="D314" s="12" t="s">
        <v>5</v>
      </c>
      <c r="E314" s="12" t="s">
        <v>23</v>
      </c>
      <c r="F314" s="8">
        <v>66.345574954846498</v>
      </c>
    </row>
    <row r="315" spans="1:6" ht="13">
      <c r="A315" s="12" t="s">
        <v>20</v>
      </c>
      <c r="B315" s="8" t="s">
        <v>278</v>
      </c>
      <c r="C315" s="8">
        <v>2019</v>
      </c>
      <c r="D315" s="12" t="s">
        <v>5</v>
      </c>
      <c r="E315" s="12" t="s">
        <v>23</v>
      </c>
      <c r="F315" s="8">
        <v>73.176206509539796</v>
      </c>
    </row>
    <row r="316" spans="1:6" ht="13">
      <c r="A316" s="12" t="s">
        <v>21</v>
      </c>
      <c r="B316" s="8" t="s">
        <v>279</v>
      </c>
      <c r="C316" s="8">
        <v>2019</v>
      </c>
      <c r="D316" s="12" t="s">
        <v>5</v>
      </c>
      <c r="E316" s="12" t="s">
        <v>23</v>
      </c>
      <c r="F316" s="8">
        <v>67.044220494331299</v>
      </c>
    </row>
    <row r="317" spans="1:6" ht="13">
      <c r="A317" s="12" t="s">
        <v>22</v>
      </c>
      <c r="B317" s="8" t="s">
        <v>280</v>
      </c>
      <c r="C317" s="8">
        <v>2019</v>
      </c>
      <c r="D317" s="12" t="s">
        <v>5</v>
      </c>
      <c r="E317" s="12" t="s">
        <v>23</v>
      </c>
      <c r="F317" s="8">
        <v>72.369457755903795</v>
      </c>
    </row>
    <row r="318" spans="1:6" ht="13">
      <c r="A318" s="12" t="s">
        <v>23</v>
      </c>
      <c r="B318" s="8" t="s">
        <v>281</v>
      </c>
      <c r="C318" s="8">
        <v>2019</v>
      </c>
      <c r="D318" s="12" t="s">
        <v>5</v>
      </c>
      <c r="E318" s="12" t="s">
        <v>23</v>
      </c>
      <c r="F318" s="8">
        <v>72.948897817905305</v>
      </c>
    </row>
    <row r="319" spans="1:6" ht="13">
      <c r="A319" s="12" t="s">
        <v>24</v>
      </c>
      <c r="B319" s="8" t="s">
        <v>282</v>
      </c>
      <c r="C319" s="8">
        <v>2019</v>
      </c>
      <c r="D319" s="12" t="s">
        <v>5</v>
      </c>
      <c r="E319" s="12" t="s">
        <v>23</v>
      </c>
      <c r="F319" s="8">
        <v>73.067742000851098</v>
      </c>
    </row>
    <row r="320" spans="1:6" ht="13">
      <c r="A320" s="12" t="s">
        <v>25</v>
      </c>
      <c r="B320" s="8" t="s">
        <v>283</v>
      </c>
      <c r="C320" s="8">
        <v>2019</v>
      </c>
      <c r="D320" s="12" t="s">
        <v>5</v>
      </c>
      <c r="E320" s="12" t="s">
        <v>23</v>
      </c>
      <c r="F320" s="8">
        <v>73.929308402223</v>
      </c>
    </row>
    <row r="321" spans="1:6" ht="13">
      <c r="A321" s="12" t="s">
        <v>26</v>
      </c>
      <c r="B321" s="8" t="s">
        <v>284</v>
      </c>
      <c r="C321" s="8">
        <v>2019</v>
      </c>
      <c r="D321" s="12" t="s">
        <v>5</v>
      </c>
      <c r="E321" s="12" t="s">
        <v>23</v>
      </c>
      <c r="F321" s="8">
        <v>74.172248803827799</v>
      </c>
    </row>
    <row r="322" spans="1:6" ht="13">
      <c r="A322" s="12" t="s">
        <v>27</v>
      </c>
      <c r="B322" s="8" t="s">
        <v>285</v>
      </c>
      <c r="C322" s="8">
        <v>2019</v>
      </c>
      <c r="D322" s="12" t="s">
        <v>5</v>
      </c>
      <c r="E322" s="12" t="s">
        <v>23</v>
      </c>
      <c r="F322" s="8">
        <v>73.365928363859496</v>
      </c>
    </row>
    <row r="323" spans="1:6" ht="13">
      <c r="A323" s="12" t="s">
        <v>28</v>
      </c>
      <c r="B323" s="8" t="s">
        <v>286</v>
      </c>
      <c r="C323" s="8">
        <v>2019</v>
      </c>
      <c r="D323" s="12" t="s">
        <v>5</v>
      </c>
      <c r="E323" s="12" t="s">
        <v>23</v>
      </c>
      <c r="F323" s="8">
        <v>70.110532068813797</v>
      </c>
    </row>
    <row r="324" spans="1:6" ht="13">
      <c r="A324" s="12" t="s">
        <v>29</v>
      </c>
      <c r="B324" s="8" t="s">
        <v>287</v>
      </c>
      <c r="C324" s="8">
        <v>2019</v>
      </c>
      <c r="D324" s="12" t="s">
        <v>5</v>
      </c>
      <c r="E324" s="12" t="s">
        <v>23</v>
      </c>
      <c r="F324" s="8">
        <v>69.086505125466203</v>
      </c>
    </row>
    <row r="325" spans="1:6" ht="13">
      <c r="A325" s="12" t="s">
        <v>30</v>
      </c>
      <c r="B325" s="8" t="s">
        <v>288</v>
      </c>
      <c r="C325" s="8">
        <v>2019</v>
      </c>
      <c r="D325" s="12" t="s">
        <v>5</v>
      </c>
      <c r="E325" s="12" t="s">
        <v>23</v>
      </c>
      <c r="F325" s="8">
        <v>74.339330858280405</v>
      </c>
    </row>
    <row r="326" spans="1:6" ht="13">
      <c r="A326" s="12" t="s">
        <v>31</v>
      </c>
      <c r="B326" s="8" t="s">
        <v>289</v>
      </c>
      <c r="C326" s="8">
        <v>2019</v>
      </c>
      <c r="D326" s="12" t="s">
        <v>5</v>
      </c>
      <c r="E326" s="12" t="s">
        <v>23</v>
      </c>
      <c r="F326" s="8">
        <v>67.956606345179694</v>
      </c>
    </row>
    <row r="327" spans="1:6" ht="13">
      <c r="A327" s="12" t="s">
        <v>32</v>
      </c>
      <c r="B327" s="8" t="s">
        <v>290</v>
      </c>
      <c r="C327" s="8">
        <v>2019</v>
      </c>
      <c r="D327" s="12" t="s">
        <v>5</v>
      </c>
      <c r="E327" s="12" t="s">
        <v>23</v>
      </c>
      <c r="F327" s="8">
        <v>75.081000000000003</v>
      </c>
    </row>
    <row r="328" spans="1:6" ht="13">
      <c r="A328" s="12" t="s">
        <v>33</v>
      </c>
      <c r="B328" s="8" t="s">
        <v>291</v>
      </c>
      <c r="C328" s="8">
        <v>2019</v>
      </c>
      <c r="D328" s="12" t="s">
        <v>5</v>
      </c>
      <c r="E328" s="12" t="s">
        <v>23</v>
      </c>
      <c r="F328" s="8">
        <v>68.673750827774995</v>
      </c>
    </row>
    <row r="329" spans="1:6" ht="13">
      <c r="A329" s="12" t="s">
        <v>34</v>
      </c>
      <c r="B329" s="8" t="s">
        <v>292</v>
      </c>
      <c r="C329" s="8">
        <v>2019</v>
      </c>
      <c r="D329" s="12" t="s">
        <v>5</v>
      </c>
      <c r="E329" s="12" t="s">
        <v>23</v>
      </c>
      <c r="F329" s="8">
        <v>72.340623236982694</v>
      </c>
    </row>
    <row r="330" spans="1:6" ht="13">
      <c r="A330" s="12" t="s">
        <v>35</v>
      </c>
      <c r="B330" s="8" t="s">
        <v>293</v>
      </c>
      <c r="C330" s="8">
        <v>2019</v>
      </c>
      <c r="D330" s="12" t="s">
        <v>5</v>
      </c>
      <c r="E330" s="12" t="s">
        <v>23</v>
      </c>
      <c r="F330" s="8">
        <v>70.972667582837104</v>
      </c>
    </row>
    <row r="331" spans="1:6" ht="13">
      <c r="A331" s="12" t="s">
        <v>3</v>
      </c>
      <c r="B331" s="8" t="s">
        <v>261</v>
      </c>
      <c r="C331" s="8">
        <v>2019</v>
      </c>
      <c r="D331" s="12" t="s">
        <v>5</v>
      </c>
      <c r="E331" s="12" t="s">
        <v>23</v>
      </c>
      <c r="F331" s="8">
        <v>72.458983034683996</v>
      </c>
    </row>
    <row r="332" spans="1:6" ht="13">
      <c r="A332" s="12" t="s">
        <v>4</v>
      </c>
      <c r="B332" s="8" t="s">
        <v>262</v>
      </c>
      <c r="C332" s="8">
        <v>2020</v>
      </c>
      <c r="D332" s="12" t="s">
        <v>5</v>
      </c>
      <c r="E332" s="12" t="s">
        <v>23</v>
      </c>
      <c r="F332" s="8">
        <v>68.778991470896301</v>
      </c>
    </row>
    <row r="333" spans="1:6" ht="13">
      <c r="A333" s="12" t="s">
        <v>5</v>
      </c>
      <c r="B333" s="8" t="s">
        <v>263</v>
      </c>
      <c r="C333" s="8">
        <v>2020</v>
      </c>
      <c r="D333" s="12" t="s">
        <v>5</v>
      </c>
      <c r="E333" s="12" t="s">
        <v>23</v>
      </c>
      <c r="F333" s="8">
        <v>75.158662267302105</v>
      </c>
    </row>
    <row r="334" spans="1:6" ht="13">
      <c r="A334" s="12" t="s">
        <v>6</v>
      </c>
      <c r="B334" s="8" t="s">
        <v>264</v>
      </c>
      <c r="C334" s="8">
        <v>2020</v>
      </c>
      <c r="D334" s="12" t="s">
        <v>5</v>
      </c>
      <c r="E334" s="12" t="s">
        <v>23</v>
      </c>
      <c r="F334" s="8">
        <v>73.703703703703695</v>
      </c>
    </row>
    <row r="335" spans="1:6" ht="13">
      <c r="A335" s="12" t="s">
        <v>7</v>
      </c>
      <c r="B335" s="8" t="s">
        <v>265</v>
      </c>
      <c r="C335" s="8">
        <v>2020</v>
      </c>
      <c r="D335" s="12" t="s">
        <v>5</v>
      </c>
      <c r="E335" s="12" t="s">
        <v>23</v>
      </c>
      <c r="F335" s="8">
        <v>65.139398546804898</v>
      </c>
    </row>
    <row r="336" spans="1:6" ht="13">
      <c r="A336" s="12" t="s">
        <v>10</v>
      </c>
      <c r="B336" s="8" t="s">
        <v>268</v>
      </c>
      <c r="C336" s="8">
        <v>2020</v>
      </c>
      <c r="D336" s="12" t="s">
        <v>5</v>
      </c>
      <c r="E336" s="12" t="s">
        <v>23</v>
      </c>
      <c r="F336" s="8">
        <v>65.051081067764599</v>
      </c>
    </row>
    <row r="337" spans="1:6" ht="13">
      <c r="A337" s="12" t="s">
        <v>11</v>
      </c>
      <c r="B337" s="8" t="s">
        <v>269</v>
      </c>
      <c r="C337" s="8">
        <v>2020</v>
      </c>
      <c r="D337" s="12" t="s">
        <v>5</v>
      </c>
      <c r="E337" s="12" t="s">
        <v>23</v>
      </c>
      <c r="F337" s="8">
        <v>70.157147285906206</v>
      </c>
    </row>
    <row r="338" spans="1:6" ht="13">
      <c r="A338" s="12" t="s">
        <v>12</v>
      </c>
      <c r="B338" s="8" t="s">
        <v>270</v>
      </c>
      <c r="C338" s="8">
        <v>2020</v>
      </c>
      <c r="D338" s="12" t="s">
        <v>5</v>
      </c>
      <c r="E338" s="12" t="s">
        <v>23</v>
      </c>
      <c r="F338" s="8">
        <v>91.366713867095598</v>
      </c>
    </row>
    <row r="339" spans="1:6" ht="13">
      <c r="A339" s="12" t="s">
        <v>8</v>
      </c>
      <c r="B339" s="8" t="s">
        <v>266</v>
      </c>
      <c r="C339" s="8">
        <v>2020</v>
      </c>
      <c r="D339" s="12" t="s">
        <v>5</v>
      </c>
      <c r="E339" s="12" t="s">
        <v>23</v>
      </c>
      <c r="F339" s="8">
        <v>68.988744960263205</v>
      </c>
    </row>
    <row r="340" spans="1:6" ht="13">
      <c r="A340" s="12" t="s">
        <v>9</v>
      </c>
      <c r="B340" s="8" t="s">
        <v>267</v>
      </c>
      <c r="C340" s="8">
        <v>2020</v>
      </c>
      <c r="D340" s="12" t="s">
        <v>5</v>
      </c>
      <c r="E340" s="12" t="s">
        <v>23</v>
      </c>
      <c r="F340" s="8">
        <v>66.0218846598775</v>
      </c>
    </row>
    <row r="341" spans="1:6" ht="13">
      <c r="A341" s="12" t="s">
        <v>13</v>
      </c>
      <c r="B341" s="8" t="s">
        <v>271</v>
      </c>
      <c r="C341" s="8">
        <v>2020</v>
      </c>
      <c r="D341" s="12" t="s">
        <v>5</v>
      </c>
      <c r="E341" s="12" t="s">
        <v>23</v>
      </c>
      <c r="F341" s="8">
        <v>67.875129478158399</v>
      </c>
    </row>
    <row r="342" spans="1:6" ht="13">
      <c r="A342" s="12" t="s">
        <v>14</v>
      </c>
      <c r="B342" s="8" t="s">
        <v>272</v>
      </c>
      <c r="C342" s="8">
        <v>2020</v>
      </c>
      <c r="D342" s="12" t="s">
        <v>5</v>
      </c>
      <c r="E342" s="12" t="s">
        <v>23</v>
      </c>
      <c r="F342" s="8">
        <v>69.3888916905846</v>
      </c>
    </row>
    <row r="343" spans="1:6" ht="13">
      <c r="A343" s="12" t="s">
        <v>15</v>
      </c>
      <c r="B343" s="8" t="s">
        <v>273</v>
      </c>
      <c r="C343" s="8">
        <v>2020</v>
      </c>
      <c r="D343" s="12" t="s">
        <v>5</v>
      </c>
      <c r="E343" s="12" t="s">
        <v>23</v>
      </c>
      <c r="F343" s="8">
        <v>67.549908624140599</v>
      </c>
    </row>
    <row r="344" spans="1:6" ht="13">
      <c r="A344" s="12" t="s">
        <v>16</v>
      </c>
      <c r="B344" s="8" t="s">
        <v>274</v>
      </c>
      <c r="C344" s="8">
        <v>2020</v>
      </c>
      <c r="D344" s="12" t="s">
        <v>5</v>
      </c>
      <c r="E344" s="12" t="s">
        <v>23</v>
      </c>
      <c r="F344" s="8">
        <v>77.135985066054005</v>
      </c>
    </row>
    <row r="345" spans="1:6" ht="13">
      <c r="A345" s="12" t="s">
        <v>17</v>
      </c>
      <c r="B345" s="8" t="s">
        <v>275</v>
      </c>
      <c r="C345" s="8">
        <v>2020</v>
      </c>
      <c r="D345" s="12" t="s">
        <v>5</v>
      </c>
      <c r="E345" s="12" t="s">
        <v>23</v>
      </c>
      <c r="F345" s="8">
        <v>69.504601829979293</v>
      </c>
    </row>
    <row r="346" spans="1:6" ht="13">
      <c r="A346" s="12" t="s">
        <v>18</v>
      </c>
      <c r="B346" s="8" t="s">
        <v>276</v>
      </c>
      <c r="C346" s="8">
        <v>2020</v>
      </c>
      <c r="D346" s="12" t="s">
        <v>5</v>
      </c>
      <c r="E346" s="12" t="s">
        <v>23</v>
      </c>
      <c r="F346" s="8">
        <v>75.986153804210801</v>
      </c>
    </row>
    <row r="347" spans="1:6" ht="13">
      <c r="A347" s="12" t="s">
        <v>19</v>
      </c>
      <c r="B347" s="8" t="s">
        <v>277</v>
      </c>
      <c r="C347" s="8">
        <v>2020</v>
      </c>
      <c r="D347" s="12" t="s">
        <v>5</v>
      </c>
      <c r="E347" s="12" t="s">
        <v>23</v>
      </c>
      <c r="F347" s="8">
        <v>63.836814779208602</v>
      </c>
    </row>
    <row r="348" spans="1:6" ht="13">
      <c r="A348" s="12" t="s">
        <v>20</v>
      </c>
      <c r="B348" s="8" t="s">
        <v>278</v>
      </c>
      <c r="C348" s="8">
        <v>2020</v>
      </c>
      <c r="D348" s="12" t="s">
        <v>5</v>
      </c>
      <c r="E348" s="12" t="s">
        <v>23</v>
      </c>
      <c r="F348" s="8">
        <v>72.003001412429398</v>
      </c>
    </row>
    <row r="349" spans="1:6" ht="13">
      <c r="A349" s="12" t="s">
        <v>21</v>
      </c>
      <c r="B349" s="8" t="s">
        <v>279</v>
      </c>
      <c r="C349" s="8">
        <v>2020</v>
      </c>
      <c r="D349" s="12" t="s">
        <v>5</v>
      </c>
      <c r="E349" s="12" t="s">
        <v>23</v>
      </c>
      <c r="F349" s="8">
        <v>67.455920479361396</v>
      </c>
    </row>
    <row r="350" spans="1:6" ht="13">
      <c r="A350" s="12" t="s">
        <v>22</v>
      </c>
      <c r="B350" s="8" t="s">
        <v>280</v>
      </c>
      <c r="C350" s="8">
        <v>2020</v>
      </c>
      <c r="D350" s="12" t="s">
        <v>5</v>
      </c>
      <c r="E350" s="12" t="s">
        <v>23</v>
      </c>
      <c r="F350" s="8">
        <v>73.285986329968907</v>
      </c>
    </row>
    <row r="351" spans="1:6" ht="13">
      <c r="A351" s="12" t="s">
        <v>23</v>
      </c>
      <c r="B351" s="8" t="s">
        <v>281</v>
      </c>
      <c r="C351" s="8">
        <v>2020</v>
      </c>
      <c r="D351" s="12" t="s">
        <v>5</v>
      </c>
      <c r="E351" s="12" t="s">
        <v>23</v>
      </c>
      <c r="F351" s="8">
        <v>71.251073447770594</v>
      </c>
    </row>
    <row r="352" spans="1:6" ht="13">
      <c r="A352" s="12" t="s">
        <v>24</v>
      </c>
      <c r="B352" s="8" t="s">
        <v>282</v>
      </c>
      <c r="C352" s="8">
        <v>2020</v>
      </c>
      <c r="D352" s="12" t="s">
        <v>5</v>
      </c>
      <c r="E352" s="12" t="s">
        <v>23</v>
      </c>
      <c r="F352" s="8">
        <v>71.450179925590106</v>
      </c>
    </row>
    <row r="353" spans="1:6" ht="13">
      <c r="A353" s="12" t="s">
        <v>25</v>
      </c>
      <c r="B353" s="8" t="s">
        <v>283</v>
      </c>
      <c r="C353" s="8">
        <v>2020</v>
      </c>
      <c r="D353" s="12" t="s">
        <v>5</v>
      </c>
      <c r="E353" s="12" t="s">
        <v>23</v>
      </c>
      <c r="F353" s="8">
        <v>75.204478327821704</v>
      </c>
    </row>
    <row r="354" spans="1:6" ht="13">
      <c r="A354" s="12" t="s">
        <v>26</v>
      </c>
      <c r="B354" s="8" t="s">
        <v>284</v>
      </c>
      <c r="C354" s="8">
        <v>2020</v>
      </c>
      <c r="D354" s="12" t="s">
        <v>5</v>
      </c>
      <c r="E354" s="12" t="s">
        <v>23</v>
      </c>
      <c r="F354" s="8">
        <v>75.185223563545904</v>
      </c>
    </row>
    <row r="355" spans="1:6" ht="13">
      <c r="A355" s="12" t="s">
        <v>27</v>
      </c>
      <c r="B355" s="8" t="s">
        <v>285</v>
      </c>
      <c r="C355" s="8">
        <v>2020</v>
      </c>
      <c r="D355" s="12" t="s">
        <v>5</v>
      </c>
      <c r="E355" s="12" t="s">
        <v>23</v>
      </c>
      <c r="F355" s="8">
        <v>72.040645799517904</v>
      </c>
    </row>
    <row r="356" spans="1:6" ht="13">
      <c r="A356" s="12" t="s">
        <v>28</v>
      </c>
      <c r="B356" s="8" t="s">
        <v>286</v>
      </c>
      <c r="C356" s="8">
        <v>2020</v>
      </c>
      <c r="D356" s="12" t="s">
        <v>5</v>
      </c>
      <c r="E356" s="12" t="s">
        <v>23</v>
      </c>
      <c r="F356" s="8">
        <v>70.553396683912297</v>
      </c>
    </row>
    <row r="357" spans="1:6" ht="13">
      <c r="A357" s="12" t="s">
        <v>29</v>
      </c>
      <c r="B357" s="8" t="s">
        <v>287</v>
      </c>
      <c r="C357" s="8">
        <v>2020</v>
      </c>
      <c r="D357" s="12" t="s">
        <v>5</v>
      </c>
      <c r="E357" s="12" t="s">
        <v>23</v>
      </c>
      <c r="F357" s="8">
        <v>70.159488585160702</v>
      </c>
    </row>
    <row r="358" spans="1:6" ht="13">
      <c r="A358" s="12" t="s">
        <v>30</v>
      </c>
      <c r="B358" s="8" t="s">
        <v>288</v>
      </c>
      <c r="C358" s="8">
        <v>2020</v>
      </c>
      <c r="D358" s="12" t="s">
        <v>5</v>
      </c>
      <c r="E358" s="12" t="s">
        <v>23</v>
      </c>
      <c r="F358" s="8">
        <v>73.777435292060204</v>
      </c>
    </row>
    <row r="359" spans="1:6" ht="13">
      <c r="A359" s="12" t="s">
        <v>31</v>
      </c>
      <c r="B359" s="8" t="s">
        <v>289</v>
      </c>
      <c r="C359" s="8">
        <v>2020</v>
      </c>
      <c r="D359" s="12" t="s">
        <v>5</v>
      </c>
      <c r="E359" s="12" t="s">
        <v>23</v>
      </c>
      <c r="F359" s="8">
        <v>68.919991000911807</v>
      </c>
    </row>
    <row r="360" spans="1:6" ht="13">
      <c r="A360" s="12" t="s">
        <v>32</v>
      </c>
      <c r="B360" s="8" t="s">
        <v>290</v>
      </c>
      <c r="C360" s="8">
        <v>2020</v>
      </c>
      <c r="D360" s="12" t="s">
        <v>5</v>
      </c>
      <c r="E360" s="12" t="s">
        <v>23</v>
      </c>
      <c r="F360" s="8">
        <v>74.621356496619796</v>
      </c>
    </row>
    <row r="361" spans="1:6" ht="13">
      <c r="A361" s="12" t="s">
        <v>33</v>
      </c>
      <c r="B361" s="8" t="s">
        <v>291</v>
      </c>
      <c r="C361" s="8">
        <v>2020</v>
      </c>
      <c r="D361" s="12" t="s">
        <v>5</v>
      </c>
      <c r="E361" s="12" t="s">
        <v>23</v>
      </c>
      <c r="F361" s="8">
        <v>66.5836737073504</v>
      </c>
    </row>
    <row r="362" spans="1:6" ht="13">
      <c r="A362" s="12" t="s">
        <v>34</v>
      </c>
      <c r="B362" s="8" t="s">
        <v>292</v>
      </c>
      <c r="C362" s="8">
        <v>2020</v>
      </c>
      <c r="D362" s="12" t="s">
        <v>5</v>
      </c>
      <c r="E362" s="12" t="s">
        <v>23</v>
      </c>
      <c r="F362" s="8">
        <v>71.981063413526698</v>
      </c>
    </row>
    <row r="363" spans="1:6" ht="13">
      <c r="A363" s="12" t="s">
        <v>35</v>
      </c>
      <c r="B363" s="8" t="s">
        <v>293</v>
      </c>
      <c r="C363" s="8">
        <v>2020</v>
      </c>
      <c r="D363" s="12" t="s">
        <v>5</v>
      </c>
      <c r="E363" s="12" t="s">
        <v>23</v>
      </c>
      <c r="F363" s="8">
        <v>70.691978249362407</v>
      </c>
    </row>
    <row r="364" spans="1:6" ht="13">
      <c r="A364" s="12" t="s">
        <v>3</v>
      </c>
      <c r="B364" s="8" t="s">
        <v>261</v>
      </c>
      <c r="C364" s="8">
        <v>2020</v>
      </c>
      <c r="D364" s="12" t="s">
        <v>5</v>
      </c>
      <c r="E364" s="12" t="s">
        <v>23</v>
      </c>
      <c r="F364" s="8">
        <v>71.907346168500993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H397"/>
  <sheetViews>
    <sheetView workbookViewId="0"/>
  </sheetViews>
  <sheetFormatPr baseColWidth="10" defaultColWidth="14.5" defaultRowHeight="15.75" customHeight="1"/>
  <sheetData>
    <row r="1" spans="1:8" ht="15.75" customHeight="1">
      <c r="A1" s="8" t="s">
        <v>1</v>
      </c>
      <c r="B1" s="8" t="s">
        <v>259</v>
      </c>
      <c r="C1" s="8" t="s">
        <v>0</v>
      </c>
      <c r="D1" s="8" t="s">
        <v>36</v>
      </c>
      <c r="E1" s="8" t="s">
        <v>38</v>
      </c>
      <c r="F1" s="8" t="s">
        <v>312</v>
      </c>
      <c r="G1" s="8" t="s">
        <v>260</v>
      </c>
    </row>
    <row r="2" spans="1:8" ht="15.75" customHeight="1">
      <c r="A2" s="12" t="s">
        <v>10</v>
      </c>
      <c r="B2" s="8" t="s">
        <v>268</v>
      </c>
      <c r="C2" s="8">
        <v>2012</v>
      </c>
      <c r="D2" s="12" t="s">
        <v>5</v>
      </c>
      <c r="E2" s="12" t="s">
        <v>24</v>
      </c>
      <c r="F2" s="8">
        <v>-9.5178427112913706</v>
      </c>
      <c r="G2" s="8">
        <v>9.5178427112913702E-2</v>
      </c>
      <c r="H2" s="16"/>
    </row>
    <row r="3" spans="1:8" ht="15.75" customHeight="1">
      <c r="A3" s="12" t="s">
        <v>10</v>
      </c>
      <c r="B3" s="8" t="s">
        <v>268</v>
      </c>
      <c r="C3" s="8">
        <v>2011</v>
      </c>
      <c r="D3" s="12" t="s">
        <v>5</v>
      </c>
      <c r="E3" s="12" t="s">
        <v>24</v>
      </c>
      <c r="F3" s="8">
        <v>-8.9677771709448404</v>
      </c>
      <c r="G3" s="8">
        <v>8.9677771709448406E-2</v>
      </c>
    </row>
    <row r="4" spans="1:8" ht="15.75" customHeight="1">
      <c r="A4" s="12" t="s">
        <v>10</v>
      </c>
      <c r="B4" s="8" t="s">
        <v>268</v>
      </c>
      <c r="C4" s="8">
        <v>2013</v>
      </c>
      <c r="D4" s="12" t="s">
        <v>5</v>
      </c>
      <c r="E4" s="12" t="s">
        <v>24</v>
      </c>
      <c r="F4" s="8">
        <v>-8.9297377320425504</v>
      </c>
      <c r="G4" s="8">
        <v>8.9297377320425503E-2</v>
      </c>
    </row>
    <row r="5" spans="1:8" ht="15.75" customHeight="1">
      <c r="A5" s="12" t="s">
        <v>10</v>
      </c>
      <c r="B5" s="8" t="s">
        <v>268</v>
      </c>
      <c r="C5" s="8">
        <v>2010</v>
      </c>
      <c r="D5" s="12" t="s">
        <v>5</v>
      </c>
      <c r="E5" s="12" t="s">
        <v>24</v>
      </c>
      <c r="F5" s="8">
        <v>-8.3715284164061199</v>
      </c>
      <c r="G5" s="8">
        <v>8.3715284164061196E-2</v>
      </c>
    </row>
    <row r="6" spans="1:8" ht="15.75" customHeight="1">
      <c r="A6" s="12" t="s">
        <v>10</v>
      </c>
      <c r="B6" s="8" t="s">
        <v>268</v>
      </c>
      <c r="C6" s="8">
        <v>2014</v>
      </c>
      <c r="D6" s="12" t="s">
        <v>5</v>
      </c>
      <c r="E6" s="12" t="s">
        <v>24</v>
      </c>
      <c r="F6" s="8">
        <v>-8.2555795035806199</v>
      </c>
      <c r="G6" s="8">
        <v>8.2555795035806206E-2</v>
      </c>
    </row>
    <row r="7" spans="1:8" ht="15.75" customHeight="1">
      <c r="A7" s="12" t="s">
        <v>10</v>
      </c>
      <c r="B7" s="8" t="s">
        <v>268</v>
      </c>
      <c r="C7" s="8">
        <v>2015</v>
      </c>
      <c r="D7" s="12" t="s">
        <v>5</v>
      </c>
      <c r="E7" s="12" t="s">
        <v>24</v>
      </c>
      <c r="F7" s="8">
        <v>-7.9830239866770496</v>
      </c>
      <c r="G7" s="8">
        <v>7.98302398667705E-2</v>
      </c>
    </row>
    <row r="8" spans="1:8" ht="15.75" customHeight="1">
      <c r="A8" s="12" t="s">
        <v>10</v>
      </c>
      <c r="B8" s="8" t="s">
        <v>268</v>
      </c>
      <c r="C8" s="8">
        <v>2016</v>
      </c>
      <c r="D8" s="12" t="s">
        <v>5</v>
      </c>
      <c r="E8" s="12" t="s">
        <v>24</v>
      </c>
      <c r="F8" s="8">
        <v>-7.5835655059145894</v>
      </c>
      <c r="G8" s="8">
        <v>7.5835655059145898E-2</v>
      </c>
    </row>
    <row r="9" spans="1:8" ht="15.75" customHeight="1">
      <c r="A9" s="12" t="s">
        <v>10</v>
      </c>
      <c r="B9" s="8" t="s">
        <v>268</v>
      </c>
      <c r="C9" s="8">
        <v>2017</v>
      </c>
      <c r="D9" s="12" t="s">
        <v>5</v>
      </c>
      <c r="E9" s="12" t="s">
        <v>24</v>
      </c>
      <c r="F9" s="8">
        <v>-7.3116804411382796</v>
      </c>
      <c r="G9" s="8">
        <v>7.3116804411382796E-2</v>
      </c>
    </row>
    <row r="10" spans="1:8" ht="15.75" customHeight="1">
      <c r="A10" s="12" t="s">
        <v>7</v>
      </c>
      <c r="B10" s="8" t="s">
        <v>265</v>
      </c>
      <c r="C10" s="8">
        <v>2019</v>
      </c>
      <c r="D10" s="12" t="s">
        <v>5</v>
      </c>
      <c r="E10" s="12" t="s">
        <v>24</v>
      </c>
      <c r="F10" s="8">
        <v>-6.713522888047101</v>
      </c>
      <c r="G10" s="8">
        <v>6.7135228880471007E-2</v>
      </c>
    </row>
    <row r="11" spans="1:8" ht="15.75" customHeight="1">
      <c r="A11" s="12" t="s">
        <v>10</v>
      </c>
      <c r="B11" s="8" t="s">
        <v>268</v>
      </c>
      <c r="C11" s="8">
        <v>2018</v>
      </c>
      <c r="D11" s="12" t="s">
        <v>5</v>
      </c>
      <c r="E11" s="12" t="s">
        <v>24</v>
      </c>
      <c r="F11" s="8">
        <v>-6.6667553173806295</v>
      </c>
      <c r="G11" s="8">
        <v>6.6667553173806293E-2</v>
      </c>
    </row>
    <row r="12" spans="1:8" ht="15.75" customHeight="1">
      <c r="A12" s="12" t="s">
        <v>10</v>
      </c>
      <c r="B12" s="8" t="s">
        <v>268</v>
      </c>
      <c r="C12" s="8">
        <v>2020</v>
      </c>
      <c r="D12" s="12" t="s">
        <v>5</v>
      </c>
      <c r="E12" s="12" t="s">
        <v>24</v>
      </c>
      <c r="F12" s="8">
        <v>-6.2703782197587294</v>
      </c>
      <c r="G12" s="8">
        <v>6.2703782197587293E-2</v>
      </c>
    </row>
    <row r="13" spans="1:8" ht="15.75" customHeight="1">
      <c r="A13" s="12" t="s">
        <v>10</v>
      </c>
      <c r="B13" s="8" t="s">
        <v>268</v>
      </c>
      <c r="C13" s="8">
        <v>2019</v>
      </c>
      <c r="D13" s="12" t="s">
        <v>5</v>
      </c>
      <c r="E13" s="12" t="s">
        <v>24</v>
      </c>
      <c r="F13" s="8">
        <v>-6.1745990324588096</v>
      </c>
      <c r="G13" s="8">
        <v>6.17459903245881E-2</v>
      </c>
    </row>
    <row r="14" spans="1:8" ht="15.75" customHeight="1">
      <c r="A14" s="12" t="s">
        <v>10</v>
      </c>
      <c r="B14" s="8" t="s">
        <v>268</v>
      </c>
      <c r="C14" s="8">
        <v>2021</v>
      </c>
      <c r="D14" s="12" t="s">
        <v>5</v>
      </c>
      <c r="E14" s="12" t="s">
        <v>24</v>
      </c>
      <c r="F14" s="8">
        <v>-6.10620449071126</v>
      </c>
      <c r="G14" s="8">
        <v>6.1062044907112603E-2</v>
      </c>
    </row>
    <row r="15" spans="1:8" ht="15.75" customHeight="1">
      <c r="A15" s="12" t="s">
        <v>34</v>
      </c>
      <c r="B15" s="8" t="s">
        <v>292</v>
      </c>
      <c r="C15" s="8">
        <v>2011</v>
      </c>
      <c r="D15" s="12" t="s">
        <v>5</v>
      </c>
      <c r="E15" s="12" t="s">
        <v>24</v>
      </c>
      <c r="F15" s="8">
        <v>-5.7620348959428203</v>
      </c>
      <c r="G15" s="8">
        <v>5.7620348959428198E-2</v>
      </c>
    </row>
    <row r="16" spans="1:8" ht="15.75" customHeight="1">
      <c r="A16" s="12" t="s">
        <v>30</v>
      </c>
      <c r="B16" s="8" t="s">
        <v>288</v>
      </c>
      <c r="C16" s="8">
        <v>2020</v>
      </c>
      <c r="D16" s="12" t="s">
        <v>5</v>
      </c>
      <c r="E16" s="12" t="s">
        <v>24</v>
      </c>
      <c r="F16" s="8">
        <v>-5.6377290660654795</v>
      </c>
      <c r="G16" s="8">
        <v>5.6377290660654798E-2</v>
      </c>
    </row>
    <row r="17" spans="1:7" ht="15.75" customHeight="1">
      <c r="A17" s="12" t="s">
        <v>30</v>
      </c>
      <c r="B17" s="8" t="s">
        <v>288</v>
      </c>
      <c r="C17" s="8">
        <v>2019</v>
      </c>
      <c r="D17" s="12" t="s">
        <v>5</v>
      </c>
      <c r="E17" s="12" t="s">
        <v>24</v>
      </c>
      <c r="F17" s="8">
        <v>-5.3503802223770798</v>
      </c>
      <c r="G17" s="8">
        <v>5.3503802223770797E-2</v>
      </c>
    </row>
    <row r="18" spans="1:7" ht="15.75" customHeight="1">
      <c r="A18" s="12" t="s">
        <v>7</v>
      </c>
      <c r="B18" s="8" t="s">
        <v>265</v>
      </c>
      <c r="C18" s="8">
        <v>2021</v>
      </c>
      <c r="D18" s="12" t="s">
        <v>5</v>
      </c>
      <c r="E18" s="12" t="s">
        <v>24</v>
      </c>
      <c r="F18" s="8">
        <v>-5.2874904618699103</v>
      </c>
      <c r="G18" s="8">
        <v>5.2874904618699099E-2</v>
      </c>
    </row>
    <row r="19" spans="1:7" ht="15.75" customHeight="1">
      <c r="A19" s="12" t="s">
        <v>34</v>
      </c>
      <c r="B19" s="8" t="s">
        <v>292</v>
      </c>
      <c r="C19" s="8">
        <v>2010</v>
      </c>
      <c r="D19" s="12" t="s">
        <v>5</v>
      </c>
      <c r="E19" s="12" t="s">
        <v>24</v>
      </c>
      <c r="F19" s="8">
        <v>-5.2504985301071105</v>
      </c>
      <c r="G19" s="8">
        <v>5.2504985301071103E-2</v>
      </c>
    </row>
    <row r="20" spans="1:7" ht="15.75" customHeight="1">
      <c r="A20" s="12" t="s">
        <v>30</v>
      </c>
      <c r="B20" s="8" t="s">
        <v>288</v>
      </c>
      <c r="C20" s="8">
        <v>2012</v>
      </c>
      <c r="D20" s="12" t="s">
        <v>5</v>
      </c>
      <c r="E20" s="12" t="s">
        <v>24</v>
      </c>
      <c r="F20" s="8">
        <v>-5.20028565863793</v>
      </c>
      <c r="G20" s="8">
        <v>5.2002856586379299E-2</v>
      </c>
    </row>
    <row r="21" spans="1:7" ht="15.75" customHeight="1">
      <c r="A21" s="12" t="s">
        <v>34</v>
      </c>
      <c r="B21" s="8" t="s">
        <v>292</v>
      </c>
      <c r="C21" s="8">
        <v>2012</v>
      </c>
      <c r="D21" s="12" t="s">
        <v>5</v>
      </c>
      <c r="E21" s="12" t="s">
        <v>24</v>
      </c>
      <c r="F21" s="8">
        <v>-5.10639191715505</v>
      </c>
      <c r="G21" s="8">
        <v>5.1063919171550502E-2</v>
      </c>
    </row>
    <row r="22" spans="1:7" ht="15.75" customHeight="1">
      <c r="A22" s="12" t="s">
        <v>6</v>
      </c>
      <c r="B22" s="8" t="s">
        <v>264</v>
      </c>
      <c r="C22" s="8">
        <v>2012</v>
      </c>
      <c r="D22" s="12" t="s">
        <v>5</v>
      </c>
      <c r="E22" s="12" t="s">
        <v>24</v>
      </c>
      <c r="F22" s="8">
        <v>-5.0541516245487399</v>
      </c>
      <c r="G22" s="8">
        <v>5.0541516245487403E-2</v>
      </c>
    </row>
    <row r="23" spans="1:7" ht="15.75" customHeight="1">
      <c r="A23" s="12" t="s">
        <v>30</v>
      </c>
      <c r="B23" s="8" t="s">
        <v>288</v>
      </c>
      <c r="C23" s="8">
        <v>2018</v>
      </c>
      <c r="D23" s="12" t="s">
        <v>5</v>
      </c>
      <c r="E23" s="12" t="s">
        <v>24</v>
      </c>
      <c r="F23" s="8">
        <v>-4.8820092571515197</v>
      </c>
      <c r="G23" s="8">
        <v>4.8820092571515199E-2</v>
      </c>
    </row>
    <row r="24" spans="1:7" ht="15.75" customHeight="1">
      <c r="A24" s="12" t="s">
        <v>6</v>
      </c>
      <c r="B24" s="8" t="s">
        <v>264</v>
      </c>
      <c r="C24" s="8">
        <v>2017</v>
      </c>
      <c r="D24" s="12" t="s">
        <v>5</v>
      </c>
      <c r="E24" s="12" t="s">
        <v>24</v>
      </c>
      <c r="F24" s="8">
        <v>-4.8698706690084599</v>
      </c>
      <c r="G24" s="8">
        <v>4.8698706690084602E-2</v>
      </c>
    </row>
    <row r="25" spans="1:7" ht="15.75" customHeight="1">
      <c r="A25" s="12" t="s">
        <v>6</v>
      </c>
      <c r="B25" s="8" t="s">
        <v>264</v>
      </c>
      <c r="C25" s="8">
        <v>2018</v>
      </c>
      <c r="D25" s="12" t="s">
        <v>5</v>
      </c>
      <c r="E25" s="12" t="s">
        <v>24</v>
      </c>
      <c r="F25" s="8">
        <v>-4.7621595590989303</v>
      </c>
      <c r="G25" s="8">
        <v>4.7621595590989302E-2</v>
      </c>
    </row>
    <row r="26" spans="1:7" ht="15.75" customHeight="1">
      <c r="A26" s="12" t="s">
        <v>32</v>
      </c>
      <c r="B26" s="8" t="s">
        <v>290</v>
      </c>
      <c r="C26" s="8">
        <v>2017</v>
      </c>
      <c r="D26" s="12" t="s">
        <v>5</v>
      </c>
      <c r="E26" s="12" t="s">
        <v>24</v>
      </c>
      <c r="F26" s="8">
        <v>-4.6490379447489998</v>
      </c>
      <c r="G26" s="8">
        <v>4.6490379447490002E-2</v>
      </c>
    </row>
    <row r="27" spans="1:7" ht="15.75" customHeight="1">
      <c r="A27" s="12" t="s">
        <v>30</v>
      </c>
      <c r="B27" s="8" t="s">
        <v>288</v>
      </c>
      <c r="C27" s="8">
        <v>2016</v>
      </c>
      <c r="D27" s="12" t="s">
        <v>5</v>
      </c>
      <c r="E27" s="12" t="s">
        <v>24</v>
      </c>
      <c r="F27" s="8">
        <v>-4.6360693087115399</v>
      </c>
      <c r="G27" s="8">
        <v>4.63606930871154E-2</v>
      </c>
    </row>
    <row r="28" spans="1:7" ht="15.75" customHeight="1">
      <c r="A28" s="12" t="s">
        <v>6</v>
      </c>
      <c r="B28" s="8" t="s">
        <v>264</v>
      </c>
      <c r="C28" s="8">
        <v>2016</v>
      </c>
      <c r="D28" s="12" t="s">
        <v>5</v>
      </c>
      <c r="E28" s="12" t="s">
        <v>24</v>
      </c>
      <c r="F28" s="8">
        <v>-4.5528031290743103</v>
      </c>
      <c r="G28" s="8">
        <v>4.55280312907431E-2</v>
      </c>
    </row>
    <row r="29" spans="1:7" ht="15.75" customHeight="1">
      <c r="A29" s="12" t="s">
        <v>7</v>
      </c>
      <c r="B29" s="8" t="s">
        <v>265</v>
      </c>
      <c r="C29" s="8">
        <v>2020</v>
      </c>
      <c r="D29" s="12" t="s">
        <v>5</v>
      </c>
      <c r="E29" s="12" t="s">
        <v>24</v>
      </c>
      <c r="F29" s="8">
        <v>-4.53543885420493</v>
      </c>
      <c r="G29" s="8">
        <v>4.5354388542049297E-2</v>
      </c>
    </row>
    <row r="30" spans="1:7" ht="15.75" customHeight="1">
      <c r="A30" s="12" t="s">
        <v>22</v>
      </c>
      <c r="B30" s="8" t="s">
        <v>280</v>
      </c>
      <c r="C30" s="8">
        <v>2018</v>
      </c>
      <c r="D30" s="12" t="s">
        <v>5</v>
      </c>
      <c r="E30" s="12" t="s">
        <v>24</v>
      </c>
      <c r="F30" s="8">
        <v>-4.3445675698411605</v>
      </c>
      <c r="G30" s="8">
        <v>4.3445675698411602E-2</v>
      </c>
    </row>
    <row r="31" spans="1:7" ht="15.75" customHeight="1">
      <c r="A31" s="12" t="s">
        <v>30</v>
      </c>
      <c r="B31" s="8" t="s">
        <v>288</v>
      </c>
      <c r="C31" s="8">
        <v>2014</v>
      </c>
      <c r="D31" s="12" t="s">
        <v>5</v>
      </c>
      <c r="E31" s="12" t="s">
        <v>24</v>
      </c>
      <c r="F31" s="8">
        <v>-4.1769337099585302</v>
      </c>
      <c r="G31" s="8">
        <v>4.1769337099585302E-2</v>
      </c>
    </row>
    <row r="32" spans="1:7" ht="15.75" customHeight="1">
      <c r="A32" s="12" t="s">
        <v>33</v>
      </c>
      <c r="B32" s="8" t="s">
        <v>291</v>
      </c>
      <c r="C32" s="8">
        <v>2017</v>
      </c>
      <c r="D32" s="12" t="s">
        <v>5</v>
      </c>
      <c r="E32" s="12" t="s">
        <v>24</v>
      </c>
      <c r="F32" s="8">
        <v>-4.1382115766552605</v>
      </c>
      <c r="G32" s="8">
        <v>4.1382115766552603E-2</v>
      </c>
    </row>
    <row r="33" spans="1:7" ht="15.75" customHeight="1">
      <c r="A33" s="12" t="s">
        <v>21</v>
      </c>
      <c r="B33" s="8" t="s">
        <v>279</v>
      </c>
      <c r="C33" s="8">
        <v>2011</v>
      </c>
      <c r="D33" s="12" t="s">
        <v>5</v>
      </c>
      <c r="E33" s="12" t="s">
        <v>24</v>
      </c>
      <c r="F33" s="8">
        <v>-4.0959564215378199</v>
      </c>
      <c r="G33" s="8">
        <v>4.0959564215378198E-2</v>
      </c>
    </row>
    <row r="34" spans="1:7" ht="15.75" customHeight="1">
      <c r="A34" s="12" t="s">
        <v>30</v>
      </c>
      <c r="B34" s="8" t="s">
        <v>288</v>
      </c>
      <c r="C34" s="8">
        <v>2021</v>
      </c>
      <c r="D34" s="12" t="s">
        <v>5</v>
      </c>
      <c r="E34" s="12" t="s">
        <v>24</v>
      </c>
      <c r="F34" s="8">
        <v>-4.0944858105148603</v>
      </c>
      <c r="G34" s="8">
        <v>4.0944858105148599E-2</v>
      </c>
    </row>
    <row r="35" spans="1:7" ht="15.75" customHeight="1">
      <c r="A35" s="12" t="s">
        <v>32</v>
      </c>
      <c r="B35" s="8" t="s">
        <v>290</v>
      </c>
      <c r="C35" s="8">
        <v>2018</v>
      </c>
      <c r="D35" s="12" t="s">
        <v>5</v>
      </c>
      <c r="E35" s="12" t="s">
        <v>24</v>
      </c>
      <c r="F35" s="8">
        <v>-4.0713632204940602</v>
      </c>
      <c r="G35" s="8">
        <v>4.0713632204940599E-2</v>
      </c>
    </row>
    <row r="36" spans="1:7" ht="15.75" customHeight="1">
      <c r="A36" s="12" t="s">
        <v>8</v>
      </c>
      <c r="B36" s="8" t="s">
        <v>266</v>
      </c>
      <c r="C36" s="8">
        <v>2018</v>
      </c>
      <c r="D36" s="12" t="s">
        <v>5</v>
      </c>
      <c r="E36" s="12" t="s">
        <v>24</v>
      </c>
      <c r="F36" s="8">
        <v>-4.0222260170504498</v>
      </c>
      <c r="G36" s="8">
        <v>4.0222260170504502E-2</v>
      </c>
    </row>
    <row r="37" spans="1:7" ht="15.75" customHeight="1">
      <c r="A37" s="12" t="s">
        <v>6</v>
      </c>
      <c r="B37" s="8" t="s">
        <v>264</v>
      </c>
      <c r="C37" s="8">
        <v>2019</v>
      </c>
      <c r="D37" s="12" t="s">
        <v>5</v>
      </c>
      <c r="E37" s="12" t="s">
        <v>24</v>
      </c>
      <c r="F37" s="8">
        <v>-4.0150431696594202</v>
      </c>
      <c r="G37" s="8">
        <v>4.0150431696594199E-2</v>
      </c>
    </row>
    <row r="38" spans="1:7" ht="15.75" customHeight="1">
      <c r="A38" s="12" t="s">
        <v>6</v>
      </c>
      <c r="B38" s="8" t="s">
        <v>264</v>
      </c>
      <c r="C38" s="8">
        <v>2011</v>
      </c>
      <c r="D38" s="12" t="s">
        <v>5</v>
      </c>
      <c r="E38" s="12" t="s">
        <v>24</v>
      </c>
      <c r="F38" s="8">
        <v>-3.8765030060120296</v>
      </c>
      <c r="G38" s="8">
        <v>3.8765030060120297E-2</v>
      </c>
    </row>
    <row r="39" spans="1:7" ht="15.75" customHeight="1">
      <c r="A39" s="12" t="s">
        <v>33</v>
      </c>
      <c r="B39" s="8" t="s">
        <v>291</v>
      </c>
      <c r="C39" s="8">
        <v>2018</v>
      </c>
      <c r="D39" s="12" t="s">
        <v>5</v>
      </c>
      <c r="E39" s="12" t="s">
        <v>24</v>
      </c>
      <c r="F39" s="8">
        <v>-3.85240412078713</v>
      </c>
      <c r="G39" s="8">
        <v>3.8524041207871298E-2</v>
      </c>
    </row>
    <row r="40" spans="1:7" ht="15.75" customHeight="1">
      <c r="A40" s="12" t="s">
        <v>7</v>
      </c>
      <c r="B40" s="8" t="s">
        <v>265</v>
      </c>
      <c r="C40" s="8">
        <v>2012</v>
      </c>
      <c r="D40" s="12" t="s">
        <v>5</v>
      </c>
      <c r="E40" s="12" t="s">
        <v>24</v>
      </c>
      <c r="F40" s="8">
        <v>-3.8041448842419703</v>
      </c>
      <c r="G40" s="8">
        <v>3.8041448842419702E-2</v>
      </c>
    </row>
    <row r="41" spans="1:7" ht="15.75" customHeight="1">
      <c r="A41" s="12" t="s">
        <v>30</v>
      </c>
      <c r="B41" s="8" t="s">
        <v>288</v>
      </c>
      <c r="C41" s="8">
        <v>2013</v>
      </c>
      <c r="D41" s="12" t="s">
        <v>5</v>
      </c>
      <c r="E41" s="12" t="s">
        <v>24</v>
      </c>
      <c r="F41" s="8">
        <v>-3.7766425385458402</v>
      </c>
      <c r="G41" s="8">
        <v>3.7766425385458401E-2</v>
      </c>
    </row>
    <row r="42" spans="1:7" ht="15.75" customHeight="1">
      <c r="A42" s="12" t="s">
        <v>7</v>
      </c>
      <c r="B42" s="8" t="s">
        <v>265</v>
      </c>
      <c r="C42" s="8">
        <v>2018</v>
      </c>
      <c r="D42" s="12" t="s">
        <v>5</v>
      </c>
      <c r="E42" s="12" t="s">
        <v>24</v>
      </c>
      <c r="F42" s="8">
        <v>-3.7418438457099699</v>
      </c>
      <c r="G42" s="8">
        <v>3.7418438457099697E-2</v>
      </c>
    </row>
    <row r="43" spans="1:7" ht="15.75" customHeight="1">
      <c r="A43" s="12" t="s">
        <v>21</v>
      </c>
      <c r="B43" s="8" t="s">
        <v>279</v>
      </c>
      <c r="C43" s="8">
        <v>2012</v>
      </c>
      <c r="D43" s="12" t="s">
        <v>5</v>
      </c>
      <c r="E43" s="12" t="s">
        <v>24</v>
      </c>
      <c r="F43" s="8">
        <v>-3.7214469207804002</v>
      </c>
      <c r="G43" s="8">
        <v>3.7214469207804003E-2</v>
      </c>
    </row>
    <row r="44" spans="1:7" ht="15.75" customHeight="1">
      <c r="A44" s="12" t="s">
        <v>26</v>
      </c>
      <c r="B44" s="8" t="s">
        <v>284</v>
      </c>
      <c r="C44" s="8">
        <v>2012</v>
      </c>
      <c r="D44" s="12" t="s">
        <v>5</v>
      </c>
      <c r="E44" s="12" t="s">
        <v>24</v>
      </c>
      <c r="F44" s="8">
        <v>-3.6432160804020097</v>
      </c>
      <c r="G44" s="8">
        <v>3.6432160804020099E-2</v>
      </c>
    </row>
    <row r="45" spans="1:7" ht="15.75" customHeight="1">
      <c r="A45" s="12" t="s">
        <v>33</v>
      </c>
      <c r="B45" s="8" t="s">
        <v>291</v>
      </c>
      <c r="C45" s="8">
        <v>2019</v>
      </c>
      <c r="D45" s="12" t="s">
        <v>5</v>
      </c>
      <c r="E45" s="12" t="s">
        <v>24</v>
      </c>
      <c r="F45" s="8">
        <v>-3.5940717802369</v>
      </c>
      <c r="G45" s="8">
        <v>3.5940717802369002E-2</v>
      </c>
    </row>
    <row r="46" spans="1:7" ht="15.75" customHeight="1">
      <c r="A46" s="12" t="s">
        <v>30</v>
      </c>
      <c r="B46" s="8" t="s">
        <v>288</v>
      </c>
      <c r="C46" s="8">
        <v>2017</v>
      </c>
      <c r="D46" s="12" t="s">
        <v>5</v>
      </c>
      <c r="E46" s="12" t="s">
        <v>24</v>
      </c>
      <c r="F46" s="8">
        <v>-3.5682640755703203</v>
      </c>
      <c r="G46" s="8">
        <v>3.5682640755703203E-2</v>
      </c>
    </row>
    <row r="47" spans="1:7" ht="15.75" customHeight="1">
      <c r="A47" s="12" t="s">
        <v>22</v>
      </c>
      <c r="B47" s="8" t="s">
        <v>280</v>
      </c>
      <c r="C47" s="8">
        <v>2020</v>
      </c>
      <c r="D47" s="12" t="s">
        <v>5</v>
      </c>
      <c r="E47" s="12" t="s">
        <v>24</v>
      </c>
      <c r="F47" s="8">
        <v>-3.54881968220195</v>
      </c>
      <c r="G47" s="8">
        <v>3.5488196822019501E-2</v>
      </c>
    </row>
    <row r="48" spans="1:7" ht="15.75" customHeight="1">
      <c r="A48" s="12" t="s">
        <v>9</v>
      </c>
      <c r="B48" s="8" t="s">
        <v>267</v>
      </c>
      <c r="C48" s="8">
        <v>2012</v>
      </c>
      <c r="D48" s="12" t="s">
        <v>5</v>
      </c>
      <c r="E48" s="12" t="s">
        <v>24</v>
      </c>
      <c r="F48" s="8">
        <v>-3.5480138835325898</v>
      </c>
      <c r="G48" s="8">
        <v>3.54801388353259E-2</v>
      </c>
    </row>
    <row r="49" spans="1:7" ht="15.75" customHeight="1">
      <c r="A49" s="12" t="s">
        <v>23</v>
      </c>
      <c r="B49" s="8" t="s">
        <v>281</v>
      </c>
      <c r="C49" s="8">
        <v>2016</v>
      </c>
      <c r="D49" s="12" t="s">
        <v>5</v>
      </c>
      <c r="E49" s="12" t="s">
        <v>24</v>
      </c>
      <c r="F49" s="8">
        <v>-3.5235588819039396</v>
      </c>
      <c r="G49" s="8">
        <v>3.5235588819039397E-2</v>
      </c>
    </row>
    <row r="50" spans="1:7" ht="15.75" customHeight="1">
      <c r="A50" s="12" t="s">
        <v>19</v>
      </c>
      <c r="B50" s="8" t="s">
        <v>277</v>
      </c>
      <c r="C50" s="8">
        <v>2010</v>
      </c>
      <c r="D50" s="12" t="s">
        <v>5</v>
      </c>
      <c r="E50" s="12" t="s">
        <v>24</v>
      </c>
      <c r="F50" s="8">
        <v>-3.5021143717720702</v>
      </c>
      <c r="G50" s="8">
        <v>3.50211437177207E-2</v>
      </c>
    </row>
    <row r="51" spans="1:7" ht="15.75" customHeight="1">
      <c r="A51" s="12" t="s">
        <v>6</v>
      </c>
      <c r="B51" s="8" t="s">
        <v>264</v>
      </c>
      <c r="C51" s="8">
        <v>2020</v>
      </c>
      <c r="D51" s="12" t="s">
        <v>5</v>
      </c>
      <c r="E51" s="12" t="s">
        <v>24</v>
      </c>
      <c r="F51" s="8">
        <v>-3.4933817804308398</v>
      </c>
      <c r="G51" s="8">
        <v>3.4933817804308397E-2</v>
      </c>
    </row>
    <row r="52" spans="1:7" ht="15.75" customHeight="1">
      <c r="A52" s="12" t="s">
        <v>22</v>
      </c>
      <c r="B52" s="8" t="s">
        <v>280</v>
      </c>
      <c r="C52" s="8">
        <v>2012</v>
      </c>
      <c r="D52" s="12" t="s">
        <v>5</v>
      </c>
      <c r="E52" s="12" t="s">
        <v>24</v>
      </c>
      <c r="F52" s="8">
        <v>-3.4017517104594197</v>
      </c>
      <c r="G52" s="8">
        <v>3.4017517104594198E-2</v>
      </c>
    </row>
    <row r="53" spans="1:7" ht="15.75" customHeight="1">
      <c r="A53" s="12" t="s">
        <v>22</v>
      </c>
      <c r="B53" s="8" t="s">
        <v>280</v>
      </c>
      <c r="C53" s="8">
        <v>2016</v>
      </c>
      <c r="D53" s="12" t="s">
        <v>5</v>
      </c>
      <c r="E53" s="12" t="s">
        <v>24</v>
      </c>
      <c r="F53" s="8">
        <v>-3.3936826699128204</v>
      </c>
      <c r="G53" s="8">
        <v>3.3936826699128203E-2</v>
      </c>
    </row>
    <row r="54" spans="1:7" ht="15.75" customHeight="1">
      <c r="A54" s="12" t="s">
        <v>32</v>
      </c>
      <c r="B54" s="8" t="s">
        <v>290</v>
      </c>
      <c r="C54" s="8">
        <v>2016</v>
      </c>
      <c r="D54" s="12" t="s">
        <v>5</v>
      </c>
      <c r="E54" s="12" t="s">
        <v>24</v>
      </c>
      <c r="F54" s="8">
        <v>-3.3826972144040699</v>
      </c>
      <c r="G54" s="8">
        <v>3.38269721440407E-2</v>
      </c>
    </row>
    <row r="55" spans="1:7" ht="15.75" customHeight="1">
      <c r="A55" s="12" t="s">
        <v>22</v>
      </c>
      <c r="B55" s="8" t="s">
        <v>280</v>
      </c>
      <c r="C55" s="8">
        <v>2019</v>
      </c>
      <c r="D55" s="12" t="s">
        <v>5</v>
      </c>
      <c r="E55" s="12" t="s">
        <v>24</v>
      </c>
      <c r="F55" s="8">
        <v>-3.37971563981043</v>
      </c>
      <c r="G55" s="8">
        <v>3.3797156398104301E-2</v>
      </c>
    </row>
    <row r="56" spans="1:7" ht="13">
      <c r="A56" s="12" t="s">
        <v>9</v>
      </c>
      <c r="B56" s="8" t="s">
        <v>267</v>
      </c>
      <c r="C56" s="8">
        <v>2013</v>
      </c>
      <c r="D56" s="12" t="s">
        <v>5</v>
      </c>
      <c r="E56" s="12" t="s">
        <v>24</v>
      </c>
      <c r="F56" s="8">
        <v>-3.3792796798577198</v>
      </c>
      <c r="G56" s="8">
        <v>3.3792796798577197E-2</v>
      </c>
    </row>
    <row r="57" spans="1:7" ht="13">
      <c r="A57" s="12" t="s">
        <v>30</v>
      </c>
      <c r="B57" s="8" t="s">
        <v>288</v>
      </c>
      <c r="C57" s="8">
        <v>2015</v>
      </c>
      <c r="D57" s="12" t="s">
        <v>5</v>
      </c>
      <c r="E57" s="12" t="s">
        <v>24</v>
      </c>
      <c r="F57" s="8">
        <v>-3.37560148011642</v>
      </c>
      <c r="G57" s="8">
        <v>3.3756014801164198E-2</v>
      </c>
    </row>
    <row r="58" spans="1:7" ht="13">
      <c r="A58" s="12" t="s">
        <v>23</v>
      </c>
      <c r="B58" s="8" t="s">
        <v>281</v>
      </c>
      <c r="C58" s="8">
        <v>2012</v>
      </c>
      <c r="D58" s="12" t="s">
        <v>5</v>
      </c>
      <c r="E58" s="12" t="s">
        <v>24</v>
      </c>
      <c r="F58" s="8">
        <v>-3.36798336798336</v>
      </c>
      <c r="G58" s="8">
        <v>3.3679833679833598E-2</v>
      </c>
    </row>
    <row r="59" spans="1:7" ht="13">
      <c r="A59" s="12" t="s">
        <v>29</v>
      </c>
      <c r="B59" s="8" t="s">
        <v>287</v>
      </c>
      <c r="C59" s="8">
        <v>2019</v>
      </c>
      <c r="D59" s="12" t="s">
        <v>5</v>
      </c>
      <c r="E59" s="12" t="s">
        <v>24</v>
      </c>
      <c r="F59" s="8">
        <v>-3.3608230361871203</v>
      </c>
      <c r="G59" s="8">
        <v>3.3608230361871202E-2</v>
      </c>
    </row>
    <row r="60" spans="1:7" ht="13">
      <c r="A60" s="12" t="s">
        <v>30</v>
      </c>
      <c r="B60" s="8" t="s">
        <v>288</v>
      </c>
      <c r="C60" s="8">
        <v>2011</v>
      </c>
      <c r="D60" s="12" t="s">
        <v>5</v>
      </c>
      <c r="E60" s="12" t="s">
        <v>24</v>
      </c>
      <c r="F60" s="8">
        <v>-3.3300070816970404</v>
      </c>
      <c r="G60" s="8">
        <v>3.3300070816970402E-2</v>
      </c>
    </row>
    <row r="61" spans="1:7" ht="13">
      <c r="A61" s="12" t="s">
        <v>34</v>
      </c>
      <c r="B61" s="8" t="s">
        <v>292</v>
      </c>
      <c r="C61" s="8">
        <v>2017</v>
      </c>
      <c r="D61" s="12" t="s">
        <v>5</v>
      </c>
      <c r="E61" s="12" t="s">
        <v>24</v>
      </c>
      <c r="F61" s="8">
        <v>-3.3290856960815498</v>
      </c>
      <c r="G61" s="8">
        <v>3.3290856960815497E-2</v>
      </c>
    </row>
    <row r="62" spans="1:7" ht="13">
      <c r="A62" s="12" t="s">
        <v>32</v>
      </c>
      <c r="B62" s="8" t="s">
        <v>290</v>
      </c>
      <c r="C62" s="8">
        <v>2019</v>
      </c>
      <c r="D62" s="12" t="s">
        <v>5</v>
      </c>
      <c r="E62" s="12" t="s">
        <v>24</v>
      </c>
      <c r="F62" s="8">
        <v>-3.3282781779775799</v>
      </c>
      <c r="G62" s="8">
        <v>3.3282781779775797E-2</v>
      </c>
    </row>
    <row r="63" spans="1:7" ht="13">
      <c r="A63" s="12" t="s">
        <v>6</v>
      </c>
      <c r="B63" s="8" t="s">
        <v>264</v>
      </c>
      <c r="C63" s="8">
        <v>2010</v>
      </c>
      <c r="D63" s="12" t="s">
        <v>5</v>
      </c>
      <c r="E63" s="12" t="s">
        <v>24</v>
      </c>
      <c r="F63" s="8">
        <v>-3.3235519265118598</v>
      </c>
      <c r="G63" s="8">
        <v>3.3235519265118599E-2</v>
      </c>
    </row>
    <row r="64" spans="1:7" ht="13">
      <c r="A64" s="12" t="s">
        <v>12</v>
      </c>
      <c r="B64" s="8" t="s">
        <v>270</v>
      </c>
      <c r="C64" s="8">
        <v>2019</v>
      </c>
      <c r="D64" s="12" t="s">
        <v>5</v>
      </c>
      <c r="E64" s="12" t="s">
        <v>24</v>
      </c>
      <c r="F64" s="8">
        <v>-3.3192345504012399</v>
      </c>
      <c r="G64" s="8">
        <v>3.3192345504012399E-2</v>
      </c>
    </row>
    <row r="65" spans="1:7" ht="13">
      <c r="A65" s="12" t="s">
        <v>12</v>
      </c>
      <c r="B65" s="8" t="s">
        <v>270</v>
      </c>
      <c r="C65" s="8">
        <v>2016</v>
      </c>
      <c r="D65" s="12" t="s">
        <v>5</v>
      </c>
      <c r="E65" s="12" t="s">
        <v>24</v>
      </c>
      <c r="F65" s="8">
        <v>-3.2442933053529401</v>
      </c>
      <c r="G65" s="8">
        <v>3.2442933053529403E-2</v>
      </c>
    </row>
    <row r="66" spans="1:7" ht="13">
      <c r="A66" s="12" t="s">
        <v>23</v>
      </c>
      <c r="B66" s="8" t="s">
        <v>281</v>
      </c>
      <c r="C66" s="8">
        <v>2015</v>
      </c>
      <c r="D66" s="12" t="s">
        <v>5</v>
      </c>
      <c r="E66" s="12" t="s">
        <v>24</v>
      </c>
      <c r="F66" s="8">
        <v>-3.1741018555073102</v>
      </c>
      <c r="G66" s="8">
        <v>3.1741018555073101E-2</v>
      </c>
    </row>
    <row r="67" spans="1:7" ht="13">
      <c r="A67" s="12" t="s">
        <v>12</v>
      </c>
      <c r="B67" s="8" t="s">
        <v>270</v>
      </c>
      <c r="C67" s="8">
        <v>2015</v>
      </c>
      <c r="D67" s="12" t="s">
        <v>5</v>
      </c>
      <c r="E67" s="12" t="s">
        <v>24</v>
      </c>
      <c r="F67" s="8">
        <v>-3.1594815593088099</v>
      </c>
      <c r="G67" s="8">
        <v>3.1594815593088098E-2</v>
      </c>
    </row>
    <row r="68" spans="1:7" ht="13">
      <c r="A68" s="12" t="s">
        <v>6</v>
      </c>
      <c r="B68" s="8" t="s">
        <v>264</v>
      </c>
      <c r="C68" s="8">
        <v>2014</v>
      </c>
      <c r="D68" s="12" t="s">
        <v>5</v>
      </c>
      <c r="E68" s="12" t="s">
        <v>24</v>
      </c>
      <c r="F68" s="8">
        <v>-3.1437692765543099</v>
      </c>
      <c r="G68" s="8">
        <v>3.1437692765543097E-2</v>
      </c>
    </row>
    <row r="69" spans="1:7" ht="13">
      <c r="A69" s="12" t="s">
        <v>23</v>
      </c>
      <c r="B69" s="8" t="s">
        <v>281</v>
      </c>
      <c r="C69" s="8">
        <v>2011</v>
      </c>
      <c r="D69" s="12" t="s">
        <v>5</v>
      </c>
      <c r="E69" s="12" t="s">
        <v>24</v>
      </c>
      <c r="F69" s="8">
        <v>-3.1233633720405303</v>
      </c>
      <c r="G69" s="8">
        <v>3.1233633720405302E-2</v>
      </c>
    </row>
    <row r="70" spans="1:7" ht="13">
      <c r="A70" s="12" t="s">
        <v>7</v>
      </c>
      <c r="B70" s="8" t="s">
        <v>265</v>
      </c>
      <c r="C70" s="8">
        <v>2014</v>
      </c>
      <c r="D70" s="12" t="s">
        <v>5</v>
      </c>
      <c r="E70" s="12" t="s">
        <v>24</v>
      </c>
      <c r="F70" s="8">
        <v>-3.1220646777295702</v>
      </c>
      <c r="G70" s="8">
        <v>3.1220646777295701E-2</v>
      </c>
    </row>
    <row r="71" spans="1:7" ht="13">
      <c r="A71" s="12" t="s">
        <v>22</v>
      </c>
      <c r="B71" s="8" t="s">
        <v>280</v>
      </c>
      <c r="C71" s="8">
        <v>2013</v>
      </c>
      <c r="D71" s="12" t="s">
        <v>5</v>
      </c>
      <c r="E71" s="12" t="s">
        <v>24</v>
      </c>
      <c r="F71" s="8">
        <v>-3.1177003384659501</v>
      </c>
      <c r="G71" s="8">
        <v>3.11770033846595E-2</v>
      </c>
    </row>
    <row r="72" spans="1:7" ht="13">
      <c r="A72" s="12" t="s">
        <v>22</v>
      </c>
      <c r="B72" s="8" t="s">
        <v>280</v>
      </c>
      <c r="C72" s="8">
        <v>2017</v>
      </c>
      <c r="D72" s="12" t="s">
        <v>5</v>
      </c>
      <c r="E72" s="12" t="s">
        <v>24</v>
      </c>
      <c r="F72" s="8">
        <v>-3.1002084660374001</v>
      </c>
      <c r="G72" s="8">
        <v>3.1002084660374001E-2</v>
      </c>
    </row>
    <row r="73" spans="1:7" ht="13">
      <c r="A73" s="12" t="s">
        <v>33</v>
      </c>
      <c r="B73" s="8" t="s">
        <v>291</v>
      </c>
      <c r="C73" s="8">
        <v>2016</v>
      </c>
      <c r="D73" s="12" t="s">
        <v>5</v>
      </c>
      <c r="E73" s="12" t="s">
        <v>24</v>
      </c>
      <c r="F73" s="8">
        <v>-3.0996975792531001</v>
      </c>
      <c r="G73" s="8">
        <v>3.0996975792530999E-2</v>
      </c>
    </row>
    <row r="74" spans="1:7" ht="13">
      <c r="A74" s="12" t="s">
        <v>9</v>
      </c>
      <c r="B74" s="8" t="s">
        <v>267</v>
      </c>
      <c r="C74" s="8">
        <v>2020</v>
      </c>
      <c r="D74" s="12" t="s">
        <v>5</v>
      </c>
      <c r="E74" s="12" t="s">
        <v>24</v>
      </c>
      <c r="F74" s="8">
        <v>-3.0799743335472298</v>
      </c>
      <c r="G74" s="8">
        <v>3.07997433354723E-2</v>
      </c>
    </row>
    <row r="75" spans="1:7" ht="13">
      <c r="A75" s="12" t="s">
        <v>12</v>
      </c>
      <c r="B75" s="8" t="s">
        <v>270</v>
      </c>
      <c r="C75" s="8">
        <v>2014</v>
      </c>
      <c r="D75" s="12" t="s">
        <v>5</v>
      </c>
      <c r="E75" s="12" t="s">
        <v>24</v>
      </c>
      <c r="F75" s="8">
        <v>-3.0637234485630898</v>
      </c>
      <c r="G75" s="8">
        <v>3.0637234485630899E-2</v>
      </c>
    </row>
    <row r="76" spans="1:7" ht="13">
      <c r="A76" s="12" t="s">
        <v>21</v>
      </c>
      <c r="B76" s="8" t="s">
        <v>279</v>
      </c>
      <c r="C76" s="8">
        <v>2020</v>
      </c>
      <c r="D76" s="12" t="s">
        <v>5</v>
      </c>
      <c r="E76" s="12" t="s">
        <v>24</v>
      </c>
      <c r="F76" s="8">
        <v>-3.0536575888086399</v>
      </c>
      <c r="G76" s="8">
        <v>3.0536575888086399E-2</v>
      </c>
    </row>
    <row r="77" spans="1:7" ht="13">
      <c r="A77" s="12" t="s">
        <v>23</v>
      </c>
      <c r="B77" s="8" t="s">
        <v>281</v>
      </c>
      <c r="C77" s="8">
        <v>2018</v>
      </c>
      <c r="D77" s="12" t="s">
        <v>5</v>
      </c>
      <c r="E77" s="12" t="s">
        <v>24</v>
      </c>
      <c r="F77" s="8">
        <v>-3.0432586499260301</v>
      </c>
      <c r="G77" s="8">
        <v>3.0432586499260301E-2</v>
      </c>
    </row>
    <row r="78" spans="1:7" ht="13">
      <c r="A78" s="12" t="s">
        <v>34</v>
      </c>
      <c r="B78" s="8" t="s">
        <v>292</v>
      </c>
      <c r="C78" s="8">
        <v>2013</v>
      </c>
      <c r="D78" s="12" t="s">
        <v>5</v>
      </c>
      <c r="E78" s="12" t="s">
        <v>24</v>
      </c>
      <c r="F78" s="8">
        <v>-3.03186736821206</v>
      </c>
      <c r="G78" s="8">
        <v>3.03186736821206E-2</v>
      </c>
    </row>
    <row r="79" spans="1:7" ht="13">
      <c r="A79" s="12" t="s">
        <v>21</v>
      </c>
      <c r="B79" s="8" t="s">
        <v>279</v>
      </c>
      <c r="C79" s="8">
        <v>2010</v>
      </c>
      <c r="D79" s="12" t="s">
        <v>5</v>
      </c>
      <c r="E79" s="12" t="s">
        <v>24</v>
      </c>
      <c r="F79" s="8">
        <v>-3.0310246292012599</v>
      </c>
      <c r="G79" s="8">
        <v>3.0310246292012601E-2</v>
      </c>
    </row>
    <row r="80" spans="1:7" ht="13">
      <c r="A80" s="12" t="s">
        <v>23</v>
      </c>
      <c r="B80" s="8" t="s">
        <v>281</v>
      </c>
      <c r="C80" s="8">
        <v>2020</v>
      </c>
      <c r="D80" s="12" t="s">
        <v>5</v>
      </c>
      <c r="E80" s="12" t="s">
        <v>24</v>
      </c>
      <c r="F80" s="8">
        <v>-3.01721001309854</v>
      </c>
      <c r="G80" s="8">
        <v>3.01721001309854E-2</v>
      </c>
    </row>
    <row r="81" spans="1:7" ht="13">
      <c r="A81" s="12" t="s">
        <v>9</v>
      </c>
      <c r="B81" s="8" t="s">
        <v>267</v>
      </c>
      <c r="C81" s="8">
        <v>2021</v>
      </c>
      <c r="D81" s="12" t="s">
        <v>5</v>
      </c>
      <c r="E81" s="12" t="s">
        <v>24</v>
      </c>
      <c r="F81" s="8">
        <v>-3.0094482678175698</v>
      </c>
      <c r="G81" s="8">
        <v>3.0094482678175698E-2</v>
      </c>
    </row>
    <row r="82" spans="1:7" ht="13">
      <c r="A82" s="12" t="s">
        <v>12</v>
      </c>
      <c r="B82" s="8" t="s">
        <v>270</v>
      </c>
      <c r="C82" s="8">
        <v>2018</v>
      </c>
      <c r="D82" s="12" t="s">
        <v>5</v>
      </c>
      <c r="E82" s="12" t="s">
        <v>24</v>
      </c>
      <c r="F82" s="8">
        <v>-3.00270207397599</v>
      </c>
      <c r="G82" s="8">
        <v>3.0027020739759901E-2</v>
      </c>
    </row>
    <row r="83" spans="1:7" ht="13">
      <c r="A83" s="12" t="s">
        <v>12</v>
      </c>
      <c r="B83" s="8" t="s">
        <v>270</v>
      </c>
      <c r="C83" s="8">
        <v>2017</v>
      </c>
      <c r="D83" s="12" t="s">
        <v>5</v>
      </c>
      <c r="E83" s="12" t="s">
        <v>24</v>
      </c>
      <c r="F83" s="8">
        <v>-2.9894344583799599</v>
      </c>
      <c r="G83" s="8">
        <v>2.9894344583799599E-2</v>
      </c>
    </row>
    <row r="84" spans="1:7" ht="13">
      <c r="A84" s="12" t="s">
        <v>26</v>
      </c>
      <c r="B84" s="8" t="s">
        <v>284</v>
      </c>
      <c r="C84" s="8">
        <v>2013</v>
      </c>
      <c r="D84" s="12" t="s">
        <v>5</v>
      </c>
      <c r="E84" s="12" t="s">
        <v>24</v>
      </c>
      <c r="F84" s="8">
        <v>-2.9735521178853497</v>
      </c>
      <c r="G84" s="8">
        <v>2.9735521178853499E-2</v>
      </c>
    </row>
    <row r="85" spans="1:7" ht="13">
      <c r="A85" s="12" t="s">
        <v>29</v>
      </c>
      <c r="B85" s="8" t="s">
        <v>287</v>
      </c>
      <c r="C85" s="8">
        <v>2021</v>
      </c>
      <c r="D85" s="12" t="s">
        <v>5</v>
      </c>
      <c r="E85" s="12" t="s">
        <v>24</v>
      </c>
      <c r="F85" s="8">
        <v>-2.96835358525838</v>
      </c>
      <c r="G85" s="8">
        <v>2.9683535852583799E-2</v>
      </c>
    </row>
    <row r="86" spans="1:7" ht="13">
      <c r="A86" s="12" t="s">
        <v>23</v>
      </c>
      <c r="B86" s="8" t="s">
        <v>281</v>
      </c>
      <c r="C86" s="8">
        <v>2013</v>
      </c>
      <c r="D86" s="12" t="s">
        <v>5</v>
      </c>
      <c r="E86" s="12" t="s">
        <v>24</v>
      </c>
      <c r="F86" s="8">
        <v>-2.9627223846126101</v>
      </c>
      <c r="G86" s="8">
        <v>2.9627223846126101E-2</v>
      </c>
    </row>
    <row r="87" spans="1:7" ht="13">
      <c r="A87" s="12" t="s">
        <v>32</v>
      </c>
      <c r="B87" s="8" t="s">
        <v>290</v>
      </c>
      <c r="C87" s="8">
        <v>2020</v>
      </c>
      <c r="D87" s="12" t="s">
        <v>5</v>
      </c>
      <c r="E87" s="12" t="s">
        <v>24</v>
      </c>
      <c r="F87" s="8">
        <v>-2.9184736655483801</v>
      </c>
      <c r="G87" s="8">
        <v>2.9184736655483799E-2</v>
      </c>
    </row>
    <row r="88" spans="1:7" ht="13">
      <c r="A88" s="12" t="s">
        <v>23</v>
      </c>
      <c r="B88" s="8" t="s">
        <v>281</v>
      </c>
      <c r="C88" s="8">
        <v>2019</v>
      </c>
      <c r="D88" s="12" t="s">
        <v>5</v>
      </c>
      <c r="E88" s="12" t="s">
        <v>24</v>
      </c>
      <c r="F88" s="8">
        <v>-2.9176474752659298</v>
      </c>
      <c r="G88" s="8">
        <v>2.91764747526593E-2</v>
      </c>
    </row>
    <row r="89" spans="1:7" ht="13">
      <c r="A89" s="12" t="s">
        <v>7</v>
      </c>
      <c r="B89" s="8" t="s">
        <v>265</v>
      </c>
      <c r="C89" s="8">
        <v>2016</v>
      </c>
      <c r="D89" s="12" t="s">
        <v>5</v>
      </c>
      <c r="E89" s="12" t="s">
        <v>24</v>
      </c>
      <c r="F89" s="8">
        <v>-2.9099423028681399</v>
      </c>
      <c r="G89" s="8">
        <v>2.90994230286814E-2</v>
      </c>
    </row>
    <row r="90" spans="1:7" ht="13">
      <c r="A90" s="12" t="s">
        <v>28</v>
      </c>
      <c r="B90" s="8" t="s">
        <v>286</v>
      </c>
      <c r="C90" s="8">
        <v>2021</v>
      </c>
      <c r="D90" s="12" t="s">
        <v>5</v>
      </c>
      <c r="E90" s="12" t="s">
        <v>24</v>
      </c>
      <c r="F90" s="8">
        <v>-2.8927383986441901</v>
      </c>
      <c r="G90" s="8">
        <v>2.8927383986441901E-2</v>
      </c>
    </row>
    <row r="91" spans="1:7" ht="13">
      <c r="A91" s="12" t="s">
        <v>22</v>
      </c>
      <c r="B91" s="8" t="s">
        <v>280</v>
      </c>
      <c r="C91" s="8">
        <v>2014</v>
      </c>
      <c r="D91" s="12" t="s">
        <v>5</v>
      </c>
      <c r="E91" s="12" t="s">
        <v>24</v>
      </c>
      <c r="F91" s="8">
        <v>-2.8883332957932599</v>
      </c>
      <c r="G91" s="8">
        <v>2.8883332957932599E-2</v>
      </c>
    </row>
    <row r="92" spans="1:7" ht="13">
      <c r="A92" s="12" t="s">
        <v>12</v>
      </c>
      <c r="B92" s="8" t="s">
        <v>270</v>
      </c>
      <c r="C92" s="8">
        <v>2013</v>
      </c>
      <c r="D92" s="12" t="s">
        <v>5</v>
      </c>
      <c r="E92" s="12" t="s">
        <v>24</v>
      </c>
      <c r="F92" s="8">
        <v>-2.87923666150858</v>
      </c>
      <c r="G92" s="8">
        <v>2.8792366615085802E-2</v>
      </c>
    </row>
    <row r="93" spans="1:7" ht="13">
      <c r="A93" s="12" t="s">
        <v>23</v>
      </c>
      <c r="B93" s="8" t="s">
        <v>281</v>
      </c>
      <c r="C93" s="8">
        <v>2017</v>
      </c>
      <c r="D93" s="12" t="s">
        <v>5</v>
      </c>
      <c r="E93" s="12" t="s">
        <v>24</v>
      </c>
      <c r="F93" s="8">
        <v>-2.8716349396851597</v>
      </c>
      <c r="G93" s="8">
        <v>2.8716349396851599E-2</v>
      </c>
    </row>
    <row r="94" spans="1:7" ht="13">
      <c r="A94" s="12" t="s">
        <v>34</v>
      </c>
      <c r="B94" s="8" t="s">
        <v>292</v>
      </c>
      <c r="C94" s="8">
        <v>2018</v>
      </c>
      <c r="D94" s="12" t="s">
        <v>5</v>
      </c>
      <c r="E94" s="12" t="s">
        <v>24</v>
      </c>
      <c r="F94" s="8">
        <v>-2.84335751906006</v>
      </c>
      <c r="G94" s="8">
        <v>2.84335751906006E-2</v>
      </c>
    </row>
    <row r="95" spans="1:7" ht="13">
      <c r="A95" s="12" t="s">
        <v>35</v>
      </c>
      <c r="B95" s="8" t="s">
        <v>293</v>
      </c>
      <c r="C95" s="8">
        <v>2017</v>
      </c>
      <c r="D95" s="12" t="s">
        <v>5</v>
      </c>
      <c r="E95" s="12" t="s">
        <v>24</v>
      </c>
      <c r="F95" s="8">
        <v>-2.8227997102499001</v>
      </c>
      <c r="G95" s="8">
        <v>2.8227997102499E-2</v>
      </c>
    </row>
    <row r="96" spans="1:7" ht="13">
      <c r="A96" s="12" t="s">
        <v>6</v>
      </c>
      <c r="B96" s="8" t="s">
        <v>264</v>
      </c>
      <c r="C96" s="8">
        <v>2013</v>
      </c>
      <c r="D96" s="12" t="s">
        <v>5</v>
      </c>
      <c r="E96" s="12" t="s">
        <v>24</v>
      </c>
      <c r="F96" s="8">
        <v>-2.81821902590189</v>
      </c>
      <c r="G96" s="8">
        <v>2.8182190259018899E-2</v>
      </c>
    </row>
    <row r="97" spans="1:7" ht="13">
      <c r="A97" s="12" t="s">
        <v>5</v>
      </c>
      <c r="B97" s="8" t="s">
        <v>263</v>
      </c>
      <c r="C97" s="8">
        <v>2018</v>
      </c>
      <c r="D97" s="12" t="s">
        <v>5</v>
      </c>
      <c r="E97" s="12" t="s">
        <v>24</v>
      </c>
      <c r="F97" s="8">
        <v>-2.7852229071741301</v>
      </c>
      <c r="G97" s="8">
        <v>2.78522290717413E-2</v>
      </c>
    </row>
    <row r="98" spans="1:7" ht="13">
      <c r="A98" s="12" t="s">
        <v>12</v>
      </c>
      <c r="B98" s="8" t="s">
        <v>270</v>
      </c>
      <c r="C98" s="8">
        <v>2012</v>
      </c>
      <c r="D98" s="12" t="s">
        <v>5</v>
      </c>
      <c r="E98" s="12" t="s">
        <v>24</v>
      </c>
      <c r="F98" s="8">
        <v>-2.77086797472563</v>
      </c>
      <c r="G98" s="8">
        <v>2.7708679747256298E-2</v>
      </c>
    </row>
    <row r="99" spans="1:7" ht="13">
      <c r="A99" s="12" t="s">
        <v>6</v>
      </c>
      <c r="B99" s="8" t="s">
        <v>264</v>
      </c>
      <c r="C99" s="8">
        <v>2015</v>
      </c>
      <c r="D99" s="12" t="s">
        <v>5</v>
      </c>
      <c r="E99" s="12" t="s">
        <v>24</v>
      </c>
      <c r="F99" s="8">
        <v>-2.7550067448375999</v>
      </c>
      <c r="G99" s="8">
        <v>2.7550067448376001E-2</v>
      </c>
    </row>
    <row r="100" spans="1:7" ht="13">
      <c r="A100" s="12" t="s">
        <v>22</v>
      </c>
      <c r="B100" s="8" t="s">
        <v>280</v>
      </c>
      <c r="C100" s="8">
        <v>2015</v>
      </c>
      <c r="D100" s="12" t="s">
        <v>5</v>
      </c>
      <c r="E100" s="12" t="s">
        <v>24</v>
      </c>
      <c r="F100" s="8">
        <v>-2.7519095950612202</v>
      </c>
      <c r="G100" s="8">
        <v>2.75190959506122E-2</v>
      </c>
    </row>
    <row r="101" spans="1:7" ht="13">
      <c r="A101" s="12" t="s">
        <v>34</v>
      </c>
      <c r="B101" s="8" t="s">
        <v>292</v>
      </c>
      <c r="C101" s="8">
        <v>2019</v>
      </c>
      <c r="D101" s="12" t="s">
        <v>5</v>
      </c>
      <c r="E101" s="12" t="s">
        <v>24</v>
      </c>
      <c r="F101" s="8">
        <v>-2.7343241383158698</v>
      </c>
      <c r="G101" s="8">
        <v>2.73432413831587E-2</v>
      </c>
    </row>
    <row r="102" spans="1:7" ht="13">
      <c r="A102" s="12" t="s">
        <v>32</v>
      </c>
      <c r="B102" s="8" t="s">
        <v>290</v>
      </c>
      <c r="C102" s="8">
        <v>2015</v>
      </c>
      <c r="D102" s="12" t="s">
        <v>5</v>
      </c>
      <c r="E102" s="12" t="s">
        <v>24</v>
      </c>
      <c r="F102" s="8">
        <v>-2.7179335076981102</v>
      </c>
      <c r="G102" s="8">
        <v>2.7179335076981101E-2</v>
      </c>
    </row>
    <row r="103" spans="1:7" ht="13">
      <c r="A103" s="12" t="s">
        <v>33</v>
      </c>
      <c r="B103" s="8" t="s">
        <v>291</v>
      </c>
      <c r="C103" s="8">
        <v>2020</v>
      </c>
      <c r="D103" s="12" t="s">
        <v>5</v>
      </c>
      <c r="E103" s="12" t="s">
        <v>24</v>
      </c>
      <c r="F103" s="8">
        <v>-2.7157258380274598</v>
      </c>
      <c r="G103" s="8">
        <v>2.71572583802746E-2</v>
      </c>
    </row>
    <row r="104" spans="1:7" ht="13">
      <c r="A104" s="12" t="s">
        <v>23</v>
      </c>
      <c r="B104" s="8" t="s">
        <v>281</v>
      </c>
      <c r="C104" s="8">
        <v>2014</v>
      </c>
      <c r="D104" s="12" t="s">
        <v>5</v>
      </c>
      <c r="E104" s="12" t="s">
        <v>24</v>
      </c>
      <c r="F104" s="8">
        <v>-2.6831794722686602</v>
      </c>
      <c r="G104" s="8">
        <v>2.6831794722686601E-2</v>
      </c>
    </row>
    <row r="105" spans="1:7" ht="13">
      <c r="A105" s="12" t="s">
        <v>12</v>
      </c>
      <c r="B105" s="8" t="s">
        <v>270</v>
      </c>
      <c r="C105" s="8">
        <v>2020</v>
      </c>
      <c r="D105" s="12" t="s">
        <v>5</v>
      </c>
      <c r="E105" s="12" t="s">
        <v>24</v>
      </c>
      <c r="F105" s="8">
        <v>-2.6691472925762101</v>
      </c>
      <c r="G105" s="8">
        <v>2.66914729257621E-2</v>
      </c>
    </row>
    <row r="106" spans="1:7" ht="13">
      <c r="A106" s="12" t="s">
        <v>26</v>
      </c>
      <c r="B106" s="8" t="s">
        <v>284</v>
      </c>
      <c r="C106" s="8">
        <v>2014</v>
      </c>
      <c r="D106" s="12" t="s">
        <v>5</v>
      </c>
      <c r="E106" s="12" t="s">
        <v>24</v>
      </c>
      <c r="F106" s="8">
        <v>-2.6625760149016497</v>
      </c>
      <c r="G106" s="8">
        <v>2.6625760149016499E-2</v>
      </c>
    </row>
    <row r="107" spans="1:7" ht="13">
      <c r="A107" s="12" t="s">
        <v>35</v>
      </c>
      <c r="B107" s="8" t="s">
        <v>293</v>
      </c>
      <c r="C107" s="8">
        <v>2021</v>
      </c>
      <c r="D107" s="12" t="s">
        <v>5</v>
      </c>
      <c r="E107" s="12" t="s">
        <v>24</v>
      </c>
      <c r="F107" s="8">
        <v>-2.6564130484097799</v>
      </c>
      <c r="G107" s="8">
        <v>2.6564130484097798E-2</v>
      </c>
    </row>
    <row r="108" spans="1:7" ht="13">
      <c r="A108" s="12" t="s">
        <v>8</v>
      </c>
      <c r="B108" s="8" t="s">
        <v>266</v>
      </c>
      <c r="C108" s="8">
        <v>2017</v>
      </c>
      <c r="D108" s="12" t="s">
        <v>5</v>
      </c>
      <c r="E108" s="12" t="s">
        <v>24</v>
      </c>
      <c r="F108" s="8">
        <v>-2.6548566209167599</v>
      </c>
      <c r="G108" s="8">
        <v>2.6548566209167599E-2</v>
      </c>
    </row>
    <row r="109" spans="1:7" ht="13">
      <c r="A109" s="12" t="s">
        <v>31</v>
      </c>
      <c r="B109" s="8" t="s">
        <v>289</v>
      </c>
      <c r="C109" s="8">
        <v>2012</v>
      </c>
      <c r="D109" s="12" t="s">
        <v>5</v>
      </c>
      <c r="E109" s="12" t="s">
        <v>24</v>
      </c>
      <c r="F109" s="8">
        <v>-2.6539901622494799</v>
      </c>
      <c r="G109" s="8">
        <v>2.65399016224948E-2</v>
      </c>
    </row>
    <row r="110" spans="1:7" ht="13">
      <c r="A110" s="12" t="s">
        <v>5</v>
      </c>
      <c r="B110" s="8" t="s">
        <v>263</v>
      </c>
      <c r="C110" s="8">
        <v>2013</v>
      </c>
      <c r="D110" s="12" t="s">
        <v>5</v>
      </c>
      <c r="E110" s="12" t="s">
        <v>24</v>
      </c>
      <c r="F110" s="8">
        <v>-2.6442791071787699</v>
      </c>
      <c r="G110" s="8">
        <v>2.6442791071787701E-2</v>
      </c>
    </row>
    <row r="111" spans="1:7" ht="13">
      <c r="A111" s="12" t="s">
        <v>32</v>
      </c>
      <c r="B111" s="8" t="s">
        <v>290</v>
      </c>
      <c r="C111" s="8">
        <v>2013</v>
      </c>
      <c r="D111" s="12" t="s">
        <v>5</v>
      </c>
      <c r="E111" s="12" t="s">
        <v>24</v>
      </c>
      <c r="F111" s="8">
        <v>-2.63505367701935</v>
      </c>
      <c r="G111" s="8">
        <v>2.63505367701935E-2</v>
      </c>
    </row>
    <row r="112" spans="1:7" ht="13">
      <c r="A112" s="12" t="s">
        <v>22</v>
      </c>
      <c r="B112" s="8" t="s">
        <v>280</v>
      </c>
      <c r="C112" s="8">
        <v>2011</v>
      </c>
      <c r="D112" s="12" t="s">
        <v>5</v>
      </c>
      <c r="E112" s="12" t="s">
        <v>24</v>
      </c>
      <c r="F112" s="8">
        <v>-2.6339576100087099</v>
      </c>
      <c r="G112" s="8">
        <v>2.6339576100087098E-2</v>
      </c>
    </row>
    <row r="113" spans="1:7" ht="13">
      <c r="A113" s="12" t="s">
        <v>16</v>
      </c>
      <c r="B113" s="8" t="s">
        <v>274</v>
      </c>
      <c r="C113" s="8">
        <v>2017</v>
      </c>
      <c r="D113" s="12" t="s">
        <v>5</v>
      </c>
      <c r="E113" s="12" t="s">
        <v>24</v>
      </c>
      <c r="F113" s="8">
        <v>-2.6334228658180501</v>
      </c>
      <c r="G113" s="8">
        <v>2.6334228658180501E-2</v>
      </c>
    </row>
    <row r="114" spans="1:7" ht="13">
      <c r="A114" s="12" t="s">
        <v>9</v>
      </c>
      <c r="B114" s="8" t="s">
        <v>267</v>
      </c>
      <c r="C114" s="8">
        <v>2017</v>
      </c>
      <c r="D114" s="12" t="s">
        <v>5</v>
      </c>
      <c r="E114" s="12" t="s">
        <v>24</v>
      </c>
      <c r="F114" s="8">
        <v>-2.6308710388981598</v>
      </c>
      <c r="G114" s="8">
        <v>2.6308710388981599E-2</v>
      </c>
    </row>
    <row r="115" spans="1:7" ht="13">
      <c r="A115" s="12" t="s">
        <v>32</v>
      </c>
      <c r="B115" s="8" t="s">
        <v>290</v>
      </c>
      <c r="C115" s="8">
        <v>2012</v>
      </c>
      <c r="D115" s="12" t="s">
        <v>5</v>
      </c>
      <c r="E115" s="12" t="s">
        <v>24</v>
      </c>
      <c r="F115" s="8">
        <v>-2.5890056677488698</v>
      </c>
      <c r="G115" s="8">
        <v>2.5890056677488699E-2</v>
      </c>
    </row>
    <row r="116" spans="1:7" ht="13">
      <c r="A116" s="12" t="s">
        <v>9</v>
      </c>
      <c r="B116" s="8" t="s">
        <v>267</v>
      </c>
      <c r="C116" s="8">
        <v>2011</v>
      </c>
      <c r="D116" s="12" t="s">
        <v>5</v>
      </c>
      <c r="E116" s="12" t="s">
        <v>24</v>
      </c>
      <c r="F116" s="8">
        <v>-2.5683768599123398</v>
      </c>
      <c r="G116" s="8">
        <v>2.5683768599123399E-2</v>
      </c>
    </row>
    <row r="117" spans="1:7" ht="13">
      <c r="A117" s="12" t="s">
        <v>29</v>
      </c>
      <c r="B117" s="8" t="s">
        <v>287</v>
      </c>
      <c r="C117" s="8">
        <v>2020</v>
      </c>
      <c r="D117" s="12" t="s">
        <v>5</v>
      </c>
      <c r="E117" s="12" t="s">
        <v>24</v>
      </c>
      <c r="F117" s="8">
        <v>-2.5680290546400601</v>
      </c>
      <c r="G117" s="8">
        <v>2.56802905464006E-2</v>
      </c>
    </row>
    <row r="118" spans="1:7" ht="13">
      <c r="A118" s="12" t="s">
        <v>7</v>
      </c>
      <c r="B118" s="8" t="s">
        <v>265</v>
      </c>
      <c r="C118" s="8">
        <v>2013</v>
      </c>
      <c r="D118" s="12" t="s">
        <v>5</v>
      </c>
      <c r="E118" s="12" t="s">
        <v>24</v>
      </c>
      <c r="F118" s="8">
        <v>-2.5474502629773599</v>
      </c>
      <c r="G118" s="8">
        <v>2.5474502629773601E-2</v>
      </c>
    </row>
    <row r="119" spans="1:7" ht="13">
      <c r="A119" s="12" t="s">
        <v>19</v>
      </c>
      <c r="B119" s="8" t="s">
        <v>277</v>
      </c>
      <c r="C119" s="8">
        <v>2011</v>
      </c>
      <c r="D119" s="12" t="s">
        <v>5</v>
      </c>
      <c r="E119" s="12" t="s">
        <v>24</v>
      </c>
      <c r="F119" s="8">
        <v>-2.53540622204217</v>
      </c>
      <c r="G119" s="8">
        <v>2.5354062220421698E-2</v>
      </c>
    </row>
    <row r="120" spans="1:7" ht="13">
      <c r="A120" s="12" t="s">
        <v>28</v>
      </c>
      <c r="B120" s="8" t="s">
        <v>286</v>
      </c>
      <c r="C120" s="8">
        <v>2020</v>
      </c>
      <c r="D120" s="12" t="s">
        <v>5</v>
      </c>
      <c r="E120" s="12" t="s">
        <v>24</v>
      </c>
      <c r="F120" s="8">
        <v>-2.5179243180894799</v>
      </c>
      <c r="G120" s="8">
        <v>2.51792431808948E-2</v>
      </c>
    </row>
    <row r="121" spans="1:7" ht="13">
      <c r="A121" s="12" t="s">
        <v>28</v>
      </c>
      <c r="B121" s="8" t="s">
        <v>286</v>
      </c>
      <c r="C121" s="8">
        <v>2019</v>
      </c>
      <c r="D121" s="12" t="s">
        <v>5</v>
      </c>
      <c r="E121" s="12" t="s">
        <v>24</v>
      </c>
      <c r="F121" s="8">
        <v>-2.5114304804076899</v>
      </c>
      <c r="G121" s="8">
        <v>2.5114304804076899E-2</v>
      </c>
    </row>
    <row r="122" spans="1:7" ht="13">
      <c r="A122" s="12" t="s">
        <v>30</v>
      </c>
      <c r="B122" s="8" t="s">
        <v>288</v>
      </c>
      <c r="C122" s="8">
        <v>2010</v>
      </c>
      <c r="D122" s="12" t="s">
        <v>5</v>
      </c>
      <c r="E122" s="12" t="s">
        <v>24</v>
      </c>
      <c r="F122" s="8">
        <v>-2.4858595940871799</v>
      </c>
      <c r="G122" s="8">
        <v>2.4858595940871801E-2</v>
      </c>
    </row>
    <row r="123" spans="1:7" ht="13">
      <c r="A123" s="12" t="s">
        <v>16</v>
      </c>
      <c r="B123" s="8" t="s">
        <v>274</v>
      </c>
      <c r="C123" s="8">
        <v>2013</v>
      </c>
      <c r="D123" s="12" t="s">
        <v>5</v>
      </c>
      <c r="E123" s="12" t="s">
        <v>24</v>
      </c>
      <c r="F123" s="8">
        <v>-2.48324693387281</v>
      </c>
      <c r="G123" s="8">
        <v>2.48324693387281E-2</v>
      </c>
    </row>
    <row r="124" spans="1:7" ht="13">
      <c r="A124" s="12" t="s">
        <v>16</v>
      </c>
      <c r="B124" s="8" t="s">
        <v>274</v>
      </c>
      <c r="C124" s="8">
        <v>2014</v>
      </c>
      <c r="D124" s="12" t="s">
        <v>5</v>
      </c>
      <c r="E124" s="12" t="s">
        <v>24</v>
      </c>
      <c r="F124" s="8">
        <v>-2.47976453274465</v>
      </c>
      <c r="G124" s="8">
        <v>2.4797645327446501E-2</v>
      </c>
    </row>
    <row r="125" spans="1:7" ht="13">
      <c r="A125" s="12" t="s">
        <v>34</v>
      </c>
      <c r="B125" s="8" t="s">
        <v>292</v>
      </c>
      <c r="C125" s="8">
        <v>2016</v>
      </c>
      <c r="D125" s="12" t="s">
        <v>5</v>
      </c>
      <c r="E125" s="12" t="s">
        <v>24</v>
      </c>
      <c r="F125" s="8">
        <v>-2.4478267691824902</v>
      </c>
      <c r="G125" s="8">
        <v>2.4478267691824901E-2</v>
      </c>
    </row>
    <row r="126" spans="1:7" ht="13">
      <c r="A126" s="12" t="s">
        <v>26</v>
      </c>
      <c r="B126" s="8" t="s">
        <v>284</v>
      </c>
      <c r="C126" s="8">
        <v>2017</v>
      </c>
      <c r="D126" s="12" t="s">
        <v>5</v>
      </c>
      <c r="E126" s="12" t="s">
        <v>24</v>
      </c>
      <c r="F126" s="8">
        <v>-2.4198557164015098</v>
      </c>
      <c r="G126" s="8">
        <v>2.4198557164015099E-2</v>
      </c>
    </row>
    <row r="127" spans="1:7" ht="13">
      <c r="A127" s="12" t="s">
        <v>26</v>
      </c>
      <c r="B127" s="8" t="s">
        <v>284</v>
      </c>
      <c r="C127" s="8">
        <v>2019</v>
      </c>
      <c r="D127" s="12" t="s">
        <v>5</v>
      </c>
      <c r="E127" s="12" t="s">
        <v>24</v>
      </c>
      <c r="F127" s="8">
        <v>-2.41922081621995</v>
      </c>
      <c r="G127" s="8">
        <v>2.41922081621995E-2</v>
      </c>
    </row>
    <row r="128" spans="1:7" ht="13">
      <c r="A128" s="12" t="s">
        <v>18</v>
      </c>
      <c r="B128" s="8" t="s">
        <v>276</v>
      </c>
      <c r="C128" s="8">
        <v>2015</v>
      </c>
      <c r="D128" s="12" t="s">
        <v>5</v>
      </c>
      <c r="E128" s="12" t="s">
        <v>24</v>
      </c>
      <c r="F128" s="8">
        <v>-2.4039617937772197</v>
      </c>
      <c r="G128" s="8">
        <v>2.4039617937772199E-2</v>
      </c>
    </row>
    <row r="129" spans="1:7" ht="13">
      <c r="A129" s="12" t="s">
        <v>3</v>
      </c>
      <c r="B129" s="8" t="s">
        <v>261</v>
      </c>
      <c r="C129" s="8">
        <v>2018</v>
      </c>
      <c r="D129" s="12" t="s">
        <v>5</v>
      </c>
      <c r="E129" s="12" t="s">
        <v>24</v>
      </c>
      <c r="F129" s="8">
        <v>-2.4028181670951798</v>
      </c>
      <c r="G129" s="8">
        <v>2.40281816709518E-2</v>
      </c>
    </row>
    <row r="130" spans="1:7" ht="13">
      <c r="A130" s="12" t="s">
        <v>9</v>
      </c>
      <c r="B130" s="8" t="s">
        <v>267</v>
      </c>
      <c r="C130" s="8">
        <v>2015</v>
      </c>
      <c r="D130" s="12" t="s">
        <v>5</v>
      </c>
      <c r="E130" s="12" t="s">
        <v>24</v>
      </c>
      <c r="F130" s="8">
        <v>-2.39476253373916</v>
      </c>
      <c r="G130" s="8">
        <v>2.3947625337391601E-2</v>
      </c>
    </row>
    <row r="131" spans="1:7" ht="13">
      <c r="A131" s="12" t="s">
        <v>16</v>
      </c>
      <c r="B131" s="8" t="s">
        <v>274</v>
      </c>
      <c r="C131" s="8">
        <v>2012</v>
      </c>
      <c r="D131" s="12" t="s">
        <v>5</v>
      </c>
      <c r="E131" s="12" t="s">
        <v>24</v>
      </c>
      <c r="F131" s="8">
        <v>-2.3938213881038202</v>
      </c>
      <c r="G131" s="8">
        <v>2.3938213881038201E-2</v>
      </c>
    </row>
    <row r="132" spans="1:7" ht="13">
      <c r="A132" s="12" t="s">
        <v>18</v>
      </c>
      <c r="B132" s="8" t="s">
        <v>276</v>
      </c>
      <c r="C132" s="8">
        <v>2016</v>
      </c>
      <c r="D132" s="12" t="s">
        <v>5</v>
      </c>
      <c r="E132" s="12" t="s">
        <v>24</v>
      </c>
      <c r="F132" s="8">
        <v>-2.3901860797996202</v>
      </c>
      <c r="G132" s="8">
        <v>2.3901860797996201E-2</v>
      </c>
    </row>
    <row r="133" spans="1:7" ht="13">
      <c r="A133" s="12" t="s">
        <v>29</v>
      </c>
      <c r="B133" s="8" t="s">
        <v>287</v>
      </c>
      <c r="C133" s="8">
        <v>2011</v>
      </c>
      <c r="D133" s="12" t="s">
        <v>5</v>
      </c>
      <c r="E133" s="12" t="s">
        <v>24</v>
      </c>
      <c r="F133" s="8">
        <v>-2.3864361628326498</v>
      </c>
      <c r="G133" s="8">
        <v>2.3864361628326499E-2</v>
      </c>
    </row>
    <row r="134" spans="1:7" ht="13">
      <c r="A134" s="12" t="s">
        <v>12</v>
      </c>
      <c r="B134" s="8" t="s">
        <v>270</v>
      </c>
      <c r="C134" s="8">
        <v>2011</v>
      </c>
      <c r="D134" s="12" t="s">
        <v>5</v>
      </c>
      <c r="E134" s="12" t="s">
        <v>24</v>
      </c>
      <c r="F134" s="8">
        <v>-2.38428495583765</v>
      </c>
      <c r="G134" s="8">
        <v>2.3842849558376501E-2</v>
      </c>
    </row>
    <row r="135" spans="1:7" ht="13">
      <c r="A135" s="12" t="s">
        <v>12</v>
      </c>
      <c r="B135" s="8" t="s">
        <v>270</v>
      </c>
      <c r="C135" s="8">
        <v>2010</v>
      </c>
      <c r="D135" s="12" t="s">
        <v>5</v>
      </c>
      <c r="E135" s="12" t="s">
        <v>24</v>
      </c>
      <c r="F135" s="8">
        <v>-2.3810970317653202</v>
      </c>
      <c r="G135" s="8">
        <v>2.38109703176532E-2</v>
      </c>
    </row>
    <row r="136" spans="1:7" ht="13">
      <c r="A136" s="12" t="s">
        <v>26</v>
      </c>
      <c r="B136" s="8" t="s">
        <v>284</v>
      </c>
      <c r="C136" s="8">
        <v>2018</v>
      </c>
      <c r="D136" s="12" t="s">
        <v>5</v>
      </c>
      <c r="E136" s="12" t="s">
        <v>24</v>
      </c>
      <c r="F136" s="8">
        <v>-2.3759507424846</v>
      </c>
      <c r="G136" s="8">
        <v>2.3759507424846001E-2</v>
      </c>
    </row>
    <row r="137" spans="1:7" ht="13">
      <c r="A137" s="12" t="s">
        <v>4</v>
      </c>
      <c r="B137" s="8" t="s">
        <v>262</v>
      </c>
      <c r="C137" s="8">
        <v>2016</v>
      </c>
      <c r="D137" s="12" t="s">
        <v>5</v>
      </c>
      <c r="E137" s="12" t="s">
        <v>24</v>
      </c>
      <c r="F137" s="8">
        <v>-2.3677405451998803</v>
      </c>
      <c r="G137" s="8">
        <v>2.3677405451998802E-2</v>
      </c>
    </row>
    <row r="138" spans="1:7" ht="13">
      <c r="A138" s="12" t="s">
        <v>4</v>
      </c>
      <c r="B138" s="8" t="s">
        <v>262</v>
      </c>
      <c r="C138" s="8">
        <v>2021</v>
      </c>
      <c r="D138" s="12" t="s">
        <v>5</v>
      </c>
      <c r="E138" s="12" t="s">
        <v>24</v>
      </c>
      <c r="F138" s="8">
        <v>-2.3657895449987798</v>
      </c>
      <c r="G138" s="8">
        <v>2.3657895449987799E-2</v>
      </c>
    </row>
    <row r="139" spans="1:7" ht="13">
      <c r="A139" s="12" t="s">
        <v>5</v>
      </c>
      <c r="B139" s="8" t="s">
        <v>263</v>
      </c>
      <c r="C139" s="8">
        <v>2012</v>
      </c>
      <c r="D139" s="12" t="s">
        <v>5</v>
      </c>
      <c r="E139" s="12" t="s">
        <v>24</v>
      </c>
      <c r="F139" s="8">
        <v>-2.36201410983539</v>
      </c>
      <c r="G139" s="8">
        <v>2.3620141098353899E-2</v>
      </c>
    </row>
    <row r="140" spans="1:7" ht="13">
      <c r="A140" s="12" t="s">
        <v>34</v>
      </c>
      <c r="B140" s="8" t="s">
        <v>292</v>
      </c>
      <c r="C140" s="8">
        <v>2015</v>
      </c>
      <c r="D140" s="12" t="s">
        <v>5</v>
      </c>
      <c r="E140" s="12" t="s">
        <v>24</v>
      </c>
      <c r="F140" s="8">
        <v>-2.3604136410561498</v>
      </c>
      <c r="G140" s="8">
        <v>2.3604136410561499E-2</v>
      </c>
    </row>
    <row r="141" spans="1:7" ht="13">
      <c r="A141" s="12" t="s">
        <v>5</v>
      </c>
      <c r="B141" s="8" t="s">
        <v>263</v>
      </c>
      <c r="C141" s="8">
        <v>2019</v>
      </c>
      <c r="D141" s="12" t="s">
        <v>5</v>
      </c>
      <c r="E141" s="12" t="s">
        <v>24</v>
      </c>
      <c r="F141" s="8">
        <v>-2.3223285451033497</v>
      </c>
      <c r="G141" s="8">
        <v>2.3223285451033499E-2</v>
      </c>
    </row>
    <row r="142" spans="1:7" ht="13">
      <c r="A142" s="12" t="s">
        <v>28</v>
      </c>
      <c r="B142" s="8" t="s">
        <v>286</v>
      </c>
      <c r="C142" s="8">
        <v>2014</v>
      </c>
      <c r="D142" s="12" t="s">
        <v>5</v>
      </c>
      <c r="E142" s="12" t="s">
        <v>24</v>
      </c>
      <c r="F142" s="8">
        <v>-2.3154926522422898</v>
      </c>
      <c r="G142" s="8">
        <v>2.3154926522422899E-2</v>
      </c>
    </row>
    <row r="143" spans="1:7" ht="13">
      <c r="A143" s="12" t="s">
        <v>5</v>
      </c>
      <c r="B143" s="8" t="s">
        <v>263</v>
      </c>
      <c r="C143" s="8">
        <v>2017</v>
      </c>
      <c r="D143" s="12" t="s">
        <v>5</v>
      </c>
      <c r="E143" s="12" t="s">
        <v>24</v>
      </c>
      <c r="F143" s="8">
        <v>-2.3091268100043898</v>
      </c>
      <c r="G143" s="8">
        <v>2.3091268100043898E-2</v>
      </c>
    </row>
    <row r="144" spans="1:7" ht="13">
      <c r="A144" s="12" t="s">
        <v>14</v>
      </c>
      <c r="B144" s="8" t="s">
        <v>272</v>
      </c>
      <c r="C144" s="8">
        <v>2019</v>
      </c>
      <c r="D144" s="12" t="s">
        <v>5</v>
      </c>
      <c r="E144" s="12" t="s">
        <v>24</v>
      </c>
      <c r="F144" s="8">
        <v>-2.3068252974326899</v>
      </c>
      <c r="G144" s="8">
        <v>2.3068252974326901E-2</v>
      </c>
    </row>
    <row r="145" spans="1:7" ht="13">
      <c r="A145" s="12" t="s">
        <v>22</v>
      </c>
      <c r="B145" s="8" t="s">
        <v>280</v>
      </c>
      <c r="C145" s="8">
        <v>2021</v>
      </c>
      <c r="D145" s="12" t="s">
        <v>5</v>
      </c>
      <c r="E145" s="12" t="s">
        <v>24</v>
      </c>
      <c r="F145" s="8">
        <v>-2.3063770962930703</v>
      </c>
      <c r="G145" s="8">
        <v>2.3063770962930701E-2</v>
      </c>
    </row>
    <row r="146" spans="1:7" ht="13">
      <c r="A146" s="12" t="s">
        <v>16</v>
      </c>
      <c r="B146" s="8" t="s">
        <v>274</v>
      </c>
      <c r="C146" s="8">
        <v>2015</v>
      </c>
      <c r="D146" s="12" t="s">
        <v>5</v>
      </c>
      <c r="E146" s="12" t="s">
        <v>24</v>
      </c>
      <c r="F146" s="8">
        <v>-2.30614455966569</v>
      </c>
      <c r="G146" s="8">
        <v>2.3061445596656901E-2</v>
      </c>
    </row>
    <row r="147" spans="1:7" ht="13">
      <c r="A147" s="12" t="s">
        <v>18</v>
      </c>
      <c r="B147" s="8" t="s">
        <v>276</v>
      </c>
      <c r="C147" s="8">
        <v>2011</v>
      </c>
      <c r="D147" s="12" t="s">
        <v>5</v>
      </c>
      <c r="E147" s="12" t="s">
        <v>24</v>
      </c>
      <c r="F147" s="8">
        <v>-2.27847975867927</v>
      </c>
      <c r="G147" s="8">
        <v>2.27847975867927E-2</v>
      </c>
    </row>
    <row r="148" spans="1:7" ht="13">
      <c r="A148" s="12" t="s">
        <v>3</v>
      </c>
      <c r="B148" s="8" t="s">
        <v>261</v>
      </c>
      <c r="C148" s="8">
        <v>2012</v>
      </c>
      <c r="D148" s="12" t="s">
        <v>5</v>
      </c>
      <c r="E148" s="12" t="s">
        <v>24</v>
      </c>
      <c r="F148" s="8">
        <v>-2.2743559528100499</v>
      </c>
      <c r="G148" s="8">
        <v>2.2743559528100501E-2</v>
      </c>
    </row>
    <row r="149" spans="1:7" ht="13">
      <c r="A149" s="12" t="s">
        <v>3</v>
      </c>
      <c r="B149" s="8" t="s">
        <v>261</v>
      </c>
      <c r="C149" s="8">
        <v>2017</v>
      </c>
      <c r="D149" s="12" t="s">
        <v>5</v>
      </c>
      <c r="E149" s="12" t="s">
        <v>24</v>
      </c>
      <c r="F149" s="8">
        <v>-2.2710277359740099</v>
      </c>
      <c r="G149" s="8">
        <v>2.27102773597401E-2</v>
      </c>
    </row>
    <row r="150" spans="1:7" ht="13">
      <c r="A150" s="12" t="s">
        <v>23</v>
      </c>
      <c r="B150" s="8" t="s">
        <v>281</v>
      </c>
      <c r="C150" s="8">
        <v>2010</v>
      </c>
      <c r="D150" s="12" t="s">
        <v>5</v>
      </c>
      <c r="E150" s="12" t="s">
        <v>24</v>
      </c>
      <c r="F150" s="8">
        <v>-2.2645566051036301</v>
      </c>
      <c r="G150" s="8">
        <v>2.2645566051036299E-2</v>
      </c>
    </row>
    <row r="151" spans="1:7" ht="13">
      <c r="A151" s="12" t="s">
        <v>16</v>
      </c>
      <c r="B151" s="8" t="s">
        <v>274</v>
      </c>
      <c r="C151" s="8">
        <v>2018</v>
      </c>
      <c r="D151" s="12" t="s">
        <v>5</v>
      </c>
      <c r="E151" s="12" t="s">
        <v>24</v>
      </c>
      <c r="F151" s="8">
        <v>-2.2627703206562302</v>
      </c>
      <c r="G151" s="8">
        <v>2.2627703206562301E-2</v>
      </c>
    </row>
    <row r="152" spans="1:7" ht="13">
      <c r="A152" s="12" t="s">
        <v>18</v>
      </c>
      <c r="B152" s="8" t="s">
        <v>276</v>
      </c>
      <c r="C152" s="8">
        <v>2014</v>
      </c>
      <c r="D152" s="12" t="s">
        <v>5</v>
      </c>
      <c r="E152" s="12" t="s">
        <v>24</v>
      </c>
      <c r="F152" s="8">
        <v>-2.26189054360708</v>
      </c>
      <c r="G152" s="8">
        <v>2.2618905436070799E-2</v>
      </c>
    </row>
    <row r="153" spans="1:7" ht="13">
      <c r="A153" s="12" t="s">
        <v>22</v>
      </c>
      <c r="B153" s="8" t="s">
        <v>280</v>
      </c>
      <c r="C153" s="8">
        <v>2010</v>
      </c>
      <c r="D153" s="12" t="s">
        <v>5</v>
      </c>
      <c r="E153" s="12" t="s">
        <v>24</v>
      </c>
      <c r="F153" s="8">
        <v>-2.2486181553797802</v>
      </c>
      <c r="G153" s="8">
        <v>2.24861815537978E-2</v>
      </c>
    </row>
    <row r="154" spans="1:7" ht="13">
      <c r="A154" s="12" t="s">
        <v>8</v>
      </c>
      <c r="B154" s="8" t="s">
        <v>266</v>
      </c>
      <c r="C154" s="8">
        <v>2016</v>
      </c>
      <c r="D154" s="12" t="s">
        <v>5</v>
      </c>
      <c r="E154" s="12" t="s">
        <v>24</v>
      </c>
      <c r="F154" s="8">
        <v>-2.2465166635285296</v>
      </c>
      <c r="G154" s="8">
        <v>2.2465166635285298E-2</v>
      </c>
    </row>
    <row r="155" spans="1:7" ht="13">
      <c r="A155" s="12" t="s">
        <v>32</v>
      </c>
      <c r="B155" s="8" t="s">
        <v>290</v>
      </c>
      <c r="C155" s="8">
        <v>2011</v>
      </c>
      <c r="D155" s="12" t="s">
        <v>5</v>
      </c>
      <c r="E155" s="12" t="s">
        <v>24</v>
      </c>
      <c r="F155" s="8">
        <v>-2.24547217745239</v>
      </c>
      <c r="G155" s="8">
        <v>2.24547217745239E-2</v>
      </c>
    </row>
    <row r="156" spans="1:7" ht="13">
      <c r="A156" s="12" t="s">
        <v>20</v>
      </c>
      <c r="B156" s="8" t="s">
        <v>278</v>
      </c>
      <c r="C156" s="8">
        <v>2017</v>
      </c>
      <c r="D156" s="12" t="s">
        <v>5</v>
      </c>
      <c r="E156" s="12" t="s">
        <v>24</v>
      </c>
      <c r="F156" s="8">
        <v>-2.24418120126197</v>
      </c>
      <c r="G156" s="8">
        <v>2.2441812012619699E-2</v>
      </c>
    </row>
    <row r="157" spans="1:7" ht="13">
      <c r="A157" s="12" t="s">
        <v>3</v>
      </c>
      <c r="B157" s="8" t="s">
        <v>261</v>
      </c>
      <c r="C157" s="8">
        <v>2019</v>
      </c>
      <c r="D157" s="12" t="s">
        <v>5</v>
      </c>
      <c r="E157" s="12" t="s">
        <v>24</v>
      </c>
      <c r="F157" s="8">
        <v>-2.23863041729473</v>
      </c>
      <c r="G157" s="8">
        <v>2.2386304172947302E-2</v>
      </c>
    </row>
    <row r="158" spans="1:7" ht="13">
      <c r="A158" s="12" t="s">
        <v>23</v>
      </c>
      <c r="B158" s="8" t="s">
        <v>281</v>
      </c>
      <c r="C158" s="8">
        <v>2021</v>
      </c>
      <c r="D158" s="12" t="s">
        <v>5</v>
      </c>
      <c r="E158" s="12" t="s">
        <v>24</v>
      </c>
      <c r="F158" s="8">
        <v>-2.2006020600609402</v>
      </c>
      <c r="G158" s="8">
        <v>2.20060206006094E-2</v>
      </c>
    </row>
    <row r="159" spans="1:7" ht="13">
      <c r="A159" s="12" t="s">
        <v>29</v>
      </c>
      <c r="B159" s="8" t="s">
        <v>287</v>
      </c>
      <c r="C159" s="8">
        <v>2017</v>
      </c>
      <c r="D159" s="12" t="s">
        <v>5</v>
      </c>
      <c r="E159" s="12" t="s">
        <v>24</v>
      </c>
      <c r="F159" s="8">
        <v>-2.1911316409525901</v>
      </c>
      <c r="G159" s="8">
        <v>2.1911316409525899E-2</v>
      </c>
    </row>
    <row r="160" spans="1:7" ht="13">
      <c r="A160" s="12" t="s">
        <v>16</v>
      </c>
      <c r="B160" s="8" t="s">
        <v>274</v>
      </c>
      <c r="C160" s="8">
        <v>2021</v>
      </c>
      <c r="D160" s="12" t="s">
        <v>5</v>
      </c>
      <c r="E160" s="12" t="s">
        <v>24</v>
      </c>
      <c r="F160" s="8">
        <v>-2.1881323231848002</v>
      </c>
      <c r="G160" s="8">
        <v>2.1881323231848E-2</v>
      </c>
    </row>
    <row r="161" spans="1:7" ht="13">
      <c r="A161" s="12" t="s">
        <v>33</v>
      </c>
      <c r="B161" s="8" t="s">
        <v>291</v>
      </c>
      <c r="C161" s="8">
        <v>2015</v>
      </c>
      <c r="D161" s="12" t="s">
        <v>5</v>
      </c>
      <c r="E161" s="12" t="s">
        <v>24</v>
      </c>
      <c r="F161" s="8">
        <v>-2.1856402205265</v>
      </c>
      <c r="G161" s="8">
        <v>2.1856402205265E-2</v>
      </c>
    </row>
    <row r="162" spans="1:7" ht="13">
      <c r="A162" s="12" t="s">
        <v>3</v>
      </c>
      <c r="B162" s="8" t="s">
        <v>261</v>
      </c>
      <c r="C162" s="8">
        <v>2016</v>
      </c>
      <c r="D162" s="12" t="s">
        <v>5</v>
      </c>
      <c r="E162" s="12" t="s">
        <v>24</v>
      </c>
      <c r="F162" s="8">
        <v>-2.17617772645582</v>
      </c>
      <c r="G162" s="8">
        <v>2.1761777264558201E-2</v>
      </c>
    </row>
    <row r="163" spans="1:7" ht="13">
      <c r="A163" s="12" t="s">
        <v>26</v>
      </c>
      <c r="B163" s="8" t="s">
        <v>284</v>
      </c>
      <c r="C163" s="8">
        <v>2016</v>
      </c>
      <c r="D163" s="12" t="s">
        <v>5</v>
      </c>
      <c r="E163" s="12" t="s">
        <v>24</v>
      </c>
      <c r="F163" s="8">
        <v>-2.1660735468564702</v>
      </c>
      <c r="G163" s="8">
        <v>2.1660735468564701E-2</v>
      </c>
    </row>
    <row r="164" spans="1:7" ht="13">
      <c r="A164" s="12" t="s">
        <v>19</v>
      </c>
      <c r="B164" s="8" t="s">
        <v>277</v>
      </c>
      <c r="C164" s="8">
        <v>2021</v>
      </c>
      <c r="D164" s="12" t="s">
        <v>5</v>
      </c>
      <c r="E164" s="12" t="s">
        <v>24</v>
      </c>
      <c r="F164" s="8">
        <v>-2.1626547726496099</v>
      </c>
      <c r="G164" s="8">
        <v>2.1626547726496099E-2</v>
      </c>
    </row>
    <row r="165" spans="1:7" ht="13">
      <c r="A165" s="12" t="s">
        <v>28</v>
      </c>
      <c r="B165" s="8" t="s">
        <v>286</v>
      </c>
      <c r="C165" s="8">
        <v>2018</v>
      </c>
      <c r="D165" s="12" t="s">
        <v>5</v>
      </c>
      <c r="E165" s="12" t="s">
        <v>24</v>
      </c>
      <c r="F165" s="8">
        <v>-2.1382286600868401</v>
      </c>
      <c r="G165" s="8">
        <v>2.1382286600868401E-2</v>
      </c>
    </row>
    <row r="166" spans="1:7" ht="13">
      <c r="A166" s="12" t="s">
        <v>4</v>
      </c>
      <c r="B166" s="8" t="s">
        <v>262</v>
      </c>
      <c r="C166" s="8">
        <v>2015</v>
      </c>
      <c r="D166" s="12" t="s">
        <v>5</v>
      </c>
      <c r="E166" s="12" t="s">
        <v>24</v>
      </c>
      <c r="F166" s="8">
        <v>-2.13095492416151</v>
      </c>
      <c r="G166" s="8">
        <v>2.13095492416151E-2</v>
      </c>
    </row>
    <row r="167" spans="1:7" ht="13">
      <c r="A167" s="12" t="s">
        <v>18</v>
      </c>
      <c r="B167" s="8" t="s">
        <v>276</v>
      </c>
      <c r="C167" s="8">
        <v>2010</v>
      </c>
      <c r="D167" s="12" t="s">
        <v>5</v>
      </c>
      <c r="E167" s="12" t="s">
        <v>24</v>
      </c>
      <c r="F167" s="8">
        <v>-2.1165593282870701</v>
      </c>
      <c r="G167" s="8">
        <v>2.1165593282870699E-2</v>
      </c>
    </row>
    <row r="168" spans="1:7" ht="13">
      <c r="A168" s="12" t="s">
        <v>21</v>
      </c>
      <c r="B168" s="8" t="s">
        <v>279</v>
      </c>
      <c r="C168" s="8">
        <v>2019</v>
      </c>
      <c r="D168" s="12" t="s">
        <v>5</v>
      </c>
      <c r="E168" s="12" t="s">
        <v>24</v>
      </c>
      <c r="F168" s="8">
        <v>-2.0917214966120099</v>
      </c>
      <c r="G168" s="8">
        <v>2.0917214966120101E-2</v>
      </c>
    </row>
    <row r="169" spans="1:7" ht="13">
      <c r="A169" s="12" t="s">
        <v>14</v>
      </c>
      <c r="B169" s="8" t="s">
        <v>272</v>
      </c>
      <c r="C169" s="8">
        <v>2014</v>
      </c>
      <c r="D169" s="12" t="s">
        <v>5</v>
      </c>
      <c r="E169" s="12" t="s">
        <v>24</v>
      </c>
      <c r="F169" s="8">
        <v>-2.0901869045008197</v>
      </c>
      <c r="G169" s="8">
        <v>2.0901869045008199E-2</v>
      </c>
    </row>
    <row r="170" spans="1:7" ht="13">
      <c r="A170" s="12" t="s">
        <v>4</v>
      </c>
      <c r="B170" s="8" t="s">
        <v>262</v>
      </c>
      <c r="C170" s="8">
        <v>2017</v>
      </c>
      <c r="D170" s="12" t="s">
        <v>5</v>
      </c>
      <c r="E170" s="12" t="s">
        <v>24</v>
      </c>
      <c r="F170" s="8">
        <v>-2.0867252794963602</v>
      </c>
      <c r="G170" s="8">
        <v>2.0867252794963601E-2</v>
      </c>
    </row>
    <row r="171" spans="1:7" ht="13">
      <c r="A171" s="12" t="s">
        <v>33</v>
      </c>
      <c r="B171" s="8" t="s">
        <v>291</v>
      </c>
      <c r="C171" s="8">
        <v>2012</v>
      </c>
      <c r="D171" s="12" t="s">
        <v>5</v>
      </c>
      <c r="E171" s="12" t="s">
        <v>24</v>
      </c>
      <c r="F171" s="8">
        <v>-2.0803275005616397</v>
      </c>
      <c r="G171" s="8">
        <v>2.0803275005616399E-2</v>
      </c>
    </row>
    <row r="172" spans="1:7" ht="13">
      <c r="A172" s="12" t="s">
        <v>26</v>
      </c>
      <c r="B172" s="8" t="s">
        <v>284</v>
      </c>
      <c r="C172" s="8">
        <v>2010</v>
      </c>
      <c r="D172" s="12" t="s">
        <v>5</v>
      </c>
      <c r="E172" s="12" t="s">
        <v>24</v>
      </c>
      <c r="F172" s="8">
        <v>-2.0762404420382898</v>
      </c>
      <c r="G172" s="8">
        <v>2.07624044203829E-2</v>
      </c>
    </row>
    <row r="173" spans="1:7" ht="13">
      <c r="A173" s="12" t="s">
        <v>16</v>
      </c>
      <c r="B173" s="8" t="s">
        <v>274</v>
      </c>
      <c r="C173" s="8">
        <v>2011</v>
      </c>
      <c r="D173" s="12" t="s">
        <v>5</v>
      </c>
      <c r="E173" s="12" t="s">
        <v>24</v>
      </c>
      <c r="F173" s="8">
        <v>-2.07021760142108</v>
      </c>
      <c r="G173" s="8">
        <v>2.0702176014210798E-2</v>
      </c>
    </row>
    <row r="174" spans="1:7" ht="13">
      <c r="A174" s="12" t="s">
        <v>5</v>
      </c>
      <c r="B174" s="8" t="s">
        <v>263</v>
      </c>
      <c r="C174" s="8">
        <v>2011</v>
      </c>
      <c r="D174" s="12" t="s">
        <v>5</v>
      </c>
      <c r="E174" s="12" t="s">
        <v>24</v>
      </c>
      <c r="F174" s="8">
        <v>-2.0673758865248097</v>
      </c>
      <c r="G174" s="8">
        <v>2.0673758865248099E-2</v>
      </c>
    </row>
    <row r="175" spans="1:7" ht="13">
      <c r="A175" s="12" t="s">
        <v>9</v>
      </c>
      <c r="B175" s="8" t="s">
        <v>267</v>
      </c>
      <c r="C175" s="8">
        <v>2018</v>
      </c>
      <c r="D175" s="12" t="s">
        <v>5</v>
      </c>
      <c r="E175" s="12" t="s">
        <v>24</v>
      </c>
      <c r="F175" s="8">
        <v>-2.0625236218346799</v>
      </c>
      <c r="G175" s="8">
        <v>2.0625236218346801E-2</v>
      </c>
    </row>
    <row r="176" spans="1:7" ht="13">
      <c r="A176" s="12" t="s">
        <v>26</v>
      </c>
      <c r="B176" s="8" t="s">
        <v>284</v>
      </c>
      <c r="C176" s="8">
        <v>2020</v>
      </c>
      <c r="D176" s="12" t="s">
        <v>5</v>
      </c>
      <c r="E176" s="12" t="s">
        <v>24</v>
      </c>
      <c r="F176" s="8">
        <v>-2.0537454747981099</v>
      </c>
      <c r="G176" s="8">
        <v>2.0537454747981101E-2</v>
      </c>
    </row>
    <row r="177" spans="1:7" ht="13">
      <c r="A177" s="12" t="s">
        <v>8</v>
      </c>
      <c r="B177" s="8" t="s">
        <v>266</v>
      </c>
      <c r="C177" s="8">
        <v>2019</v>
      </c>
      <c r="D177" s="12" t="s">
        <v>5</v>
      </c>
      <c r="E177" s="12" t="s">
        <v>24</v>
      </c>
      <c r="F177" s="8">
        <v>-2.0469139038134001</v>
      </c>
      <c r="G177" s="8">
        <v>2.0469139038134E-2</v>
      </c>
    </row>
    <row r="178" spans="1:7" ht="13">
      <c r="A178" s="12" t="s">
        <v>26</v>
      </c>
      <c r="B178" s="8" t="s">
        <v>284</v>
      </c>
      <c r="C178" s="8">
        <v>2021</v>
      </c>
      <c r="D178" s="12" t="s">
        <v>5</v>
      </c>
      <c r="E178" s="12" t="s">
        <v>24</v>
      </c>
      <c r="F178" s="8">
        <v>-2.0445508765588398</v>
      </c>
      <c r="G178" s="8">
        <v>2.0445508765588399E-2</v>
      </c>
    </row>
    <row r="179" spans="1:7" ht="13">
      <c r="A179" s="12" t="s">
        <v>18</v>
      </c>
      <c r="B179" s="8" t="s">
        <v>276</v>
      </c>
      <c r="C179" s="8">
        <v>2012</v>
      </c>
      <c r="D179" s="12" t="s">
        <v>5</v>
      </c>
      <c r="E179" s="12" t="s">
        <v>24</v>
      </c>
      <c r="F179" s="8">
        <v>-2.0398559470603099</v>
      </c>
      <c r="G179" s="8">
        <v>2.0398559470603098E-2</v>
      </c>
    </row>
    <row r="180" spans="1:7" ht="13">
      <c r="A180" s="12" t="s">
        <v>9</v>
      </c>
      <c r="B180" s="8" t="s">
        <v>267</v>
      </c>
      <c r="C180" s="8">
        <v>2014</v>
      </c>
      <c r="D180" s="12" t="s">
        <v>5</v>
      </c>
      <c r="E180" s="12" t="s">
        <v>24</v>
      </c>
      <c r="F180" s="8">
        <v>-2.0390668054619998</v>
      </c>
      <c r="G180" s="8">
        <v>2.039066805462E-2</v>
      </c>
    </row>
    <row r="181" spans="1:7" ht="13">
      <c r="A181" s="12" t="s">
        <v>15</v>
      </c>
      <c r="B181" s="8" t="s">
        <v>273</v>
      </c>
      <c r="C181" s="8">
        <v>2018</v>
      </c>
      <c r="D181" s="12" t="s">
        <v>5</v>
      </c>
      <c r="E181" s="12" t="s">
        <v>24</v>
      </c>
      <c r="F181" s="8">
        <v>-2.0343101521115701</v>
      </c>
      <c r="G181" s="8">
        <v>2.0343101521115702E-2</v>
      </c>
    </row>
    <row r="182" spans="1:7" ht="13">
      <c r="A182" s="12" t="s">
        <v>9</v>
      </c>
      <c r="B182" s="8" t="s">
        <v>267</v>
      </c>
      <c r="C182" s="8">
        <v>2019</v>
      </c>
      <c r="D182" s="12" t="s">
        <v>5</v>
      </c>
      <c r="E182" s="12" t="s">
        <v>24</v>
      </c>
      <c r="F182" s="8">
        <v>-2.0267949158364802</v>
      </c>
      <c r="G182" s="8">
        <v>2.0267949158364801E-2</v>
      </c>
    </row>
    <row r="183" spans="1:7" ht="13">
      <c r="A183" s="12" t="s">
        <v>3</v>
      </c>
      <c r="B183" s="8" t="s">
        <v>261</v>
      </c>
      <c r="C183" s="8">
        <v>2013</v>
      </c>
      <c r="D183" s="12" t="s">
        <v>5</v>
      </c>
      <c r="E183" s="12" t="s">
        <v>24</v>
      </c>
      <c r="F183" s="8">
        <v>-1.9986943842913201</v>
      </c>
      <c r="G183" s="8">
        <v>1.9986943842913201E-2</v>
      </c>
    </row>
    <row r="184" spans="1:7" ht="13">
      <c r="A184" s="12" t="s">
        <v>20</v>
      </c>
      <c r="B184" s="8" t="s">
        <v>278</v>
      </c>
      <c r="C184" s="8">
        <v>2020</v>
      </c>
      <c r="D184" s="12" t="s">
        <v>5</v>
      </c>
      <c r="E184" s="12" t="s">
        <v>24</v>
      </c>
      <c r="F184" s="8">
        <v>-1.9852243179660798</v>
      </c>
      <c r="G184" s="8">
        <v>1.9852243179660799E-2</v>
      </c>
    </row>
    <row r="185" spans="1:7" ht="13">
      <c r="A185" s="12" t="s">
        <v>34</v>
      </c>
      <c r="B185" s="8" t="s">
        <v>292</v>
      </c>
      <c r="C185" s="8">
        <v>2021</v>
      </c>
      <c r="D185" s="12" t="s">
        <v>5</v>
      </c>
      <c r="E185" s="12" t="s">
        <v>24</v>
      </c>
      <c r="F185" s="8">
        <v>-1.98215124471584</v>
      </c>
      <c r="G185" s="8">
        <v>1.98215124471584E-2</v>
      </c>
    </row>
    <row r="186" spans="1:7" ht="13">
      <c r="A186" s="12" t="s">
        <v>29</v>
      </c>
      <c r="B186" s="8" t="s">
        <v>287</v>
      </c>
      <c r="C186" s="8">
        <v>2018</v>
      </c>
      <c r="D186" s="12" t="s">
        <v>5</v>
      </c>
      <c r="E186" s="12" t="s">
        <v>24</v>
      </c>
      <c r="F186" s="8">
        <v>-1.9774127029647401</v>
      </c>
      <c r="G186" s="8">
        <v>1.9774127029647402E-2</v>
      </c>
    </row>
    <row r="187" spans="1:7" ht="13">
      <c r="A187" s="12" t="s">
        <v>12</v>
      </c>
      <c r="B187" s="8" t="s">
        <v>270</v>
      </c>
      <c r="C187" s="8">
        <v>2021</v>
      </c>
      <c r="D187" s="12" t="s">
        <v>5</v>
      </c>
      <c r="E187" s="12" t="s">
        <v>24</v>
      </c>
      <c r="F187" s="8">
        <v>-1.9772997155560499</v>
      </c>
      <c r="G187" s="8">
        <v>1.9772997155560499E-2</v>
      </c>
    </row>
    <row r="188" spans="1:7" ht="13">
      <c r="A188" s="12" t="s">
        <v>28</v>
      </c>
      <c r="B188" s="8" t="s">
        <v>286</v>
      </c>
      <c r="C188" s="8">
        <v>2016</v>
      </c>
      <c r="D188" s="12" t="s">
        <v>5</v>
      </c>
      <c r="E188" s="12" t="s">
        <v>24</v>
      </c>
      <c r="F188" s="8">
        <v>-1.9765877456589203</v>
      </c>
      <c r="G188" s="8">
        <v>1.9765877456589202E-2</v>
      </c>
    </row>
    <row r="189" spans="1:7" ht="13">
      <c r="A189" s="12" t="s">
        <v>21</v>
      </c>
      <c r="B189" s="8" t="s">
        <v>279</v>
      </c>
      <c r="C189" s="8">
        <v>2013</v>
      </c>
      <c r="D189" s="12" t="s">
        <v>5</v>
      </c>
      <c r="E189" s="12" t="s">
        <v>24</v>
      </c>
      <c r="F189" s="8">
        <v>-1.95770028779867</v>
      </c>
      <c r="G189" s="8">
        <v>1.95770028779867E-2</v>
      </c>
    </row>
    <row r="190" spans="1:7" ht="13">
      <c r="A190" s="12" t="s">
        <v>34</v>
      </c>
      <c r="B190" s="8" t="s">
        <v>292</v>
      </c>
      <c r="C190" s="8">
        <v>2014</v>
      </c>
      <c r="D190" s="12" t="s">
        <v>5</v>
      </c>
      <c r="E190" s="12" t="s">
        <v>24</v>
      </c>
      <c r="F190" s="8">
        <v>-1.9573423933559899</v>
      </c>
      <c r="G190" s="8">
        <v>1.9573423933559899E-2</v>
      </c>
    </row>
    <row r="191" spans="1:7" ht="13">
      <c r="A191" s="12" t="s">
        <v>3</v>
      </c>
      <c r="B191" s="8" t="s">
        <v>261</v>
      </c>
      <c r="C191" s="8">
        <v>2014</v>
      </c>
      <c r="D191" s="12" t="s">
        <v>5</v>
      </c>
      <c r="E191" s="12" t="s">
        <v>24</v>
      </c>
      <c r="F191" s="8">
        <v>-1.9551227091334702</v>
      </c>
      <c r="G191" s="8">
        <v>1.9551227091334701E-2</v>
      </c>
    </row>
    <row r="192" spans="1:7" ht="13">
      <c r="A192" s="12" t="s">
        <v>26</v>
      </c>
      <c r="B192" s="8" t="s">
        <v>284</v>
      </c>
      <c r="C192" s="8">
        <v>2011</v>
      </c>
      <c r="D192" s="12" t="s">
        <v>5</v>
      </c>
      <c r="E192" s="12" t="s">
        <v>24</v>
      </c>
      <c r="F192" s="8">
        <v>-1.93550176080748</v>
      </c>
      <c r="G192" s="8">
        <v>1.9355017608074801E-2</v>
      </c>
    </row>
    <row r="193" spans="1:7" ht="13">
      <c r="A193" s="12" t="s">
        <v>18</v>
      </c>
      <c r="B193" s="8" t="s">
        <v>276</v>
      </c>
      <c r="C193" s="8">
        <v>2018</v>
      </c>
      <c r="D193" s="12" t="s">
        <v>5</v>
      </c>
      <c r="E193" s="12" t="s">
        <v>24</v>
      </c>
      <c r="F193" s="8">
        <v>-1.9298793292024299</v>
      </c>
      <c r="G193" s="8">
        <v>1.9298793292024299E-2</v>
      </c>
    </row>
    <row r="194" spans="1:7" ht="13">
      <c r="A194" s="12" t="s">
        <v>29</v>
      </c>
      <c r="B194" s="8" t="s">
        <v>287</v>
      </c>
      <c r="C194" s="8">
        <v>2012</v>
      </c>
      <c r="D194" s="12" t="s">
        <v>5</v>
      </c>
      <c r="E194" s="12" t="s">
        <v>24</v>
      </c>
      <c r="F194" s="8">
        <v>-1.9230507875674498</v>
      </c>
      <c r="G194" s="8">
        <v>1.9230507875674499E-2</v>
      </c>
    </row>
    <row r="195" spans="1:7" ht="13">
      <c r="A195" s="12" t="s">
        <v>18</v>
      </c>
      <c r="B195" s="8" t="s">
        <v>276</v>
      </c>
      <c r="C195" s="8">
        <v>2017</v>
      </c>
      <c r="D195" s="12" t="s">
        <v>5</v>
      </c>
      <c r="E195" s="12" t="s">
        <v>24</v>
      </c>
      <c r="F195" s="8">
        <v>-1.92156389417877</v>
      </c>
      <c r="G195" s="8">
        <v>1.92156389417877E-2</v>
      </c>
    </row>
    <row r="196" spans="1:7" ht="13">
      <c r="A196" s="12" t="s">
        <v>3</v>
      </c>
      <c r="B196" s="8" t="s">
        <v>261</v>
      </c>
      <c r="C196" s="8">
        <v>2020</v>
      </c>
      <c r="D196" s="12" t="s">
        <v>5</v>
      </c>
      <c r="E196" s="12" t="s">
        <v>24</v>
      </c>
      <c r="F196" s="8">
        <v>-1.90215567348921</v>
      </c>
      <c r="G196" s="8">
        <v>1.9021556734892101E-2</v>
      </c>
    </row>
    <row r="197" spans="1:7" ht="13">
      <c r="A197" s="12" t="s">
        <v>34</v>
      </c>
      <c r="B197" s="8" t="s">
        <v>292</v>
      </c>
      <c r="C197" s="8">
        <v>2020</v>
      </c>
      <c r="D197" s="12" t="s">
        <v>5</v>
      </c>
      <c r="E197" s="12" t="s">
        <v>24</v>
      </c>
      <c r="F197" s="8">
        <v>-1.90099825819865</v>
      </c>
      <c r="G197" s="8">
        <v>1.9009982581986499E-2</v>
      </c>
    </row>
    <row r="198" spans="1:7" ht="13">
      <c r="A198" s="12" t="s">
        <v>3</v>
      </c>
      <c r="B198" s="8" t="s">
        <v>261</v>
      </c>
      <c r="C198" s="8">
        <v>2015</v>
      </c>
      <c r="D198" s="12" t="s">
        <v>5</v>
      </c>
      <c r="E198" s="12" t="s">
        <v>24</v>
      </c>
      <c r="F198" s="8">
        <v>-1.8977371927440398</v>
      </c>
      <c r="G198" s="8">
        <v>1.8977371927440399E-2</v>
      </c>
    </row>
    <row r="199" spans="1:7" ht="13">
      <c r="A199" s="12" t="s">
        <v>8</v>
      </c>
      <c r="B199" s="8" t="s">
        <v>266</v>
      </c>
      <c r="C199" s="8">
        <v>2013</v>
      </c>
      <c r="D199" s="12" t="s">
        <v>5</v>
      </c>
      <c r="E199" s="12" t="s">
        <v>24</v>
      </c>
      <c r="F199" s="8">
        <v>-1.8908832882184499</v>
      </c>
      <c r="G199" s="8">
        <v>1.8908832882184499E-2</v>
      </c>
    </row>
    <row r="200" spans="1:7" ht="13">
      <c r="A200" s="12" t="s">
        <v>18</v>
      </c>
      <c r="B200" s="8" t="s">
        <v>276</v>
      </c>
      <c r="C200" s="8">
        <v>2013</v>
      </c>
      <c r="D200" s="12" t="s">
        <v>5</v>
      </c>
      <c r="E200" s="12" t="s">
        <v>24</v>
      </c>
      <c r="F200" s="8">
        <v>-1.8832756523074399</v>
      </c>
      <c r="G200" s="8">
        <v>1.8832756523074399E-2</v>
      </c>
    </row>
    <row r="201" spans="1:7" ht="13">
      <c r="A201" s="12" t="s">
        <v>7</v>
      </c>
      <c r="B201" s="8" t="s">
        <v>265</v>
      </c>
      <c r="C201" s="8">
        <v>2015</v>
      </c>
      <c r="D201" s="12" t="s">
        <v>5</v>
      </c>
      <c r="E201" s="12" t="s">
        <v>24</v>
      </c>
      <c r="F201" s="8">
        <v>-1.8811798223562899</v>
      </c>
      <c r="G201" s="8">
        <v>1.8811798223562898E-2</v>
      </c>
    </row>
    <row r="202" spans="1:7" ht="13">
      <c r="A202" s="12" t="s">
        <v>33</v>
      </c>
      <c r="B202" s="8" t="s">
        <v>291</v>
      </c>
      <c r="C202" s="8">
        <v>2013</v>
      </c>
      <c r="D202" s="12" t="s">
        <v>5</v>
      </c>
      <c r="E202" s="12" t="s">
        <v>24</v>
      </c>
      <c r="F202" s="8">
        <v>-1.8811707659052399</v>
      </c>
      <c r="G202" s="8">
        <v>1.88117076590524E-2</v>
      </c>
    </row>
    <row r="203" spans="1:7" ht="13">
      <c r="A203" s="12" t="s">
        <v>5</v>
      </c>
      <c r="B203" s="8" t="s">
        <v>263</v>
      </c>
      <c r="C203" s="8">
        <v>2014</v>
      </c>
      <c r="D203" s="12" t="s">
        <v>5</v>
      </c>
      <c r="E203" s="12" t="s">
        <v>24</v>
      </c>
      <c r="F203" s="8">
        <v>-1.8753538160671199</v>
      </c>
      <c r="G203" s="8">
        <v>1.8753538160671199E-2</v>
      </c>
    </row>
    <row r="204" spans="1:7" ht="13">
      <c r="A204" s="12" t="s">
        <v>35</v>
      </c>
      <c r="B204" s="8" t="s">
        <v>293</v>
      </c>
      <c r="C204" s="8">
        <v>2018</v>
      </c>
      <c r="D204" s="12" t="s">
        <v>5</v>
      </c>
      <c r="E204" s="12" t="s">
        <v>24</v>
      </c>
      <c r="F204" s="8">
        <v>-1.8718782935435201</v>
      </c>
      <c r="G204" s="8">
        <v>1.8718782935435201E-2</v>
      </c>
    </row>
    <row r="205" spans="1:7" ht="13">
      <c r="A205" s="12" t="s">
        <v>7</v>
      </c>
      <c r="B205" s="8" t="s">
        <v>265</v>
      </c>
      <c r="C205" s="8">
        <v>2017</v>
      </c>
      <c r="D205" s="12" t="s">
        <v>5</v>
      </c>
      <c r="E205" s="12" t="s">
        <v>24</v>
      </c>
      <c r="F205" s="8">
        <v>-1.8624400908097101</v>
      </c>
      <c r="G205" s="8">
        <v>1.86244009080971E-2</v>
      </c>
    </row>
    <row r="206" spans="1:7" ht="13">
      <c r="A206" s="12" t="s">
        <v>21</v>
      </c>
      <c r="B206" s="8" t="s">
        <v>279</v>
      </c>
      <c r="C206" s="8">
        <v>2018</v>
      </c>
      <c r="D206" s="12" t="s">
        <v>5</v>
      </c>
      <c r="E206" s="12" t="s">
        <v>24</v>
      </c>
      <c r="F206" s="8">
        <v>-1.8329000625226102</v>
      </c>
      <c r="G206" s="8">
        <v>1.8329000625226102E-2</v>
      </c>
    </row>
    <row r="207" spans="1:7" ht="13">
      <c r="A207" s="12" t="s">
        <v>15</v>
      </c>
      <c r="B207" s="8" t="s">
        <v>273</v>
      </c>
      <c r="C207" s="8">
        <v>2016</v>
      </c>
      <c r="D207" s="12" t="s">
        <v>5</v>
      </c>
      <c r="E207" s="12" t="s">
        <v>24</v>
      </c>
      <c r="F207" s="8">
        <v>-1.8292906682323602</v>
      </c>
      <c r="G207" s="8">
        <v>1.8292906682323602E-2</v>
      </c>
    </row>
    <row r="208" spans="1:7" ht="13">
      <c r="A208" s="12" t="s">
        <v>29</v>
      </c>
      <c r="B208" s="8" t="s">
        <v>287</v>
      </c>
      <c r="C208" s="8">
        <v>2015</v>
      </c>
      <c r="D208" s="12" t="s">
        <v>5</v>
      </c>
      <c r="E208" s="12" t="s">
        <v>24</v>
      </c>
      <c r="F208" s="8">
        <v>-1.8123919785969702</v>
      </c>
      <c r="G208" s="8">
        <v>1.8123919785969701E-2</v>
      </c>
    </row>
    <row r="209" spans="1:7" ht="13">
      <c r="A209" s="12" t="s">
        <v>3</v>
      </c>
      <c r="B209" s="8" t="s">
        <v>261</v>
      </c>
      <c r="C209" s="8">
        <v>2011</v>
      </c>
      <c r="D209" s="12" t="s">
        <v>5</v>
      </c>
      <c r="E209" s="12" t="s">
        <v>24</v>
      </c>
      <c r="F209" s="8">
        <v>-1.8078560291350898</v>
      </c>
      <c r="G209" s="8">
        <v>1.8078560291350899E-2</v>
      </c>
    </row>
    <row r="210" spans="1:7" ht="13">
      <c r="A210" s="12" t="s">
        <v>16</v>
      </c>
      <c r="B210" s="8" t="s">
        <v>274</v>
      </c>
      <c r="C210" s="8">
        <v>2016</v>
      </c>
      <c r="D210" s="12" t="s">
        <v>5</v>
      </c>
      <c r="E210" s="12" t="s">
        <v>24</v>
      </c>
      <c r="F210" s="8">
        <v>-1.7989232209737902</v>
      </c>
      <c r="G210" s="8">
        <v>1.7989232209737901E-2</v>
      </c>
    </row>
    <row r="211" spans="1:7" ht="13">
      <c r="A211" s="12" t="s">
        <v>17</v>
      </c>
      <c r="B211" s="8" t="s">
        <v>275</v>
      </c>
      <c r="C211" s="8">
        <v>2020</v>
      </c>
      <c r="D211" s="12" t="s">
        <v>5</v>
      </c>
      <c r="E211" s="12" t="s">
        <v>24</v>
      </c>
      <c r="F211" s="8">
        <v>-1.7862194776942002</v>
      </c>
      <c r="G211" s="8">
        <v>1.7862194776942002E-2</v>
      </c>
    </row>
    <row r="212" spans="1:7" ht="13">
      <c r="A212" s="12" t="s">
        <v>31</v>
      </c>
      <c r="B212" s="8" t="s">
        <v>289</v>
      </c>
      <c r="C212" s="8">
        <v>2013</v>
      </c>
      <c r="D212" s="12" t="s">
        <v>5</v>
      </c>
      <c r="E212" s="12" t="s">
        <v>24</v>
      </c>
      <c r="F212" s="8">
        <v>-1.77078906360675</v>
      </c>
      <c r="G212" s="8">
        <v>1.7707890636067501E-2</v>
      </c>
    </row>
    <row r="213" spans="1:7" ht="13">
      <c r="A213" s="12" t="s">
        <v>32</v>
      </c>
      <c r="B213" s="8" t="s">
        <v>290</v>
      </c>
      <c r="C213" s="8">
        <v>2014</v>
      </c>
      <c r="D213" s="12" t="s">
        <v>5</v>
      </c>
      <c r="E213" s="12" t="s">
        <v>24</v>
      </c>
      <c r="F213" s="8">
        <v>-1.7693297910218901</v>
      </c>
      <c r="G213" s="8">
        <v>1.76932979102189E-2</v>
      </c>
    </row>
    <row r="214" spans="1:7" ht="13">
      <c r="A214" s="12" t="s">
        <v>17</v>
      </c>
      <c r="B214" s="8" t="s">
        <v>275</v>
      </c>
      <c r="C214" s="8">
        <v>2018</v>
      </c>
      <c r="D214" s="12" t="s">
        <v>5</v>
      </c>
      <c r="E214" s="12" t="s">
        <v>24</v>
      </c>
      <c r="F214" s="8">
        <v>-1.7649472591662898</v>
      </c>
      <c r="G214" s="8">
        <v>1.7649472591662899E-2</v>
      </c>
    </row>
    <row r="215" spans="1:7" ht="13">
      <c r="A215" s="12" t="s">
        <v>15</v>
      </c>
      <c r="B215" s="8" t="s">
        <v>273</v>
      </c>
      <c r="C215" s="8">
        <v>2017</v>
      </c>
      <c r="D215" s="12" t="s">
        <v>5</v>
      </c>
      <c r="E215" s="12" t="s">
        <v>24</v>
      </c>
      <c r="F215" s="8">
        <v>-1.75651748040988</v>
      </c>
      <c r="G215" s="8">
        <v>1.7565174804098801E-2</v>
      </c>
    </row>
    <row r="216" spans="1:7" ht="13">
      <c r="A216" s="12" t="s">
        <v>20</v>
      </c>
      <c r="B216" s="8" t="s">
        <v>278</v>
      </c>
      <c r="C216" s="8">
        <v>2018</v>
      </c>
      <c r="D216" s="12" t="s">
        <v>5</v>
      </c>
      <c r="E216" s="12" t="s">
        <v>24</v>
      </c>
      <c r="F216" s="8">
        <v>-1.7394276981238299</v>
      </c>
      <c r="G216" s="8">
        <v>1.7394276981238299E-2</v>
      </c>
    </row>
    <row r="217" spans="1:7" ht="13">
      <c r="A217" s="12" t="s">
        <v>4</v>
      </c>
      <c r="B217" s="8" t="s">
        <v>262</v>
      </c>
      <c r="C217" s="8">
        <v>2018</v>
      </c>
      <c r="D217" s="12" t="s">
        <v>5</v>
      </c>
      <c r="E217" s="12" t="s">
        <v>24</v>
      </c>
      <c r="F217" s="8">
        <v>-1.73800473750896</v>
      </c>
      <c r="G217" s="8">
        <v>1.7380047375089601E-2</v>
      </c>
    </row>
    <row r="218" spans="1:7" ht="13">
      <c r="A218" s="12" t="s">
        <v>16</v>
      </c>
      <c r="B218" s="8" t="s">
        <v>274</v>
      </c>
      <c r="C218" s="8">
        <v>2019</v>
      </c>
      <c r="D218" s="12" t="s">
        <v>5</v>
      </c>
      <c r="E218" s="12" t="s">
        <v>24</v>
      </c>
      <c r="F218" s="8">
        <v>-1.7356366142238</v>
      </c>
      <c r="G218" s="8">
        <v>1.7356366142238001E-2</v>
      </c>
    </row>
    <row r="219" spans="1:7" ht="13">
      <c r="A219" s="12" t="s">
        <v>35</v>
      </c>
      <c r="B219" s="8" t="s">
        <v>293</v>
      </c>
      <c r="C219" s="8">
        <v>2019</v>
      </c>
      <c r="D219" s="12" t="s">
        <v>5</v>
      </c>
      <c r="E219" s="12" t="s">
        <v>24</v>
      </c>
      <c r="F219" s="8">
        <v>-1.7222869412275399</v>
      </c>
      <c r="G219" s="8">
        <v>1.72228694122754E-2</v>
      </c>
    </row>
    <row r="220" spans="1:7" ht="13">
      <c r="A220" s="12" t="s">
        <v>27</v>
      </c>
      <c r="B220" s="8" t="s">
        <v>285</v>
      </c>
      <c r="C220" s="8">
        <v>2018</v>
      </c>
      <c r="D220" s="12" t="s">
        <v>5</v>
      </c>
      <c r="E220" s="12" t="s">
        <v>24</v>
      </c>
      <c r="F220" s="8">
        <v>-1.7177556349991199</v>
      </c>
      <c r="G220" s="8">
        <v>1.7177556349991199E-2</v>
      </c>
    </row>
    <row r="221" spans="1:7" ht="13">
      <c r="A221" s="12" t="s">
        <v>33</v>
      </c>
      <c r="B221" s="8" t="s">
        <v>291</v>
      </c>
      <c r="C221" s="8">
        <v>2021</v>
      </c>
      <c r="D221" s="12" t="s">
        <v>5</v>
      </c>
      <c r="E221" s="12" t="s">
        <v>24</v>
      </c>
      <c r="F221" s="8">
        <v>-1.7114175774086497</v>
      </c>
      <c r="G221" s="8">
        <v>1.7114175774086499E-2</v>
      </c>
    </row>
    <row r="222" spans="1:7" ht="13">
      <c r="A222" s="12" t="s">
        <v>31</v>
      </c>
      <c r="B222" s="8" t="s">
        <v>289</v>
      </c>
      <c r="C222" s="8">
        <v>2021</v>
      </c>
      <c r="D222" s="12" t="s">
        <v>5</v>
      </c>
      <c r="E222" s="12" t="s">
        <v>24</v>
      </c>
      <c r="F222" s="8">
        <v>-1.6858519532193299</v>
      </c>
      <c r="G222" s="8">
        <v>1.6858519532193299E-2</v>
      </c>
    </row>
    <row r="223" spans="1:7" ht="13">
      <c r="A223" s="12" t="s">
        <v>15</v>
      </c>
      <c r="B223" s="8" t="s">
        <v>273</v>
      </c>
      <c r="C223" s="8">
        <v>2019</v>
      </c>
      <c r="D223" s="12" t="s">
        <v>5</v>
      </c>
      <c r="E223" s="12" t="s">
        <v>24</v>
      </c>
      <c r="F223" s="8">
        <v>-1.6730913642052598</v>
      </c>
      <c r="G223" s="8">
        <v>1.6730913642052599E-2</v>
      </c>
    </row>
    <row r="224" spans="1:7" ht="13">
      <c r="A224" s="12" t="s">
        <v>5</v>
      </c>
      <c r="B224" s="8" t="s">
        <v>263</v>
      </c>
      <c r="C224" s="8">
        <v>2010</v>
      </c>
      <c r="D224" s="12" t="s">
        <v>5</v>
      </c>
      <c r="E224" s="12" t="s">
        <v>24</v>
      </c>
      <c r="F224" s="8">
        <v>-1.6692555860915201</v>
      </c>
      <c r="G224" s="8">
        <v>1.6692555860915202E-2</v>
      </c>
    </row>
    <row r="225" spans="1:7" ht="13">
      <c r="A225" s="12" t="s">
        <v>29</v>
      </c>
      <c r="B225" s="8" t="s">
        <v>287</v>
      </c>
      <c r="C225" s="8">
        <v>2016</v>
      </c>
      <c r="D225" s="12" t="s">
        <v>5</v>
      </c>
      <c r="E225" s="12" t="s">
        <v>24</v>
      </c>
      <c r="F225" s="8">
        <v>-1.6662449850001901</v>
      </c>
      <c r="G225" s="8">
        <v>1.6662449850001902E-2</v>
      </c>
    </row>
    <row r="226" spans="1:7" ht="13">
      <c r="A226" s="12" t="s">
        <v>28</v>
      </c>
      <c r="B226" s="8" t="s">
        <v>286</v>
      </c>
      <c r="C226" s="8">
        <v>2017</v>
      </c>
      <c r="D226" s="12" t="s">
        <v>5</v>
      </c>
      <c r="E226" s="12" t="s">
        <v>24</v>
      </c>
      <c r="F226" s="8">
        <v>-1.6615810345040698</v>
      </c>
      <c r="G226" s="8">
        <v>1.6615810345040699E-2</v>
      </c>
    </row>
    <row r="227" spans="1:7" ht="13">
      <c r="A227" s="12" t="s">
        <v>5</v>
      </c>
      <c r="B227" s="8" t="s">
        <v>263</v>
      </c>
      <c r="C227" s="8">
        <v>2020</v>
      </c>
      <c r="D227" s="12" t="s">
        <v>5</v>
      </c>
      <c r="E227" s="12" t="s">
        <v>24</v>
      </c>
      <c r="F227" s="8">
        <v>-1.6602181563818399</v>
      </c>
      <c r="G227" s="8">
        <v>1.6602181563818399E-2</v>
      </c>
    </row>
    <row r="228" spans="1:7" ht="13">
      <c r="A228" s="12" t="s">
        <v>27</v>
      </c>
      <c r="B228" s="8" t="s">
        <v>285</v>
      </c>
      <c r="C228" s="8">
        <v>2012</v>
      </c>
      <c r="D228" s="12" t="s">
        <v>5</v>
      </c>
      <c r="E228" s="12" t="s">
        <v>24</v>
      </c>
      <c r="F228" s="8">
        <v>-1.6589356611012198</v>
      </c>
      <c r="G228" s="8">
        <v>1.6589356611012199E-2</v>
      </c>
    </row>
    <row r="229" spans="1:7" ht="13">
      <c r="A229" s="12" t="s">
        <v>8</v>
      </c>
      <c r="B229" s="8" t="s">
        <v>266</v>
      </c>
      <c r="C229" s="8">
        <v>2014</v>
      </c>
      <c r="D229" s="12" t="s">
        <v>5</v>
      </c>
      <c r="E229" s="12" t="s">
        <v>24</v>
      </c>
      <c r="F229" s="8">
        <v>-1.6480872042353298</v>
      </c>
      <c r="G229" s="8">
        <v>1.6480872042353299E-2</v>
      </c>
    </row>
    <row r="230" spans="1:7" ht="13">
      <c r="A230" s="12" t="s">
        <v>13</v>
      </c>
      <c r="B230" s="8" t="s">
        <v>271</v>
      </c>
      <c r="C230" s="8">
        <v>2019</v>
      </c>
      <c r="D230" s="12" t="s">
        <v>5</v>
      </c>
      <c r="E230" s="12" t="s">
        <v>24</v>
      </c>
      <c r="F230" s="8">
        <v>-1.6394133513149001</v>
      </c>
      <c r="G230" s="8">
        <v>1.6394133513149001E-2</v>
      </c>
    </row>
    <row r="231" spans="1:7" ht="13">
      <c r="A231" s="12" t="s">
        <v>14</v>
      </c>
      <c r="B231" s="8" t="s">
        <v>272</v>
      </c>
      <c r="C231" s="8">
        <v>2012</v>
      </c>
      <c r="D231" s="12" t="s">
        <v>5</v>
      </c>
      <c r="E231" s="12" t="s">
        <v>24</v>
      </c>
      <c r="F231" s="8">
        <v>-1.6361966242680201</v>
      </c>
      <c r="G231" s="8">
        <v>1.6361966242680201E-2</v>
      </c>
    </row>
    <row r="232" spans="1:7" ht="13">
      <c r="A232" s="12" t="s">
        <v>16</v>
      </c>
      <c r="B232" s="8" t="s">
        <v>274</v>
      </c>
      <c r="C232" s="8">
        <v>2020</v>
      </c>
      <c r="D232" s="12" t="s">
        <v>5</v>
      </c>
      <c r="E232" s="12" t="s">
        <v>24</v>
      </c>
      <c r="F232" s="8">
        <v>-1.6304411574959301</v>
      </c>
      <c r="G232" s="8">
        <v>1.63044115749593E-2</v>
      </c>
    </row>
    <row r="233" spans="1:7" ht="13">
      <c r="A233" s="12" t="s">
        <v>29</v>
      </c>
      <c r="B233" s="8" t="s">
        <v>287</v>
      </c>
      <c r="C233" s="8">
        <v>2013</v>
      </c>
      <c r="D233" s="12" t="s">
        <v>5</v>
      </c>
      <c r="E233" s="12" t="s">
        <v>24</v>
      </c>
      <c r="F233" s="8">
        <v>-1.6243842527171999</v>
      </c>
      <c r="G233" s="8">
        <v>1.6243842527171998E-2</v>
      </c>
    </row>
    <row r="234" spans="1:7" ht="13">
      <c r="A234" s="12" t="s">
        <v>33</v>
      </c>
      <c r="B234" s="8" t="s">
        <v>291</v>
      </c>
      <c r="C234" s="8">
        <v>2011</v>
      </c>
      <c r="D234" s="12" t="s">
        <v>5</v>
      </c>
      <c r="E234" s="12" t="s">
        <v>24</v>
      </c>
      <c r="F234" s="8">
        <v>-1.6082262007264301</v>
      </c>
      <c r="G234" s="8">
        <v>1.60822620072643E-2</v>
      </c>
    </row>
    <row r="235" spans="1:7" ht="13">
      <c r="A235" s="12" t="s">
        <v>4</v>
      </c>
      <c r="B235" s="8" t="s">
        <v>262</v>
      </c>
      <c r="C235" s="8">
        <v>2019</v>
      </c>
      <c r="D235" s="12" t="s">
        <v>5</v>
      </c>
      <c r="E235" s="12" t="s">
        <v>24</v>
      </c>
      <c r="F235" s="8">
        <v>-1.6075219896875901</v>
      </c>
      <c r="G235" s="8">
        <v>1.6075219896875902E-2</v>
      </c>
    </row>
    <row r="236" spans="1:7" ht="13">
      <c r="A236" s="12" t="s">
        <v>6</v>
      </c>
      <c r="B236" s="8" t="s">
        <v>264</v>
      </c>
      <c r="C236" s="8">
        <v>2021</v>
      </c>
      <c r="D236" s="12" t="s">
        <v>5</v>
      </c>
      <c r="E236" s="12" t="s">
        <v>24</v>
      </c>
      <c r="F236" s="8">
        <v>-1.59857022290621</v>
      </c>
      <c r="G236" s="8">
        <v>1.59857022290621E-2</v>
      </c>
    </row>
    <row r="237" spans="1:7" ht="13">
      <c r="A237" s="12" t="s">
        <v>15</v>
      </c>
      <c r="B237" s="8" t="s">
        <v>273</v>
      </c>
      <c r="C237" s="8">
        <v>2012</v>
      </c>
      <c r="D237" s="12" t="s">
        <v>5</v>
      </c>
      <c r="E237" s="12" t="s">
        <v>24</v>
      </c>
      <c r="F237" s="8">
        <v>-1.5974725666521499</v>
      </c>
      <c r="G237" s="8">
        <v>1.59747256665215E-2</v>
      </c>
    </row>
    <row r="238" spans="1:7" ht="13">
      <c r="A238" s="12" t="s">
        <v>14</v>
      </c>
      <c r="B238" s="8" t="s">
        <v>272</v>
      </c>
      <c r="C238" s="8">
        <v>2018</v>
      </c>
      <c r="D238" s="12" t="s">
        <v>5</v>
      </c>
      <c r="E238" s="12" t="s">
        <v>24</v>
      </c>
      <c r="F238" s="8">
        <v>-1.5859898156362899</v>
      </c>
      <c r="G238" s="8">
        <v>1.5859898156362899E-2</v>
      </c>
    </row>
    <row r="239" spans="1:7" ht="13">
      <c r="A239" s="12" t="s">
        <v>28</v>
      </c>
      <c r="B239" s="8" t="s">
        <v>286</v>
      </c>
      <c r="C239" s="8">
        <v>2015</v>
      </c>
      <c r="D239" s="12" t="s">
        <v>5</v>
      </c>
      <c r="E239" s="12" t="s">
        <v>24</v>
      </c>
      <c r="F239" s="8">
        <v>-1.5264114292875599</v>
      </c>
      <c r="G239" s="8">
        <v>1.5264114292875599E-2</v>
      </c>
    </row>
    <row r="240" spans="1:7" ht="13">
      <c r="A240" s="12" t="s">
        <v>11</v>
      </c>
      <c r="B240" s="8" t="s">
        <v>269</v>
      </c>
      <c r="C240" s="8">
        <v>2015</v>
      </c>
      <c r="D240" s="12" t="s">
        <v>5</v>
      </c>
      <c r="E240" s="12" t="s">
        <v>24</v>
      </c>
      <c r="F240" s="8">
        <v>-1.51946521498816</v>
      </c>
      <c r="G240" s="8">
        <v>1.51946521498816E-2</v>
      </c>
    </row>
    <row r="241" spans="1:7" ht="13">
      <c r="A241" s="12" t="s">
        <v>31</v>
      </c>
      <c r="B241" s="8" t="s">
        <v>289</v>
      </c>
      <c r="C241" s="8">
        <v>2011</v>
      </c>
      <c r="D241" s="12" t="s">
        <v>5</v>
      </c>
      <c r="E241" s="12" t="s">
        <v>24</v>
      </c>
      <c r="F241" s="8">
        <v>-1.50831585621616</v>
      </c>
      <c r="G241" s="8">
        <v>1.50831585621616E-2</v>
      </c>
    </row>
    <row r="242" spans="1:7" ht="13">
      <c r="A242" s="12" t="s">
        <v>35</v>
      </c>
      <c r="B242" s="8" t="s">
        <v>293</v>
      </c>
      <c r="C242" s="8">
        <v>2020</v>
      </c>
      <c r="D242" s="12" t="s">
        <v>5</v>
      </c>
      <c r="E242" s="12" t="s">
        <v>24</v>
      </c>
      <c r="F242" s="8">
        <v>-1.5065611997622499</v>
      </c>
      <c r="G242" s="8">
        <v>1.50656119976225E-2</v>
      </c>
    </row>
    <row r="243" spans="1:7" ht="13">
      <c r="A243" s="12" t="s">
        <v>8</v>
      </c>
      <c r="B243" s="8" t="s">
        <v>266</v>
      </c>
      <c r="C243" s="8">
        <v>2020</v>
      </c>
      <c r="D243" s="12" t="s">
        <v>5</v>
      </c>
      <c r="E243" s="12" t="s">
        <v>24</v>
      </c>
      <c r="F243" s="8">
        <v>-1.50005874903716</v>
      </c>
      <c r="G243" s="8">
        <v>1.50005874903716E-2</v>
      </c>
    </row>
    <row r="244" spans="1:7" ht="13">
      <c r="A244" s="12" t="s">
        <v>7</v>
      </c>
      <c r="B244" s="8" t="s">
        <v>265</v>
      </c>
      <c r="C244" s="8">
        <v>2011</v>
      </c>
      <c r="D244" s="12" t="s">
        <v>5</v>
      </c>
      <c r="E244" s="12" t="s">
        <v>24</v>
      </c>
      <c r="F244" s="8">
        <v>-1.4906027219701901</v>
      </c>
      <c r="G244" s="8">
        <v>1.49060272197019E-2</v>
      </c>
    </row>
    <row r="245" spans="1:7" ht="13">
      <c r="A245" s="12" t="s">
        <v>3</v>
      </c>
      <c r="B245" s="8" t="s">
        <v>261</v>
      </c>
      <c r="C245" s="8">
        <v>2021</v>
      </c>
      <c r="D245" s="12" t="s">
        <v>5</v>
      </c>
      <c r="E245" s="12" t="s">
        <v>24</v>
      </c>
      <c r="F245" s="8">
        <v>-1.4877028828969701</v>
      </c>
      <c r="G245" s="8">
        <v>1.4877028828969701E-2</v>
      </c>
    </row>
    <row r="246" spans="1:7" ht="13">
      <c r="A246" s="12" t="s">
        <v>31</v>
      </c>
      <c r="B246" s="8" t="s">
        <v>289</v>
      </c>
      <c r="C246" s="8">
        <v>2020</v>
      </c>
      <c r="D246" s="12" t="s">
        <v>5</v>
      </c>
      <c r="E246" s="12" t="s">
        <v>24</v>
      </c>
      <c r="F246" s="8">
        <v>-1.48737061952622</v>
      </c>
      <c r="G246" s="8">
        <v>1.4873706195262199E-2</v>
      </c>
    </row>
    <row r="247" spans="1:7" ht="13">
      <c r="A247" s="12" t="s">
        <v>4</v>
      </c>
      <c r="B247" s="8" t="s">
        <v>262</v>
      </c>
      <c r="C247" s="8">
        <v>2020</v>
      </c>
      <c r="D247" s="12" t="s">
        <v>5</v>
      </c>
      <c r="E247" s="12" t="s">
        <v>24</v>
      </c>
      <c r="F247" s="8">
        <v>-1.4848908249089001</v>
      </c>
      <c r="G247" s="8">
        <v>1.4848908249089E-2</v>
      </c>
    </row>
    <row r="248" spans="1:7" ht="13">
      <c r="A248" s="12" t="s">
        <v>29</v>
      </c>
      <c r="B248" s="8" t="s">
        <v>287</v>
      </c>
      <c r="C248" s="8">
        <v>2010</v>
      </c>
      <c r="D248" s="12" t="s">
        <v>5</v>
      </c>
      <c r="E248" s="12" t="s">
        <v>24</v>
      </c>
      <c r="F248" s="8">
        <v>-1.47044268808234</v>
      </c>
      <c r="G248" s="8">
        <v>1.47044268808234E-2</v>
      </c>
    </row>
    <row r="249" spans="1:7" ht="13">
      <c r="A249" s="12" t="s">
        <v>5</v>
      </c>
      <c r="B249" s="8" t="s">
        <v>263</v>
      </c>
      <c r="C249" s="8">
        <v>2021</v>
      </c>
      <c r="D249" s="12" t="s">
        <v>5</v>
      </c>
      <c r="E249" s="12" t="s">
        <v>24</v>
      </c>
      <c r="F249" s="8">
        <v>-1.4701265521310301</v>
      </c>
      <c r="G249" s="8">
        <v>1.47012655213103E-2</v>
      </c>
    </row>
    <row r="250" spans="1:7" ht="13">
      <c r="A250" s="12" t="s">
        <v>14</v>
      </c>
      <c r="B250" s="8" t="s">
        <v>272</v>
      </c>
      <c r="C250" s="8">
        <v>2013</v>
      </c>
      <c r="D250" s="12" t="s">
        <v>5</v>
      </c>
      <c r="E250" s="12" t="s">
        <v>24</v>
      </c>
      <c r="F250" s="8">
        <v>-1.46907440251027</v>
      </c>
      <c r="G250" s="8">
        <v>1.46907440251027E-2</v>
      </c>
    </row>
    <row r="251" spans="1:7" ht="13">
      <c r="A251" s="12" t="s">
        <v>15</v>
      </c>
      <c r="B251" s="8" t="s">
        <v>273</v>
      </c>
      <c r="C251" s="8">
        <v>2014</v>
      </c>
      <c r="D251" s="12" t="s">
        <v>5</v>
      </c>
      <c r="E251" s="12" t="s">
        <v>24</v>
      </c>
      <c r="F251" s="8">
        <v>-1.45426785629086</v>
      </c>
      <c r="G251" s="8">
        <v>1.45426785629086E-2</v>
      </c>
    </row>
    <row r="252" spans="1:7" ht="13">
      <c r="A252" s="12" t="s">
        <v>17</v>
      </c>
      <c r="B252" s="8" t="s">
        <v>275</v>
      </c>
      <c r="C252" s="8">
        <v>2019</v>
      </c>
      <c r="D252" s="12" t="s">
        <v>5</v>
      </c>
      <c r="E252" s="12" t="s">
        <v>24</v>
      </c>
      <c r="F252" s="8">
        <v>-1.4487003309656001</v>
      </c>
      <c r="G252" s="8">
        <v>1.4487003309656001E-2</v>
      </c>
    </row>
    <row r="253" spans="1:7" ht="13">
      <c r="A253" s="12" t="s">
        <v>17</v>
      </c>
      <c r="B253" s="8" t="s">
        <v>275</v>
      </c>
      <c r="C253" s="8">
        <v>2012</v>
      </c>
      <c r="D253" s="12" t="s">
        <v>5</v>
      </c>
      <c r="E253" s="12" t="s">
        <v>24</v>
      </c>
      <c r="F253" s="8">
        <v>-1.44804360066719</v>
      </c>
      <c r="G253" s="8">
        <v>1.44804360066719E-2</v>
      </c>
    </row>
    <row r="254" spans="1:7" ht="13">
      <c r="A254" s="12" t="s">
        <v>27</v>
      </c>
      <c r="B254" s="8" t="s">
        <v>285</v>
      </c>
      <c r="C254" s="8">
        <v>2019</v>
      </c>
      <c r="D254" s="12" t="s">
        <v>5</v>
      </c>
      <c r="E254" s="12" t="s">
        <v>24</v>
      </c>
      <c r="F254" s="8">
        <v>-1.4456415279138</v>
      </c>
      <c r="G254" s="8">
        <v>1.4456415279137999E-2</v>
      </c>
    </row>
    <row r="255" spans="1:7" ht="13">
      <c r="A255" s="12" t="s">
        <v>33</v>
      </c>
      <c r="B255" s="8" t="s">
        <v>291</v>
      </c>
      <c r="C255" s="8">
        <v>2014</v>
      </c>
      <c r="D255" s="12" t="s">
        <v>5</v>
      </c>
      <c r="E255" s="12" t="s">
        <v>24</v>
      </c>
      <c r="F255" s="8">
        <v>-1.44285060989837</v>
      </c>
      <c r="G255" s="8">
        <v>1.44285060989837E-2</v>
      </c>
    </row>
    <row r="256" spans="1:7" ht="13">
      <c r="A256" s="12" t="s">
        <v>35</v>
      </c>
      <c r="B256" s="8" t="s">
        <v>293</v>
      </c>
      <c r="C256" s="8">
        <v>2015</v>
      </c>
      <c r="D256" s="12" t="s">
        <v>5</v>
      </c>
      <c r="E256" s="12" t="s">
        <v>24</v>
      </c>
      <c r="F256" s="8">
        <v>-1.4297711526349</v>
      </c>
      <c r="G256" s="8">
        <v>1.4297711526349E-2</v>
      </c>
    </row>
    <row r="257" spans="1:7" ht="13">
      <c r="A257" s="12" t="s">
        <v>15</v>
      </c>
      <c r="B257" s="8" t="s">
        <v>273</v>
      </c>
      <c r="C257" s="8">
        <v>2013</v>
      </c>
      <c r="D257" s="12" t="s">
        <v>5</v>
      </c>
      <c r="E257" s="12" t="s">
        <v>24</v>
      </c>
      <c r="F257" s="8">
        <v>-1.4135257740145502</v>
      </c>
      <c r="G257" s="8">
        <v>1.41352577401455E-2</v>
      </c>
    </row>
    <row r="258" spans="1:7" ht="13">
      <c r="A258" s="12" t="s">
        <v>20</v>
      </c>
      <c r="B258" s="8" t="s">
        <v>278</v>
      </c>
      <c r="C258" s="8">
        <v>2010</v>
      </c>
      <c r="D258" s="12" t="s">
        <v>5</v>
      </c>
      <c r="E258" s="12" t="s">
        <v>24</v>
      </c>
      <c r="F258" s="8">
        <v>-1.4036449820202701</v>
      </c>
      <c r="G258" s="8">
        <v>1.40364498202027E-2</v>
      </c>
    </row>
    <row r="259" spans="1:7" ht="13">
      <c r="A259" s="12" t="s">
        <v>4</v>
      </c>
      <c r="B259" s="8" t="s">
        <v>262</v>
      </c>
      <c r="C259" s="8">
        <v>2014</v>
      </c>
      <c r="D259" s="12" t="s">
        <v>5</v>
      </c>
      <c r="E259" s="12" t="s">
        <v>24</v>
      </c>
      <c r="F259" s="8">
        <v>-1.3995117982099201</v>
      </c>
      <c r="G259" s="8">
        <v>1.39951179820992E-2</v>
      </c>
    </row>
    <row r="260" spans="1:7" ht="13">
      <c r="A260" s="12" t="s">
        <v>26</v>
      </c>
      <c r="B260" s="8" t="s">
        <v>284</v>
      </c>
      <c r="C260" s="8">
        <v>2015</v>
      </c>
      <c r="D260" s="12" t="s">
        <v>5</v>
      </c>
      <c r="E260" s="12" t="s">
        <v>24</v>
      </c>
      <c r="F260" s="8">
        <v>-1.3987401418580301</v>
      </c>
      <c r="G260" s="8">
        <v>1.3987401418580301E-2</v>
      </c>
    </row>
    <row r="261" spans="1:7" ht="13">
      <c r="A261" s="12" t="s">
        <v>11</v>
      </c>
      <c r="B261" s="8" t="s">
        <v>269</v>
      </c>
      <c r="C261" s="8">
        <v>2014</v>
      </c>
      <c r="D261" s="12" t="s">
        <v>5</v>
      </c>
      <c r="E261" s="12" t="s">
        <v>24</v>
      </c>
      <c r="F261" s="8">
        <v>-1.3884206977920099</v>
      </c>
      <c r="G261" s="8">
        <v>1.38842069779201E-2</v>
      </c>
    </row>
    <row r="262" spans="1:7" ht="13">
      <c r="A262" s="12" t="s">
        <v>21</v>
      </c>
      <c r="B262" s="8" t="s">
        <v>279</v>
      </c>
      <c r="C262" s="8">
        <v>2021</v>
      </c>
      <c r="D262" s="12" t="s">
        <v>5</v>
      </c>
      <c r="E262" s="12" t="s">
        <v>24</v>
      </c>
      <c r="F262" s="8">
        <v>-1.3687371582108401</v>
      </c>
      <c r="G262" s="8">
        <v>1.36873715821084E-2</v>
      </c>
    </row>
    <row r="263" spans="1:7" ht="13">
      <c r="A263" s="12" t="s">
        <v>8</v>
      </c>
      <c r="B263" s="8" t="s">
        <v>266</v>
      </c>
      <c r="C263" s="8">
        <v>2012</v>
      </c>
      <c r="D263" s="12" t="s">
        <v>5</v>
      </c>
      <c r="E263" s="12" t="s">
        <v>24</v>
      </c>
      <c r="F263" s="8">
        <v>-1.3665573059298699</v>
      </c>
      <c r="G263" s="8">
        <v>1.36655730592987E-2</v>
      </c>
    </row>
    <row r="264" spans="1:7" ht="13">
      <c r="A264" s="12" t="s">
        <v>16</v>
      </c>
      <c r="B264" s="8" t="s">
        <v>274</v>
      </c>
      <c r="C264" s="8">
        <v>2010</v>
      </c>
      <c r="D264" s="12" t="s">
        <v>5</v>
      </c>
      <c r="E264" s="12" t="s">
        <v>24</v>
      </c>
      <c r="F264" s="8">
        <v>-1.3654187582225399</v>
      </c>
      <c r="G264" s="8">
        <v>1.36541875822254E-2</v>
      </c>
    </row>
    <row r="265" spans="1:7" ht="13">
      <c r="A265" s="12" t="s">
        <v>13</v>
      </c>
      <c r="B265" s="8" t="s">
        <v>271</v>
      </c>
      <c r="C265" s="8">
        <v>2018</v>
      </c>
      <c r="D265" s="12" t="s">
        <v>5</v>
      </c>
      <c r="E265" s="12" t="s">
        <v>24</v>
      </c>
      <c r="F265" s="8">
        <v>-1.35872962947525</v>
      </c>
      <c r="G265" s="8">
        <v>1.3587296294752501E-2</v>
      </c>
    </row>
    <row r="266" spans="1:7" ht="13">
      <c r="A266" s="12" t="s">
        <v>31</v>
      </c>
      <c r="B266" s="8" t="s">
        <v>289</v>
      </c>
      <c r="C266" s="8">
        <v>2017</v>
      </c>
      <c r="D266" s="12" t="s">
        <v>5</v>
      </c>
      <c r="E266" s="12" t="s">
        <v>24</v>
      </c>
      <c r="F266" s="8">
        <v>-1.3498182491722899</v>
      </c>
      <c r="G266" s="8">
        <v>1.3498182491722899E-2</v>
      </c>
    </row>
    <row r="267" spans="1:7" ht="13">
      <c r="A267" s="12" t="s">
        <v>24</v>
      </c>
      <c r="B267" s="8" t="s">
        <v>282</v>
      </c>
      <c r="C267" s="8">
        <v>2019</v>
      </c>
      <c r="D267" s="12" t="s">
        <v>5</v>
      </c>
      <c r="E267" s="12" t="s">
        <v>24</v>
      </c>
      <c r="F267" s="8">
        <v>-1.3198666733664999</v>
      </c>
      <c r="G267" s="8">
        <v>1.3198666733665E-2</v>
      </c>
    </row>
    <row r="268" spans="1:7" ht="13">
      <c r="A268" s="12" t="s">
        <v>13</v>
      </c>
      <c r="B268" s="8" t="s">
        <v>271</v>
      </c>
      <c r="C268" s="8">
        <v>2015</v>
      </c>
      <c r="D268" s="12" t="s">
        <v>5</v>
      </c>
      <c r="E268" s="12" t="s">
        <v>24</v>
      </c>
      <c r="F268" s="8">
        <v>-1.31498531238294</v>
      </c>
      <c r="G268" s="8">
        <v>1.3149853123829399E-2</v>
      </c>
    </row>
    <row r="269" spans="1:7" ht="13">
      <c r="A269" s="12" t="s">
        <v>31</v>
      </c>
      <c r="B269" s="8" t="s">
        <v>289</v>
      </c>
      <c r="C269" s="8">
        <v>2010</v>
      </c>
      <c r="D269" s="12" t="s">
        <v>5</v>
      </c>
      <c r="E269" s="12" t="s">
        <v>24</v>
      </c>
      <c r="F269" s="8">
        <v>-1.3147718484145299</v>
      </c>
      <c r="G269" s="8">
        <v>1.3147718484145299E-2</v>
      </c>
    </row>
    <row r="270" spans="1:7" ht="13">
      <c r="A270" s="12" t="s">
        <v>17</v>
      </c>
      <c r="B270" s="8" t="s">
        <v>275</v>
      </c>
      <c r="C270" s="8">
        <v>2017</v>
      </c>
      <c r="D270" s="12" t="s">
        <v>5</v>
      </c>
      <c r="E270" s="12" t="s">
        <v>24</v>
      </c>
      <c r="F270" s="8">
        <v>-1.31455048899414</v>
      </c>
      <c r="G270" s="8">
        <v>1.3145504889941401E-2</v>
      </c>
    </row>
    <row r="271" spans="1:7" ht="13">
      <c r="A271" s="12" t="s">
        <v>18</v>
      </c>
      <c r="B271" s="8" t="s">
        <v>276</v>
      </c>
      <c r="C271" s="8">
        <v>2019</v>
      </c>
      <c r="D271" s="12" t="s">
        <v>5</v>
      </c>
      <c r="E271" s="12" t="s">
        <v>24</v>
      </c>
      <c r="F271" s="8">
        <v>-1.3129623067227101</v>
      </c>
      <c r="G271" s="8">
        <v>1.3129623067227101E-2</v>
      </c>
    </row>
    <row r="272" spans="1:7" ht="13">
      <c r="A272" s="12" t="s">
        <v>15</v>
      </c>
      <c r="B272" s="8" t="s">
        <v>273</v>
      </c>
      <c r="C272" s="8">
        <v>2020</v>
      </c>
      <c r="D272" s="12" t="s">
        <v>5</v>
      </c>
      <c r="E272" s="12" t="s">
        <v>24</v>
      </c>
      <c r="F272" s="8">
        <v>-1.30082987551867</v>
      </c>
      <c r="G272" s="8">
        <v>1.3008298755186699E-2</v>
      </c>
    </row>
    <row r="273" spans="1:7" ht="13">
      <c r="A273" s="12" t="s">
        <v>20</v>
      </c>
      <c r="B273" s="8" t="s">
        <v>278</v>
      </c>
      <c r="C273" s="8">
        <v>2019</v>
      </c>
      <c r="D273" s="12" t="s">
        <v>5</v>
      </c>
      <c r="E273" s="12" t="s">
        <v>24</v>
      </c>
      <c r="F273" s="8">
        <v>-1.29141611848742</v>
      </c>
      <c r="G273" s="8">
        <v>1.29141611848742E-2</v>
      </c>
    </row>
    <row r="274" spans="1:7" ht="13">
      <c r="A274" s="12" t="s">
        <v>20</v>
      </c>
      <c r="B274" s="8" t="s">
        <v>278</v>
      </c>
      <c r="C274" s="8">
        <v>2021</v>
      </c>
      <c r="D274" s="12" t="s">
        <v>5</v>
      </c>
      <c r="E274" s="12" t="s">
        <v>24</v>
      </c>
      <c r="F274" s="8">
        <v>-1.29130190680169</v>
      </c>
      <c r="G274" s="8">
        <v>1.2913019068016901E-2</v>
      </c>
    </row>
    <row r="275" spans="1:7" ht="13">
      <c r="A275" s="12" t="s">
        <v>32</v>
      </c>
      <c r="B275" s="8" t="s">
        <v>290</v>
      </c>
      <c r="C275" s="8">
        <v>2021</v>
      </c>
      <c r="D275" s="12" t="s">
        <v>5</v>
      </c>
      <c r="E275" s="12" t="s">
        <v>24</v>
      </c>
      <c r="F275" s="8">
        <v>-1.2816025416655399</v>
      </c>
      <c r="G275" s="8">
        <v>1.2816025416655399E-2</v>
      </c>
    </row>
    <row r="276" spans="1:7" ht="13">
      <c r="A276" s="12" t="s">
        <v>11</v>
      </c>
      <c r="B276" s="8" t="s">
        <v>269</v>
      </c>
      <c r="C276" s="8">
        <v>2010</v>
      </c>
      <c r="D276" s="12" t="s">
        <v>5</v>
      </c>
      <c r="E276" s="12" t="s">
        <v>24</v>
      </c>
      <c r="F276" s="8">
        <v>-1.27647701643842</v>
      </c>
      <c r="G276" s="8">
        <v>1.2764770164384201E-2</v>
      </c>
    </row>
    <row r="277" spans="1:7" ht="13">
      <c r="A277" s="12" t="s">
        <v>17</v>
      </c>
      <c r="B277" s="8" t="s">
        <v>275</v>
      </c>
      <c r="C277" s="8">
        <v>2021</v>
      </c>
      <c r="D277" s="12" t="s">
        <v>5</v>
      </c>
      <c r="E277" s="12" t="s">
        <v>24</v>
      </c>
      <c r="F277" s="8">
        <v>-1.26973083445667</v>
      </c>
      <c r="G277" s="8">
        <v>1.2697308344566701E-2</v>
      </c>
    </row>
    <row r="278" spans="1:7" ht="13">
      <c r="A278" s="12" t="s">
        <v>8</v>
      </c>
      <c r="B278" s="8" t="s">
        <v>266</v>
      </c>
      <c r="C278" s="8">
        <v>2011</v>
      </c>
      <c r="D278" s="12" t="s">
        <v>5</v>
      </c>
      <c r="E278" s="12" t="s">
        <v>24</v>
      </c>
      <c r="F278" s="8">
        <v>-1.26798110884068</v>
      </c>
      <c r="G278" s="8">
        <v>1.26798110884068E-2</v>
      </c>
    </row>
    <row r="279" spans="1:7" ht="13">
      <c r="A279" s="12" t="s">
        <v>3</v>
      </c>
      <c r="B279" s="8" t="s">
        <v>261</v>
      </c>
      <c r="C279" s="8">
        <v>2010</v>
      </c>
      <c r="D279" s="12" t="s">
        <v>5</v>
      </c>
      <c r="E279" s="12" t="s">
        <v>24</v>
      </c>
      <c r="F279" s="8">
        <v>-1.2597987632571499</v>
      </c>
      <c r="G279" s="8">
        <v>1.25979876325715E-2</v>
      </c>
    </row>
    <row r="280" spans="1:7" ht="13">
      <c r="A280" s="12" t="s">
        <v>28</v>
      </c>
      <c r="B280" s="8" t="s">
        <v>286</v>
      </c>
      <c r="C280" s="8">
        <v>2012</v>
      </c>
      <c r="D280" s="12" t="s">
        <v>5</v>
      </c>
      <c r="E280" s="12" t="s">
        <v>24</v>
      </c>
      <c r="F280" s="8">
        <v>-1.25368253020648</v>
      </c>
      <c r="G280" s="8">
        <v>1.25368253020648E-2</v>
      </c>
    </row>
    <row r="281" spans="1:7" ht="13">
      <c r="A281" s="12" t="s">
        <v>19</v>
      </c>
      <c r="B281" s="8" t="s">
        <v>277</v>
      </c>
      <c r="C281" s="8">
        <v>2012</v>
      </c>
      <c r="D281" s="12" t="s">
        <v>5</v>
      </c>
      <c r="E281" s="12" t="s">
        <v>24</v>
      </c>
      <c r="F281" s="8">
        <v>-1.24816322394311</v>
      </c>
      <c r="G281" s="8">
        <v>1.2481632239431099E-2</v>
      </c>
    </row>
    <row r="282" spans="1:7" ht="13">
      <c r="A282" s="12" t="s">
        <v>14</v>
      </c>
      <c r="B282" s="8" t="s">
        <v>272</v>
      </c>
      <c r="C282" s="8">
        <v>2017</v>
      </c>
      <c r="D282" s="12" t="s">
        <v>5</v>
      </c>
      <c r="E282" s="12" t="s">
        <v>24</v>
      </c>
      <c r="F282" s="8">
        <v>-1.24045479593788</v>
      </c>
      <c r="G282" s="8">
        <v>1.2404547959378801E-2</v>
      </c>
    </row>
    <row r="283" spans="1:7" ht="13">
      <c r="A283" s="12" t="s">
        <v>14</v>
      </c>
      <c r="B283" s="8" t="s">
        <v>272</v>
      </c>
      <c r="C283" s="8">
        <v>2020</v>
      </c>
      <c r="D283" s="12" t="s">
        <v>5</v>
      </c>
      <c r="E283" s="12" t="s">
        <v>24</v>
      </c>
      <c r="F283" s="8">
        <v>-1.2387287133245999</v>
      </c>
      <c r="G283" s="8">
        <v>1.2387287133246E-2</v>
      </c>
    </row>
    <row r="284" spans="1:7" ht="13">
      <c r="A284" s="12" t="s">
        <v>29</v>
      </c>
      <c r="B284" s="8" t="s">
        <v>287</v>
      </c>
      <c r="C284" s="8">
        <v>2014</v>
      </c>
      <c r="D284" s="12" t="s">
        <v>5</v>
      </c>
      <c r="E284" s="12" t="s">
        <v>24</v>
      </c>
      <c r="F284" s="8">
        <v>-1.21946841229761</v>
      </c>
      <c r="G284" s="8">
        <v>1.2194684122976101E-2</v>
      </c>
    </row>
    <row r="285" spans="1:7" ht="13">
      <c r="A285" s="12" t="s">
        <v>33</v>
      </c>
      <c r="B285" s="8" t="s">
        <v>291</v>
      </c>
      <c r="C285" s="8">
        <v>2010</v>
      </c>
      <c r="D285" s="12" t="s">
        <v>5</v>
      </c>
      <c r="E285" s="12" t="s">
        <v>24</v>
      </c>
      <c r="F285" s="8">
        <v>-1.2137638463351399</v>
      </c>
      <c r="G285" s="8">
        <v>1.21376384633514E-2</v>
      </c>
    </row>
    <row r="286" spans="1:7" ht="13">
      <c r="A286" s="12" t="s">
        <v>7</v>
      </c>
      <c r="B286" s="8" t="s">
        <v>265</v>
      </c>
      <c r="C286" s="8">
        <v>2010</v>
      </c>
      <c r="D286" s="12" t="s">
        <v>5</v>
      </c>
      <c r="E286" s="12" t="s">
        <v>24</v>
      </c>
      <c r="F286" s="8">
        <v>-1.21024486349564</v>
      </c>
      <c r="G286" s="8">
        <v>1.21024486349564E-2</v>
      </c>
    </row>
    <row r="287" spans="1:7" ht="13">
      <c r="A287" s="12" t="s">
        <v>13</v>
      </c>
      <c r="B287" s="8" t="s">
        <v>271</v>
      </c>
      <c r="C287" s="8">
        <v>2012</v>
      </c>
      <c r="D287" s="12" t="s">
        <v>5</v>
      </c>
      <c r="E287" s="12" t="s">
        <v>24</v>
      </c>
      <c r="F287" s="8">
        <v>-1.2059603485288501</v>
      </c>
      <c r="G287" s="8">
        <v>1.2059603485288501E-2</v>
      </c>
    </row>
    <row r="288" spans="1:7" ht="13">
      <c r="A288" s="12" t="s">
        <v>27</v>
      </c>
      <c r="B288" s="8" t="s">
        <v>285</v>
      </c>
      <c r="C288" s="8">
        <v>2020</v>
      </c>
      <c r="D288" s="12" t="s">
        <v>5</v>
      </c>
      <c r="E288" s="12" t="s">
        <v>24</v>
      </c>
      <c r="F288" s="8">
        <v>-1.20441529526951</v>
      </c>
      <c r="G288" s="8">
        <v>1.2044152952695101E-2</v>
      </c>
    </row>
    <row r="289" spans="1:7" ht="13">
      <c r="A289" s="12" t="s">
        <v>28</v>
      </c>
      <c r="B289" s="8" t="s">
        <v>286</v>
      </c>
      <c r="C289" s="8">
        <v>2013</v>
      </c>
      <c r="D289" s="12" t="s">
        <v>5</v>
      </c>
      <c r="E289" s="12" t="s">
        <v>24</v>
      </c>
      <c r="F289" s="8">
        <v>-1.2041150339022799</v>
      </c>
      <c r="G289" s="8">
        <v>1.20411503390228E-2</v>
      </c>
    </row>
    <row r="290" spans="1:7" ht="13">
      <c r="A290" s="12" t="s">
        <v>13</v>
      </c>
      <c r="B290" s="8" t="s">
        <v>271</v>
      </c>
      <c r="C290" s="8">
        <v>2020</v>
      </c>
      <c r="D290" s="12" t="s">
        <v>5</v>
      </c>
      <c r="E290" s="12" t="s">
        <v>24</v>
      </c>
      <c r="F290" s="8">
        <v>-1.2006606810096601</v>
      </c>
      <c r="G290" s="8">
        <v>1.20066068100966E-2</v>
      </c>
    </row>
    <row r="291" spans="1:7" ht="13">
      <c r="A291" s="12" t="s">
        <v>9</v>
      </c>
      <c r="B291" s="8" t="s">
        <v>267</v>
      </c>
      <c r="C291" s="8">
        <v>2010</v>
      </c>
      <c r="D291" s="12" t="s">
        <v>5</v>
      </c>
      <c r="E291" s="12" t="s">
        <v>24</v>
      </c>
      <c r="F291" s="8">
        <v>-1.1998320235166999</v>
      </c>
      <c r="G291" s="8">
        <v>1.1998320235167E-2</v>
      </c>
    </row>
    <row r="292" spans="1:7" ht="13">
      <c r="A292" s="12" t="s">
        <v>14</v>
      </c>
      <c r="B292" s="8" t="s">
        <v>272</v>
      </c>
      <c r="C292" s="8">
        <v>2016</v>
      </c>
      <c r="D292" s="12" t="s">
        <v>5</v>
      </c>
      <c r="E292" s="12" t="s">
        <v>24</v>
      </c>
      <c r="F292" s="8">
        <v>-1.1962318696107299</v>
      </c>
      <c r="G292" s="8">
        <v>1.19623186961073E-2</v>
      </c>
    </row>
    <row r="293" spans="1:7" ht="13">
      <c r="A293" s="12" t="s">
        <v>19</v>
      </c>
      <c r="B293" s="8" t="s">
        <v>277</v>
      </c>
      <c r="C293" s="8">
        <v>2020</v>
      </c>
      <c r="D293" s="12" t="s">
        <v>5</v>
      </c>
      <c r="E293" s="12" t="s">
        <v>24</v>
      </c>
      <c r="F293" s="8">
        <v>-1.1949575418016298</v>
      </c>
      <c r="G293" s="8">
        <v>1.1949575418016299E-2</v>
      </c>
    </row>
    <row r="294" spans="1:7" ht="13">
      <c r="A294" s="12" t="s">
        <v>21</v>
      </c>
      <c r="B294" s="8" t="s">
        <v>279</v>
      </c>
      <c r="C294" s="8">
        <v>2015</v>
      </c>
      <c r="D294" s="12" t="s">
        <v>5</v>
      </c>
      <c r="E294" s="12" t="s">
        <v>24</v>
      </c>
      <c r="F294" s="8">
        <v>-1.1908770855655999</v>
      </c>
      <c r="G294" s="8">
        <v>1.1908770855656E-2</v>
      </c>
    </row>
    <row r="295" spans="1:7" ht="13">
      <c r="A295" s="12" t="s">
        <v>20</v>
      </c>
      <c r="B295" s="8" t="s">
        <v>278</v>
      </c>
      <c r="C295" s="8">
        <v>2016</v>
      </c>
      <c r="D295" s="12" t="s">
        <v>5</v>
      </c>
      <c r="E295" s="12" t="s">
        <v>24</v>
      </c>
      <c r="F295" s="8">
        <v>-1.1634026237642399</v>
      </c>
      <c r="G295" s="8">
        <v>1.1634026237642399E-2</v>
      </c>
    </row>
    <row r="296" spans="1:7" ht="13">
      <c r="A296" s="12" t="s">
        <v>24</v>
      </c>
      <c r="B296" s="8" t="s">
        <v>282</v>
      </c>
      <c r="C296" s="8">
        <v>2014</v>
      </c>
      <c r="D296" s="12" t="s">
        <v>5</v>
      </c>
      <c r="E296" s="12" t="s">
        <v>24</v>
      </c>
      <c r="F296" s="8">
        <v>-1.1381457564575599</v>
      </c>
      <c r="G296" s="8">
        <v>1.1381457564575599E-2</v>
      </c>
    </row>
    <row r="297" spans="1:7" ht="13">
      <c r="A297" s="12" t="s">
        <v>5</v>
      </c>
      <c r="B297" s="8" t="s">
        <v>263</v>
      </c>
      <c r="C297" s="8">
        <v>2015</v>
      </c>
      <c r="D297" s="12" t="s">
        <v>5</v>
      </c>
      <c r="E297" s="12" t="s">
        <v>24</v>
      </c>
      <c r="F297" s="8">
        <v>-1.1312605330346301</v>
      </c>
      <c r="G297" s="8">
        <v>1.1312605330346301E-2</v>
      </c>
    </row>
    <row r="298" spans="1:7" ht="13">
      <c r="A298" s="12" t="s">
        <v>17</v>
      </c>
      <c r="B298" s="8" t="s">
        <v>275</v>
      </c>
      <c r="C298" s="8">
        <v>2016</v>
      </c>
      <c r="D298" s="12" t="s">
        <v>5</v>
      </c>
      <c r="E298" s="12" t="s">
        <v>24</v>
      </c>
      <c r="F298" s="8">
        <v>-1.13069216757742</v>
      </c>
      <c r="G298" s="8">
        <v>1.13069216757742E-2</v>
      </c>
    </row>
    <row r="299" spans="1:7" ht="13">
      <c r="A299" s="12" t="s">
        <v>5</v>
      </c>
      <c r="B299" s="8" t="s">
        <v>263</v>
      </c>
      <c r="C299" s="8">
        <v>2016</v>
      </c>
      <c r="D299" s="12" t="s">
        <v>5</v>
      </c>
      <c r="E299" s="12" t="s">
        <v>24</v>
      </c>
      <c r="F299" s="8">
        <v>-1.1206085640669101</v>
      </c>
      <c r="G299" s="8">
        <v>1.12060856406691E-2</v>
      </c>
    </row>
    <row r="300" spans="1:7" ht="13">
      <c r="A300" s="12" t="s">
        <v>20</v>
      </c>
      <c r="B300" s="8" t="s">
        <v>278</v>
      </c>
      <c r="C300" s="8">
        <v>2012</v>
      </c>
      <c r="D300" s="12" t="s">
        <v>5</v>
      </c>
      <c r="E300" s="12" t="s">
        <v>24</v>
      </c>
      <c r="F300" s="8">
        <v>-1.1200232732108699</v>
      </c>
      <c r="G300" s="8">
        <v>1.1200232732108699E-2</v>
      </c>
    </row>
    <row r="301" spans="1:7" ht="13">
      <c r="A301" s="12" t="s">
        <v>25</v>
      </c>
      <c r="B301" s="8" t="s">
        <v>283</v>
      </c>
      <c r="C301" s="8">
        <v>2014</v>
      </c>
      <c r="D301" s="12" t="s">
        <v>5</v>
      </c>
      <c r="E301" s="12" t="s">
        <v>24</v>
      </c>
      <c r="F301" s="8">
        <v>-1.0972321763762301</v>
      </c>
      <c r="G301" s="8">
        <v>1.09723217637623E-2</v>
      </c>
    </row>
    <row r="302" spans="1:7" ht="13">
      <c r="A302" s="12" t="s">
        <v>27</v>
      </c>
      <c r="B302" s="8" t="s">
        <v>285</v>
      </c>
      <c r="C302" s="8">
        <v>2021</v>
      </c>
      <c r="D302" s="12" t="s">
        <v>5</v>
      </c>
      <c r="E302" s="12" t="s">
        <v>24</v>
      </c>
      <c r="F302" s="8">
        <v>-1.09067608283684</v>
      </c>
      <c r="G302" s="8">
        <v>1.09067608283684E-2</v>
      </c>
    </row>
    <row r="303" spans="1:7" ht="13">
      <c r="A303" s="12" t="s">
        <v>15</v>
      </c>
      <c r="B303" s="8" t="s">
        <v>273</v>
      </c>
      <c r="C303" s="8">
        <v>2011</v>
      </c>
      <c r="D303" s="12" t="s">
        <v>5</v>
      </c>
      <c r="E303" s="12" t="s">
        <v>24</v>
      </c>
      <c r="F303" s="8">
        <v>-1.0835882952851599</v>
      </c>
      <c r="G303" s="8">
        <v>1.08358829528516E-2</v>
      </c>
    </row>
    <row r="304" spans="1:7" ht="13">
      <c r="A304" s="12" t="s">
        <v>21</v>
      </c>
      <c r="B304" s="8" t="s">
        <v>279</v>
      </c>
      <c r="C304" s="8">
        <v>2016</v>
      </c>
      <c r="D304" s="12" t="s">
        <v>5</v>
      </c>
      <c r="E304" s="12" t="s">
        <v>24</v>
      </c>
      <c r="F304" s="8">
        <v>-1.0750700797831401</v>
      </c>
      <c r="G304" s="8">
        <v>1.07507007978314E-2</v>
      </c>
    </row>
    <row r="305" spans="1:7" ht="13">
      <c r="A305" s="12" t="s">
        <v>11</v>
      </c>
      <c r="B305" s="8" t="s">
        <v>269</v>
      </c>
      <c r="C305" s="8">
        <v>2013</v>
      </c>
      <c r="D305" s="12" t="s">
        <v>5</v>
      </c>
      <c r="E305" s="12" t="s">
        <v>24</v>
      </c>
      <c r="F305" s="8">
        <v>-1.07088602178145</v>
      </c>
      <c r="G305" s="8">
        <v>1.07088602178145E-2</v>
      </c>
    </row>
    <row r="306" spans="1:7" ht="13">
      <c r="A306" s="12" t="s">
        <v>8</v>
      </c>
      <c r="B306" s="8" t="s">
        <v>266</v>
      </c>
      <c r="C306" s="8">
        <v>2021</v>
      </c>
      <c r="D306" s="12" t="s">
        <v>5</v>
      </c>
      <c r="E306" s="12" t="s">
        <v>24</v>
      </c>
      <c r="F306" s="8">
        <v>-1.06682357756855</v>
      </c>
      <c r="G306" s="8">
        <v>1.06682357756855E-2</v>
      </c>
    </row>
    <row r="307" spans="1:7" ht="13">
      <c r="A307" s="12" t="s">
        <v>15</v>
      </c>
      <c r="B307" s="8" t="s">
        <v>273</v>
      </c>
      <c r="C307" s="8">
        <v>2015</v>
      </c>
      <c r="D307" s="12" t="s">
        <v>5</v>
      </c>
      <c r="E307" s="12" t="s">
        <v>24</v>
      </c>
      <c r="F307" s="8">
        <v>-1.0649049946708899</v>
      </c>
      <c r="G307" s="8">
        <v>1.0649049946708899E-2</v>
      </c>
    </row>
    <row r="308" spans="1:7" ht="13">
      <c r="A308" s="12" t="s">
        <v>32</v>
      </c>
      <c r="B308" s="8" t="s">
        <v>290</v>
      </c>
      <c r="C308" s="8">
        <v>2010</v>
      </c>
      <c r="D308" s="12" t="s">
        <v>5</v>
      </c>
      <c r="E308" s="12" t="s">
        <v>24</v>
      </c>
      <c r="F308" s="8">
        <v>-1.0564722539889901</v>
      </c>
      <c r="G308" s="8">
        <v>1.05647225398899E-2</v>
      </c>
    </row>
    <row r="309" spans="1:7" ht="13">
      <c r="A309" s="12" t="s">
        <v>21</v>
      </c>
      <c r="B309" s="8" t="s">
        <v>279</v>
      </c>
      <c r="C309" s="8">
        <v>2017</v>
      </c>
      <c r="D309" s="12" t="s">
        <v>5</v>
      </c>
      <c r="E309" s="12" t="s">
        <v>24</v>
      </c>
      <c r="F309" s="8">
        <v>-1.04237700925476</v>
      </c>
      <c r="G309" s="8">
        <v>1.04237700925476E-2</v>
      </c>
    </row>
    <row r="310" spans="1:7" ht="13">
      <c r="A310" s="12" t="s">
        <v>31</v>
      </c>
      <c r="B310" s="8" t="s">
        <v>289</v>
      </c>
      <c r="C310" s="8">
        <v>2019</v>
      </c>
      <c r="D310" s="12" t="s">
        <v>5</v>
      </c>
      <c r="E310" s="12" t="s">
        <v>24</v>
      </c>
      <c r="F310" s="8">
        <v>-1.01605648901215</v>
      </c>
      <c r="G310" s="8">
        <v>1.0160564890121499E-2</v>
      </c>
    </row>
    <row r="311" spans="1:7" ht="13">
      <c r="A311" s="12" t="s">
        <v>20</v>
      </c>
      <c r="B311" s="8" t="s">
        <v>278</v>
      </c>
      <c r="C311" s="8">
        <v>2011</v>
      </c>
      <c r="D311" s="12" t="s">
        <v>5</v>
      </c>
      <c r="E311" s="12" t="s">
        <v>24</v>
      </c>
      <c r="F311" s="8">
        <v>-1.01296764303767</v>
      </c>
      <c r="G311" s="8">
        <v>1.01296764303767E-2</v>
      </c>
    </row>
    <row r="312" spans="1:7" ht="13">
      <c r="A312" s="12" t="s">
        <v>14</v>
      </c>
      <c r="B312" s="8" t="s">
        <v>272</v>
      </c>
      <c r="C312" s="8">
        <v>2011</v>
      </c>
      <c r="D312" s="12" t="s">
        <v>5</v>
      </c>
      <c r="E312" s="12" t="s">
        <v>24</v>
      </c>
      <c r="F312" s="8">
        <v>-0.99887276589367713</v>
      </c>
      <c r="G312" s="8">
        <v>9.9887276589367708E-3</v>
      </c>
    </row>
    <row r="313" spans="1:7" ht="13">
      <c r="A313" s="12" t="s">
        <v>25</v>
      </c>
      <c r="B313" s="8" t="s">
        <v>283</v>
      </c>
      <c r="C313" s="8">
        <v>2015</v>
      </c>
      <c r="D313" s="12" t="s">
        <v>5</v>
      </c>
      <c r="E313" s="12" t="s">
        <v>24</v>
      </c>
      <c r="F313" s="8">
        <v>-0.98207223833377488</v>
      </c>
      <c r="G313" s="8">
        <v>9.8207223833377492E-3</v>
      </c>
    </row>
    <row r="314" spans="1:7" ht="13">
      <c r="A314" s="12" t="s">
        <v>24</v>
      </c>
      <c r="B314" s="8" t="s">
        <v>282</v>
      </c>
      <c r="C314" s="8">
        <v>2012</v>
      </c>
      <c r="D314" s="12" t="s">
        <v>5</v>
      </c>
      <c r="E314" s="12" t="s">
        <v>24</v>
      </c>
      <c r="F314" s="8">
        <v>-0.97310131448642401</v>
      </c>
      <c r="G314" s="8">
        <v>9.7310131448642406E-3</v>
      </c>
    </row>
    <row r="315" spans="1:7" ht="13">
      <c r="A315" s="12" t="s">
        <v>35</v>
      </c>
      <c r="B315" s="8" t="s">
        <v>293</v>
      </c>
      <c r="C315" s="8">
        <v>2011</v>
      </c>
      <c r="D315" s="12" t="s">
        <v>5</v>
      </c>
      <c r="E315" s="12" t="s">
        <v>24</v>
      </c>
      <c r="F315" s="8">
        <v>-0.96910078161143198</v>
      </c>
      <c r="G315" s="8">
        <v>9.69100781611432E-3</v>
      </c>
    </row>
    <row r="316" spans="1:7" ht="13">
      <c r="A316" s="12" t="s">
        <v>11</v>
      </c>
      <c r="B316" s="8" t="s">
        <v>269</v>
      </c>
      <c r="C316" s="8">
        <v>2016</v>
      </c>
      <c r="D316" s="12" t="s">
        <v>5</v>
      </c>
      <c r="E316" s="12" t="s">
        <v>24</v>
      </c>
      <c r="F316" s="8">
        <v>-0.96764343550273002</v>
      </c>
      <c r="G316" s="8">
        <v>9.6764343550273003E-3</v>
      </c>
    </row>
    <row r="317" spans="1:7" ht="13">
      <c r="A317" s="12" t="s">
        <v>27</v>
      </c>
      <c r="B317" s="8" t="s">
        <v>285</v>
      </c>
      <c r="C317" s="8">
        <v>2010</v>
      </c>
      <c r="D317" s="12" t="s">
        <v>5</v>
      </c>
      <c r="E317" s="12" t="s">
        <v>24</v>
      </c>
      <c r="F317" s="8">
        <v>-0.96253323031390003</v>
      </c>
      <c r="G317" s="8">
        <v>9.6253323031390003E-3</v>
      </c>
    </row>
    <row r="318" spans="1:7" ht="13">
      <c r="A318" s="12" t="s">
        <v>24</v>
      </c>
      <c r="B318" s="8" t="s">
        <v>282</v>
      </c>
      <c r="C318" s="8">
        <v>2013</v>
      </c>
      <c r="D318" s="12" t="s">
        <v>5</v>
      </c>
      <c r="E318" s="12" t="s">
        <v>24</v>
      </c>
      <c r="F318" s="8">
        <v>-0.91668255027161893</v>
      </c>
      <c r="G318" s="8">
        <v>9.1668255027161898E-3</v>
      </c>
    </row>
    <row r="319" spans="1:7" ht="13">
      <c r="A319" s="12" t="s">
        <v>8</v>
      </c>
      <c r="B319" s="8" t="s">
        <v>266</v>
      </c>
      <c r="C319" s="8">
        <v>2010</v>
      </c>
      <c r="D319" s="12" t="s">
        <v>5</v>
      </c>
      <c r="E319" s="12" t="s">
        <v>24</v>
      </c>
      <c r="F319" s="8">
        <v>-0.91259761031141606</v>
      </c>
      <c r="G319" s="8">
        <v>9.1259761031141605E-3</v>
      </c>
    </row>
    <row r="320" spans="1:7" ht="13">
      <c r="A320" s="12" t="s">
        <v>31</v>
      </c>
      <c r="B320" s="8" t="s">
        <v>289</v>
      </c>
      <c r="C320" s="8">
        <v>2018</v>
      </c>
      <c r="D320" s="12" t="s">
        <v>5</v>
      </c>
      <c r="E320" s="12" t="s">
        <v>24</v>
      </c>
      <c r="F320" s="8">
        <v>-0.90345685615618199</v>
      </c>
      <c r="G320" s="8">
        <v>9.0345685615618194E-3</v>
      </c>
    </row>
    <row r="321" spans="1:7" ht="13">
      <c r="A321" s="12" t="s">
        <v>13</v>
      </c>
      <c r="B321" s="8" t="s">
        <v>271</v>
      </c>
      <c r="C321" s="8">
        <v>2016</v>
      </c>
      <c r="D321" s="12" t="s">
        <v>5</v>
      </c>
      <c r="E321" s="12" t="s">
        <v>24</v>
      </c>
      <c r="F321" s="8">
        <v>-0.89860803852854798</v>
      </c>
      <c r="G321" s="8">
        <v>8.9860803852854793E-3</v>
      </c>
    </row>
    <row r="322" spans="1:7" ht="13">
      <c r="A322" s="12" t="s">
        <v>31</v>
      </c>
      <c r="B322" s="8" t="s">
        <v>289</v>
      </c>
      <c r="C322" s="8">
        <v>2016</v>
      </c>
      <c r="D322" s="12" t="s">
        <v>5</v>
      </c>
      <c r="E322" s="12" t="s">
        <v>24</v>
      </c>
      <c r="F322" s="8">
        <v>-0.87730040859041991</v>
      </c>
      <c r="G322" s="8">
        <v>8.7730040859041996E-3</v>
      </c>
    </row>
    <row r="323" spans="1:7" ht="13">
      <c r="A323" s="12" t="s">
        <v>14</v>
      </c>
      <c r="B323" s="8" t="s">
        <v>272</v>
      </c>
      <c r="C323" s="8">
        <v>2015</v>
      </c>
      <c r="D323" s="12" t="s">
        <v>5</v>
      </c>
      <c r="E323" s="12" t="s">
        <v>24</v>
      </c>
      <c r="F323" s="8">
        <v>-0.87541410383182894</v>
      </c>
      <c r="G323" s="8">
        <v>8.7541410383182895E-3</v>
      </c>
    </row>
    <row r="324" spans="1:7" ht="13">
      <c r="A324" s="12" t="s">
        <v>24</v>
      </c>
      <c r="B324" s="8" t="s">
        <v>282</v>
      </c>
      <c r="C324" s="8">
        <v>2020</v>
      </c>
      <c r="D324" s="12" t="s">
        <v>5</v>
      </c>
      <c r="E324" s="12" t="s">
        <v>24</v>
      </c>
      <c r="F324" s="8">
        <v>-0.86991312299953305</v>
      </c>
      <c r="G324" s="8">
        <v>8.6991312299953306E-3</v>
      </c>
    </row>
    <row r="325" spans="1:7" ht="13">
      <c r="A325" s="12" t="s">
        <v>24</v>
      </c>
      <c r="B325" s="8" t="s">
        <v>282</v>
      </c>
      <c r="C325" s="8">
        <v>2015</v>
      </c>
      <c r="D325" s="12" t="s">
        <v>5</v>
      </c>
      <c r="E325" s="12" t="s">
        <v>24</v>
      </c>
      <c r="F325" s="8">
        <v>-0.86840781080073093</v>
      </c>
      <c r="G325" s="8">
        <v>8.6840781080073093E-3</v>
      </c>
    </row>
    <row r="326" spans="1:7" ht="13">
      <c r="A326" s="12" t="s">
        <v>13</v>
      </c>
      <c r="B326" s="8" t="s">
        <v>271</v>
      </c>
      <c r="C326" s="8">
        <v>2014</v>
      </c>
      <c r="D326" s="12" t="s">
        <v>5</v>
      </c>
      <c r="E326" s="12" t="s">
        <v>24</v>
      </c>
      <c r="F326" s="8">
        <v>-0.84839388822879302</v>
      </c>
      <c r="G326" s="8">
        <v>8.4839388822879301E-3</v>
      </c>
    </row>
    <row r="327" spans="1:7" ht="13">
      <c r="A327" s="12" t="s">
        <v>24</v>
      </c>
      <c r="B327" s="8" t="s">
        <v>282</v>
      </c>
      <c r="C327" s="8">
        <v>2018</v>
      </c>
      <c r="D327" s="12" t="s">
        <v>5</v>
      </c>
      <c r="E327" s="12" t="s">
        <v>24</v>
      </c>
      <c r="F327" s="8">
        <v>-0.84785605145902798</v>
      </c>
      <c r="G327" s="8">
        <v>8.4785605145902797E-3</v>
      </c>
    </row>
    <row r="328" spans="1:7" ht="13">
      <c r="A328" s="12" t="s">
        <v>13</v>
      </c>
      <c r="B328" s="8" t="s">
        <v>271</v>
      </c>
      <c r="C328" s="8">
        <v>2017</v>
      </c>
      <c r="D328" s="12" t="s">
        <v>5</v>
      </c>
      <c r="E328" s="12" t="s">
        <v>24</v>
      </c>
      <c r="F328" s="8">
        <v>-0.83096563266258394</v>
      </c>
      <c r="G328" s="8">
        <v>8.3096563266258396E-3</v>
      </c>
    </row>
    <row r="329" spans="1:7" ht="13">
      <c r="A329" s="12" t="s">
        <v>35</v>
      </c>
      <c r="B329" s="8" t="s">
        <v>293</v>
      </c>
      <c r="C329" s="8">
        <v>2013</v>
      </c>
      <c r="D329" s="12" t="s">
        <v>5</v>
      </c>
      <c r="E329" s="12" t="s">
        <v>24</v>
      </c>
      <c r="F329" s="8">
        <v>-0.81556699136187094</v>
      </c>
      <c r="G329" s="8">
        <v>8.1556699136187093E-3</v>
      </c>
    </row>
    <row r="330" spans="1:7" ht="13">
      <c r="A330" s="12" t="s">
        <v>35</v>
      </c>
      <c r="B330" s="8" t="s">
        <v>293</v>
      </c>
      <c r="C330" s="8">
        <v>2012</v>
      </c>
      <c r="D330" s="12" t="s">
        <v>5</v>
      </c>
      <c r="E330" s="12" t="s">
        <v>24</v>
      </c>
      <c r="F330" s="8">
        <v>-0.79103805982521092</v>
      </c>
      <c r="G330" s="8">
        <v>7.9103805982521092E-3</v>
      </c>
    </row>
    <row r="331" spans="1:7" ht="13">
      <c r="A331" s="12" t="s">
        <v>27</v>
      </c>
      <c r="B331" s="8" t="s">
        <v>285</v>
      </c>
      <c r="C331" s="8">
        <v>2014</v>
      </c>
      <c r="D331" s="12" t="s">
        <v>5</v>
      </c>
      <c r="E331" s="12" t="s">
        <v>24</v>
      </c>
      <c r="F331" s="8">
        <v>-0.7901890132119499</v>
      </c>
      <c r="G331" s="8">
        <v>7.9018901321194993E-3</v>
      </c>
    </row>
    <row r="332" spans="1:7" ht="13">
      <c r="A332" s="12" t="s">
        <v>20</v>
      </c>
      <c r="B332" s="8" t="s">
        <v>278</v>
      </c>
      <c r="C332" s="8">
        <v>2015</v>
      </c>
      <c r="D332" s="12" t="s">
        <v>5</v>
      </c>
      <c r="E332" s="12" t="s">
        <v>24</v>
      </c>
      <c r="F332" s="8">
        <v>-0.76727292994223106</v>
      </c>
      <c r="G332" s="8">
        <v>7.6727292994223104E-3</v>
      </c>
    </row>
    <row r="333" spans="1:7" ht="13">
      <c r="A333" s="12" t="s">
        <v>24</v>
      </c>
      <c r="B333" s="8" t="s">
        <v>282</v>
      </c>
      <c r="C333" s="8">
        <v>2016</v>
      </c>
      <c r="D333" s="12" t="s">
        <v>5</v>
      </c>
      <c r="E333" s="12" t="s">
        <v>24</v>
      </c>
      <c r="F333" s="8">
        <v>-0.76344593858179699</v>
      </c>
      <c r="G333" s="8">
        <v>7.6344593858179701E-3</v>
      </c>
    </row>
    <row r="334" spans="1:7" ht="13">
      <c r="A334" s="12" t="s">
        <v>35</v>
      </c>
      <c r="B334" s="8" t="s">
        <v>293</v>
      </c>
      <c r="C334" s="8">
        <v>2016</v>
      </c>
      <c r="D334" s="12" t="s">
        <v>5</v>
      </c>
      <c r="E334" s="12" t="s">
        <v>24</v>
      </c>
      <c r="F334" s="8">
        <v>-0.743846931894798</v>
      </c>
      <c r="G334" s="8">
        <v>7.4384693189479796E-3</v>
      </c>
    </row>
    <row r="335" spans="1:7" ht="13">
      <c r="A335" s="12" t="s">
        <v>19</v>
      </c>
      <c r="B335" s="8" t="s">
        <v>277</v>
      </c>
      <c r="C335" s="8">
        <v>2019</v>
      </c>
      <c r="D335" s="12" t="s">
        <v>5</v>
      </c>
      <c r="E335" s="12" t="s">
        <v>24</v>
      </c>
      <c r="F335" s="8">
        <v>-0.71995943890484893</v>
      </c>
      <c r="G335" s="8">
        <v>7.1995943890484897E-3</v>
      </c>
    </row>
    <row r="336" spans="1:7" ht="13">
      <c r="A336" s="12" t="s">
        <v>27</v>
      </c>
      <c r="B336" s="8" t="s">
        <v>285</v>
      </c>
      <c r="C336" s="8">
        <v>2017</v>
      </c>
      <c r="D336" s="12" t="s">
        <v>5</v>
      </c>
      <c r="E336" s="12" t="s">
        <v>24</v>
      </c>
      <c r="F336" s="8">
        <v>-0.69120097636539102</v>
      </c>
      <c r="G336" s="8">
        <v>6.9120097636539103E-3</v>
      </c>
    </row>
    <row r="337" spans="1:7" ht="13">
      <c r="A337" s="12" t="s">
        <v>4</v>
      </c>
      <c r="B337" s="8" t="s">
        <v>262</v>
      </c>
      <c r="C337" s="8">
        <v>2012</v>
      </c>
      <c r="D337" s="12" t="s">
        <v>5</v>
      </c>
      <c r="E337" s="12" t="s">
        <v>24</v>
      </c>
      <c r="F337" s="8">
        <v>-0.68979334821683802</v>
      </c>
      <c r="G337" s="8">
        <v>6.8979334821683801E-3</v>
      </c>
    </row>
    <row r="338" spans="1:7" ht="13">
      <c r="A338" s="12" t="s">
        <v>20</v>
      </c>
      <c r="B338" s="8" t="s">
        <v>278</v>
      </c>
      <c r="C338" s="8">
        <v>2013</v>
      </c>
      <c r="D338" s="12" t="s">
        <v>5</v>
      </c>
      <c r="E338" s="12" t="s">
        <v>24</v>
      </c>
      <c r="F338" s="8">
        <v>-0.67623824706050095</v>
      </c>
      <c r="G338" s="8">
        <v>6.7623824706050098E-3</v>
      </c>
    </row>
    <row r="339" spans="1:7" ht="13">
      <c r="A339" s="12" t="s">
        <v>13</v>
      </c>
      <c r="B339" s="8" t="s">
        <v>271</v>
      </c>
      <c r="C339" s="8">
        <v>2011</v>
      </c>
      <c r="D339" s="12" t="s">
        <v>5</v>
      </c>
      <c r="E339" s="12" t="s">
        <v>24</v>
      </c>
      <c r="F339" s="8">
        <v>-0.66518372759549693</v>
      </c>
      <c r="G339" s="8">
        <v>6.6518372759549697E-3</v>
      </c>
    </row>
    <row r="340" spans="1:7" ht="13">
      <c r="A340" s="12" t="s">
        <v>25</v>
      </c>
      <c r="B340" s="8" t="s">
        <v>283</v>
      </c>
      <c r="C340" s="8">
        <v>2016</v>
      </c>
      <c r="D340" s="12" t="s">
        <v>5</v>
      </c>
      <c r="E340" s="12" t="s">
        <v>24</v>
      </c>
      <c r="F340" s="8">
        <v>-0.64866274426715909</v>
      </c>
      <c r="G340" s="8">
        <v>6.4866274426715904E-3</v>
      </c>
    </row>
    <row r="341" spans="1:7" ht="13">
      <c r="A341" s="12" t="s">
        <v>24</v>
      </c>
      <c r="B341" s="8" t="s">
        <v>282</v>
      </c>
      <c r="C341" s="8">
        <v>2017</v>
      </c>
      <c r="D341" s="12" t="s">
        <v>5</v>
      </c>
      <c r="E341" s="12" t="s">
        <v>24</v>
      </c>
      <c r="F341" s="8">
        <v>-0.63905679759244094</v>
      </c>
      <c r="G341" s="8">
        <v>6.3905679759244096E-3</v>
      </c>
    </row>
    <row r="342" spans="1:7" ht="13">
      <c r="A342" s="12" t="s">
        <v>28</v>
      </c>
      <c r="B342" s="8" t="s">
        <v>286</v>
      </c>
      <c r="C342" s="8">
        <v>2011</v>
      </c>
      <c r="D342" s="12" t="s">
        <v>5</v>
      </c>
      <c r="E342" s="12" t="s">
        <v>24</v>
      </c>
      <c r="F342" s="8">
        <v>-0.63283128717883697</v>
      </c>
      <c r="G342" s="8">
        <v>6.3283128717883698E-3</v>
      </c>
    </row>
    <row r="343" spans="1:7" ht="13">
      <c r="A343" s="12" t="s">
        <v>13</v>
      </c>
      <c r="B343" s="8" t="s">
        <v>271</v>
      </c>
      <c r="C343" s="8">
        <v>2013</v>
      </c>
      <c r="D343" s="12" t="s">
        <v>5</v>
      </c>
      <c r="E343" s="12" t="s">
        <v>24</v>
      </c>
      <c r="F343" s="8">
        <v>-0.63148305347937606</v>
      </c>
      <c r="G343" s="8">
        <v>6.3148305347937601E-3</v>
      </c>
    </row>
    <row r="344" spans="1:7" ht="13">
      <c r="A344" s="12" t="s">
        <v>28</v>
      </c>
      <c r="B344" s="8" t="s">
        <v>286</v>
      </c>
      <c r="C344" s="8">
        <v>2010</v>
      </c>
      <c r="D344" s="12" t="s">
        <v>5</v>
      </c>
      <c r="E344" s="12" t="s">
        <v>24</v>
      </c>
      <c r="F344" s="8">
        <v>-0.62995452399293694</v>
      </c>
      <c r="G344" s="8">
        <v>6.2995452399293699E-3</v>
      </c>
    </row>
    <row r="345" spans="1:7" ht="13">
      <c r="A345" s="12" t="s">
        <v>18</v>
      </c>
      <c r="B345" s="8" t="s">
        <v>276</v>
      </c>
      <c r="C345" s="8">
        <v>2020</v>
      </c>
      <c r="D345" s="12" t="s">
        <v>5</v>
      </c>
      <c r="E345" s="12" t="s">
        <v>24</v>
      </c>
      <c r="F345" s="8">
        <v>-0.62963254563654902</v>
      </c>
      <c r="G345" s="8">
        <v>6.2963254563654899E-3</v>
      </c>
    </row>
    <row r="346" spans="1:7" ht="13">
      <c r="A346" s="12" t="s">
        <v>25</v>
      </c>
      <c r="B346" s="8" t="s">
        <v>283</v>
      </c>
      <c r="C346" s="8">
        <v>2010</v>
      </c>
      <c r="D346" s="12" t="s">
        <v>5</v>
      </c>
      <c r="E346" s="12" t="s">
        <v>24</v>
      </c>
      <c r="F346" s="8">
        <v>-0.62875834916654694</v>
      </c>
      <c r="G346" s="8">
        <v>6.2875834916654699E-3</v>
      </c>
    </row>
    <row r="347" spans="1:7" ht="13">
      <c r="A347" s="12" t="s">
        <v>24</v>
      </c>
      <c r="B347" s="8" t="s">
        <v>282</v>
      </c>
      <c r="C347" s="8">
        <v>2011</v>
      </c>
      <c r="D347" s="12" t="s">
        <v>5</v>
      </c>
      <c r="E347" s="12" t="s">
        <v>24</v>
      </c>
      <c r="F347" s="8">
        <v>-0.62603332652189103</v>
      </c>
      <c r="G347" s="8">
        <v>6.2603332652189101E-3</v>
      </c>
    </row>
    <row r="348" spans="1:7" ht="13">
      <c r="A348" s="12" t="s">
        <v>27</v>
      </c>
      <c r="B348" s="8" t="s">
        <v>285</v>
      </c>
      <c r="C348" s="8">
        <v>2013</v>
      </c>
      <c r="D348" s="12" t="s">
        <v>5</v>
      </c>
      <c r="E348" s="12" t="s">
        <v>24</v>
      </c>
      <c r="F348" s="8">
        <v>-0.61275779873561897</v>
      </c>
      <c r="G348" s="8">
        <v>6.1275779873561902E-3</v>
      </c>
    </row>
    <row r="349" spans="1:7" ht="13">
      <c r="A349" s="12" t="s">
        <v>25</v>
      </c>
      <c r="B349" s="8" t="s">
        <v>283</v>
      </c>
      <c r="C349" s="8">
        <v>2019</v>
      </c>
      <c r="D349" s="12" t="s">
        <v>5</v>
      </c>
      <c r="E349" s="12" t="s">
        <v>24</v>
      </c>
      <c r="F349" s="8">
        <v>-0.59925221518447602</v>
      </c>
      <c r="G349" s="8">
        <v>5.99252215184476E-3</v>
      </c>
    </row>
    <row r="350" spans="1:7" ht="13">
      <c r="A350" s="12" t="s">
        <v>8</v>
      </c>
      <c r="B350" s="8" t="s">
        <v>266</v>
      </c>
      <c r="C350" s="8">
        <v>2015</v>
      </c>
      <c r="D350" s="12" t="s">
        <v>5</v>
      </c>
      <c r="E350" s="12" t="s">
        <v>24</v>
      </c>
      <c r="F350" s="8">
        <v>-0.59584813022857097</v>
      </c>
      <c r="G350" s="8">
        <v>5.9584813022857102E-3</v>
      </c>
    </row>
    <row r="351" spans="1:7" ht="13">
      <c r="A351" s="12" t="s">
        <v>27</v>
      </c>
      <c r="B351" s="8" t="s">
        <v>285</v>
      </c>
      <c r="C351" s="8">
        <v>2016</v>
      </c>
      <c r="D351" s="12" t="s">
        <v>5</v>
      </c>
      <c r="E351" s="12" t="s">
        <v>24</v>
      </c>
      <c r="F351" s="8">
        <v>-0.59251872637462499</v>
      </c>
      <c r="G351" s="8">
        <v>5.9251872637462498E-3</v>
      </c>
    </row>
    <row r="352" spans="1:7" ht="13">
      <c r="A352" s="12" t="s">
        <v>9</v>
      </c>
      <c r="B352" s="8" t="s">
        <v>267</v>
      </c>
      <c r="C352" s="8">
        <v>2016</v>
      </c>
      <c r="D352" s="12" t="s">
        <v>5</v>
      </c>
      <c r="E352" s="12" t="s">
        <v>24</v>
      </c>
      <c r="F352" s="8">
        <v>-0.59158868452189295</v>
      </c>
      <c r="G352" s="8">
        <v>5.91588684521893E-3</v>
      </c>
    </row>
    <row r="353" spans="1:7" ht="13">
      <c r="A353" s="12" t="s">
        <v>25</v>
      </c>
      <c r="B353" s="8" t="s">
        <v>283</v>
      </c>
      <c r="C353" s="8">
        <v>2011</v>
      </c>
      <c r="D353" s="12" t="s">
        <v>5</v>
      </c>
      <c r="E353" s="12" t="s">
        <v>24</v>
      </c>
      <c r="F353" s="8">
        <v>-0.56344111353239201</v>
      </c>
      <c r="G353" s="8">
        <v>5.6344111353239202E-3</v>
      </c>
    </row>
    <row r="354" spans="1:7" ht="13">
      <c r="A354" s="12" t="s">
        <v>4</v>
      </c>
      <c r="B354" s="8" t="s">
        <v>262</v>
      </c>
      <c r="C354" s="8">
        <v>2011</v>
      </c>
      <c r="D354" s="12" t="s">
        <v>5</v>
      </c>
      <c r="E354" s="12" t="s">
        <v>24</v>
      </c>
      <c r="F354" s="8">
        <v>-0.55736454574788508</v>
      </c>
      <c r="G354" s="8">
        <v>5.5736454574788503E-3</v>
      </c>
    </row>
    <row r="355" spans="1:7" ht="13">
      <c r="A355" s="12" t="s">
        <v>14</v>
      </c>
      <c r="B355" s="8" t="s">
        <v>272</v>
      </c>
      <c r="C355" s="8">
        <v>2021</v>
      </c>
      <c r="D355" s="12" t="s">
        <v>5</v>
      </c>
      <c r="E355" s="12" t="s">
        <v>24</v>
      </c>
      <c r="F355" s="8">
        <v>-0.55397808118688996</v>
      </c>
      <c r="G355" s="8">
        <v>5.5397808118688996E-3</v>
      </c>
    </row>
    <row r="356" spans="1:7" ht="13">
      <c r="A356" s="12" t="s">
        <v>19</v>
      </c>
      <c r="B356" s="8" t="s">
        <v>277</v>
      </c>
      <c r="C356" s="8">
        <v>2013</v>
      </c>
      <c r="D356" s="12" t="s">
        <v>5</v>
      </c>
      <c r="E356" s="12" t="s">
        <v>24</v>
      </c>
      <c r="F356" s="8">
        <v>-0.55281827263338201</v>
      </c>
      <c r="G356" s="8">
        <v>5.5281827263338199E-3</v>
      </c>
    </row>
    <row r="357" spans="1:7" ht="13">
      <c r="A357" s="12" t="s">
        <v>11</v>
      </c>
      <c r="B357" s="8" t="s">
        <v>269</v>
      </c>
      <c r="C357" s="8">
        <v>2017</v>
      </c>
      <c r="D357" s="12" t="s">
        <v>5</v>
      </c>
      <c r="E357" s="12" t="s">
        <v>24</v>
      </c>
      <c r="F357" s="8">
        <v>-0.52847477491875205</v>
      </c>
      <c r="G357" s="8">
        <v>5.2847477491875204E-3</v>
      </c>
    </row>
    <row r="358" spans="1:7" ht="13">
      <c r="A358" s="12" t="s">
        <v>18</v>
      </c>
      <c r="B358" s="8" t="s">
        <v>276</v>
      </c>
      <c r="C358" s="8">
        <v>2021</v>
      </c>
      <c r="D358" s="12" t="s">
        <v>5</v>
      </c>
      <c r="E358" s="12" t="s">
        <v>24</v>
      </c>
      <c r="F358" s="8">
        <v>-0.50484033966975406</v>
      </c>
      <c r="G358" s="8">
        <v>5.0484033966975402E-3</v>
      </c>
    </row>
    <row r="359" spans="1:7" ht="13">
      <c r="A359" s="12" t="s">
        <v>25</v>
      </c>
      <c r="B359" s="8" t="s">
        <v>283</v>
      </c>
      <c r="C359" s="8">
        <v>2020</v>
      </c>
      <c r="D359" s="12" t="s">
        <v>5</v>
      </c>
      <c r="E359" s="12" t="s">
        <v>24</v>
      </c>
      <c r="F359" s="8">
        <v>-0.49389743675601905</v>
      </c>
      <c r="G359" s="8">
        <v>4.9389743675601902E-3</v>
      </c>
    </row>
    <row r="360" spans="1:7" ht="13">
      <c r="A360" s="12" t="s">
        <v>31</v>
      </c>
      <c r="B360" s="8" t="s">
        <v>289</v>
      </c>
      <c r="C360" s="8">
        <v>2014</v>
      </c>
      <c r="D360" s="12" t="s">
        <v>5</v>
      </c>
      <c r="E360" s="12" t="s">
        <v>24</v>
      </c>
      <c r="F360" s="8">
        <v>-0.485404090458608</v>
      </c>
      <c r="G360" s="8">
        <v>4.8540409045860801E-3</v>
      </c>
    </row>
    <row r="361" spans="1:7" ht="13">
      <c r="A361" s="12" t="s">
        <v>11</v>
      </c>
      <c r="B361" s="8" t="s">
        <v>269</v>
      </c>
      <c r="C361" s="8">
        <v>2011</v>
      </c>
      <c r="D361" s="12" t="s">
        <v>5</v>
      </c>
      <c r="E361" s="12" t="s">
        <v>24</v>
      </c>
      <c r="F361" s="8">
        <v>-0.48126775167937097</v>
      </c>
      <c r="G361" s="8">
        <v>4.8126775167937098E-3</v>
      </c>
    </row>
    <row r="362" spans="1:7" ht="13">
      <c r="A362" s="12" t="s">
        <v>25</v>
      </c>
      <c r="B362" s="8" t="s">
        <v>283</v>
      </c>
      <c r="C362" s="8">
        <v>2012</v>
      </c>
      <c r="D362" s="12" t="s">
        <v>5</v>
      </c>
      <c r="E362" s="12" t="s">
        <v>24</v>
      </c>
      <c r="F362" s="8">
        <v>-0.47453950299249897</v>
      </c>
      <c r="G362" s="8">
        <v>4.7453950299249899E-3</v>
      </c>
    </row>
    <row r="363" spans="1:7" ht="13">
      <c r="A363" s="12" t="s">
        <v>19</v>
      </c>
      <c r="B363" s="8" t="s">
        <v>277</v>
      </c>
      <c r="C363" s="8">
        <v>2014</v>
      </c>
      <c r="D363" s="12" t="s">
        <v>5</v>
      </c>
      <c r="E363" s="12" t="s">
        <v>24</v>
      </c>
      <c r="F363" s="8">
        <v>-0.46047455381175195</v>
      </c>
      <c r="G363" s="8">
        <v>4.6047455381175197E-3</v>
      </c>
    </row>
    <row r="364" spans="1:7" ht="13">
      <c r="A364" s="12" t="s">
        <v>31</v>
      </c>
      <c r="B364" s="8" t="s">
        <v>289</v>
      </c>
      <c r="C364" s="8">
        <v>2015</v>
      </c>
      <c r="D364" s="12" t="s">
        <v>5</v>
      </c>
      <c r="E364" s="12" t="s">
        <v>24</v>
      </c>
      <c r="F364" s="8">
        <v>-0.45070794125405794</v>
      </c>
      <c r="G364" s="8">
        <v>4.5070794125405796E-3</v>
      </c>
    </row>
    <row r="365" spans="1:7" ht="13">
      <c r="A365" s="12" t="s">
        <v>14</v>
      </c>
      <c r="B365" s="8" t="s">
        <v>272</v>
      </c>
      <c r="C365" s="8">
        <v>2010</v>
      </c>
      <c r="D365" s="12" t="s">
        <v>5</v>
      </c>
      <c r="E365" s="12" t="s">
        <v>24</v>
      </c>
      <c r="F365" s="8">
        <v>-0.447722755277913</v>
      </c>
      <c r="G365" s="8">
        <v>4.4772275527791301E-3</v>
      </c>
    </row>
    <row r="366" spans="1:7" ht="13">
      <c r="A366" s="12" t="s">
        <v>24</v>
      </c>
      <c r="B366" s="8" t="s">
        <v>282</v>
      </c>
      <c r="C366" s="8">
        <v>2010</v>
      </c>
      <c r="D366" s="12" t="s">
        <v>5</v>
      </c>
      <c r="E366" s="12" t="s">
        <v>24</v>
      </c>
      <c r="F366" s="8">
        <v>-0.41573552728497704</v>
      </c>
      <c r="G366" s="8">
        <v>4.1573552728497703E-3</v>
      </c>
    </row>
    <row r="367" spans="1:7" ht="13">
      <c r="A367" s="12" t="s">
        <v>4</v>
      </c>
      <c r="B367" s="8" t="s">
        <v>262</v>
      </c>
      <c r="C367" s="8">
        <v>2013</v>
      </c>
      <c r="D367" s="12" t="s">
        <v>5</v>
      </c>
      <c r="E367" s="12" t="s">
        <v>24</v>
      </c>
      <c r="F367" s="8">
        <v>-0.39014941892638899</v>
      </c>
      <c r="G367" s="8">
        <v>3.9014941892638899E-3</v>
      </c>
    </row>
    <row r="368" spans="1:7" ht="13">
      <c r="A368" s="12" t="s">
        <v>17</v>
      </c>
      <c r="B368" s="8" t="s">
        <v>275</v>
      </c>
      <c r="C368" s="8">
        <v>2010</v>
      </c>
      <c r="D368" s="12" t="s">
        <v>5</v>
      </c>
      <c r="E368" s="12" t="s">
        <v>24</v>
      </c>
      <c r="F368" s="8">
        <v>-0.38110605682620802</v>
      </c>
      <c r="G368" s="8">
        <v>3.81106056826208E-3</v>
      </c>
    </row>
    <row r="369" spans="1:7" ht="13">
      <c r="A369" s="12" t="s">
        <v>27</v>
      </c>
      <c r="B369" s="8" t="s">
        <v>285</v>
      </c>
      <c r="C369" s="8">
        <v>2011</v>
      </c>
      <c r="D369" s="12" t="s">
        <v>5</v>
      </c>
      <c r="E369" s="12" t="s">
        <v>24</v>
      </c>
      <c r="F369" s="8">
        <v>-0.37134148776170101</v>
      </c>
      <c r="G369" s="8">
        <v>3.7134148776170098E-3</v>
      </c>
    </row>
    <row r="370" spans="1:7" ht="13">
      <c r="A370" s="12" t="s">
        <v>17</v>
      </c>
      <c r="B370" s="8" t="s">
        <v>275</v>
      </c>
      <c r="C370" s="8">
        <v>2013</v>
      </c>
      <c r="D370" s="12" t="s">
        <v>5</v>
      </c>
      <c r="E370" s="12" t="s">
        <v>24</v>
      </c>
      <c r="F370" s="8">
        <v>-0.36664156328034497</v>
      </c>
      <c r="G370" s="8">
        <v>3.66641563280345E-3</v>
      </c>
    </row>
    <row r="371" spans="1:7" ht="13">
      <c r="A371" s="12" t="s">
        <v>11</v>
      </c>
      <c r="B371" s="8" t="s">
        <v>269</v>
      </c>
      <c r="C371" s="8">
        <v>2012</v>
      </c>
      <c r="D371" s="12" t="s">
        <v>5</v>
      </c>
      <c r="E371" s="12" t="s">
        <v>24</v>
      </c>
      <c r="F371" s="8">
        <v>-0.36651276777313102</v>
      </c>
      <c r="G371" s="8">
        <v>3.6651276777313101E-3</v>
      </c>
    </row>
    <row r="372" spans="1:7" ht="13">
      <c r="A372" s="12" t="s">
        <v>21</v>
      </c>
      <c r="B372" s="8" t="s">
        <v>279</v>
      </c>
      <c r="C372" s="8">
        <v>2014</v>
      </c>
      <c r="D372" s="12" t="s">
        <v>5</v>
      </c>
      <c r="E372" s="12" t="s">
        <v>24</v>
      </c>
      <c r="F372" s="8">
        <v>-0.34001934054963501</v>
      </c>
      <c r="G372" s="8">
        <v>3.4001934054963502E-3</v>
      </c>
    </row>
    <row r="373" spans="1:7" ht="13">
      <c r="A373" s="12" t="s">
        <v>25</v>
      </c>
      <c r="B373" s="8" t="s">
        <v>283</v>
      </c>
      <c r="C373" s="8">
        <v>2013</v>
      </c>
      <c r="D373" s="12" t="s">
        <v>5</v>
      </c>
      <c r="E373" s="12" t="s">
        <v>24</v>
      </c>
      <c r="F373" s="8">
        <v>-0.33673792115494999</v>
      </c>
      <c r="G373" s="8">
        <v>3.3673792115494999E-3</v>
      </c>
    </row>
    <row r="374" spans="1:7" ht="13">
      <c r="A374" s="12" t="s">
        <v>15</v>
      </c>
      <c r="B374" s="8" t="s">
        <v>273</v>
      </c>
      <c r="C374" s="8">
        <v>2021</v>
      </c>
      <c r="D374" s="12" t="s">
        <v>5</v>
      </c>
      <c r="E374" s="12" t="s">
        <v>24</v>
      </c>
      <c r="F374" s="8">
        <v>-0.31552755572026298</v>
      </c>
      <c r="G374" s="8">
        <v>3.1552755572026299E-3</v>
      </c>
    </row>
    <row r="375" spans="1:7" ht="13">
      <c r="A375" s="12" t="s">
        <v>17</v>
      </c>
      <c r="B375" s="8" t="s">
        <v>275</v>
      </c>
      <c r="C375" s="8">
        <v>2014</v>
      </c>
      <c r="D375" s="12" t="s">
        <v>5</v>
      </c>
      <c r="E375" s="12" t="s">
        <v>24</v>
      </c>
      <c r="F375" s="8">
        <v>-0.31487650936898898</v>
      </c>
      <c r="G375" s="8">
        <v>3.14876509368989E-3</v>
      </c>
    </row>
    <row r="376" spans="1:7" ht="13">
      <c r="A376" s="12" t="s">
        <v>25</v>
      </c>
      <c r="B376" s="8" t="s">
        <v>283</v>
      </c>
      <c r="C376" s="8">
        <v>2017</v>
      </c>
      <c r="D376" s="12" t="s">
        <v>5</v>
      </c>
      <c r="E376" s="12" t="s">
        <v>24</v>
      </c>
      <c r="F376" s="8">
        <v>-0.30990855994688105</v>
      </c>
      <c r="G376" s="8">
        <v>3.0990855994688102E-3</v>
      </c>
    </row>
    <row r="377" spans="1:7" ht="13">
      <c r="A377" s="12" t="s">
        <v>11</v>
      </c>
      <c r="B377" s="8" t="s">
        <v>269</v>
      </c>
      <c r="C377" s="8">
        <v>2021</v>
      </c>
      <c r="D377" s="12" t="s">
        <v>5</v>
      </c>
      <c r="E377" s="12" t="s">
        <v>24</v>
      </c>
      <c r="F377" s="8">
        <v>-0.27998913475000303</v>
      </c>
      <c r="G377" s="8">
        <v>2.7998913475000302E-3</v>
      </c>
    </row>
    <row r="378" spans="1:7" ht="13">
      <c r="A378" s="12" t="s">
        <v>11</v>
      </c>
      <c r="B378" s="8" t="s">
        <v>269</v>
      </c>
      <c r="C378" s="8">
        <v>2019</v>
      </c>
      <c r="D378" s="12" t="s">
        <v>5</v>
      </c>
      <c r="E378" s="12" t="s">
        <v>24</v>
      </c>
      <c r="F378" s="8">
        <v>-0.26522947654310502</v>
      </c>
      <c r="G378" s="8">
        <v>2.6522947654310501E-3</v>
      </c>
    </row>
    <row r="379" spans="1:7" ht="13">
      <c r="A379" s="12" t="s">
        <v>19</v>
      </c>
      <c r="B379" s="8" t="s">
        <v>277</v>
      </c>
      <c r="C379" s="8">
        <v>2018</v>
      </c>
      <c r="D379" s="12" t="s">
        <v>5</v>
      </c>
      <c r="E379" s="12" t="s">
        <v>24</v>
      </c>
      <c r="F379" s="8">
        <v>-0.26508457460237</v>
      </c>
      <c r="G379" s="8">
        <v>2.6508457460237E-3</v>
      </c>
    </row>
    <row r="380" spans="1:7" ht="13">
      <c r="A380" s="12" t="s">
        <v>13</v>
      </c>
      <c r="B380" s="8" t="s">
        <v>271</v>
      </c>
      <c r="C380" s="8">
        <v>2021</v>
      </c>
      <c r="D380" s="12" t="s">
        <v>5</v>
      </c>
      <c r="E380" s="12" t="s">
        <v>24</v>
      </c>
      <c r="F380" s="8">
        <v>-0.24088239022948002</v>
      </c>
      <c r="G380" s="8">
        <v>2.4088239022948001E-3</v>
      </c>
    </row>
    <row r="381" spans="1:7" ht="13">
      <c r="A381" s="12" t="s">
        <v>4</v>
      </c>
      <c r="B381" s="8" t="s">
        <v>262</v>
      </c>
      <c r="C381" s="8">
        <v>2010</v>
      </c>
      <c r="D381" s="12" t="s">
        <v>5</v>
      </c>
      <c r="E381" s="12" t="s">
        <v>24</v>
      </c>
      <c r="F381" s="8">
        <v>-0.226977950713358</v>
      </c>
      <c r="G381" s="8">
        <v>2.2697795071335799E-3</v>
      </c>
    </row>
    <row r="382" spans="1:7" ht="13">
      <c r="A382" s="12" t="s">
        <v>17</v>
      </c>
      <c r="B382" s="8" t="s">
        <v>275</v>
      </c>
      <c r="C382" s="8">
        <v>2011</v>
      </c>
      <c r="D382" s="12" t="s">
        <v>5</v>
      </c>
      <c r="E382" s="12" t="s">
        <v>24</v>
      </c>
      <c r="F382" s="8">
        <v>-0.22586229857504103</v>
      </c>
      <c r="G382" s="8">
        <v>2.2586229857504102E-3</v>
      </c>
    </row>
    <row r="383" spans="1:7" ht="13">
      <c r="A383" s="12" t="s">
        <v>19</v>
      </c>
      <c r="B383" s="8" t="s">
        <v>277</v>
      </c>
      <c r="C383" s="8">
        <v>2015</v>
      </c>
      <c r="D383" s="12" t="s">
        <v>5</v>
      </c>
      <c r="E383" s="12" t="s">
        <v>24</v>
      </c>
      <c r="F383" s="8">
        <v>-0.22118598605207501</v>
      </c>
      <c r="G383" s="8">
        <v>2.2118598605207502E-3</v>
      </c>
    </row>
    <row r="384" spans="1:7" ht="13">
      <c r="A384" s="12" t="s">
        <v>19</v>
      </c>
      <c r="B384" s="8" t="s">
        <v>277</v>
      </c>
      <c r="C384" s="8">
        <v>2016</v>
      </c>
      <c r="D384" s="12" t="s">
        <v>5</v>
      </c>
      <c r="E384" s="12" t="s">
        <v>24</v>
      </c>
      <c r="F384" s="8">
        <v>-0.219946846178842</v>
      </c>
      <c r="G384" s="8">
        <v>2.19946846178842E-3</v>
      </c>
    </row>
    <row r="385" spans="1:7" ht="13">
      <c r="A385" s="12" t="s">
        <v>24</v>
      </c>
      <c r="B385" s="8" t="s">
        <v>282</v>
      </c>
      <c r="C385" s="8">
        <v>2021</v>
      </c>
      <c r="D385" s="12" t="s">
        <v>5</v>
      </c>
      <c r="E385" s="12" t="s">
        <v>24</v>
      </c>
      <c r="F385" s="8">
        <v>-0.20679691959968302</v>
      </c>
      <c r="G385" s="8">
        <v>2.0679691959968301E-3</v>
      </c>
    </row>
    <row r="386" spans="1:7" ht="13">
      <c r="A386" s="12" t="s">
        <v>15</v>
      </c>
      <c r="B386" s="8" t="s">
        <v>273</v>
      </c>
      <c r="C386" s="8">
        <v>2010</v>
      </c>
      <c r="D386" s="12" t="s">
        <v>5</v>
      </c>
      <c r="E386" s="12" t="s">
        <v>24</v>
      </c>
      <c r="F386" s="8">
        <v>-0.19572139400372301</v>
      </c>
      <c r="G386" s="8">
        <v>1.9572139400372301E-3</v>
      </c>
    </row>
    <row r="387" spans="1:7" ht="13">
      <c r="A387" s="12" t="s">
        <v>17</v>
      </c>
      <c r="B387" s="8" t="s">
        <v>275</v>
      </c>
      <c r="C387" s="8">
        <v>2015</v>
      </c>
      <c r="D387" s="12" t="s">
        <v>5</v>
      </c>
      <c r="E387" s="12" t="s">
        <v>24</v>
      </c>
      <c r="F387" s="8">
        <v>-0.17073496065092</v>
      </c>
      <c r="G387" s="8">
        <v>1.7073496065092E-3</v>
      </c>
    </row>
    <row r="388" spans="1:7" ht="13">
      <c r="A388" s="12" t="s">
        <v>35</v>
      </c>
      <c r="B388" s="8" t="s">
        <v>293</v>
      </c>
      <c r="C388" s="8">
        <v>2010</v>
      </c>
      <c r="D388" s="12" t="s">
        <v>5</v>
      </c>
      <c r="E388" s="12" t="s">
        <v>24</v>
      </c>
      <c r="F388" s="8">
        <v>-0.16083254493850502</v>
      </c>
      <c r="G388" s="8">
        <v>1.6083254493850501E-3</v>
      </c>
    </row>
    <row r="389" spans="1:7" ht="13">
      <c r="A389" s="12" t="s">
        <v>19</v>
      </c>
      <c r="B389" s="8" t="s">
        <v>277</v>
      </c>
      <c r="C389" s="8">
        <v>2017</v>
      </c>
      <c r="D389" s="12" t="s">
        <v>5</v>
      </c>
      <c r="E389" s="12" t="s">
        <v>24</v>
      </c>
      <c r="F389" s="8">
        <v>-0.140237234655294</v>
      </c>
      <c r="G389" s="8">
        <v>1.40237234655294E-3</v>
      </c>
    </row>
    <row r="390" spans="1:7" ht="13">
      <c r="A390" s="12" t="s">
        <v>11</v>
      </c>
      <c r="B390" s="8" t="s">
        <v>269</v>
      </c>
      <c r="C390" s="8">
        <v>2018</v>
      </c>
      <c r="D390" s="12" t="s">
        <v>5</v>
      </c>
      <c r="E390" s="12" t="s">
        <v>24</v>
      </c>
      <c r="F390" s="8">
        <v>-0.135685210312086</v>
      </c>
      <c r="G390" s="8">
        <v>1.3568521031208599E-3</v>
      </c>
    </row>
    <row r="391" spans="1:7" ht="13">
      <c r="A391" s="12" t="s">
        <v>20</v>
      </c>
      <c r="B391" s="8" t="s">
        <v>278</v>
      </c>
      <c r="C391" s="8">
        <v>2014</v>
      </c>
      <c r="D391" s="12" t="s">
        <v>5</v>
      </c>
      <c r="E391" s="12" t="s">
        <v>24</v>
      </c>
      <c r="F391" s="8">
        <v>-0.124547101449279</v>
      </c>
      <c r="G391" s="8">
        <v>1.2454710144927899E-3</v>
      </c>
    </row>
    <row r="392" spans="1:7" ht="13">
      <c r="A392" s="12" t="s">
        <v>25</v>
      </c>
      <c r="B392" s="8" t="s">
        <v>283</v>
      </c>
      <c r="C392" s="8">
        <v>2021</v>
      </c>
      <c r="D392" s="12" t="s">
        <v>5</v>
      </c>
      <c r="E392" s="12" t="s">
        <v>24</v>
      </c>
      <c r="F392" s="8">
        <v>-7.4141197792243499E-2</v>
      </c>
      <c r="G392" s="8">
        <v>7.4141197792243496E-4</v>
      </c>
    </row>
    <row r="393" spans="1:7" ht="13">
      <c r="A393" s="12" t="s">
        <v>13</v>
      </c>
      <c r="B393" s="8" t="s">
        <v>271</v>
      </c>
      <c r="C393" s="8">
        <v>2010</v>
      </c>
      <c r="D393" s="12" t="s">
        <v>5</v>
      </c>
      <c r="E393" s="12" t="s">
        <v>24</v>
      </c>
      <c r="F393" s="8">
        <v>-7.0704690077771901E-2</v>
      </c>
      <c r="G393" s="8">
        <v>7.0704690077771904E-4</v>
      </c>
    </row>
    <row r="394" spans="1:7" ht="13">
      <c r="A394" s="12" t="s">
        <v>35</v>
      </c>
      <c r="B394" s="8" t="s">
        <v>293</v>
      </c>
      <c r="C394" s="8">
        <v>2014</v>
      </c>
      <c r="D394" s="12" t="s">
        <v>5</v>
      </c>
      <c r="E394" s="12" t="s">
        <v>24</v>
      </c>
      <c r="F394" s="8">
        <v>-5.3439357017648306E-2</v>
      </c>
      <c r="G394" s="8">
        <v>5.3439357017648305E-4</v>
      </c>
    </row>
    <row r="395" spans="1:7" ht="13">
      <c r="A395" s="12" t="s">
        <v>25</v>
      </c>
      <c r="B395" s="8" t="s">
        <v>283</v>
      </c>
      <c r="C395" s="8">
        <v>2018</v>
      </c>
      <c r="D395" s="12" t="s">
        <v>5</v>
      </c>
      <c r="E395" s="12" t="s">
        <v>24</v>
      </c>
      <c r="F395" s="8">
        <v>-2.3988211507486298E-2</v>
      </c>
      <c r="G395" s="8">
        <v>2.3988211507486299E-4</v>
      </c>
    </row>
    <row r="396" spans="1:7" ht="13">
      <c r="A396" s="12" t="s">
        <v>27</v>
      </c>
      <c r="B396" s="8" t="s">
        <v>285</v>
      </c>
      <c r="C396" s="8">
        <v>2015</v>
      </c>
      <c r="D396" s="12" t="s">
        <v>5</v>
      </c>
      <c r="E396" s="12" t="s">
        <v>24</v>
      </c>
      <c r="F396" s="8">
        <v>-1.2775396908359899E-2</v>
      </c>
      <c r="G396" s="8">
        <v>1.2775396908359899E-4</v>
      </c>
    </row>
    <row r="397" spans="1:7" ht="13">
      <c r="A397" s="12" t="s">
        <v>11</v>
      </c>
      <c r="B397" s="8" t="s">
        <v>269</v>
      </c>
      <c r="C397" s="8">
        <v>2020</v>
      </c>
      <c r="D397" s="12" t="s">
        <v>5</v>
      </c>
      <c r="E397" s="12" t="s">
        <v>24</v>
      </c>
      <c r="F397" s="8">
        <v>-3.1563663910105801E-3</v>
      </c>
      <c r="G397" s="8">
        <v>3.1563663910105802E-5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199"/>
  <sheetViews>
    <sheetView workbookViewId="0"/>
  </sheetViews>
  <sheetFormatPr baseColWidth="10" defaultColWidth="14.5" defaultRowHeight="15.75" customHeight="1"/>
  <cols>
    <col min="6" max="6" width="15.83203125" customWidth="1"/>
  </cols>
  <sheetData>
    <row r="1" spans="1:7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7">
      <c r="A2" s="3" t="s">
        <v>3</v>
      </c>
      <c r="B2" s="1" t="s">
        <v>261</v>
      </c>
      <c r="C2" s="8">
        <v>2020</v>
      </c>
      <c r="D2" s="12" t="s">
        <v>5</v>
      </c>
      <c r="E2" s="8">
        <v>22</v>
      </c>
      <c r="F2" s="26">
        <v>76.945529999999991</v>
      </c>
    </row>
    <row r="3" spans="1:7">
      <c r="A3" s="3" t="s">
        <v>4</v>
      </c>
      <c r="B3" s="1" t="s">
        <v>262</v>
      </c>
      <c r="C3" s="8">
        <v>2020</v>
      </c>
      <c r="D3" s="12" t="s">
        <v>5</v>
      </c>
      <c r="E3" s="8">
        <v>22</v>
      </c>
      <c r="F3" s="26">
        <v>79.904499999999999</v>
      </c>
      <c r="G3" s="23"/>
    </row>
    <row r="4" spans="1:7">
      <c r="A4" s="1" t="s">
        <v>5</v>
      </c>
      <c r="B4" s="1" t="s">
        <v>263</v>
      </c>
      <c r="C4" s="8">
        <v>2020</v>
      </c>
      <c r="D4" s="12" t="s">
        <v>5</v>
      </c>
      <c r="E4" s="8">
        <v>22</v>
      </c>
      <c r="F4" s="26">
        <v>85.862300000000005</v>
      </c>
      <c r="G4" s="23"/>
    </row>
    <row r="5" spans="1:7">
      <c r="A5" s="1" t="s">
        <v>6</v>
      </c>
      <c r="B5" s="1" t="s">
        <v>264</v>
      </c>
      <c r="C5" s="8">
        <v>2020</v>
      </c>
      <c r="D5" s="12" t="s">
        <v>5</v>
      </c>
      <c r="E5" s="8">
        <v>22</v>
      </c>
      <c r="F5" s="26">
        <v>87.111499999999992</v>
      </c>
      <c r="G5" s="23"/>
    </row>
    <row r="6" spans="1:7">
      <c r="A6" s="1" t="s">
        <v>7</v>
      </c>
      <c r="B6" s="1" t="s">
        <v>265</v>
      </c>
      <c r="C6" s="8">
        <v>2020</v>
      </c>
      <c r="D6" s="12" t="s">
        <v>5</v>
      </c>
      <c r="E6" s="8">
        <v>22</v>
      </c>
      <c r="F6" s="26">
        <v>72.319100000000006</v>
      </c>
      <c r="G6" s="23"/>
    </row>
    <row r="7" spans="1:7">
      <c r="A7" s="1" t="s">
        <v>8</v>
      </c>
      <c r="B7" s="1" t="s">
        <v>266</v>
      </c>
      <c r="C7" s="8">
        <v>2020</v>
      </c>
      <c r="D7" s="12" t="s">
        <v>5</v>
      </c>
      <c r="E7" s="8">
        <v>22</v>
      </c>
      <c r="F7" s="26">
        <v>79.886300000000006</v>
      </c>
      <c r="G7" s="23"/>
    </row>
    <row r="8" spans="1:7">
      <c r="A8" s="1" t="s">
        <v>9</v>
      </c>
      <c r="B8" s="1" t="s">
        <v>267</v>
      </c>
      <c r="C8" s="8">
        <v>2020</v>
      </c>
      <c r="D8" s="12" t="s">
        <v>5</v>
      </c>
      <c r="E8" s="8">
        <v>22</v>
      </c>
      <c r="F8" s="26">
        <v>84.529799999999994</v>
      </c>
      <c r="G8" s="23"/>
    </row>
    <row r="9" spans="1:7">
      <c r="A9" s="1" t="s">
        <v>10</v>
      </c>
      <c r="B9" s="1" t="s">
        <v>268</v>
      </c>
      <c r="C9" s="8">
        <v>2020</v>
      </c>
      <c r="D9" s="12" t="s">
        <v>5</v>
      </c>
      <c r="E9" s="8">
        <v>22</v>
      </c>
      <c r="F9" s="26">
        <v>58.638400000000004</v>
      </c>
      <c r="G9" s="23"/>
    </row>
    <row r="10" spans="1:7">
      <c r="A10" s="1" t="s">
        <v>11</v>
      </c>
      <c r="B10" s="1" t="s">
        <v>269</v>
      </c>
      <c r="C10" s="8">
        <v>2020</v>
      </c>
      <c r="D10" s="12" t="s">
        <v>5</v>
      </c>
      <c r="E10" s="8">
        <v>22</v>
      </c>
      <c r="F10" s="26">
        <v>82.744799999999998</v>
      </c>
      <c r="G10" s="23"/>
    </row>
    <row r="11" spans="1:7">
      <c r="A11" s="1" t="s">
        <v>12</v>
      </c>
      <c r="B11" s="1" t="s">
        <v>270</v>
      </c>
      <c r="C11" s="8">
        <v>2020</v>
      </c>
      <c r="D11" s="12" t="s">
        <v>5</v>
      </c>
      <c r="E11" s="8">
        <v>22</v>
      </c>
      <c r="F11" s="26">
        <v>85.301000000000002</v>
      </c>
      <c r="G11" s="23"/>
    </row>
    <row r="12" spans="1:7">
      <c r="A12" s="1" t="s">
        <v>13</v>
      </c>
      <c r="B12" s="1" t="s">
        <v>271</v>
      </c>
      <c r="C12" s="8">
        <v>2020</v>
      </c>
      <c r="D12" s="12" t="s">
        <v>5</v>
      </c>
      <c r="E12" s="8">
        <v>22</v>
      </c>
      <c r="F12" s="26">
        <v>77.790300000000002</v>
      </c>
      <c r="G12" s="23"/>
    </row>
    <row r="13" spans="1:7">
      <c r="A13" s="1" t="s">
        <v>14</v>
      </c>
      <c r="B13" s="1" t="s">
        <v>272</v>
      </c>
      <c r="C13" s="8">
        <v>2020</v>
      </c>
      <c r="D13" s="12" t="s">
        <v>5</v>
      </c>
      <c r="E13" s="8">
        <v>22</v>
      </c>
      <c r="F13" s="26">
        <v>72.877300000000005</v>
      </c>
      <c r="G13" s="23"/>
    </row>
    <row r="14" spans="1:7">
      <c r="A14" s="1" t="s">
        <v>15</v>
      </c>
      <c r="B14" s="1" t="s">
        <v>273</v>
      </c>
      <c r="C14" s="8">
        <v>2020</v>
      </c>
      <c r="D14" s="12" t="s">
        <v>5</v>
      </c>
      <c r="E14" s="8">
        <v>22</v>
      </c>
      <c r="F14" s="26">
        <v>66.458600000000004</v>
      </c>
      <c r="G14" s="23"/>
    </row>
    <row r="15" spans="1:7">
      <c r="A15" s="1" t="s">
        <v>16</v>
      </c>
      <c r="B15" s="1" t="s">
        <v>274</v>
      </c>
      <c r="C15" s="8">
        <v>2020</v>
      </c>
      <c r="D15" s="12" t="s">
        <v>5</v>
      </c>
      <c r="E15" s="8">
        <v>22</v>
      </c>
      <c r="F15" s="26">
        <v>74.711200000000005</v>
      </c>
      <c r="G15" s="23"/>
    </row>
    <row r="16" spans="1:7">
      <c r="A16" s="1" t="s">
        <v>17</v>
      </c>
      <c r="B16" s="1" t="s">
        <v>275</v>
      </c>
      <c r="C16" s="8">
        <v>2020</v>
      </c>
      <c r="D16" s="12" t="s">
        <v>5</v>
      </c>
      <c r="E16" s="8">
        <v>22</v>
      </c>
      <c r="F16" s="26">
        <v>80.005899999999997</v>
      </c>
      <c r="G16" s="23"/>
    </row>
    <row r="17" spans="1:7">
      <c r="A17" s="1" t="s">
        <v>18</v>
      </c>
      <c r="B17" s="1" t="s">
        <v>276</v>
      </c>
      <c r="C17" s="8">
        <v>2020</v>
      </c>
      <c r="D17" s="12" t="s">
        <v>5</v>
      </c>
      <c r="E17" s="8">
        <v>22</v>
      </c>
      <c r="F17" s="26">
        <v>81.412700000000001</v>
      </c>
      <c r="G17" s="23"/>
    </row>
    <row r="18" spans="1:7">
      <c r="A18" s="1" t="s">
        <v>19</v>
      </c>
      <c r="B18" s="1" t="s">
        <v>277</v>
      </c>
      <c r="C18" s="8">
        <v>2020</v>
      </c>
      <c r="D18" s="12" t="s">
        <v>5</v>
      </c>
      <c r="E18" s="8">
        <v>22</v>
      </c>
      <c r="F18" s="26">
        <v>71.865700000000004</v>
      </c>
      <c r="G18" s="23"/>
    </row>
    <row r="19" spans="1:7">
      <c r="A19" s="1" t="s">
        <v>20</v>
      </c>
      <c r="B19" s="1" t="s">
        <v>278</v>
      </c>
      <c r="C19" s="8">
        <v>2020</v>
      </c>
      <c r="D19" s="12" t="s">
        <v>5</v>
      </c>
      <c r="E19" s="8">
        <v>22</v>
      </c>
      <c r="F19" s="26">
        <v>77.086399999999998</v>
      </c>
      <c r="G19" s="23"/>
    </row>
    <row r="20" spans="1:7">
      <c r="A20" s="1" t="s">
        <v>21</v>
      </c>
      <c r="B20" s="1" t="s">
        <v>279</v>
      </c>
      <c r="C20" s="8">
        <v>2020</v>
      </c>
      <c r="D20" s="12" t="s">
        <v>5</v>
      </c>
      <c r="E20" s="8">
        <v>22</v>
      </c>
      <c r="F20" s="26">
        <v>75.792099999999991</v>
      </c>
      <c r="G20" s="23"/>
    </row>
    <row r="21" spans="1:7">
      <c r="A21" s="1" t="s">
        <v>22</v>
      </c>
      <c r="B21" s="1" t="s">
        <v>280</v>
      </c>
      <c r="C21" s="8">
        <v>2020</v>
      </c>
      <c r="D21" s="12" t="s">
        <v>5</v>
      </c>
      <c r="E21" s="8">
        <v>22</v>
      </c>
      <c r="F21" s="26">
        <v>85.334600000000009</v>
      </c>
      <c r="G21" s="23"/>
    </row>
    <row r="22" spans="1:7">
      <c r="A22" s="1" t="s">
        <v>23</v>
      </c>
      <c r="B22" s="1" t="s">
        <v>281</v>
      </c>
      <c r="C22" s="8">
        <v>2020</v>
      </c>
      <c r="D22" s="12" t="s">
        <v>5</v>
      </c>
      <c r="E22" s="8">
        <v>22</v>
      </c>
      <c r="F22" s="26">
        <v>63.023399999999995</v>
      </c>
      <c r="G22" s="23"/>
    </row>
    <row r="23" spans="1:7">
      <c r="A23" s="1" t="s">
        <v>24</v>
      </c>
      <c r="B23" s="1" t="s">
        <v>282</v>
      </c>
      <c r="C23" s="8">
        <v>2020</v>
      </c>
      <c r="D23" s="12" t="s">
        <v>5</v>
      </c>
      <c r="E23" s="8">
        <v>22</v>
      </c>
      <c r="F23" s="26">
        <v>70.712299999999999</v>
      </c>
      <c r="G23" s="23"/>
    </row>
    <row r="24" spans="1:7">
      <c r="A24" s="1" t="s">
        <v>25</v>
      </c>
      <c r="B24" s="1" t="s">
        <v>283</v>
      </c>
      <c r="C24" s="8">
        <v>2020</v>
      </c>
      <c r="D24" s="12" t="s">
        <v>5</v>
      </c>
      <c r="E24" s="8">
        <v>22</v>
      </c>
      <c r="F24" s="26">
        <v>81.097300000000004</v>
      </c>
      <c r="G24" s="23"/>
    </row>
    <row r="25" spans="1:7">
      <c r="A25" s="1" t="s">
        <v>26</v>
      </c>
      <c r="B25" s="1" t="s">
        <v>284</v>
      </c>
      <c r="C25" s="8">
        <v>2020</v>
      </c>
      <c r="D25" s="12" t="s">
        <v>5</v>
      </c>
      <c r="E25" s="8">
        <v>22</v>
      </c>
      <c r="F25" s="26">
        <v>78.520299999999992</v>
      </c>
      <c r="G25" s="23"/>
    </row>
    <row r="26" spans="1:7">
      <c r="A26" s="1" t="s">
        <v>27</v>
      </c>
      <c r="B26" s="1" t="s">
        <v>285</v>
      </c>
      <c r="C26" s="8">
        <v>2020</v>
      </c>
      <c r="D26" s="12" t="s">
        <v>5</v>
      </c>
      <c r="E26" s="8">
        <v>22</v>
      </c>
      <c r="F26" s="26">
        <v>69.989400000000003</v>
      </c>
      <c r="G26" s="23"/>
    </row>
    <row r="27" spans="1:7">
      <c r="A27" s="1" t="s">
        <v>28</v>
      </c>
      <c r="B27" s="1" t="s">
        <v>286</v>
      </c>
      <c r="C27" s="8">
        <v>2020</v>
      </c>
      <c r="D27" s="12" t="s">
        <v>5</v>
      </c>
      <c r="E27" s="8">
        <v>22</v>
      </c>
      <c r="F27" s="26">
        <v>83.599400000000003</v>
      </c>
      <c r="G27" s="23"/>
    </row>
    <row r="28" spans="1:7">
      <c r="A28" s="1" t="s">
        <v>29</v>
      </c>
      <c r="B28" s="1" t="s">
        <v>287</v>
      </c>
      <c r="C28" s="8">
        <v>2020</v>
      </c>
      <c r="D28" s="12" t="s">
        <v>5</v>
      </c>
      <c r="E28" s="8">
        <v>22</v>
      </c>
      <c r="F28" s="26">
        <v>89.136700000000005</v>
      </c>
      <c r="G28" s="23"/>
    </row>
    <row r="29" spans="1:7">
      <c r="A29" s="1" t="s">
        <v>30</v>
      </c>
      <c r="B29" s="1" t="s">
        <v>288</v>
      </c>
      <c r="C29" s="8">
        <v>2020</v>
      </c>
      <c r="D29" s="12" t="s">
        <v>5</v>
      </c>
      <c r="E29" s="8">
        <v>22</v>
      </c>
      <c r="F29" s="26">
        <v>75.074100000000001</v>
      </c>
      <c r="G29" s="23"/>
    </row>
    <row r="30" spans="1:7">
      <c r="A30" s="1" t="s">
        <v>31</v>
      </c>
      <c r="B30" s="1" t="s">
        <v>289</v>
      </c>
      <c r="C30" s="8">
        <v>2020</v>
      </c>
      <c r="D30" s="12" t="s">
        <v>5</v>
      </c>
      <c r="E30" s="8">
        <v>22</v>
      </c>
      <c r="F30" s="26">
        <v>81.554000000000002</v>
      </c>
      <c r="G30" s="23"/>
    </row>
    <row r="31" spans="1:7">
      <c r="A31" s="1" t="s">
        <v>32</v>
      </c>
      <c r="B31" s="1" t="s">
        <v>290</v>
      </c>
      <c r="C31" s="8">
        <v>2020</v>
      </c>
      <c r="D31" s="12" t="s">
        <v>5</v>
      </c>
      <c r="E31" s="8">
        <v>22</v>
      </c>
      <c r="F31" s="26">
        <v>76.064499999999995</v>
      </c>
      <c r="G31" s="23"/>
    </row>
    <row r="32" spans="1:7">
      <c r="A32" s="1" t="s">
        <v>33</v>
      </c>
      <c r="B32" s="1" t="s">
        <v>291</v>
      </c>
      <c r="C32" s="8">
        <v>2020</v>
      </c>
      <c r="D32" s="12" t="s">
        <v>5</v>
      </c>
      <c r="E32" s="8">
        <v>22</v>
      </c>
      <c r="F32" s="26">
        <v>68.0869</v>
      </c>
      <c r="G32" s="23"/>
    </row>
    <row r="33" spans="1:7">
      <c r="A33" s="1" t="s">
        <v>34</v>
      </c>
      <c r="B33" s="1" t="s">
        <v>292</v>
      </c>
      <c r="C33" s="8">
        <v>2020</v>
      </c>
      <c r="D33" s="12" t="s">
        <v>5</v>
      </c>
      <c r="E33" s="8">
        <v>22</v>
      </c>
      <c r="F33" s="26">
        <v>77.289200000000008</v>
      </c>
      <c r="G33" s="23"/>
    </row>
    <row r="34" spans="1:7">
      <c r="A34" s="1" t="s">
        <v>35</v>
      </c>
      <c r="B34" s="1" t="s">
        <v>293</v>
      </c>
      <c r="C34" s="8">
        <v>2020</v>
      </c>
      <c r="D34" s="12" t="s">
        <v>5</v>
      </c>
      <c r="E34" s="8">
        <v>22</v>
      </c>
      <c r="F34" s="26">
        <v>71.289999999999992</v>
      </c>
      <c r="G34" s="23"/>
    </row>
    <row r="35" spans="1:7">
      <c r="A35" s="3" t="s">
        <v>3</v>
      </c>
      <c r="B35" s="1" t="s">
        <v>261</v>
      </c>
      <c r="C35" s="8">
        <v>2019</v>
      </c>
      <c r="D35" s="12" t="s">
        <v>5</v>
      </c>
      <c r="E35" s="8">
        <v>22</v>
      </c>
      <c r="F35" s="26">
        <v>74.503609999999995</v>
      </c>
    </row>
    <row r="36" spans="1:7">
      <c r="A36" s="3" t="s">
        <v>4</v>
      </c>
      <c r="B36" s="1" t="s">
        <v>262</v>
      </c>
      <c r="C36" s="8">
        <v>2019</v>
      </c>
      <c r="D36" s="12" t="s">
        <v>5</v>
      </c>
      <c r="E36" s="8">
        <v>22</v>
      </c>
      <c r="F36" s="23">
        <v>79.823400000000007</v>
      </c>
    </row>
    <row r="37" spans="1:7">
      <c r="A37" s="1" t="s">
        <v>5</v>
      </c>
      <c r="B37" s="1" t="s">
        <v>263</v>
      </c>
      <c r="C37" s="8">
        <v>2019</v>
      </c>
      <c r="D37" s="12" t="s">
        <v>5</v>
      </c>
      <c r="E37" s="8">
        <v>22</v>
      </c>
      <c r="F37" s="23">
        <v>85.108599999999996</v>
      </c>
    </row>
    <row r="38" spans="1:7">
      <c r="A38" s="1" t="s">
        <v>6</v>
      </c>
      <c r="B38" s="1" t="s">
        <v>264</v>
      </c>
      <c r="C38" s="8">
        <v>2019</v>
      </c>
      <c r="D38" s="12" t="s">
        <v>5</v>
      </c>
      <c r="E38" s="8">
        <v>22</v>
      </c>
      <c r="F38" s="23">
        <v>82.916799999999995</v>
      </c>
    </row>
    <row r="39" spans="1:7">
      <c r="A39" s="1" t="s">
        <v>7</v>
      </c>
      <c r="B39" s="1" t="s">
        <v>265</v>
      </c>
      <c r="C39" s="8">
        <v>2019</v>
      </c>
      <c r="D39" s="12" t="s">
        <v>5</v>
      </c>
      <c r="E39" s="8">
        <v>22</v>
      </c>
      <c r="F39" s="23">
        <v>72.799300000000002</v>
      </c>
    </row>
    <row r="40" spans="1:7">
      <c r="A40" s="1" t="s">
        <v>8</v>
      </c>
      <c r="B40" s="1" t="s">
        <v>266</v>
      </c>
      <c r="C40" s="8">
        <v>2019</v>
      </c>
      <c r="D40" s="12" t="s">
        <v>5</v>
      </c>
      <c r="E40" s="8">
        <v>22</v>
      </c>
      <c r="F40" s="23">
        <v>77.508299999999991</v>
      </c>
    </row>
    <row r="41" spans="1:7">
      <c r="A41" s="1" t="s">
        <v>9</v>
      </c>
      <c r="B41" s="1" t="s">
        <v>267</v>
      </c>
      <c r="C41" s="8">
        <v>2019</v>
      </c>
      <c r="D41" s="12" t="s">
        <v>5</v>
      </c>
      <c r="E41" s="8">
        <v>22</v>
      </c>
      <c r="F41" s="23">
        <v>79.290000000000006</v>
      </c>
    </row>
    <row r="42" spans="1:7">
      <c r="A42" s="1" t="s">
        <v>10</v>
      </c>
      <c r="B42" s="1" t="s">
        <v>268</v>
      </c>
      <c r="C42" s="8">
        <v>2019</v>
      </c>
      <c r="D42" s="12" t="s">
        <v>5</v>
      </c>
      <c r="E42" s="8">
        <v>22</v>
      </c>
      <c r="F42" s="23">
        <v>59.477000000000004</v>
      </c>
    </row>
    <row r="43" spans="1:7">
      <c r="A43" s="1" t="s">
        <v>11</v>
      </c>
      <c r="B43" s="1" t="s">
        <v>269</v>
      </c>
      <c r="C43" s="8">
        <v>2019</v>
      </c>
      <c r="D43" s="12" t="s">
        <v>5</v>
      </c>
      <c r="E43" s="8">
        <v>22</v>
      </c>
      <c r="F43" s="23">
        <v>78.327500000000001</v>
      </c>
    </row>
    <row r="44" spans="1:7">
      <c r="A44" s="1" t="s">
        <v>12</v>
      </c>
      <c r="B44" s="1" t="s">
        <v>270</v>
      </c>
      <c r="C44" s="8">
        <v>2019</v>
      </c>
      <c r="D44" s="12" t="s">
        <v>5</v>
      </c>
      <c r="E44" s="8">
        <v>22</v>
      </c>
      <c r="F44" s="23">
        <v>81.867000000000004</v>
      </c>
    </row>
    <row r="45" spans="1:7">
      <c r="A45" s="1" t="s">
        <v>13</v>
      </c>
      <c r="B45" s="1" t="s">
        <v>271</v>
      </c>
      <c r="C45" s="8">
        <v>2019</v>
      </c>
      <c r="D45" s="12" t="s">
        <v>5</v>
      </c>
      <c r="E45" s="8">
        <v>22</v>
      </c>
      <c r="F45" s="23">
        <v>75.655000000000001</v>
      </c>
    </row>
    <row r="46" spans="1:7">
      <c r="A46" s="1" t="s">
        <v>14</v>
      </c>
      <c r="B46" s="1" t="s">
        <v>272</v>
      </c>
      <c r="C46" s="8">
        <v>2019</v>
      </c>
      <c r="D46" s="12" t="s">
        <v>5</v>
      </c>
      <c r="E46" s="8">
        <v>22</v>
      </c>
      <c r="F46" s="23">
        <v>70.242899999999992</v>
      </c>
    </row>
    <row r="47" spans="1:7">
      <c r="A47" s="1" t="s">
        <v>15</v>
      </c>
      <c r="B47" s="1" t="s">
        <v>273</v>
      </c>
      <c r="C47" s="8">
        <v>2019</v>
      </c>
      <c r="D47" s="12" t="s">
        <v>5</v>
      </c>
      <c r="E47" s="8">
        <v>22</v>
      </c>
      <c r="F47" s="23">
        <v>60.489000000000004</v>
      </c>
    </row>
    <row r="48" spans="1:7">
      <c r="A48" s="1" t="s">
        <v>16</v>
      </c>
      <c r="B48" s="1" t="s">
        <v>274</v>
      </c>
      <c r="C48" s="8">
        <v>2019</v>
      </c>
      <c r="D48" s="12" t="s">
        <v>5</v>
      </c>
      <c r="E48" s="8">
        <v>22</v>
      </c>
      <c r="F48" s="23">
        <v>68.079300000000003</v>
      </c>
    </row>
    <row r="49" spans="1:6">
      <c r="A49" s="1" t="s">
        <v>17</v>
      </c>
      <c r="B49" s="1" t="s">
        <v>275</v>
      </c>
      <c r="C49" s="8">
        <v>2019</v>
      </c>
      <c r="D49" s="12" t="s">
        <v>5</v>
      </c>
      <c r="E49" s="8">
        <v>22</v>
      </c>
      <c r="F49" s="23">
        <v>82.174400000000006</v>
      </c>
    </row>
    <row r="50" spans="1:6">
      <c r="A50" s="1" t="s">
        <v>18</v>
      </c>
      <c r="B50" s="1" t="s">
        <v>276</v>
      </c>
      <c r="C50" s="8">
        <v>2019</v>
      </c>
      <c r="D50" s="12" t="s">
        <v>5</v>
      </c>
      <c r="E50" s="8">
        <v>22</v>
      </c>
      <c r="F50" s="23">
        <v>75.116100000000003</v>
      </c>
    </row>
    <row r="51" spans="1:6">
      <c r="A51" s="1" t="s">
        <v>19</v>
      </c>
      <c r="B51" s="1" t="s">
        <v>277</v>
      </c>
      <c r="C51" s="8">
        <v>2019</v>
      </c>
      <c r="D51" s="12" t="s">
        <v>5</v>
      </c>
      <c r="E51" s="8">
        <v>22</v>
      </c>
      <c r="F51" s="23">
        <v>72.695499999999996</v>
      </c>
    </row>
    <row r="52" spans="1:6">
      <c r="A52" s="1" t="s">
        <v>20</v>
      </c>
      <c r="B52" s="1" t="s">
        <v>278</v>
      </c>
      <c r="C52" s="8">
        <v>2019</v>
      </c>
      <c r="D52" s="12" t="s">
        <v>5</v>
      </c>
      <c r="E52" s="8">
        <v>22</v>
      </c>
      <c r="F52" s="23">
        <v>77.772800000000004</v>
      </c>
    </row>
    <row r="53" spans="1:6">
      <c r="A53" s="1" t="s">
        <v>21</v>
      </c>
      <c r="B53" s="1" t="s">
        <v>279</v>
      </c>
      <c r="C53" s="8">
        <v>2019</v>
      </c>
      <c r="D53" s="12" t="s">
        <v>5</v>
      </c>
      <c r="E53" s="8">
        <v>22</v>
      </c>
      <c r="F53" s="23">
        <v>73.000900000000001</v>
      </c>
    </row>
    <row r="54" spans="1:6">
      <c r="A54" s="1" t="s">
        <v>22</v>
      </c>
      <c r="B54" s="1" t="s">
        <v>280</v>
      </c>
      <c r="C54" s="8">
        <v>2019</v>
      </c>
      <c r="D54" s="12" t="s">
        <v>5</v>
      </c>
      <c r="E54" s="8">
        <v>22</v>
      </c>
      <c r="F54" s="23">
        <v>83.110799999999998</v>
      </c>
    </row>
    <row r="55" spans="1:6">
      <c r="A55" s="1" t="s">
        <v>23</v>
      </c>
      <c r="B55" s="1" t="s">
        <v>281</v>
      </c>
      <c r="C55" s="8">
        <v>2019</v>
      </c>
      <c r="D55" s="12" t="s">
        <v>5</v>
      </c>
      <c r="E55" s="8">
        <v>22</v>
      </c>
      <c r="F55" s="23">
        <v>61.787199999999999</v>
      </c>
    </row>
    <row r="56" spans="1:6">
      <c r="A56" s="1" t="s">
        <v>24</v>
      </c>
      <c r="B56" s="1" t="s">
        <v>282</v>
      </c>
      <c r="C56" s="8">
        <v>2019</v>
      </c>
      <c r="D56" s="12" t="s">
        <v>5</v>
      </c>
      <c r="E56" s="8">
        <v>22</v>
      </c>
      <c r="F56" s="23">
        <v>67.665300000000002</v>
      </c>
    </row>
    <row r="57" spans="1:6">
      <c r="A57" s="1" t="s">
        <v>25</v>
      </c>
      <c r="B57" s="1" t="s">
        <v>283</v>
      </c>
      <c r="C57" s="8">
        <v>2019</v>
      </c>
      <c r="D57" s="12" t="s">
        <v>5</v>
      </c>
      <c r="E57" s="8">
        <v>22</v>
      </c>
      <c r="F57" s="23">
        <v>75.683900000000008</v>
      </c>
    </row>
    <row r="58" spans="1:6">
      <c r="A58" s="1" t="s">
        <v>26</v>
      </c>
      <c r="B58" s="1" t="s">
        <v>284</v>
      </c>
      <c r="C58" s="8">
        <v>2019</v>
      </c>
      <c r="D58" s="12" t="s">
        <v>5</v>
      </c>
      <c r="E58" s="8">
        <v>22</v>
      </c>
      <c r="F58" s="23">
        <v>81.983399999999989</v>
      </c>
    </row>
    <row r="59" spans="1:6">
      <c r="A59" s="1" t="s">
        <v>27</v>
      </c>
      <c r="B59" s="1" t="s">
        <v>285</v>
      </c>
      <c r="C59" s="8">
        <v>2019</v>
      </c>
      <c r="D59" s="12" t="s">
        <v>5</v>
      </c>
      <c r="E59" s="8">
        <v>22</v>
      </c>
      <c r="F59" s="23">
        <v>67.623400000000004</v>
      </c>
    </row>
    <row r="60" spans="1:6">
      <c r="A60" s="1" t="s">
        <v>28</v>
      </c>
      <c r="B60" s="1" t="s">
        <v>286</v>
      </c>
      <c r="C60" s="8">
        <v>2019</v>
      </c>
      <c r="D60" s="12" t="s">
        <v>5</v>
      </c>
      <c r="E60" s="8">
        <v>22</v>
      </c>
      <c r="F60" s="23">
        <v>81.924399999999991</v>
      </c>
    </row>
    <row r="61" spans="1:6">
      <c r="A61" s="1" t="s">
        <v>29</v>
      </c>
      <c r="B61" s="1" t="s">
        <v>287</v>
      </c>
      <c r="C61" s="8">
        <v>2019</v>
      </c>
      <c r="D61" s="12" t="s">
        <v>5</v>
      </c>
      <c r="E61" s="8">
        <v>22</v>
      </c>
      <c r="F61" s="23">
        <v>89.825900000000004</v>
      </c>
    </row>
    <row r="62" spans="1:6">
      <c r="A62" s="1" t="s">
        <v>30</v>
      </c>
      <c r="B62" s="1" t="s">
        <v>288</v>
      </c>
      <c r="C62" s="8">
        <v>2019</v>
      </c>
      <c r="D62" s="12" t="s">
        <v>5</v>
      </c>
      <c r="E62" s="8">
        <v>22</v>
      </c>
      <c r="F62" s="23">
        <v>71.759100000000004</v>
      </c>
    </row>
    <row r="63" spans="1:6">
      <c r="A63" s="1" t="s">
        <v>31</v>
      </c>
      <c r="B63" s="1" t="s">
        <v>289</v>
      </c>
      <c r="C63" s="8">
        <v>2019</v>
      </c>
      <c r="D63" s="12" t="s">
        <v>5</v>
      </c>
      <c r="E63" s="8">
        <v>22</v>
      </c>
      <c r="F63" s="23">
        <v>80.405599999999993</v>
      </c>
    </row>
    <row r="64" spans="1:6">
      <c r="A64" s="1" t="s">
        <v>32</v>
      </c>
      <c r="B64" s="1" t="s">
        <v>290</v>
      </c>
      <c r="C64" s="8">
        <v>2019</v>
      </c>
      <c r="D64" s="12" t="s">
        <v>5</v>
      </c>
      <c r="E64" s="8">
        <v>22</v>
      </c>
      <c r="F64" s="23">
        <v>71.816599999999994</v>
      </c>
    </row>
    <row r="65" spans="1:6">
      <c r="A65" s="1" t="s">
        <v>33</v>
      </c>
      <c r="B65" s="1" t="s">
        <v>291</v>
      </c>
      <c r="C65" s="8">
        <v>2019</v>
      </c>
      <c r="D65" s="12" t="s">
        <v>5</v>
      </c>
      <c r="E65" s="8">
        <v>22</v>
      </c>
      <c r="F65" s="23">
        <v>65.924999999999997</v>
      </c>
    </row>
    <row r="66" spans="1:6">
      <c r="A66" s="1" t="s">
        <v>34</v>
      </c>
      <c r="B66" s="1" t="s">
        <v>292</v>
      </c>
      <c r="C66" s="8">
        <v>2019</v>
      </c>
      <c r="D66" s="12" t="s">
        <v>5</v>
      </c>
      <c r="E66" s="8">
        <v>22</v>
      </c>
      <c r="F66" s="23">
        <v>79.301699999999997</v>
      </c>
    </row>
    <row r="67" spans="1:6">
      <c r="A67" s="1" t="s">
        <v>35</v>
      </c>
      <c r="B67" s="1" t="s">
        <v>293</v>
      </c>
      <c r="C67" s="8">
        <v>2019</v>
      </c>
      <c r="D67" s="12" t="s">
        <v>5</v>
      </c>
      <c r="E67" s="8">
        <v>22</v>
      </c>
      <c r="F67" s="23">
        <v>67.400800000000004</v>
      </c>
    </row>
    <row r="68" spans="1:6">
      <c r="A68" s="3" t="s">
        <v>3</v>
      </c>
      <c r="B68" s="1" t="s">
        <v>261</v>
      </c>
      <c r="C68" s="8">
        <v>2018</v>
      </c>
      <c r="D68" s="12" t="s">
        <v>5</v>
      </c>
      <c r="E68" s="8">
        <v>22</v>
      </c>
      <c r="F68" s="26">
        <v>74.503609999999995</v>
      </c>
    </row>
    <row r="69" spans="1:6">
      <c r="A69" s="3" t="s">
        <v>4</v>
      </c>
      <c r="B69" s="1" t="s">
        <v>262</v>
      </c>
      <c r="C69" s="8">
        <v>2018</v>
      </c>
      <c r="D69" s="12" t="s">
        <v>5</v>
      </c>
      <c r="E69" s="8">
        <v>22</v>
      </c>
      <c r="F69" s="23">
        <v>79.823400000000007</v>
      </c>
    </row>
    <row r="70" spans="1:6">
      <c r="A70" s="1" t="s">
        <v>5</v>
      </c>
      <c r="B70" s="1" t="s">
        <v>263</v>
      </c>
      <c r="C70" s="8">
        <v>2018</v>
      </c>
      <c r="D70" s="12" t="s">
        <v>5</v>
      </c>
      <c r="E70" s="8">
        <v>22</v>
      </c>
      <c r="F70" s="23">
        <v>85.108599999999996</v>
      </c>
    </row>
    <row r="71" spans="1:6">
      <c r="A71" s="1" t="s">
        <v>6</v>
      </c>
      <c r="B71" s="1" t="s">
        <v>264</v>
      </c>
      <c r="C71" s="8">
        <v>2018</v>
      </c>
      <c r="D71" s="12" t="s">
        <v>5</v>
      </c>
      <c r="E71" s="8">
        <v>22</v>
      </c>
      <c r="F71" s="23">
        <v>82.916799999999995</v>
      </c>
    </row>
    <row r="72" spans="1:6">
      <c r="A72" s="1" t="s">
        <v>7</v>
      </c>
      <c r="B72" s="1" t="s">
        <v>265</v>
      </c>
      <c r="C72" s="8">
        <v>2018</v>
      </c>
      <c r="D72" s="12" t="s">
        <v>5</v>
      </c>
      <c r="E72" s="8">
        <v>22</v>
      </c>
      <c r="F72" s="23">
        <v>72.799300000000002</v>
      </c>
    </row>
    <row r="73" spans="1:6">
      <c r="A73" s="1" t="s">
        <v>8</v>
      </c>
      <c r="B73" s="1" t="s">
        <v>266</v>
      </c>
      <c r="C73" s="8">
        <v>2018</v>
      </c>
      <c r="D73" s="12" t="s">
        <v>5</v>
      </c>
      <c r="E73" s="8">
        <v>22</v>
      </c>
      <c r="F73" s="23">
        <v>77.508299999999991</v>
      </c>
    </row>
    <row r="74" spans="1:6">
      <c r="A74" s="1" t="s">
        <v>9</v>
      </c>
      <c r="B74" s="1" t="s">
        <v>267</v>
      </c>
      <c r="C74" s="8">
        <v>2018</v>
      </c>
      <c r="D74" s="12" t="s">
        <v>5</v>
      </c>
      <c r="E74" s="8">
        <v>22</v>
      </c>
      <c r="F74" s="23">
        <v>79.290000000000006</v>
      </c>
    </row>
    <row r="75" spans="1:6">
      <c r="A75" s="1" t="s">
        <v>10</v>
      </c>
      <c r="B75" s="1" t="s">
        <v>268</v>
      </c>
      <c r="C75" s="8">
        <v>2018</v>
      </c>
      <c r="D75" s="12" t="s">
        <v>5</v>
      </c>
      <c r="E75" s="8">
        <v>22</v>
      </c>
      <c r="F75" s="23">
        <v>59.477000000000004</v>
      </c>
    </row>
    <row r="76" spans="1:6">
      <c r="A76" s="1" t="s">
        <v>11</v>
      </c>
      <c r="B76" s="1" t="s">
        <v>269</v>
      </c>
      <c r="C76" s="8">
        <v>2018</v>
      </c>
      <c r="D76" s="12" t="s">
        <v>5</v>
      </c>
      <c r="E76" s="8">
        <v>22</v>
      </c>
      <c r="F76" s="23">
        <v>78.327500000000001</v>
      </c>
    </row>
    <row r="77" spans="1:6">
      <c r="A77" s="1" t="s">
        <v>12</v>
      </c>
      <c r="B77" s="1" t="s">
        <v>270</v>
      </c>
      <c r="C77" s="8">
        <v>2018</v>
      </c>
      <c r="D77" s="12" t="s">
        <v>5</v>
      </c>
      <c r="E77" s="8">
        <v>22</v>
      </c>
      <c r="F77" s="23">
        <v>81.867000000000004</v>
      </c>
    </row>
    <row r="78" spans="1:6">
      <c r="A78" s="1" t="s">
        <v>13</v>
      </c>
      <c r="B78" s="1" t="s">
        <v>271</v>
      </c>
      <c r="C78" s="8">
        <v>2018</v>
      </c>
      <c r="D78" s="12" t="s">
        <v>5</v>
      </c>
      <c r="E78" s="8">
        <v>22</v>
      </c>
      <c r="F78" s="23">
        <v>75.655000000000001</v>
      </c>
    </row>
    <row r="79" spans="1:6">
      <c r="A79" s="1" t="s">
        <v>14</v>
      </c>
      <c r="B79" s="1" t="s">
        <v>272</v>
      </c>
      <c r="C79" s="8">
        <v>2018</v>
      </c>
      <c r="D79" s="12" t="s">
        <v>5</v>
      </c>
      <c r="E79" s="8">
        <v>22</v>
      </c>
      <c r="F79" s="23">
        <v>70.242899999999992</v>
      </c>
    </row>
    <row r="80" spans="1:6">
      <c r="A80" s="1" t="s">
        <v>15</v>
      </c>
      <c r="B80" s="1" t="s">
        <v>273</v>
      </c>
      <c r="C80" s="8">
        <v>2018</v>
      </c>
      <c r="D80" s="12" t="s">
        <v>5</v>
      </c>
      <c r="E80" s="8">
        <v>22</v>
      </c>
      <c r="F80" s="23">
        <v>60.489000000000004</v>
      </c>
    </row>
    <row r="81" spans="1:6">
      <c r="A81" s="1" t="s">
        <v>16</v>
      </c>
      <c r="B81" s="1" t="s">
        <v>274</v>
      </c>
      <c r="C81" s="8">
        <v>2018</v>
      </c>
      <c r="D81" s="12" t="s">
        <v>5</v>
      </c>
      <c r="E81" s="8">
        <v>22</v>
      </c>
      <c r="F81" s="23">
        <v>68.079300000000003</v>
      </c>
    </row>
    <row r="82" spans="1:6">
      <c r="A82" s="1" t="s">
        <v>17</v>
      </c>
      <c r="B82" s="1" t="s">
        <v>275</v>
      </c>
      <c r="C82" s="8">
        <v>2018</v>
      </c>
      <c r="D82" s="12" t="s">
        <v>5</v>
      </c>
      <c r="E82" s="8">
        <v>22</v>
      </c>
      <c r="F82" s="23">
        <v>82.174400000000006</v>
      </c>
    </row>
    <row r="83" spans="1:6">
      <c r="A83" s="1" t="s">
        <v>18</v>
      </c>
      <c r="B83" s="1" t="s">
        <v>276</v>
      </c>
      <c r="C83" s="8">
        <v>2018</v>
      </c>
      <c r="D83" s="12" t="s">
        <v>5</v>
      </c>
      <c r="E83" s="8">
        <v>22</v>
      </c>
      <c r="F83" s="23">
        <v>75.116100000000003</v>
      </c>
    </row>
    <row r="84" spans="1:6">
      <c r="A84" s="1" t="s">
        <v>19</v>
      </c>
      <c r="B84" s="1" t="s">
        <v>277</v>
      </c>
      <c r="C84" s="8">
        <v>2018</v>
      </c>
      <c r="D84" s="12" t="s">
        <v>5</v>
      </c>
      <c r="E84" s="8">
        <v>22</v>
      </c>
      <c r="F84" s="23">
        <v>72.695499999999996</v>
      </c>
    </row>
    <row r="85" spans="1:6">
      <c r="A85" s="1" t="s">
        <v>20</v>
      </c>
      <c r="B85" s="1" t="s">
        <v>278</v>
      </c>
      <c r="C85" s="8">
        <v>2018</v>
      </c>
      <c r="D85" s="12" t="s">
        <v>5</v>
      </c>
      <c r="E85" s="8">
        <v>22</v>
      </c>
      <c r="F85" s="23">
        <v>77.772800000000004</v>
      </c>
    </row>
    <row r="86" spans="1:6">
      <c r="A86" s="1" t="s">
        <v>21</v>
      </c>
      <c r="B86" s="1" t="s">
        <v>279</v>
      </c>
      <c r="C86" s="8">
        <v>2018</v>
      </c>
      <c r="D86" s="12" t="s">
        <v>5</v>
      </c>
      <c r="E86" s="8">
        <v>22</v>
      </c>
      <c r="F86" s="23">
        <v>73.000900000000001</v>
      </c>
    </row>
    <row r="87" spans="1:6">
      <c r="A87" s="1" t="s">
        <v>22</v>
      </c>
      <c r="B87" s="1" t="s">
        <v>280</v>
      </c>
      <c r="C87" s="8">
        <v>2018</v>
      </c>
      <c r="D87" s="12" t="s">
        <v>5</v>
      </c>
      <c r="E87" s="8">
        <v>22</v>
      </c>
      <c r="F87" s="23">
        <v>83.110799999999998</v>
      </c>
    </row>
    <row r="88" spans="1:6">
      <c r="A88" s="1" t="s">
        <v>23</v>
      </c>
      <c r="B88" s="1" t="s">
        <v>281</v>
      </c>
      <c r="C88" s="8">
        <v>2018</v>
      </c>
      <c r="D88" s="12" t="s">
        <v>5</v>
      </c>
      <c r="E88" s="8">
        <v>22</v>
      </c>
      <c r="F88" s="23">
        <v>61.787199999999999</v>
      </c>
    </row>
    <row r="89" spans="1:6">
      <c r="A89" s="1" t="s">
        <v>24</v>
      </c>
      <c r="B89" s="1" t="s">
        <v>282</v>
      </c>
      <c r="C89" s="8">
        <v>2018</v>
      </c>
      <c r="D89" s="12" t="s">
        <v>5</v>
      </c>
      <c r="E89" s="8">
        <v>22</v>
      </c>
      <c r="F89" s="23">
        <v>67.665300000000002</v>
      </c>
    </row>
    <row r="90" spans="1:6">
      <c r="A90" s="1" t="s">
        <v>25</v>
      </c>
      <c r="B90" s="1" t="s">
        <v>283</v>
      </c>
      <c r="C90" s="8">
        <v>2018</v>
      </c>
      <c r="D90" s="12" t="s">
        <v>5</v>
      </c>
      <c r="E90" s="8">
        <v>22</v>
      </c>
      <c r="F90" s="23">
        <v>75.683900000000008</v>
      </c>
    </row>
    <row r="91" spans="1:6">
      <c r="A91" s="1" t="s">
        <v>26</v>
      </c>
      <c r="B91" s="1" t="s">
        <v>284</v>
      </c>
      <c r="C91" s="8">
        <v>2018</v>
      </c>
      <c r="D91" s="12" t="s">
        <v>5</v>
      </c>
      <c r="E91" s="8">
        <v>22</v>
      </c>
      <c r="F91" s="23">
        <v>81.983399999999989</v>
      </c>
    </row>
    <row r="92" spans="1:6">
      <c r="A92" s="1" t="s">
        <v>27</v>
      </c>
      <c r="B92" s="1" t="s">
        <v>285</v>
      </c>
      <c r="C92" s="8">
        <v>2018</v>
      </c>
      <c r="D92" s="12" t="s">
        <v>5</v>
      </c>
      <c r="E92" s="8">
        <v>22</v>
      </c>
      <c r="F92" s="23">
        <v>67.623400000000004</v>
      </c>
    </row>
    <row r="93" spans="1:6">
      <c r="A93" s="1" t="s">
        <v>28</v>
      </c>
      <c r="B93" s="1" t="s">
        <v>286</v>
      </c>
      <c r="C93" s="8">
        <v>2018</v>
      </c>
      <c r="D93" s="12" t="s">
        <v>5</v>
      </c>
      <c r="E93" s="8">
        <v>22</v>
      </c>
      <c r="F93" s="23">
        <v>81.924399999999991</v>
      </c>
    </row>
    <row r="94" spans="1:6">
      <c r="A94" s="1" t="s">
        <v>29</v>
      </c>
      <c r="B94" s="1" t="s">
        <v>287</v>
      </c>
      <c r="C94" s="8">
        <v>2018</v>
      </c>
      <c r="D94" s="12" t="s">
        <v>5</v>
      </c>
      <c r="E94" s="8">
        <v>22</v>
      </c>
      <c r="F94" s="23">
        <v>89.825900000000004</v>
      </c>
    </row>
    <row r="95" spans="1:6">
      <c r="A95" s="1" t="s">
        <v>30</v>
      </c>
      <c r="B95" s="1" t="s">
        <v>288</v>
      </c>
      <c r="C95" s="8">
        <v>2018</v>
      </c>
      <c r="D95" s="12" t="s">
        <v>5</v>
      </c>
      <c r="E95" s="8">
        <v>22</v>
      </c>
      <c r="F95" s="23">
        <v>71.759100000000004</v>
      </c>
    </row>
    <row r="96" spans="1:6">
      <c r="A96" s="1" t="s">
        <v>31</v>
      </c>
      <c r="B96" s="1" t="s">
        <v>289</v>
      </c>
      <c r="C96" s="8">
        <v>2018</v>
      </c>
      <c r="D96" s="12" t="s">
        <v>5</v>
      </c>
      <c r="E96" s="8">
        <v>22</v>
      </c>
      <c r="F96" s="23">
        <v>80.405599999999993</v>
      </c>
    </row>
    <row r="97" spans="1:6">
      <c r="A97" s="1" t="s">
        <v>32</v>
      </c>
      <c r="B97" s="1" t="s">
        <v>290</v>
      </c>
      <c r="C97" s="8">
        <v>2018</v>
      </c>
      <c r="D97" s="12" t="s">
        <v>5</v>
      </c>
      <c r="E97" s="8">
        <v>22</v>
      </c>
      <c r="F97" s="23">
        <v>71.816599999999994</v>
      </c>
    </row>
    <row r="98" spans="1:6">
      <c r="A98" s="1" t="s">
        <v>33</v>
      </c>
      <c r="B98" s="1" t="s">
        <v>291</v>
      </c>
      <c r="C98" s="8">
        <v>2018</v>
      </c>
      <c r="D98" s="12" t="s">
        <v>5</v>
      </c>
      <c r="E98" s="8">
        <v>22</v>
      </c>
      <c r="F98" s="23">
        <v>65.924999999999997</v>
      </c>
    </row>
    <row r="99" spans="1:6">
      <c r="A99" s="1" t="s">
        <v>34</v>
      </c>
      <c r="B99" s="1" t="s">
        <v>292</v>
      </c>
      <c r="C99" s="8">
        <v>2018</v>
      </c>
      <c r="D99" s="12" t="s">
        <v>5</v>
      </c>
      <c r="E99" s="8">
        <v>22</v>
      </c>
      <c r="F99" s="23">
        <v>79.301699999999997</v>
      </c>
    </row>
    <row r="100" spans="1:6">
      <c r="A100" s="1" t="s">
        <v>35</v>
      </c>
      <c r="B100" s="1" t="s">
        <v>293</v>
      </c>
      <c r="C100" s="8">
        <v>2018</v>
      </c>
      <c r="D100" s="12" t="s">
        <v>5</v>
      </c>
      <c r="E100" s="8">
        <v>22</v>
      </c>
      <c r="F100" s="23">
        <v>67.400800000000004</v>
      </c>
    </row>
    <row r="101" spans="1:6">
      <c r="A101" s="3" t="s">
        <v>3</v>
      </c>
      <c r="B101" s="1" t="s">
        <v>261</v>
      </c>
      <c r="C101" s="8">
        <v>2017</v>
      </c>
      <c r="D101" s="12" t="s">
        <v>5</v>
      </c>
      <c r="E101" s="8">
        <v>22</v>
      </c>
      <c r="F101" s="8">
        <v>72.248369999999994</v>
      </c>
    </row>
    <row r="102" spans="1:6">
      <c r="A102" s="3" t="s">
        <v>4</v>
      </c>
      <c r="B102" s="1" t="s">
        <v>262</v>
      </c>
      <c r="C102" s="8">
        <v>2017</v>
      </c>
      <c r="D102" s="12" t="s">
        <v>5</v>
      </c>
      <c r="E102" s="8">
        <v>22</v>
      </c>
      <c r="F102" s="23">
        <v>74.411900000000003</v>
      </c>
    </row>
    <row r="103" spans="1:6">
      <c r="A103" s="1" t="s">
        <v>5</v>
      </c>
      <c r="B103" s="1" t="s">
        <v>263</v>
      </c>
      <c r="C103" s="8">
        <v>2017</v>
      </c>
      <c r="D103" s="12" t="s">
        <v>5</v>
      </c>
      <c r="E103" s="8">
        <v>22</v>
      </c>
      <c r="F103" s="23">
        <v>86.010400000000004</v>
      </c>
    </row>
    <row r="104" spans="1:6">
      <c r="A104" s="1" t="s">
        <v>6</v>
      </c>
      <c r="B104" s="1" t="s">
        <v>264</v>
      </c>
      <c r="C104" s="8">
        <v>2017</v>
      </c>
      <c r="D104" s="12" t="s">
        <v>5</v>
      </c>
      <c r="E104" s="8">
        <v>22</v>
      </c>
      <c r="F104" s="23">
        <v>85.084400000000002</v>
      </c>
    </row>
    <row r="105" spans="1:6">
      <c r="A105" s="1" t="s">
        <v>7</v>
      </c>
      <c r="B105" s="1" t="s">
        <v>265</v>
      </c>
      <c r="C105" s="8">
        <v>2017</v>
      </c>
      <c r="D105" s="12" t="s">
        <v>5</v>
      </c>
      <c r="E105" s="8">
        <v>22</v>
      </c>
      <c r="F105" s="23">
        <v>72.212699999999998</v>
      </c>
    </row>
    <row r="106" spans="1:6">
      <c r="A106" s="1" t="s">
        <v>8</v>
      </c>
      <c r="B106" s="1" t="s">
        <v>266</v>
      </c>
      <c r="C106" s="8">
        <v>2017</v>
      </c>
      <c r="D106" s="12" t="s">
        <v>5</v>
      </c>
      <c r="E106" s="8">
        <v>22</v>
      </c>
      <c r="F106" s="23">
        <v>74.131699999999995</v>
      </c>
    </row>
    <row r="107" spans="1:6">
      <c r="A107" s="1" t="s">
        <v>9</v>
      </c>
      <c r="B107" s="1" t="s">
        <v>267</v>
      </c>
      <c r="C107" s="8">
        <v>2017</v>
      </c>
      <c r="D107" s="12" t="s">
        <v>5</v>
      </c>
      <c r="E107" s="8">
        <v>22</v>
      </c>
      <c r="F107" s="23">
        <v>77.586799999999997</v>
      </c>
    </row>
    <row r="108" spans="1:6">
      <c r="A108" s="1" t="s">
        <v>10</v>
      </c>
      <c r="B108" s="1" t="s">
        <v>268</v>
      </c>
      <c r="C108" s="8">
        <v>2017</v>
      </c>
      <c r="D108" s="12" t="s">
        <v>5</v>
      </c>
      <c r="E108" s="8">
        <v>22</v>
      </c>
      <c r="F108" s="23">
        <v>53.161199999999994</v>
      </c>
    </row>
    <row r="109" spans="1:6">
      <c r="A109" s="1" t="s">
        <v>11</v>
      </c>
      <c r="B109" s="1" t="s">
        <v>269</v>
      </c>
      <c r="C109" s="8">
        <v>2017</v>
      </c>
      <c r="D109" s="12" t="s">
        <v>5</v>
      </c>
      <c r="E109" s="8">
        <v>22</v>
      </c>
      <c r="F109" s="23">
        <v>80.294899999999998</v>
      </c>
    </row>
    <row r="110" spans="1:6">
      <c r="A110" s="1" t="s">
        <v>12</v>
      </c>
      <c r="B110" s="1" t="s">
        <v>270</v>
      </c>
      <c r="C110" s="8">
        <v>2017</v>
      </c>
      <c r="D110" s="12" t="s">
        <v>5</v>
      </c>
      <c r="E110" s="8">
        <v>22</v>
      </c>
      <c r="F110" s="23">
        <v>81.917200000000008</v>
      </c>
    </row>
    <row r="111" spans="1:6">
      <c r="A111" s="1" t="s">
        <v>13</v>
      </c>
      <c r="B111" s="1" t="s">
        <v>271</v>
      </c>
      <c r="C111" s="8">
        <v>2017</v>
      </c>
      <c r="D111" s="12" t="s">
        <v>5</v>
      </c>
      <c r="E111" s="8">
        <v>22</v>
      </c>
      <c r="F111" s="23">
        <v>70.770099999999999</v>
      </c>
    </row>
    <row r="112" spans="1:6">
      <c r="A112" s="1" t="s">
        <v>14</v>
      </c>
      <c r="B112" s="1" t="s">
        <v>272</v>
      </c>
      <c r="C112" s="8">
        <v>2017</v>
      </c>
      <c r="D112" s="12" t="s">
        <v>5</v>
      </c>
      <c r="E112" s="8">
        <v>22</v>
      </c>
      <c r="F112" s="23">
        <v>69.658600000000007</v>
      </c>
    </row>
    <row r="113" spans="1:6">
      <c r="A113" s="1" t="s">
        <v>15</v>
      </c>
      <c r="B113" s="1" t="s">
        <v>273</v>
      </c>
      <c r="C113" s="8">
        <v>2017</v>
      </c>
      <c r="D113" s="12" t="s">
        <v>5</v>
      </c>
      <c r="E113" s="8">
        <v>22</v>
      </c>
      <c r="F113" s="23">
        <v>57.549399999999991</v>
      </c>
    </row>
    <row r="114" spans="1:6">
      <c r="A114" s="1" t="s">
        <v>16</v>
      </c>
      <c r="B114" s="1" t="s">
        <v>274</v>
      </c>
      <c r="C114" s="8">
        <v>2017</v>
      </c>
      <c r="D114" s="12" t="s">
        <v>5</v>
      </c>
      <c r="E114" s="8">
        <v>22</v>
      </c>
      <c r="F114" s="23">
        <v>67.361599999999996</v>
      </c>
    </row>
    <row r="115" spans="1:6">
      <c r="A115" s="1" t="s">
        <v>17</v>
      </c>
      <c r="B115" s="1" t="s">
        <v>275</v>
      </c>
      <c r="C115" s="8">
        <v>2017</v>
      </c>
      <c r="D115" s="12" t="s">
        <v>5</v>
      </c>
      <c r="E115" s="8">
        <v>22</v>
      </c>
      <c r="F115" s="23">
        <v>79.442900000000009</v>
      </c>
    </row>
    <row r="116" spans="1:6">
      <c r="A116" s="1" t="s">
        <v>18</v>
      </c>
      <c r="B116" s="1" t="s">
        <v>276</v>
      </c>
      <c r="C116" s="8">
        <v>2017</v>
      </c>
      <c r="D116" s="12" t="s">
        <v>5</v>
      </c>
      <c r="E116" s="8">
        <v>22</v>
      </c>
      <c r="F116" s="23">
        <v>73.127099999999999</v>
      </c>
    </row>
    <row r="117" spans="1:6">
      <c r="A117" s="1" t="s">
        <v>19</v>
      </c>
      <c r="B117" s="1" t="s">
        <v>277</v>
      </c>
      <c r="C117" s="8">
        <v>2017</v>
      </c>
      <c r="D117" s="12" t="s">
        <v>5</v>
      </c>
      <c r="E117" s="8">
        <v>22</v>
      </c>
      <c r="F117" s="23">
        <v>66.878099999999989</v>
      </c>
    </row>
    <row r="118" spans="1:6">
      <c r="A118" s="1" t="s">
        <v>20</v>
      </c>
      <c r="B118" s="1" t="s">
        <v>278</v>
      </c>
      <c r="C118" s="8">
        <v>2017</v>
      </c>
      <c r="D118" s="12" t="s">
        <v>5</v>
      </c>
      <c r="E118" s="8">
        <v>22</v>
      </c>
      <c r="F118" s="23">
        <v>72.392899999999997</v>
      </c>
    </row>
    <row r="119" spans="1:6">
      <c r="A119" s="1" t="s">
        <v>21</v>
      </c>
      <c r="B119" s="1" t="s">
        <v>279</v>
      </c>
      <c r="C119" s="8">
        <v>2017</v>
      </c>
      <c r="D119" s="12" t="s">
        <v>5</v>
      </c>
      <c r="E119" s="8">
        <v>22</v>
      </c>
      <c r="F119" s="23">
        <v>70.889899999999997</v>
      </c>
    </row>
    <row r="120" spans="1:6">
      <c r="A120" s="1" t="s">
        <v>22</v>
      </c>
      <c r="B120" s="1" t="s">
        <v>280</v>
      </c>
      <c r="C120" s="8">
        <v>2017</v>
      </c>
      <c r="D120" s="12" t="s">
        <v>5</v>
      </c>
      <c r="E120" s="8">
        <v>22</v>
      </c>
      <c r="F120" s="23">
        <v>79.329300000000003</v>
      </c>
    </row>
    <row r="121" spans="1:6">
      <c r="A121" s="1" t="s">
        <v>23</v>
      </c>
      <c r="B121" s="1" t="s">
        <v>281</v>
      </c>
      <c r="C121" s="8">
        <v>2017</v>
      </c>
      <c r="D121" s="12" t="s">
        <v>5</v>
      </c>
      <c r="E121" s="8">
        <v>22</v>
      </c>
      <c r="F121" s="23">
        <v>55.340500000000006</v>
      </c>
    </row>
    <row r="122" spans="1:6">
      <c r="A122" s="1" t="s">
        <v>24</v>
      </c>
      <c r="B122" s="1" t="s">
        <v>282</v>
      </c>
      <c r="C122" s="8">
        <v>2017</v>
      </c>
      <c r="D122" s="12" t="s">
        <v>5</v>
      </c>
      <c r="E122" s="8">
        <v>22</v>
      </c>
      <c r="F122" s="23">
        <v>63.664400000000001</v>
      </c>
    </row>
    <row r="123" spans="1:6">
      <c r="A123" s="1" t="s">
        <v>25</v>
      </c>
      <c r="B123" s="1" t="s">
        <v>283</v>
      </c>
      <c r="C123" s="8">
        <v>2017</v>
      </c>
      <c r="D123" s="12" t="s">
        <v>5</v>
      </c>
      <c r="E123" s="8">
        <v>22</v>
      </c>
      <c r="F123" s="23">
        <v>77.861599999999996</v>
      </c>
    </row>
    <row r="124" spans="1:6">
      <c r="A124" s="1" t="s">
        <v>26</v>
      </c>
      <c r="B124" s="1" t="s">
        <v>284</v>
      </c>
      <c r="C124" s="8">
        <v>2017</v>
      </c>
      <c r="D124" s="12" t="s">
        <v>5</v>
      </c>
      <c r="E124" s="8">
        <v>22</v>
      </c>
      <c r="F124" s="23">
        <v>78.769599999999997</v>
      </c>
    </row>
    <row r="125" spans="1:6">
      <c r="A125" s="1" t="s">
        <v>27</v>
      </c>
      <c r="B125" s="1" t="s">
        <v>285</v>
      </c>
      <c r="C125" s="8">
        <v>2017</v>
      </c>
      <c r="D125" s="12" t="s">
        <v>5</v>
      </c>
      <c r="E125" s="8">
        <v>22</v>
      </c>
      <c r="F125" s="23">
        <v>67.241200000000006</v>
      </c>
    </row>
    <row r="126" spans="1:6">
      <c r="A126" s="1" t="s">
        <v>28</v>
      </c>
      <c r="B126" s="1" t="s">
        <v>286</v>
      </c>
      <c r="C126" s="8">
        <v>2017</v>
      </c>
      <c r="D126" s="12" t="s">
        <v>5</v>
      </c>
      <c r="E126" s="8">
        <v>22</v>
      </c>
      <c r="F126" s="23">
        <v>80.649699999999996</v>
      </c>
    </row>
    <row r="127" spans="1:6">
      <c r="A127" s="1" t="s">
        <v>29</v>
      </c>
      <c r="B127" s="1" t="s">
        <v>287</v>
      </c>
      <c r="C127" s="8">
        <v>2017</v>
      </c>
      <c r="D127" s="12" t="s">
        <v>5</v>
      </c>
      <c r="E127" s="8">
        <v>22</v>
      </c>
      <c r="F127" s="23">
        <v>90.6785</v>
      </c>
    </row>
    <row r="128" spans="1:6">
      <c r="A128" s="1" t="s">
        <v>30</v>
      </c>
      <c r="B128" s="1" t="s">
        <v>288</v>
      </c>
      <c r="C128" s="8">
        <v>2017</v>
      </c>
      <c r="D128" s="12" t="s">
        <v>5</v>
      </c>
      <c r="E128" s="8">
        <v>22</v>
      </c>
      <c r="F128" s="23">
        <v>71.949399999999997</v>
      </c>
    </row>
    <row r="129" spans="1:7">
      <c r="A129" s="1" t="s">
        <v>31</v>
      </c>
      <c r="B129" s="1" t="s">
        <v>289</v>
      </c>
      <c r="C129" s="8">
        <v>2017</v>
      </c>
      <c r="D129" s="12" t="s">
        <v>5</v>
      </c>
      <c r="E129" s="8">
        <v>22</v>
      </c>
      <c r="F129" s="23">
        <v>77.598799999999997</v>
      </c>
    </row>
    <row r="130" spans="1:7">
      <c r="A130" s="1" t="s">
        <v>32</v>
      </c>
      <c r="B130" s="1" t="s">
        <v>290</v>
      </c>
      <c r="C130" s="8">
        <v>2017</v>
      </c>
      <c r="D130" s="12" t="s">
        <v>5</v>
      </c>
      <c r="E130" s="8">
        <v>22</v>
      </c>
      <c r="F130" s="23">
        <v>65.257600000000011</v>
      </c>
    </row>
    <row r="131" spans="1:7">
      <c r="A131" s="1" t="s">
        <v>33</v>
      </c>
      <c r="B131" s="1" t="s">
        <v>291</v>
      </c>
      <c r="C131" s="8">
        <v>2017</v>
      </c>
      <c r="D131" s="12" t="s">
        <v>5</v>
      </c>
      <c r="E131" s="8">
        <v>22</v>
      </c>
      <c r="F131" s="23">
        <v>64.1815</v>
      </c>
    </row>
    <row r="132" spans="1:7">
      <c r="A132" s="1" t="s">
        <v>34</v>
      </c>
      <c r="B132" s="1" t="s">
        <v>292</v>
      </c>
      <c r="C132" s="8">
        <v>2017</v>
      </c>
      <c r="D132" s="12" t="s">
        <v>5</v>
      </c>
      <c r="E132" s="8">
        <v>22</v>
      </c>
      <c r="F132" s="23">
        <v>75.967200000000005</v>
      </c>
    </row>
    <row r="133" spans="1:7">
      <c r="A133" s="1" t="s">
        <v>35</v>
      </c>
      <c r="B133" s="1" t="s">
        <v>293</v>
      </c>
      <c r="C133" s="8">
        <v>2017</v>
      </c>
      <c r="D133" s="12" t="s">
        <v>5</v>
      </c>
      <c r="E133" s="8">
        <v>22</v>
      </c>
      <c r="F133" s="23">
        <v>64.566800000000001</v>
      </c>
    </row>
    <row r="134" spans="1:7">
      <c r="A134" s="3" t="s">
        <v>3</v>
      </c>
      <c r="B134" s="1" t="s">
        <v>261</v>
      </c>
      <c r="C134" s="8">
        <v>2016</v>
      </c>
      <c r="D134" s="12" t="s">
        <v>5</v>
      </c>
      <c r="E134" s="8">
        <v>22</v>
      </c>
      <c r="F134" s="8">
        <v>73.631829999999994</v>
      </c>
    </row>
    <row r="135" spans="1:7">
      <c r="A135" s="3" t="s">
        <v>4</v>
      </c>
      <c r="B135" s="1" t="s">
        <v>262</v>
      </c>
      <c r="C135" s="8">
        <v>2016</v>
      </c>
      <c r="D135" s="12" t="s">
        <v>5</v>
      </c>
      <c r="E135" s="8">
        <v>22</v>
      </c>
      <c r="F135" s="8">
        <v>80.315600000000003</v>
      </c>
      <c r="G135" s="23"/>
    </row>
    <row r="136" spans="1:7">
      <c r="A136" s="1" t="s">
        <v>5</v>
      </c>
      <c r="B136" s="1" t="s">
        <v>263</v>
      </c>
      <c r="C136" s="8">
        <v>2016</v>
      </c>
      <c r="D136" s="12" t="s">
        <v>5</v>
      </c>
      <c r="E136" s="8">
        <v>22</v>
      </c>
      <c r="F136" s="8">
        <v>86.584299999999999</v>
      </c>
      <c r="G136" s="23"/>
    </row>
    <row r="137" spans="1:7">
      <c r="A137" s="1" t="s">
        <v>6</v>
      </c>
      <c r="B137" s="1" t="s">
        <v>264</v>
      </c>
      <c r="C137" s="8">
        <v>2016</v>
      </c>
      <c r="D137" s="12" t="s">
        <v>5</v>
      </c>
      <c r="E137" s="8">
        <v>22</v>
      </c>
      <c r="F137" s="8">
        <v>84.7136</v>
      </c>
      <c r="G137" s="23"/>
    </row>
    <row r="138" spans="1:7">
      <c r="A138" s="1" t="s">
        <v>7</v>
      </c>
      <c r="B138" s="1" t="s">
        <v>265</v>
      </c>
      <c r="C138" s="8">
        <v>2016</v>
      </c>
      <c r="D138" s="12" t="s">
        <v>5</v>
      </c>
      <c r="E138" s="8">
        <v>22</v>
      </c>
      <c r="F138" s="8">
        <v>71.190899999999999</v>
      </c>
      <c r="G138" s="23"/>
    </row>
    <row r="139" spans="1:7">
      <c r="A139" s="1" t="s">
        <v>8</v>
      </c>
      <c r="B139" s="1" t="s">
        <v>266</v>
      </c>
      <c r="C139" s="8">
        <v>2016</v>
      </c>
      <c r="D139" s="12" t="s">
        <v>5</v>
      </c>
      <c r="E139" s="8">
        <v>22</v>
      </c>
      <c r="F139" s="8">
        <v>78.293199999999999</v>
      </c>
      <c r="G139" s="23"/>
    </row>
    <row r="140" spans="1:7">
      <c r="A140" s="1" t="s">
        <v>9</v>
      </c>
      <c r="B140" s="1" t="s">
        <v>267</v>
      </c>
      <c r="C140" s="8">
        <v>2016</v>
      </c>
      <c r="D140" s="12" t="s">
        <v>5</v>
      </c>
      <c r="E140" s="8">
        <v>22</v>
      </c>
      <c r="F140" s="8">
        <v>77.3596</v>
      </c>
      <c r="G140" s="23"/>
    </row>
    <row r="141" spans="1:7">
      <c r="A141" s="1" t="s">
        <v>10</v>
      </c>
      <c r="B141" s="1" t="s">
        <v>268</v>
      </c>
      <c r="C141" s="8">
        <v>2016</v>
      </c>
      <c r="D141" s="12" t="s">
        <v>5</v>
      </c>
      <c r="E141" s="8">
        <v>22</v>
      </c>
      <c r="F141" s="8">
        <v>58.064999999999998</v>
      </c>
      <c r="G141" s="23"/>
    </row>
    <row r="142" spans="1:7">
      <c r="A142" s="1" t="s">
        <v>11</v>
      </c>
      <c r="B142" s="1" t="s">
        <v>269</v>
      </c>
      <c r="C142" s="8">
        <v>2016</v>
      </c>
      <c r="D142" s="12" t="s">
        <v>5</v>
      </c>
      <c r="E142" s="8">
        <v>22</v>
      </c>
      <c r="F142" s="8">
        <v>79.616600000000005</v>
      </c>
      <c r="G142" s="23"/>
    </row>
    <row r="143" spans="1:7">
      <c r="A143" s="1" t="s">
        <v>12</v>
      </c>
      <c r="B143" s="1" t="s">
        <v>270</v>
      </c>
      <c r="C143" s="8">
        <v>2016</v>
      </c>
      <c r="D143" s="12" t="s">
        <v>5</v>
      </c>
      <c r="E143" s="8">
        <v>22</v>
      </c>
      <c r="F143" s="8">
        <v>79.915599999999998</v>
      </c>
      <c r="G143" s="23"/>
    </row>
    <row r="144" spans="1:7">
      <c r="A144" s="1" t="s">
        <v>13</v>
      </c>
      <c r="B144" s="1" t="s">
        <v>271</v>
      </c>
      <c r="C144" s="8">
        <v>2016</v>
      </c>
      <c r="D144" s="12" t="s">
        <v>5</v>
      </c>
      <c r="E144" s="8">
        <v>22</v>
      </c>
      <c r="F144" s="8">
        <v>77.910399999999996</v>
      </c>
      <c r="G144" s="23"/>
    </row>
    <row r="145" spans="1:7">
      <c r="A145" s="1" t="s">
        <v>14</v>
      </c>
      <c r="B145" s="1" t="s">
        <v>272</v>
      </c>
      <c r="C145" s="8">
        <v>2016</v>
      </c>
      <c r="D145" s="12" t="s">
        <v>5</v>
      </c>
      <c r="E145" s="8">
        <v>22</v>
      </c>
      <c r="F145" s="8">
        <v>64.729299999999995</v>
      </c>
      <c r="G145" s="23"/>
    </row>
    <row r="146" spans="1:7">
      <c r="A146" s="1" t="s">
        <v>15</v>
      </c>
      <c r="B146" s="1" t="s">
        <v>273</v>
      </c>
      <c r="C146" s="8">
        <v>2016</v>
      </c>
      <c r="D146" s="12" t="s">
        <v>5</v>
      </c>
      <c r="E146" s="8">
        <v>22</v>
      </c>
      <c r="F146" s="8">
        <v>58.672199999999997</v>
      </c>
      <c r="G146" s="23"/>
    </row>
    <row r="147" spans="1:7">
      <c r="A147" s="1" t="s">
        <v>16</v>
      </c>
      <c r="B147" s="1" t="s">
        <v>274</v>
      </c>
      <c r="C147" s="8">
        <v>2016</v>
      </c>
      <c r="D147" s="12" t="s">
        <v>5</v>
      </c>
      <c r="E147" s="8">
        <v>22</v>
      </c>
      <c r="F147" s="8">
        <v>74.8827</v>
      </c>
      <c r="G147" s="23"/>
    </row>
    <row r="148" spans="1:7">
      <c r="A148" s="1" t="s">
        <v>17</v>
      </c>
      <c r="B148" s="1" t="s">
        <v>275</v>
      </c>
      <c r="C148" s="8">
        <v>2016</v>
      </c>
      <c r="D148" s="12" t="s">
        <v>5</v>
      </c>
      <c r="E148" s="8">
        <v>22</v>
      </c>
      <c r="F148" s="8">
        <v>81.778599999999997</v>
      </c>
      <c r="G148" s="23"/>
    </row>
    <row r="149" spans="1:7">
      <c r="A149" s="1" t="s">
        <v>18</v>
      </c>
      <c r="B149" s="1" t="s">
        <v>276</v>
      </c>
      <c r="C149" s="8">
        <v>2016</v>
      </c>
      <c r="D149" s="12" t="s">
        <v>5</v>
      </c>
      <c r="E149" s="8">
        <v>22</v>
      </c>
      <c r="F149" s="8">
        <v>75.174300000000002</v>
      </c>
      <c r="G149" s="23"/>
    </row>
    <row r="150" spans="1:7">
      <c r="A150" s="1" t="s">
        <v>19</v>
      </c>
      <c r="B150" s="1" t="s">
        <v>277</v>
      </c>
      <c r="C150" s="8">
        <v>2016</v>
      </c>
      <c r="D150" s="12" t="s">
        <v>5</v>
      </c>
      <c r="E150" s="8">
        <v>22</v>
      </c>
      <c r="F150" s="8">
        <v>73.132400000000004</v>
      </c>
      <c r="G150" s="23"/>
    </row>
    <row r="151" spans="1:7">
      <c r="A151" s="1" t="s">
        <v>20</v>
      </c>
      <c r="B151" s="1" t="s">
        <v>278</v>
      </c>
      <c r="C151" s="8">
        <v>2016</v>
      </c>
      <c r="D151" s="12" t="s">
        <v>5</v>
      </c>
      <c r="E151" s="8">
        <v>22</v>
      </c>
      <c r="F151" s="8">
        <v>75.539100000000005</v>
      </c>
      <c r="G151" s="23"/>
    </row>
    <row r="152" spans="1:7">
      <c r="A152" s="1" t="s">
        <v>21</v>
      </c>
      <c r="B152" s="1" t="s">
        <v>279</v>
      </c>
      <c r="C152" s="8">
        <v>2016</v>
      </c>
      <c r="D152" s="12" t="s">
        <v>5</v>
      </c>
      <c r="E152" s="8">
        <v>22</v>
      </c>
      <c r="F152" s="8">
        <v>80.396900000000002</v>
      </c>
      <c r="G152" s="23"/>
    </row>
    <row r="153" spans="1:7">
      <c r="A153" s="1" t="s">
        <v>22</v>
      </c>
      <c r="B153" s="1" t="s">
        <v>280</v>
      </c>
      <c r="C153" s="8">
        <v>2016</v>
      </c>
      <c r="D153" s="12" t="s">
        <v>5</v>
      </c>
      <c r="E153" s="8">
        <v>22</v>
      </c>
      <c r="F153" s="8">
        <v>78.724999999999994</v>
      </c>
      <c r="G153" s="23"/>
    </row>
    <row r="154" spans="1:7">
      <c r="A154" s="1" t="s">
        <v>23</v>
      </c>
      <c r="B154" s="1" t="s">
        <v>281</v>
      </c>
      <c r="C154" s="8">
        <v>2016</v>
      </c>
      <c r="D154" s="12" t="s">
        <v>5</v>
      </c>
      <c r="E154" s="8">
        <v>22</v>
      </c>
      <c r="F154" s="8">
        <v>52.729000000000006</v>
      </c>
      <c r="G154" s="23"/>
    </row>
    <row r="155" spans="1:7">
      <c r="A155" s="1" t="s">
        <v>24</v>
      </c>
      <c r="B155" s="1" t="s">
        <v>282</v>
      </c>
      <c r="C155" s="8">
        <v>2016</v>
      </c>
      <c r="D155" s="12" t="s">
        <v>5</v>
      </c>
      <c r="E155" s="8">
        <v>22</v>
      </c>
      <c r="F155" s="8">
        <v>65.471199999999996</v>
      </c>
      <c r="G155" s="23"/>
    </row>
    <row r="156" spans="1:7">
      <c r="A156" s="1" t="s">
        <v>25</v>
      </c>
      <c r="B156" s="1" t="s">
        <v>283</v>
      </c>
      <c r="C156" s="8">
        <v>2016</v>
      </c>
      <c r="D156" s="12" t="s">
        <v>5</v>
      </c>
      <c r="E156" s="8">
        <v>22</v>
      </c>
      <c r="F156" s="8">
        <v>76.452600000000004</v>
      </c>
      <c r="G156" s="23"/>
    </row>
    <row r="157" spans="1:7">
      <c r="A157" s="1" t="s">
        <v>26</v>
      </c>
      <c r="B157" s="1" t="s">
        <v>284</v>
      </c>
      <c r="C157" s="8">
        <v>2016</v>
      </c>
      <c r="D157" s="12" t="s">
        <v>5</v>
      </c>
      <c r="E157" s="8">
        <v>22</v>
      </c>
      <c r="F157" s="8">
        <v>82.738900000000001</v>
      </c>
      <c r="G157" s="23"/>
    </row>
    <row r="158" spans="1:7">
      <c r="A158" s="1" t="s">
        <v>27</v>
      </c>
      <c r="B158" s="1" t="s">
        <v>285</v>
      </c>
      <c r="C158" s="8">
        <v>2016</v>
      </c>
      <c r="D158" s="12" t="s">
        <v>5</v>
      </c>
      <c r="E158" s="8">
        <v>22</v>
      </c>
      <c r="F158" s="8">
        <v>68.732500000000002</v>
      </c>
      <c r="G158" s="23"/>
    </row>
    <row r="159" spans="1:7">
      <c r="A159" s="1" t="s">
        <v>28</v>
      </c>
      <c r="B159" s="1" t="s">
        <v>286</v>
      </c>
      <c r="C159" s="8">
        <v>2016</v>
      </c>
      <c r="D159" s="12" t="s">
        <v>5</v>
      </c>
      <c r="E159" s="8">
        <v>22</v>
      </c>
      <c r="F159" s="8">
        <v>85.680500000000009</v>
      </c>
      <c r="G159" s="23"/>
    </row>
    <row r="160" spans="1:7">
      <c r="A160" s="1" t="s">
        <v>29</v>
      </c>
      <c r="B160" s="1" t="s">
        <v>287</v>
      </c>
      <c r="C160" s="8">
        <v>2016</v>
      </c>
      <c r="D160" s="12" t="s">
        <v>5</v>
      </c>
      <c r="E160" s="8">
        <v>22</v>
      </c>
      <c r="F160" s="8">
        <v>87.400700000000001</v>
      </c>
      <c r="G160" s="23"/>
    </row>
    <row r="161" spans="1:7">
      <c r="A161" s="1" t="s">
        <v>30</v>
      </c>
      <c r="B161" s="1" t="s">
        <v>288</v>
      </c>
      <c r="C161" s="8">
        <v>2016</v>
      </c>
      <c r="D161" s="12" t="s">
        <v>5</v>
      </c>
      <c r="E161" s="8">
        <v>22</v>
      </c>
      <c r="F161" s="8">
        <v>72.902100000000004</v>
      </c>
      <c r="G161" s="23"/>
    </row>
    <row r="162" spans="1:7">
      <c r="A162" s="1" t="s">
        <v>31</v>
      </c>
      <c r="B162" s="1" t="s">
        <v>289</v>
      </c>
      <c r="C162" s="8">
        <v>2016</v>
      </c>
      <c r="D162" s="12" t="s">
        <v>5</v>
      </c>
      <c r="E162" s="8">
        <v>22</v>
      </c>
      <c r="F162" s="8">
        <v>80.252600000000001</v>
      </c>
      <c r="G162" s="23"/>
    </row>
    <row r="163" spans="1:7">
      <c r="A163" s="1" t="s">
        <v>32</v>
      </c>
      <c r="B163" s="1" t="s">
        <v>290</v>
      </c>
      <c r="C163" s="8">
        <v>2016</v>
      </c>
      <c r="D163" s="12" t="s">
        <v>5</v>
      </c>
      <c r="E163" s="8">
        <v>22</v>
      </c>
      <c r="F163" s="8">
        <v>69.547700000000006</v>
      </c>
      <c r="G163" s="23"/>
    </row>
    <row r="164" spans="1:7">
      <c r="A164" s="1" t="s">
        <v>33</v>
      </c>
      <c r="B164" s="1" t="s">
        <v>291</v>
      </c>
      <c r="C164" s="8">
        <v>2016</v>
      </c>
      <c r="D164" s="12" t="s">
        <v>5</v>
      </c>
      <c r="E164" s="8">
        <v>22</v>
      </c>
      <c r="F164" s="8">
        <v>64.56110000000001</v>
      </c>
      <c r="G164" s="23"/>
    </row>
    <row r="165" spans="1:7">
      <c r="A165" s="1" t="s">
        <v>34</v>
      </c>
      <c r="B165" s="1" t="s">
        <v>292</v>
      </c>
      <c r="C165" s="8">
        <v>2016</v>
      </c>
      <c r="D165" s="12" t="s">
        <v>5</v>
      </c>
      <c r="E165" s="8">
        <v>22</v>
      </c>
      <c r="F165" s="8">
        <v>76.860200000000006</v>
      </c>
      <c r="G165" s="23"/>
    </row>
    <row r="166" spans="1:7">
      <c r="A166" s="1" t="s">
        <v>35</v>
      </c>
      <c r="B166" s="1" t="s">
        <v>293</v>
      </c>
      <c r="C166" s="8">
        <v>2016</v>
      </c>
      <c r="D166" s="12" t="s">
        <v>5</v>
      </c>
      <c r="E166" s="8">
        <v>22</v>
      </c>
      <c r="F166" s="8">
        <v>66.195599999999999</v>
      </c>
      <c r="G166" s="23"/>
    </row>
    <row r="167" spans="1:7">
      <c r="A167" s="3" t="s">
        <v>3</v>
      </c>
      <c r="B167" s="1" t="s">
        <v>261</v>
      </c>
      <c r="C167" s="8">
        <v>2015</v>
      </c>
      <c r="D167" s="12" t="s">
        <v>5</v>
      </c>
      <c r="E167" s="8">
        <v>22</v>
      </c>
      <c r="F167" s="8">
        <v>71.467010000000002</v>
      </c>
    </row>
    <row r="168" spans="1:7">
      <c r="A168" s="3" t="s">
        <v>4</v>
      </c>
      <c r="B168" s="1" t="s">
        <v>262</v>
      </c>
      <c r="C168" s="8">
        <v>2015</v>
      </c>
      <c r="D168" s="12" t="s">
        <v>5</v>
      </c>
      <c r="E168" s="8">
        <v>22</v>
      </c>
      <c r="F168" s="8">
        <v>74.848099999999988</v>
      </c>
      <c r="G168" s="23"/>
    </row>
    <row r="169" spans="1:7">
      <c r="A169" s="1" t="s">
        <v>5</v>
      </c>
      <c r="B169" s="1" t="s">
        <v>263</v>
      </c>
      <c r="C169" s="8">
        <v>2015</v>
      </c>
      <c r="D169" s="12" t="s">
        <v>5</v>
      </c>
      <c r="E169" s="8">
        <v>22</v>
      </c>
      <c r="F169" s="8">
        <v>84.460000000000008</v>
      </c>
      <c r="G169" s="23"/>
    </row>
    <row r="170" spans="1:7">
      <c r="A170" s="1" t="s">
        <v>6</v>
      </c>
      <c r="B170" s="1" t="s">
        <v>264</v>
      </c>
      <c r="C170" s="8">
        <v>2015</v>
      </c>
      <c r="D170" s="12" t="s">
        <v>5</v>
      </c>
      <c r="E170" s="8">
        <v>22</v>
      </c>
      <c r="F170" s="8">
        <v>87.513499999999993</v>
      </c>
      <c r="G170" s="23"/>
    </row>
    <row r="171" spans="1:7">
      <c r="A171" s="1" t="s">
        <v>7</v>
      </c>
      <c r="B171" s="1" t="s">
        <v>265</v>
      </c>
      <c r="C171" s="8">
        <v>2015</v>
      </c>
      <c r="D171" s="12" t="s">
        <v>5</v>
      </c>
      <c r="E171" s="8">
        <v>22</v>
      </c>
      <c r="F171" s="8">
        <v>73.53</v>
      </c>
      <c r="G171" s="23"/>
    </row>
    <row r="172" spans="1:7">
      <c r="A172" s="1" t="s">
        <v>8</v>
      </c>
      <c r="B172" s="1" t="s">
        <v>266</v>
      </c>
      <c r="C172" s="8">
        <v>2015</v>
      </c>
      <c r="D172" s="12" t="s">
        <v>5</v>
      </c>
      <c r="E172" s="8">
        <v>22</v>
      </c>
      <c r="F172" s="8">
        <v>74.488100000000003</v>
      </c>
      <c r="G172" s="23"/>
    </row>
    <row r="173" spans="1:7">
      <c r="A173" s="1" t="s">
        <v>9</v>
      </c>
      <c r="B173" s="1" t="s">
        <v>267</v>
      </c>
      <c r="C173" s="8">
        <v>2015</v>
      </c>
      <c r="D173" s="12" t="s">
        <v>5</v>
      </c>
      <c r="E173" s="8">
        <v>22</v>
      </c>
      <c r="F173" s="8">
        <v>77.938800000000001</v>
      </c>
      <c r="G173" s="23"/>
    </row>
    <row r="174" spans="1:7">
      <c r="A174" s="1" t="s">
        <v>10</v>
      </c>
      <c r="B174" s="1" t="s">
        <v>268</v>
      </c>
      <c r="C174" s="8">
        <v>2015</v>
      </c>
      <c r="D174" s="12" t="s">
        <v>5</v>
      </c>
      <c r="E174" s="8">
        <v>22</v>
      </c>
      <c r="F174" s="8">
        <v>56.616799999999998</v>
      </c>
      <c r="G174" s="23"/>
    </row>
    <row r="175" spans="1:7">
      <c r="A175" s="1" t="s">
        <v>11</v>
      </c>
      <c r="B175" s="1" t="s">
        <v>269</v>
      </c>
      <c r="C175" s="8">
        <v>2015</v>
      </c>
      <c r="D175" s="12" t="s">
        <v>5</v>
      </c>
      <c r="E175" s="8">
        <v>22</v>
      </c>
      <c r="F175" s="8">
        <v>76.410499999999999</v>
      </c>
      <c r="G175" s="23"/>
    </row>
    <row r="176" spans="1:7">
      <c r="A176" s="1" t="s">
        <v>12</v>
      </c>
      <c r="B176" s="1" t="s">
        <v>270</v>
      </c>
      <c r="C176" s="8">
        <v>2015</v>
      </c>
      <c r="D176" s="12" t="s">
        <v>5</v>
      </c>
      <c r="E176" s="8">
        <v>22</v>
      </c>
      <c r="F176" s="8">
        <v>79.7012</v>
      </c>
      <c r="G176" s="23"/>
    </row>
    <row r="177" spans="1:7">
      <c r="A177" s="1" t="s">
        <v>13</v>
      </c>
      <c r="B177" s="1" t="s">
        <v>271</v>
      </c>
      <c r="C177" s="8">
        <v>2015</v>
      </c>
      <c r="D177" s="12" t="s">
        <v>5</v>
      </c>
      <c r="E177" s="8">
        <v>22</v>
      </c>
      <c r="F177" s="8">
        <v>69.219399999999993</v>
      </c>
      <c r="G177" s="23"/>
    </row>
    <row r="178" spans="1:7">
      <c r="A178" s="1" t="s">
        <v>14</v>
      </c>
      <c r="B178" s="1" t="s">
        <v>272</v>
      </c>
      <c r="C178" s="8">
        <v>2015</v>
      </c>
      <c r="D178" s="12" t="s">
        <v>5</v>
      </c>
      <c r="E178" s="8">
        <v>22</v>
      </c>
      <c r="F178" s="8">
        <v>66.217100000000002</v>
      </c>
      <c r="G178" s="23"/>
    </row>
    <row r="179" spans="1:7">
      <c r="A179" s="1" t="s">
        <v>15</v>
      </c>
      <c r="B179" s="1" t="s">
        <v>273</v>
      </c>
      <c r="C179" s="8">
        <v>2015</v>
      </c>
      <c r="D179" s="12" t="s">
        <v>5</v>
      </c>
      <c r="E179" s="8">
        <v>22</v>
      </c>
      <c r="F179" s="8">
        <v>55.164899999999996</v>
      </c>
      <c r="G179" s="23"/>
    </row>
    <row r="180" spans="1:7">
      <c r="A180" s="1" t="s">
        <v>16</v>
      </c>
      <c r="B180" s="1" t="s">
        <v>274</v>
      </c>
      <c r="C180" s="8">
        <v>2015</v>
      </c>
      <c r="D180" s="12" t="s">
        <v>5</v>
      </c>
      <c r="E180" s="8">
        <v>22</v>
      </c>
      <c r="F180" s="8">
        <v>66.849999999999994</v>
      </c>
      <c r="G180" s="23"/>
    </row>
    <row r="181" spans="1:7">
      <c r="A181" s="1" t="s">
        <v>17</v>
      </c>
      <c r="B181" s="1" t="s">
        <v>275</v>
      </c>
      <c r="C181" s="8">
        <v>2015</v>
      </c>
      <c r="D181" s="12" t="s">
        <v>5</v>
      </c>
      <c r="E181" s="8">
        <v>22</v>
      </c>
      <c r="F181" s="8">
        <v>76.31989999999999</v>
      </c>
      <c r="G181" s="23"/>
    </row>
    <row r="182" spans="1:7">
      <c r="A182" s="1" t="s">
        <v>18</v>
      </c>
      <c r="B182" s="1" t="s">
        <v>276</v>
      </c>
      <c r="C182" s="8">
        <v>2015</v>
      </c>
      <c r="D182" s="12" t="s">
        <v>5</v>
      </c>
      <c r="E182" s="8">
        <v>22</v>
      </c>
      <c r="F182" s="8">
        <v>72.8827</v>
      </c>
      <c r="G182" s="23"/>
    </row>
    <row r="183" spans="1:7">
      <c r="A183" s="1" t="s">
        <v>19</v>
      </c>
      <c r="B183" s="1" t="s">
        <v>277</v>
      </c>
      <c r="C183" s="8">
        <v>2015</v>
      </c>
      <c r="D183" s="12" t="s">
        <v>5</v>
      </c>
      <c r="E183" s="8">
        <v>22</v>
      </c>
      <c r="F183" s="8">
        <v>60.623599999999996</v>
      </c>
      <c r="G183" s="23"/>
    </row>
    <row r="184" spans="1:7">
      <c r="A184" s="1" t="s">
        <v>20</v>
      </c>
      <c r="B184" s="1" t="s">
        <v>278</v>
      </c>
      <c r="C184" s="8">
        <v>2015</v>
      </c>
      <c r="D184" s="12" t="s">
        <v>5</v>
      </c>
      <c r="E184" s="8">
        <v>22</v>
      </c>
      <c r="F184" s="8">
        <v>66.900700000000001</v>
      </c>
      <c r="G184" s="23"/>
    </row>
    <row r="185" spans="1:7">
      <c r="A185" s="1" t="s">
        <v>21</v>
      </c>
      <c r="B185" s="1" t="s">
        <v>279</v>
      </c>
      <c r="C185" s="8">
        <v>2015</v>
      </c>
      <c r="D185" s="12" t="s">
        <v>5</v>
      </c>
      <c r="E185" s="8">
        <v>22</v>
      </c>
      <c r="F185" s="8">
        <v>73.871600000000001</v>
      </c>
      <c r="G185" s="23"/>
    </row>
    <row r="186" spans="1:7">
      <c r="A186" s="1" t="s">
        <v>22</v>
      </c>
      <c r="B186" s="1" t="s">
        <v>280</v>
      </c>
      <c r="C186" s="8">
        <v>2015</v>
      </c>
      <c r="D186" s="12" t="s">
        <v>5</v>
      </c>
      <c r="E186" s="8">
        <v>22</v>
      </c>
      <c r="F186" s="8">
        <v>76.894099999999995</v>
      </c>
      <c r="G186" s="23"/>
    </row>
    <row r="187" spans="1:7">
      <c r="A187" s="1" t="s">
        <v>23</v>
      </c>
      <c r="B187" s="1" t="s">
        <v>281</v>
      </c>
      <c r="C187" s="8">
        <v>2015</v>
      </c>
      <c r="D187" s="12" t="s">
        <v>5</v>
      </c>
      <c r="E187" s="8">
        <v>22</v>
      </c>
      <c r="F187" s="8">
        <v>57.364800000000002</v>
      </c>
      <c r="G187" s="23"/>
    </row>
    <row r="188" spans="1:7">
      <c r="A188" s="1" t="s">
        <v>24</v>
      </c>
      <c r="B188" s="1" t="s">
        <v>282</v>
      </c>
      <c r="C188" s="8">
        <v>2015</v>
      </c>
      <c r="D188" s="12" t="s">
        <v>5</v>
      </c>
      <c r="E188" s="8">
        <v>22</v>
      </c>
      <c r="F188" s="8">
        <v>59.283200000000001</v>
      </c>
      <c r="G188" s="23"/>
    </row>
    <row r="189" spans="1:7">
      <c r="A189" s="1" t="s">
        <v>25</v>
      </c>
      <c r="B189" s="1" t="s">
        <v>283</v>
      </c>
      <c r="C189" s="8">
        <v>2015</v>
      </c>
      <c r="D189" s="12" t="s">
        <v>5</v>
      </c>
      <c r="E189" s="8">
        <v>22</v>
      </c>
      <c r="F189" s="8">
        <v>75.570000000000007</v>
      </c>
      <c r="G189" s="23"/>
    </row>
    <row r="190" spans="1:7">
      <c r="A190" s="1" t="s">
        <v>26</v>
      </c>
      <c r="B190" s="1" t="s">
        <v>284</v>
      </c>
      <c r="C190" s="8">
        <v>2015</v>
      </c>
      <c r="D190" s="12" t="s">
        <v>5</v>
      </c>
      <c r="E190" s="8">
        <v>22</v>
      </c>
      <c r="F190" s="8">
        <v>81.322299999999998</v>
      </c>
      <c r="G190" s="23"/>
    </row>
    <row r="191" spans="1:7">
      <c r="A191" s="1" t="s">
        <v>27</v>
      </c>
      <c r="B191" s="1" t="s">
        <v>285</v>
      </c>
      <c r="C191" s="8">
        <v>2015</v>
      </c>
      <c r="D191" s="12" t="s">
        <v>5</v>
      </c>
      <c r="E191" s="8">
        <v>22</v>
      </c>
      <c r="F191" s="8">
        <v>64.025000000000006</v>
      </c>
      <c r="G191" s="23"/>
    </row>
    <row r="192" spans="1:7">
      <c r="A192" s="1" t="s">
        <v>28</v>
      </c>
      <c r="B192" s="1" t="s">
        <v>286</v>
      </c>
      <c r="C192" s="8">
        <v>2015</v>
      </c>
      <c r="D192" s="12" t="s">
        <v>5</v>
      </c>
      <c r="E192" s="8">
        <v>22</v>
      </c>
      <c r="F192" s="8">
        <v>84.297200000000004</v>
      </c>
      <c r="G192" s="23"/>
    </row>
    <row r="193" spans="1:7">
      <c r="A193" s="1" t="s">
        <v>29</v>
      </c>
      <c r="B193" s="1" t="s">
        <v>287</v>
      </c>
      <c r="C193" s="8">
        <v>2015</v>
      </c>
      <c r="D193" s="12" t="s">
        <v>5</v>
      </c>
      <c r="E193" s="8">
        <v>22</v>
      </c>
      <c r="F193" s="8">
        <v>86.2898</v>
      </c>
      <c r="G193" s="23"/>
    </row>
    <row r="194" spans="1:7">
      <c r="A194" s="1" t="s">
        <v>30</v>
      </c>
      <c r="B194" s="1" t="s">
        <v>288</v>
      </c>
      <c r="C194" s="8">
        <v>2015</v>
      </c>
      <c r="D194" s="12" t="s">
        <v>5</v>
      </c>
      <c r="E194" s="8">
        <v>22</v>
      </c>
      <c r="F194" s="8">
        <v>71.503600000000006</v>
      </c>
      <c r="G194" s="23"/>
    </row>
    <row r="195" spans="1:7">
      <c r="A195" s="1" t="s">
        <v>31</v>
      </c>
      <c r="B195" s="1" t="s">
        <v>289</v>
      </c>
      <c r="C195" s="8">
        <v>2015</v>
      </c>
      <c r="D195" s="12" t="s">
        <v>5</v>
      </c>
      <c r="E195" s="8">
        <v>22</v>
      </c>
      <c r="F195" s="8">
        <v>75.742699999999999</v>
      </c>
      <c r="G195" s="23"/>
    </row>
    <row r="196" spans="1:7">
      <c r="A196" s="1" t="s">
        <v>32</v>
      </c>
      <c r="B196" s="1" t="s">
        <v>290</v>
      </c>
      <c r="C196" s="8">
        <v>2015</v>
      </c>
      <c r="D196" s="12" t="s">
        <v>5</v>
      </c>
      <c r="E196" s="8">
        <v>22</v>
      </c>
      <c r="F196" s="8">
        <v>64.475999999999999</v>
      </c>
      <c r="G196" s="23"/>
    </row>
    <row r="197" spans="1:7">
      <c r="A197" s="1" t="s">
        <v>33</v>
      </c>
      <c r="B197" s="1" t="s">
        <v>291</v>
      </c>
      <c r="C197" s="8">
        <v>2015</v>
      </c>
      <c r="D197" s="12" t="s">
        <v>5</v>
      </c>
      <c r="E197" s="8">
        <v>22</v>
      </c>
      <c r="F197" s="8">
        <v>74.029299999999992</v>
      </c>
      <c r="G197" s="23"/>
    </row>
    <row r="198" spans="1:7">
      <c r="A198" s="1" t="s">
        <v>34</v>
      </c>
      <c r="B198" s="1" t="s">
        <v>292</v>
      </c>
      <c r="C198" s="8">
        <v>2015</v>
      </c>
      <c r="D198" s="12" t="s">
        <v>5</v>
      </c>
      <c r="E198" s="8">
        <v>22</v>
      </c>
      <c r="F198" s="8">
        <v>75.3977</v>
      </c>
      <c r="G198" s="23"/>
    </row>
    <row r="199" spans="1:7">
      <c r="A199" s="1" t="s">
        <v>35</v>
      </c>
      <c r="B199" s="1" t="s">
        <v>293</v>
      </c>
      <c r="C199" s="8">
        <v>2015</v>
      </c>
      <c r="D199" s="12" t="s">
        <v>5</v>
      </c>
      <c r="E199" s="8">
        <v>22</v>
      </c>
      <c r="F199" s="8">
        <v>61.471200000000003</v>
      </c>
      <c r="G199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F232"/>
  <sheetViews>
    <sheetView workbookViewId="0"/>
  </sheetViews>
  <sheetFormatPr baseColWidth="10" defaultColWidth="14.5" defaultRowHeight="15.75" customHeight="1"/>
  <cols>
    <col min="6" max="6" width="15.83203125" customWidth="1"/>
  </cols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8">
        <v>2020</v>
      </c>
      <c r="D2" s="12" t="s">
        <v>5</v>
      </c>
      <c r="E2" s="8">
        <v>23</v>
      </c>
      <c r="F2" s="26">
        <v>44.2</v>
      </c>
    </row>
    <row r="3" spans="1:6">
      <c r="A3" s="3" t="s">
        <v>4</v>
      </c>
      <c r="B3" s="1" t="s">
        <v>262</v>
      </c>
      <c r="C3" s="8">
        <v>2020</v>
      </c>
      <c r="D3" s="12" t="s">
        <v>5</v>
      </c>
      <c r="E3" s="8">
        <v>23</v>
      </c>
      <c r="F3" s="26">
        <v>52.2</v>
      </c>
    </row>
    <row r="4" spans="1:6">
      <c r="A4" s="1" t="s">
        <v>5</v>
      </c>
      <c r="B4" s="1" t="s">
        <v>263</v>
      </c>
      <c r="C4" s="8">
        <v>2020</v>
      </c>
      <c r="D4" s="12" t="s">
        <v>5</v>
      </c>
      <c r="E4" s="8">
        <v>23</v>
      </c>
      <c r="F4" s="26">
        <v>57.9</v>
      </c>
    </row>
    <row r="5" spans="1:6">
      <c r="A5" s="1" t="s">
        <v>6</v>
      </c>
      <c r="B5" s="1" t="s">
        <v>264</v>
      </c>
      <c r="C5" s="8">
        <v>2020</v>
      </c>
      <c r="D5" s="12" t="s">
        <v>5</v>
      </c>
      <c r="E5" s="8">
        <v>23</v>
      </c>
      <c r="F5" s="26">
        <v>50.5</v>
      </c>
    </row>
    <row r="6" spans="1:6">
      <c r="A6" s="1" t="s">
        <v>7</v>
      </c>
      <c r="B6" s="1" t="s">
        <v>265</v>
      </c>
      <c r="C6" s="8">
        <v>2020</v>
      </c>
      <c r="D6" s="12" t="s">
        <v>5</v>
      </c>
      <c r="E6" s="8">
        <v>23</v>
      </c>
      <c r="F6" s="26">
        <v>45.3</v>
      </c>
    </row>
    <row r="7" spans="1:6">
      <c r="A7" s="1" t="s">
        <v>8</v>
      </c>
      <c r="B7" s="1" t="s">
        <v>266</v>
      </c>
      <c r="C7" s="8">
        <v>2020</v>
      </c>
      <c r="D7" s="12" t="s">
        <v>5</v>
      </c>
      <c r="E7" s="8">
        <v>23</v>
      </c>
      <c r="F7" s="26">
        <v>46.3</v>
      </c>
    </row>
    <row r="8" spans="1:6">
      <c r="A8" s="1" t="s">
        <v>9</v>
      </c>
      <c r="B8" s="1" t="s">
        <v>267</v>
      </c>
      <c r="C8" s="8">
        <v>2020</v>
      </c>
      <c r="D8" s="12" t="s">
        <v>5</v>
      </c>
      <c r="E8" s="8">
        <v>23</v>
      </c>
      <c r="F8" s="26">
        <v>49.6</v>
      </c>
    </row>
    <row r="9" spans="1:6">
      <c r="A9" s="1" t="s">
        <v>10</v>
      </c>
      <c r="B9" s="1" t="s">
        <v>268</v>
      </c>
      <c r="C9" s="8">
        <v>2020</v>
      </c>
      <c r="D9" s="12" t="s">
        <v>5</v>
      </c>
      <c r="E9" s="8">
        <v>23</v>
      </c>
      <c r="F9" s="26">
        <v>24.7</v>
      </c>
    </row>
    <row r="10" spans="1:6">
      <c r="A10" s="1" t="s">
        <v>11</v>
      </c>
      <c r="B10" s="1" t="s">
        <v>269</v>
      </c>
      <c r="C10" s="8">
        <v>2020</v>
      </c>
      <c r="D10" s="12" t="s">
        <v>5</v>
      </c>
      <c r="E10" s="8">
        <v>23</v>
      </c>
      <c r="F10" s="26">
        <v>49.4</v>
      </c>
    </row>
    <row r="11" spans="1:6">
      <c r="A11" s="1" t="s">
        <v>12</v>
      </c>
      <c r="B11" s="1" t="s">
        <v>270</v>
      </c>
      <c r="C11" s="8">
        <v>2020</v>
      </c>
      <c r="D11" s="12" t="s">
        <v>5</v>
      </c>
      <c r="E11" s="8">
        <v>23</v>
      </c>
      <c r="F11" s="26">
        <v>63.7</v>
      </c>
    </row>
    <row r="12" spans="1:6">
      <c r="A12" s="1" t="s">
        <v>13</v>
      </c>
      <c r="B12" s="1" t="s">
        <v>271</v>
      </c>
      <c r="C12" s="8">
        <v>2020</v>
      </c>
      <c r="D12" s="12" t="s">
        <v>5</v>
      </c>
      <c r="E12" s="8">
        <v>23</v>
      </c>
      <c r="F12" s="26">
        <v>45.1</v>
      </c>
    </row>
    <row r="13" spans="1:6">
      <c r="A13" s="1" t="s">
        <v>14</v>
      </c>
      <c r="B13" s="1" t="s">
        <v>272</v>
      </c>
      <c r="C13" s="8">
        <v>2020</v>
      </c>
      <c r="D13" s="12" t="s">
        <v>5</v>
      </c>
      <c r="E13" s="8">
        <v>23</v>
      </c>
      <c r="F13" s="26">
        <v>39.200000000000003</v>
      </c>
    </row>
    <row r="14" spans="1:6">
      <c r="A14" s="1" t="s">
        <v>15</v>
      </c>
      <c r="B14" s="1" t="s">
        <v>273</v>
      </c>
      <c r="C14" s="8">
        <v>2020</v>
      </c>
      <c r="D14" s="12" t="s">
        <v>5</v>
      </c>
      <c r="E14" s="8">
        <v>23</v>
      </c>
      <c r="F14" s="26">
        <v>27.8</v>
      </c>
    </row>
    <row r="15" spans="1:6">
      <c r="A15" s="1" t="s">
        <v>16</v>
      </c>
      <c r="B15" s="1" t="s">
        <v>274</v>
      </c>
      <c r="C15" s="8">
        <v>2020</v>
      </c>
      <c r="D15" s="12" t="s">
        <v>5</v>
      </c>
      <c r="E15" s="8">
        <v>23</v>
      </c>
      <c r="F15" s="26">
        <v>39.299999999999997</v>
      </c>
    </row>
    <row r="16" spans="1:6">
      <c r="A16" s="1" t="s">
        <v>17</v>
      </c>
      <c r="B16" s="1" t="s">
        <v>275</v>
      </c>
      <c r="C16" s="8">
        <v>2020</v>
      </c>
      <c r="D16" s="12" t="s">
        <v>5</v>
      </c>
      <c r="E16" s="8">
        <v>23</v>
      </c>
      <c r="F16" s="26">
        <v>46.9</v>
      </c>
    </row>
    <row r="17" spans="1:6">
      <c r="A17" s="1" t="s">
        <v>18</v>
      </c>
      <c r="B17" s="1" t="s">
        <v>276</v>
      </c>
      <c r="C17" s="8">
        <v>2020</v>
      </c>
      <c r="D17" s="12" t="s">
        <v>5</v>
      </c>
      <c r="E17" s="8">
        <v>23</v>
      </c>
      <c r="F17" s="26">
        <v>48.6</v>
      </c>
    </row>
    <row r="18" spans="1:6">
      <c r="A18" s="1" t="s">
        <v>19</v>
      </c>
      <c r="B18" s="1" t="s">
        <v>277</v>
      </c>
      <c r="C18" s="8">
        <v>2020</v>
      </c>
      <c r="D18" s="12" t="s">
        <v>5</v>
      </c>
      <c r="E18" s="8">
        <v>23</v>
      </c>
      <c r="F18" s="26">
        <v>35.299999999999997</v>
      </c>
    </row>
    <row r="19" spans="1:6">
      <c r="A19" s="1" t="s">
        <v>20</v>
      </c>
      <c r="B19" s="1" t="s">
        <v>278</v>
      </c>
      <c r="C19" s="8">
        <v>2020</v>
      </c>
      <c r="D19" s="12" t="s">
        <v>5</v>
      </c>
      <c r="E19" s="8">
        <v>23</v>
      </c>
      <c r="F19" s="26">
        <v>44.9</v>
      </c>
    </row>
    <row r="20" spans="1:6">
      <c r="A20" s="1" t="s">
        <v>21</v>
      </c>
      <c r="B20" s="1" t="s">
        <v>279</v>
      </c>
      <c r="C20" s="8">
        <v>2020</v>
      </c>
      <c r="D20" s="12" t="s">
        <v>5</v>
      </c>
      <c r="E20" s="8">
        <v>23</v>
      </c>
      <c r="F20" s="26">
        <v>41.1</v>
      </c>
    </row>
    <row r="21" spans="1:6">
      <c r="A21" s="1" t="s">
        <v>22</v>
      </c>
      <c r="B21" s="1" t="s">
        <v>280</v>
      </c>
      <c r="C21" s="8">
        <v>2020</v>
      </c>
      <c r="D21" s="12" t="s">
        <v>5</v>
      </c>
      <c r="E21" s="8">
        <v>23</v>
      </c>
      <c r="F21" s="26">
        <v>58.5</v>
      </c>
    </row>
    <row r="22" spans="1:6">
      <c r="A22" s="1" t="s">
        <v>23</v>
      </c>
      <c r="B22" s="1" t="s">
        <v>281</v>
      </c>
      <c r="C22" s="8">
        <v>2020</v>
      </c>
      <c r="D22" s="12" t="s">
        <v>5</v>
      </c>
      <c r="E22" s="8">
        <v>23</v>
      </c>
      <c r="F22" s="26">
        <v>32</v>
      </c>
    </row>
    <row r="23" spans="1:6">
      <c r="A23" s="1" t="s">
        <v>24</v>
      </c>
      <c r="B23" s="1" t="s">
        <v>282</v>
      </c>
      <c r="C23" s="8">
        <v>2020</v>
      </c>
      <c r="D23" s="12" t="s">
        <v>5</v>
      </c>
      <c r="E23" s="8">
        <v>23</v>
      </c>
      <c r="F23" s="26">
        <v>35.1</v>
      </c>
    </row>
    <row r="24" spans="1:6">
      <c r="A24" s="1" t="s">
        <v>25</v>
      </c>
      <c r="B24" s="1" t="s">
        <v>283</v>
      </c>
      <c r="C24" s="8">
        <v>2020</v>
      </c>
      <c r="D24" s="12" t="s">
        <v>5</v>
      </c>
      <c r="E24" s="8">
        <v>23</v>
      </c>
      <c r="F24" s="26">
        <v>51.6</v>
      </c>
    </row>
    <row r="25" spans="1:6">
      <c r="A25" s="1" t="s">
        <v>26</v>
      </c>
      <c r="B25" s="1" t="s">
        <v>284</v>
      </c>
      <c r="C25" s="8">
        <v>2020</v>
      </c>
      <c r="D25" s="12" t="s">
        <v>5</v>
      </c>
      <c r="E25" s="8">
        <v>23</v>
      </c>
      <c r="F25" s="26">
        <v>49.1</v>
      </c>
    </row>
    <row r="26" spans="1:6">
      <c r="A26" s="1" t="s">
        <v>27</v>
      </c>
      <c r="B26" s="1" t="s">
        <v>285</v>
      </c>
      <c r="C26" s="8">
        <v>2020</v>
      </c>
      <c r="D26" s="12" t="s">
        <v>5</v>
      </c>
      <c r="E26" s="8">
        <v>23</v>
      </c>
      <c r="F26" s="26">
        <v>38.200000000000003</v>
      </c>
    </row>
    <row r="27" spans="1:6">
      <c r="A27" s="1" t="s">
        <v>28</v>
      </c>
      <c r="B27" s="1" t="s">
        <v>286</v>
      </c>
      <c r="C27" s="8">
        <v>2020</v>
      </c>
      <c r="D27" s="12" t="s">
        <v>5</v>
      </c>
      <c r="E27" s="8">
        <v>23</v>
      </c>
      <c r="F27" s="26">
        <v>45.3</v>
      </c>
    </row>
    <row r="28" spans="1:6">
      <c r="A28" s="1" t="s">
        <v>29</v>
      </c>
      <c r="B28" s="1" t="s">
        <v>287</v>
      </c>
      <c r="C28" s="8">
        <v>2020</v>
      </c>
      <c r="D28" s="12" t="s">
        <v>5</v>
      </c>
      <c r="E28" s="8">
        <v>23</v>
      </c>
      <c r="F28" s="26">
        <v>50</v>
      </c>
    </row>
    <row r="29" spans="1:6">
      <c r="A29" s="1" t="s">
        <v>30</v>
      </c>
      <c r="B29" s="1" t="s">
        <v>288</v>
      </c>
      <c r="C29" s="8">
        <v>2020</v>
      </c>
      <c r="D29" s="12" t="s">
        <v>5</v>
      </c>
      <c r="E29" s="8">
        <v>23</v>
      </c>
      <c r="F29" s="26">
        <v>35.200000000000003</v>
      </c>
    </row>
    <row r="30" spans="1:6">
      <c r="A30" s="1" t="s">
        <v>31</v>
      </c>
      <c r="B30" s="1" t="s">
        <v>289</v>
      </c>
      <c r="C30" s="8">
        <v>2020</v>
      </c>
      <c r="D30" s="12" t="s">
        <v>5</v>
      </c>
      <c r="E30" s="8">
        <v>23</v>
      </c>
      <c r="F30" s="26">
        <v>45.6</v>
      </c>
    </row>
    <row r="31" spans="1:6">
      <c r="A31" s="1" t="s">
        <v>32</v>
      </c>
      <c r="B31" s="1" t="s">
        <v>290</v>
      </c>
      <c r="C31" s="8">
        <v>2020</v>
      </c>
      <c r="D31" s="12" t="s">
        <v>5</v>
      </c>
      <c r="E31" s="8">
        <v>23</v>
      </c>
      <c r="F31" s="26">
        <v>36.799999999999997</v>
      </c>
    </row>
    <row r="32" spans="1:6">
      <c r="A32" s="1" t="s">
        <v>33</v>
      </c>
      <c r="B32" s="1" t="s">
        <v>291</v>
      </c>
      <c r="C32" s="8">
        <v>2020</v>
      </c>
      <c r="D32" s="12" t="s">
        <v>5</v>
      </c>
      <c r="E32" s="8">
        <v>23</v>
      </c>
      <c r="F32" s="26">
        <v>31.2</v>
      </c>
    </row>
    <row r="33" spans="1:6">
      <c r="A33" s="1" t="s">
        <v>34</v>
      </c>
      <c r="B33" s="1" t="s">
        <v>292</v>
      </c>
      <c r="C33" s="8">
        <v>2020</v>
      </c>
      <c r="D33" s="12" t="s">
        <v>5</v>
      </c>
      <c r="E33" s="8">
        <v>23</v>
      </c>
      <c r="F33" s="26">
        <v>43.5</v>
      </c>
    </row>
    <row r="34" spans="1:6">
      <c r="A34" s="1" t="s">
        <v>35</v>
      </c>
      <c r="B34" s="1" t="s">
        <v>293</v>
      </c>
      <c r="C34" s="8">
        <v>2020</v>
      </c>
      <c r="D34" s="12" t="s">
        <v>5</v>
      </c>
      <c r="E34" s="8">
        <v>23</v>
      </c>
      <c r="F34" s="26">
        <v>38.5</v>
      </c>
    </row>
    <row r="35" spans="1:6">
      <c r="A35" s="3" t="s">
        <v>3</v>
      </c>
      <c r="B35" s="1" t="s">
        <v>261</v>
      </c>
      <c r="C35" s="8">
        <v>2019</v>
      </c>
      <c r="D35" s="12" t="s">
        <v>5</v>
      </c>
      <c r="E35" s="8">
        <v>23</v>
      </c>
      <c r="F35" s="8">
        <v>44.882860000000001</v>
      </c>
    </row>
    <row r="36" spans="1:6">
      <c r="A36" s="3" t="s">
        <v>4</v>
      </c>
      <c r="B36" s="1" t="s">
        <v>262</v>
      </c>
      <c r="C36" s="8">
        <v>2019</v>
      </c>
      <c r="D36" s="12" t="s">
        <v>5</v>
      </c>
      <c r="E36" s="8">
        <v>23</v>
      </c>
      <c r="F36" s="23">
        <v>53.369500000000002</v>
      </c>
    </row>
    <row r="37" spans="1:6">
      <c r="A37" s="1" t="s">
        <v>5</v>
      </c>
      <c r="B37" s="1" t="s">
        <v>263</v>
      </c>
      <c r="C37" s="8">
        <v>2019</v>
      </c>
      <c r="D37" s="12" t="s">
        <v>5</v>
      </c>
      <c r="E37" s="8">
        <v>23</v>
      </c>
      <c r="F37" s="23">
        <v>60.571399999999997</v>
      </c>
    </row>
    <row r="38" spans="1:6">
      <c r="A38" s="1" t="s">
        <v>6</v>
      </c>
      <c r="B38" s="1" t="s">
        <v>264</v>
      </c>
      <c r="C38" s="8">
        <v>2019</v>
      </c>
      <c r="D38" s="12" t="s">
        <v>5</v>
      </c>
      <c r="E38" s="8">
        <v>23</v>
      </c>
      <c r="F38" s="23">
        <v>50.945700000000002</v>
      </c>
    </row>
    <row r="39" spans="1:6">
      <c r="A39" s="1" t="s">
        <v>7</v>
      </c>
      <c r="B39" s="1" t="s">
        <v>265</v>
      </c>
      <c r="C39" s="8">
        <v>2019</v>
      </c>
      <c r="D39" s="12" t="s">
        <v>5</v>
      </c>
      <c r="E39" s="8">
        <v>23</v>
      </c>
      <c r="F39" s="23">
        <v>44.225900000000003</v>
      </c>
    </row>
    <row r="40" spans="1:6">
      <c r="A40" s="1" t="s">
        <v>8</v>
      </c>
      <c r="B40" s="1" t="s">
        <v>266</v>
      </c>
      <c r="C40" s="8">
        <v>2019</v>
      </c>
      <c r="D40" s="12" t="s">
        <v>5</v>
      </c>
      <c r="E40" s="8">
        <v>23</v>
      </c>
      <c r="F40" s="23">
        <v>47.681699999999999</v>
      </c>
    </row>
    <row r="41" spans="1:6">
      <c r="A41" s="1" t="s">
        <v>9</v>
      </c>
      <c r="B41" s="1" t="s">
        <v>267</v>
      </c>
      <c r="C41" s="8">
        <v>2019</v>
      </c>
      <c r="D41" s="12" t="s">
        <v>5</v>
      </c>
      <c r="E41" s="8">
        <v>23</v>
      </c>
      <c r="F41" s="23">
        <v>50.112199999999994</v>
      </c>
    </row>
    <row r="42" spans="1:6">
      <c r="A42" s="1" t="s">
        <v>10</v>
      </c>
      <c r="B42" s="1" t="s">
        <v>268</v>
      </c>
      <c r="C42" s="8">
        <v>2019</v>
      </c>
      <c r="D42" s="12" t="s">
        <v>5</v>
      </c>
      <c r="E42" s="8">
        <v>23</v>
      </c>
      <c r="F42" s="23">
        <v>24.132899999999999</v>
      </c>
    </row>
    <row r="43" spans="1:6">
      <c r="A43" s="1" t="s">
        <v>11</v>
      </c>
      <c r="B43" s="1" t="s">
        <v>269</v>
      </c>
      <c r="C43" s="8">
        <v>2019</v>
      </c>
      <c r="D43" s="12" t="s">
        <v>5</v>
      </c>
      <c r="E43" s="8">
        <v>23</v>
      </c>
      <c r="F43" s="23">
        <v>50.310100000000006</v>
      </c>
    </row>
    <row r="44" spans="1:6">
      <c r="A44" s="1" t="s">
        <v>12</v>
      </c>
      <c r="B44" s="1" t="s">
        <v>270</v>
      </c>
      <c r="C44" s="8">
        <v>2019</v>
      </c>
      <c r="D44" s="12" t="s">
        <v>5</v>
      </c>
      <c r="E44" s="8">
        <v>23</v>
      </c>
      <c r="F44" s="23">
        <v>63.401700000000005</v>
      </c>
    </row>
    <row r="45" spans="1:6">
      <c r="A45" s="1" t="s">
        <v>13</v>
      </c>
      <c r="B45" s="1" t="s">
        <v>271</v>
      </c>
      <c r="C45" s="8">
        <v>2019</v>
      </c>
      <c r="D45" s="12" t="s">
        <v>5</v>
      </c>
      <c r="E45" s="8">
        <v>23</v>
      </c>
      <c r="F45" s="23">
        <v>42.923899999999996</v>
      </c>
    </row>
    <row r="46" spans="1:6">
      <c r="A46" s="1" t="s">
        <v>14</v>
      </c>
      <c r="B46" s="1" t="s">
        <v>272</v>
      </c>
      <c r="C46" s="8">
        <v>2019</v>
      </c>
      <c r="D46" s="12" t="s">
        <v>5</v>
      </c>
      <c r="E46" s="8">
        <v>23</v>
      </c>
      <c r="F46" s="23">
        <v>41.943399999999997</v>
      </c>
    </row>
    <row r="47" spans="1:6">
      <c r="A47" s="1" t="s">
        <v>15</v>
      </c>
      <c r="B47" s="1" t="s">
        <v>273</v>
      </c>
      <c r="C47" s="8">
        <v>2019</v>
      </c>
      <c r="D47" s="12" t="s">
        <v>5</v>
      </c>
      <c r="E47" s="8">
        <v>23</v>
      </c>
      <c r="F47" s="23">
        <v>29.729899999999997</v>
      </c>
    </row>
    <row r="48" spans="1:6">
      <c r="A48" s="1" t="s">
        <v>16</v>
      </c>
      <c r="B48" s="1" t="s">
        <v>274</v>
      </c>
      <c r="C48" s="8">
        <v>2019</v>
      </c>
      <c r="D48" s="12" t="s">
        <v>5</v>
      </c>
      <c r="E48" s="8">
        <v>23</v>
      </c>
      <c r="F48" s="23">
        <v>36.5473</v>
      </c>
    </row>
    <row r="49" spans="1:6">
      <c r="A49" s="1" t="s">
        <v>17</v>
      </c>
      <c r="B49" s="1" t="s">
        <v>275</v>
      </c>
      <c r="C49" s="8">
        <v>2019</v>
      </c>
      <c r="D49" s="12" t="s">
        <v>5</v>
      </c>
      <c r="E49" s="8">
        <v>23</v>
      </c>
      <c r="F49" s="23">
        <v>51.3645</v>
      </c>
    </row>
    <row r="50" spans="1:6">
      <c r="A50" s="1" t="s">
        <v>18</v>
      </c>
      <c r="B50" s="1" t="s">
        <v>276</v>
      </c>
      <c r="C50" s="8">
        <v>2019</v>
      </c>
      <c r="D50" s="12" t="s">
        <v>5</v>
      </c>
      <c r="E50" s="8">
        <v>23</v>
      </c>
      <c r="F50" s="23">
        <v>48.8857</v>
      </c>
    </row>
    <row r="51" spans="1:6">
      <c r="A51" s="1" t="s">
        <v>19</v>
      </c>
      <c r="B51" s="1" t="s">
        <v>277</v>
      </c>
      <c r="C51" s="8">
        <v>2019</v>
      </c>
      <c r="D51" s="12" t="s">
        <v>5</v>
      </c>
      <c r="E51" s="8">
        <v>23</v>
      </c>
      <c r="F51" s="23">
        <v>37.303399999999996</v>
      </c>
    </row>
    <row r="52" spans="1:6">
      <c r="A52" s="1" t="s">
        <v>20</v>
      </c>
      <c r="B52" s="1" t="s">
        <v>278</v>
      </c>
      <c r="C52" s="8">
        <v>2019</v>
      </c>
      <c r="D52" s="12" t="s">
        <v>5</v>
      </c>
      <c r="E52" s="8">
        <v>23</v>
      </c>
      <c r="F52" s="23">
        <v>44.427799999999998</v>
      </c>
    </row>
    <row r="53" spans="1:6">
      <c r="A53" s="1" t="s">
        <v>21</v>
      </c>
      <c r="B53" s="1" t="s">
        <v>279</v>
      </c>
      <c r="C53" s="8">
        <v>2019</v>
      </c>
      <c r="D53" s="12" t="s">
        <v>5</v>
      </c>
      <c r="E53" s="8">
        <v>23</v>
      </c>
      <c r="F53" s="23">
        <v>44.393500000000003</v>
      </c>
    </row>
    <row r="54" spans="1:6">
      <c r="A54" s="1" t="s">
        <v>22</v>
      </c>
      <c r="B54" s="1" t="s">
        <v>280</v>
      </c>
      <c r="C54" s="8">
        <v>2019</v>
      </c>
      <c r="D54" s="12" t="s">
        <v>5</v>
      </c>
      <c r="E54" s="8">
        <v>23</v>
      </c>
      <c r="F54" s="23">
        <v>54.577399999999997</v>
      </c>
    </row>
    <row r="55" spans="1:6">
      <c r="A55" s="1" t="s">
        <v>23</v>
      </c>
      <c r="B55" s="1" t="s">
        <v>281</v>
      </c>
      <c r="C55" s="8">
        <v>2019</v>
      </c>
      <c r="D55" s="12" t="s">
        <v>5</v>
      </c>
      <c r="E55" s="8">
        <v>23</v>
      </c>
      <c r="F55" s="23">
        <v>31.070500000000003</v>
      </c>
    </row>
    <row r="56" spans="1:6">
      <c r="A56" s="1" t="s">
        <v>24</v>
      </c>
      <c r="B56" s="1" t="s">
        <v>282</v>
      </c>
      <c r="C56" s="8">
        <v>2019</v>
      </c>
      <c r="D56" s="12" t="s">
        <v>5</v>
      </c>
      <c r="E56" s="8">
        <v>23</v>
      </c>
      <c r="F56" s="23">
        <v>36.930900000000001</v>
      </c>
    </row>
    <row r="57" spans="1:6">
      <c r="A57" s="1" t="s">
        <v>25</v>
      </c>
      <c r="B57" s="1" t="s">
        <v>283</v>
      </c>
      <c r="C57" s="8">
        <v>2019</v>
      </c>
      <c r="D57" s="12" t="s">
        <v>5</v>
      </c>
      <c r="E57" s="8">
        <v>23</v>
      </c>
      <c r="F57" s="23">
        <v>50.645799999999994</v>
      </c>
    </row>
    <row r="58" spans="1:6">
      <c r="A58" s="1" t="s">
        <v>26</v>
      </c>
      <c r="B58" s="1" t="s">
        <v>284</v>
      </c>
      <c r="C58" s="8">
        <v>2019</v>
      </c>
      <c r="D58" s="12" t="s">
        <v>5</v>
      </c>
      <c r="E58" s="8">
        <v>23</v>
      </c>
      <c r="F58" s="23">
        <v>48.046100000000003</v>
      </c>
    </row>
    <row r="59" spans="1:6">
      <c r="A59" s="1" t="s">
        <v>27</v>
      </c>
      <c r="B59" s="1" t="s">
        <v>285</v>
      </c>
      <c r="C59" s="8">
        <v>2019</v>
      </c>
      <c r="D59" s="12" t="s">
        <v>5</v>
      </c>
      <c r="E59" s="8">
        <v>23</v>
      </c>
      <c r="F59" s="23">
        <v>40.939100000000003</v>
      </c>
    </row>
    <row r="60" spans="1:6">
      <c r="A60" s="1" t="s">
        <v>28</v>
      </c>
      <c r="B60" s="1" t="s">
        <v>286</v>
      </c>
      <c r="C60" s="8">
        <v>2019</v>
      </c>
      <c r="D60" s="12" t="s">
        <v>5</v>
      </c>
      <c r="E60" s="8">
        <v>23</v>
      </c>
      <c r="F60" s="23">
        <v>45.9161</v>
      </c>
    </row>
    <row r="61" spans="1:6">
      <c r="A61" s="1" t="s">
        <v>29</v>
      </c>
      <c r="B61" s="1" t="s">
        <v>287</v>
      </c>
      <c r="C61" s="8">
        <v>2019</v>
      </c>
      <c r="D61" s="12" t="s">
        <v>5</v>
      </c>
      <c r="E61" s="8">
        <v>23</v>
      </c>
      <c r="F61" s="23">
        <v>54.445100000000004</v>
      </c>
    </row>
    <row r="62" spans="1:6">
      <c r="A62" s="1" t="s">
        <v>30</v>
      </c>
      <c r="B62" s="1" t="s">
        <v>288</v>
      </c>
      <c r="C62" s="8">
        <v>2019</v>
      </c>
      <c r="D62" s="12" t="s">
        <v>5</v>
      </c>
      <c r="E62" s="8">
        <v>23</v>
      </c>
      <c r="F62" s="23">
        <v>34.644799999999996</v>
      </c>
    </row>
    <row r="63" spans="1:6">
      <c r="A63" s="1" t="s">
        <v>31</v>
      </c>
      <c r="B63" s="1" t="s">
        <v>289</v>
      </c>
      <c r="C63" s="8">
        <v>2019</v>
      </c>
      <c r="D63" s="12" t="s">
        <v>5</v>
      </c>
      <c r="E63" s="8">
        <v>23</v>
      </c>
      <c r="F63" s="23">
        <v>44.6631</v>
      </c>
    </row>
    <row r="64" spans="1:6">
      <c r="A64" s="1" t="s">
        <v>32</v>
      </c>
      <c r="B64" s="1" t="s">
        <v>290</v>
      </c>
      <c r="C64" s="8">
        <v>2019</v>
      </c>
      <c r="D64" s="12" t="s">
        <v>5</v>
      </c>
      <c r="E64" s="8">
        <v>23</v>
      </c>
      <c r="F64" s="23">
        <v>39.200499999999998</v>
      </c>
    </row>
    <row r="65" spans="1:6">
      <c r="A65" s="1" t="s">
        <v>33</v>
      </c>
      <c r="B65" s="1" t="s">
        <v>291</v>
      </c>
      <c r="C65" s="8">
        <v>2019</v>
      </c>
      <c r="D65" s="12" t="s">
        <v>5</v>
      </c>
      <c r="E65" s="8">
        <v>23</v>
      </c>
      <c r="F65" s="23">
        <v>30.698999999999998</v>
      </c>
    </row>
    <row r="66" spans="1:6">
      <c r="A66" s="1" t="s">
        <v>34</v>
      </c>
      <c r="B66" s="1" t="s">
        <v>292</v>
      </c>
      <c r="C66" s="8">
        <v>2019</v>
      </c>
      <c r="D66" s="12" t="s">
        <v>5</v>
      </c>
      <c r="E66" s="8">
        <v>23</v>
      </c>
      <c r="F66" s="23">
        <v>47.570700000000002</v>
      </c>
    </row>
    <row r="67" spans="1:6">
      <c r="A67" s="1" t="s">
        <v>35</v>
      </c>
      <c r="B67" s="1" t="s">
        <v>293</v>
      </c>
      <c r="C67" s="8">
        <v>2019</v>
      </c>
      <c r="D67" s="12" t="s">
        <v>5</v>
      </c>
      <c r="E67" s="8">
        <v>23</v>
      </c>
      <c r="F67" s="23">
        <v>38.4358</v>
      </c>
    </row>
    <row r="68" spans="1:6">
      <c r="A68" s="3" t="s">
        <v>3</v>
      </c>
      <c r="B68" s="1" t="s">
        <v>261</v>
      </c>
      <c r="C68" s="8">
        <v>2018</v>
      </c>
      <c r="D68" s="12" t="s">
        <v>5</v>
      </c>
      <c r="E68" s="8">
        <v>23</v>
      </c>
      <c r="F68" s="8">
        <v>44.882860000000001</v>
      </c>
    </row>
    <row r="69" spans="1:6">
      <c r="A69" s="3" t="s">
        <v>4</v>
      </c>
      <c r="B69" s="1" t="s">
        <v>262</v>
      </c>
      <c r="C69" s="8">
        <v>2018</v>
      </c>
      <c r="D69" s="12" t="s">
        <v>5</v>
      </c>
      <c r="E69" s="8">
        <v>23</v>
      </c>
      <c r="F69" s="23">
        <v>53.369500000000002</v>
      </c>
    </row>
    <row r="70" spans="1:6">
      <c r="A70" s="1" t="s">
        <v>5</v>
      </c>
      <c r="B70" s="1" t="s">
        <v>263</v>
      </c>
      <c r="C70" s="8">
        <v>2018</v>
      </c>
      <c r="D70" s="12" t="s">
        <v>5</v>
      </c>
      <c r="E70" s="8">
        <v>23</v>
      </c>
      <c r="F70" s="23">
        <v>60.571399999999997</v>
      </c>
    </row>
    <row r="71" spans="1:6">
      <c r="A71" s="1" t="s">
        <v>6</v>
      </c>
      <c r="B71" s="1" t="s">
        <v>264</v>
      </c>
      <c r="C71" s="8">
        <v>2018</v>
      </c>
      <c r="D71" s="12" t="s">
        <v>5</v>
      </c>
      <c r="E71" s="8">
        <v>23</v>
      </c>
      <c r="F71" s="23">
        <v>50.945700000000002</v>
      </c>
    </row>
    <row r="72" spans="1:6">
      <c r="A72" s="1" t="s">
        <v>7</v>
      </c>
      <c r="B72" s="1" t="s">
        <v>265</v>
      </c>
      <c r="C72" s="8">
        <v>2018</v>
      </c>
      <c r="D72" s="12" t="s">
        <v>5</v>
      </c>
      <c r="E72" s="8">
        <v>23</v>
      </c>
      <c r="F72" s="23">
        <v>44.225900000000003</v>
      </c>
    </row>
    <row r="73" spans="1:6">
      <c r="A73" s="1" t="s">
        <v>8</v>
      </c>
      <c r="B73" s="1" t="s">
        <v>266</v>
      </c>
      <c r="C73" s="8">
        <v>2018</v>
      </c>
      <c r="D73" s="12" t="s">
        <v>5</v>
      </c>
      <c r="E73" s="8">
        <v>23</v>
      </c>
      <c r="F73" s="23">
        <v>47.681699999999999</v>
      </c>
    </row>
    <row r="74" spans="1:6">
      <c r="A74" s="1" t="s">
        <v>9</v>
      </c>
      <c r="B74" s="1" t="s">
        <v>267</v>
      </c>
      <c r="C74" s="8">
        <v>2018</v>
      </c>
      <c r="D74" s="12" t="s">
        <v>5</v>
      </c>
      <c r="E74" s="8">
        <v>23</v>
      </c>
      <c r="F74" s="23">
        <v>50.112199999999994</v>
      </c>
    </row>
    <row r="75" spans="1:6">
      <c r="A75" s="1" t="s">
        <v>10</v>
      </c>
      <c r="B75" s="1" t="s">
        <v>268</v>
      </c>
      <c r="C75" s="8">
        <v>2018</v>
      </c>
      <c r="D75" s="12" t="s">
        <v>5</v>
      </c>
      <c r="E75" s="8">
        <v>23</v>
      </c>
      <c r="F75" s="23">
        <v>24.132899999999999</v>
      </c>
    </row>
    <row r="76" spans="1:6">
      <c r="A76" s="1" t="s">
        <v>11</v>
      </c>
      <c r="B76" s="1" t="s">
        <v>269</v>
      </c>
      <c r="C76" s="8">
        <v>2018</v>
      </c>
      <c r="D76" s="12" t="s">
        <v>5</v>
      </c>
      <c r="E76" s="8">
        <v>23</v>
      </c>
      <c r="F76" s="23">
        <v>50.310100000000006</v>
      </c>
    </row>
    <row r="77" spans="1:6">
      <c r="A77" s="1" t="s">
        <v>12</v>
      </c>
      <c r="B77" s="1" t="s">
        <v>270</v>
      </c>
      <c r="C77" s="8">
        <v>2018</v>
      </c>
      <c r="D77" s="12" t="s">
        <v>5</v>
      </c>
      <c r="E77" s="8">
        <v>23</v>
      </c>
      <c r="F77" s="23">
        <v>63.401700000000005</v>
      </c>
    </row>
    <row r="78" spans="1:6">
      <c r="A78" s="1" t="s">
        <v>13</v>
      </c>
      <c r="B78" s="1" t="s">
        <v>271</v>
      </c>
      <c r="C78" s="8">
        <v>2018</v>
      </c>
      <c r="D78" s="12" t="s">
        <v>5</v>
      </c>
      <c r="E78" s="8">
        <v>23</v>
      </c>
      <c r="F78" s="23">
        <v>42.923899999999996</v>
      </c>
    </row>
    <row r="79" spans="1:6">
      <c r="A79" s="1" t="s">
        <v>14</v>
      </c>
      <c r="B79" s="1" t="s">
        <v>272</v>
      </c>
      <c r="C79" s="8">
        <v>2018</v>
      </c>
      <c r="D79" s="12" t="s">
        <v>5</v>
      </c>
      <c r="E79" s="8">
        <v>23</v>
      </c>
      <c r="F79" s="23">
        <v>41.943399999999997</v>
      </c>
    </row>
    <row r="80" spans="1:6">
      <c r="A80" s="1" t="s">
        <v>15</v>
      </c>
      <c r="B80" s="1" t="s">
        <v>273</v>
      </c>
      <c r="C80" s="8">
        <v>2018</v>
      </c>
      <c r="D80" s="12" t="s">
        <v>5</v>
      </c>
      <c r="E80" s="8">
        <v>23</v>
      </c>
      <c r="F80" s="23">
        <v>29.729899999999997</v>
      </c>
    </row>
    <row r="81" spans="1:6">
      <c r="A81" s="1" t="s">
        <v>16</v>
      </c>
      <c r="B81" s="1" t="s">
        <v>274</v>
      </c>
      <c r="C81" s="8">
        <v>2018</v>
      </c>
      <c r="D81" s="12" t="s">
        <v>5</v>
      </c>
      <c r="E81" s="8">
        <v>23</v>
      </c>
      <c r="F81" s="23">
        <v>36.5473</v>
      </c>
    </row>
    <row r="82" spans="1:6">
      <c r="A82" s="1" t="s">
        <v>17</v>
      </c>
      <c r="B82" s="1" t="s">
        <v>275</v>
      </c>
      <c r="C82" s="8">
        <v>2018</v>
      </c>
      <c r="D82" s="12" t="s">
        <v>5</v>
      </c>
      <c r="E82" s="8">
        <v>23</v>
      </c>
      <c r="F82" s="23">
        <v>51.3645</v>
      </c>
    </row>
    <row r="83" spans="1:6">
      <c r="A83" s="1" t="s">
        <v>18</v>
      </c>
      <c r="B83" s="1" t="s">
        <v>276</v>
      </c>
      <c r="C83" s="8">
        <v>2018</v>
      </c>
      <c r="D83" s="12" t="s">
        <v>5</v>
      </c>
      <c r="E83" s="8">
        <v>23</v>
      </c>
      <c r="F83" s="23">
        <v>48.8857</v>
      </c>
    </row>
    <row r="84" spans="1:6">
      <c r="A84" s="1" t="s">
        <v>19</v>
      </c>
      <c r="B84" s="1" t="s">
        <v>277</v>
      </c>
      <c r="C84" s="8">
        <v>2018</v>
      </c>
      <c r="D84" s="12" t="s">
        <v>5</v>
      </c>
      <c r="E84" s="8">
        <v>23</v>
      </c>
      <c r="F84" s="23">
        <v>37.303399999999996</v>
      </c>
    </row>
    <row r="85" spans="1:6">
      <c r="A85" s="1" t="s">
        <v>20</v>
      </c>
      <c r="B85" s="1" t="s">
        <v>278</v>
      </c>
      <c r="C85" s="8">
        <v>2018</v>
      </c>
      <c r="D85" s="12" t="s">
        <v>5</v>
      </c>
      <c r="E85" s="8">
        <v>23</v>
      </c>
      <c r="F85" s="23">
        <v>44.427799999999998</v>
      </c>
    </row>
    <row r="86" spans="1:6">
      <c r="A86" s="1" t="s">
        <v>21</v>
      </c>
      <c r="B86" s="1" t="s">
        <v>279</v>
      </c>
      <c r="C86" s="8">
        <v>2018</v>
      </c>
      <c r="D86" s="12" t="s">
        <v>5</v>
      </c>
      <c r="E86" s="8">
        <v>23</v>
      </c>
      <c r="F86" s="23">
        <v>44.393500000000003</v>
      </c>
    </row>
    <row r="87" spans="1:6">
      <c r="A87" s="1" t="s">
        <v>22</v>
      </c>
      <c r="B87" s="1" t="s">
        <v>280</v>
      </c>
      <c r="C87" s="8">
        <v>2018</v>
      </c>
      <c r="D87" s="12" t="s">
        <v>5</v>
      </c>
      <c r="E87" s="8">
        <v>23</v>
      </c>
      <c r="F87" s="23">
        <v>54.577399999999997</v>
      </c>
    </row>
    <row r="88" spans="1:6">
      <c r="A88" s="1" t="s">
        <v>23</v>
      </c>
      <c r="B88" s="1" t="s">
        <v>281</v>
      </c>
      <c r="C88" s="8">
        <v>2018</v>
      </c>
      <c r="D88" s="12" t="s">
        <v>5</v>
      </c>
      <c r="E88" s="8">
        <v>23</v>
      </c>
      <c r="F88" s="23">
        <v>31.070500000000003</v>
      </c>
    </row>
    <row r="89" spans="1:6">
      <c r="A89" s="1" t="s">
        <v>24</v>
      </c>
      <c r="B89" s="1" t="s">
        <v>282</v>
      </c>
      <c r="C89" s="8">
        <v>2018</v>
      </c>
      <c r="D89" s="12" t="s">
        <v>5</v>
      </c>
      <c r="E89" s="8">
        <v>23</v>
      </c>
      <c r="F89" s="23">
        <v>36.930900000000001</v>
      </c>
    </row>
    <row r="90" spans="1:6">
      <c r="A90" s="1" t="s">
        <v>25</v>
      </c>
      <c r="B90" s="1" t="s">
        <v>283</v>
      </c>
      <c r="C90" s="8">
        <v>2018</v>
      </c>
      <c r="D90" s="12" t="s">
        <v>5</v>
      </c>
      <c r="E90" s="8">
        <v>23</v>
      </c>
      <c r="F90" s="23">
        <v>50.645799999999994</v>
      </c>
    </row>
    <row r="91" spans="1:6">
      <c r="A91" s="1" t="s">
        <v>26</v>
      </c>
      <c r="B91" s="1" t="s">
        <v>284</v>
      </c>
      <c r="C91" s="8">
        <v>2018</v>
      </c>
      <c r="D91" s="12" t="s">
        <v>5</v>
      </c>
      <c r="E91" s="8">
        <v>23</v>
      </c>
      <c r="F91" s="23">
        <v>48.046100000000003</v>
      </c>
    </row>
    <row r="92" spans="1:6">
      <c r="A92" s="1" t="s">
        <v>27</v>
      </c>
      <c r="B92" s="1" t="s">
        <v>285</v>
      </c>
      <c r="C92" s="8">
        <v>2018</v>
      </c>
      <c r="D92" s="12" t="s">
        <v>5</v>
      </c>
      <c r="E92" s="8">
        <v>23</v>
      </c>
      <c r="F92" s="23">
        <v>40.939100000000003</v>
      </c>
    </row>
    <row r="93" spans="1:6">
      <c r="A93" s="1" t="s">
        <v>28</v>
      </c>
      <c r="B93" s="1" t="s">
        <v>286</v>
      </c>
      <c r="C93" s="8">
        <v>2018</v>
      </c>
      <c r="D93" s="12" t="s">
        <v>5</v>
      </c>
      <c r="E93" s="8">
        <v>23</v>
      </c>
      <c r="F93" s="23">
        <v>45.9161</v>
      </c>
    </row>
    <row r="94" spans="1:6">
      <c r="A94" s="1" t="s">
        <v>29</v>
      </c>
      <c r="B94" s="1" t="s">
        <v>287</v>
      </c>
      <c r="C94" s="8">
        <v>2018</v>
      </c>
      <c r="D94" s="12" t="s">
        <v>5</v>
      </c>
      <c r="E94" s="8">
        <v>23</v>
      </c>
      <c r="F94" s="23">
        <v>54.445100000000004</v>
      </c>
    </row>
    <row r="95" spans="1:6">
      <c r="A95" s="1" t="s">
        <v>30</v>
      </c>
      <c r="B95" s="1" t="s">
        <v>288</v>
      </c>
      <c r="C95" s="8">
        <v>2018</v>
      </c>
      <c r="D95" s="12" t="s">
        <v>5</v>
      </c>
      <c r="E95" s="8">
        <v>23</v>
      </c>
      <c r="F95" s="23">
        <v>34.644799999999996</v>
      </c>
    </row>
    <row r="96" spans="1:6">
      <c r="A96" s="1" t="s">
        <v>31</v>
      </c>
      <c r="B96" s="1" t="s">
        <v>289</v>
      </c>
      <c r="C96" s="8">
        <v>2018</v>
      </c>
      <c r="D96" s="12" t="s">
        <v>5</v>
      </c>
      <c r="E96" s="8">
        <v>23</v>
      </c>
      <c r="F96" s="23">
        <v>44.6631</v>
      </c>
    </row>
    <row r="97" spans="1:6">
      <c r="A97" s="1" t="s">
        <v>32</v>
      </c>
      <c r="B97" s="1" t="s">
        <v>290</v>
      </c>
      <c r="C97" s="8">
        <v>2018</v>
      </c>
      <c r="D97" s="12" t="s">
        <v>5</v>
      </c>
      <c r="E97" s="8">
        <v>23</v>
      </c>
      <c r="F97" s="23">
        <v>39.200499999999998</v>
      </c>
    </row>
    <row r="98" spans="1:6">
      <c r="A98" s="1" t="s">
        <v>33</v>
      </c>
      <c r="B98" s="1" t="s">
        <v>291</v>
      </c>
      <c r="C98" s="8">
        <v>2018</v>
      </c>
      <c r="D98" s="12" t="s">
        <v>5</v>
      </c>
      <c r="E98" s="8">
        <v>23</v>
      </c>
      <c r="F98" s="23">
        <v>30.698999999999998</v>
      </c>
    </row>
    <row r="99" spans="1:6">
      <c r="A99" s="1" t="s">
        <v>34</v>
      </c>
      <c r="B99" s="1" t="s">
        <v>292</v>
      </c>
      <c r="C99" s="8">
        <v>2018</v>
      </c>
      <c r="D99" s="12" t="s">
        <v>5</v>
      </c>
      <c r="E99" s="8">
        <v>23</v>
      </c>
      <c r="F99" s="23">
        <v>47.570700000000002</v>
      </c>
    </row>
    <row r="100" spans="1:6">
      <c r="A100" s="1" t="s">
        <v>35</v>
      </c>
      <c r="B100" s="1" t="s">
        <v>293</v>
      </c>
      <c r="C100" s="8">
        <v>2018</v>
      </c>
      <c r="D100" s="12" t="s">
        <v>5</v>
      </c>
      <c r="E100" s="8">
        <v>23</v>
      </c>
      <c r="F100" s="23">
        <v>38.4358</v>
      </c>
    </row>
    <row r="101" spans="1:6">
      <c r="A101" s="3" t="s">
        <v>3</v>
      </c>
      <c r="B101" s="1" t="s">
        <v>261</v>
      </c>
      <c r="C101" s="8">
        <v>2017</v>
      </c>
      <c r="D101" s="12" t="s">
        <v>5</v>
      </c>
      <c r="E101" s="8">
        <v>23</v>
      </c>
      <c r="F101" s="8">
        <v>45.418750000000003</v>
      </c>
    </row>
    <row r="102" spans="1:6">
      <c r="A102" s="3" t="s">
        <v>4</v>
      </c>
      <c r="B102" s="1" t="s">
        <v>262</v>
      </c>
      <c r="C102" s="8">
        <v>2017</v>
      </c>
      <c r="D102" s="12" t="s">
        <v>5</v>
      </c>
      <c r="E102" s="8">
        <v>23</v>
      </c>
      <c r="F102" s="23">
        <v>52.407099999999993</v>
      </c>
    </row>
    <row r="103" spans="1:6">
      <c r="A103" s="1" t="s">
        <v>5</v>
      </c>
      <c r="B103" s="1" t="s">
        <v>263</v>
      </c>
      <c r="C103" s="8">
        <v>2017</v>
      </c>
      <c r="D103" s="12" t="s">
        <v>5</v>
      </c>
      <c r="E103" s="8">
        <v>23</v>
      </c>
      <c r="F103" s="23">
        <v>59.360500000000002</v>
      </c>
    </row>
    <row r="104" spans="1:6">
      <c r="A104" s="1" t="s">
        <v>6</v>
      </c>
      <c r="B104" s="1" t="s">
        <v>264</v>
      </c>
      <c r="C104" s="8">
        <v>2017</v>
      </c>
      <c r="D104" s="12" t="s">
        <v>5</v>
      </c>
      <c r="E104" s="8">
        <v>23</v>
      </c>
      <c r="F104" s="23">
        <v>55.340199999999996</v>
      </c>
    </row>
    <row r="105" spans="1:6">
      <c r="A105" s="1" t="s">
        <v>7</v>
      </c>
      <c r="B105" s="1" t="s">
        <v>265</v>
      </c>
      <c r="C105" s="8">
        <v>2017</v>
      </c>
      <c r="D105" s="12" t="s">
        <v>5</v>
      </c>
      <c r="E105" s="8">
        <v>23</v>
      </c>
      <c r="F105" s="23">
        <v>45.281100000000002</v>
      </c>
    </row>
    <row r="106" spans="1:6">
      <c r="A106" s="1" t="s">
        <v>8</v>
      </c>
      <c r="B106" s="1" t="s">
        <v>266</v>
      </c>
      <c r="C106" s="8">
        <v>2017</v>
      </c>
      <c r="D106" s="12" t="s">
        <v>5</v>
      </c>
      <c r="E106" s="8">
        <v>23</v>
      </c>
      <c r="F106" s="23">
        <v>49.045699999999997</v>
      </c>
    </row>
    <row r="107" spans="1:6">
      <c r="A107" s="1" t="s">
        <v>9</v>
      </c>
      <c r="B107" s="1" t="s">
        <v>267</v>
      </c>
      <c r="C107" s="8">
        <v>2017</v>
      </c>
      <c r="D107" s="12" t="s">
        <v>5</v>
      </c>
      <c r="E107" s="8">
        <v>23</v>
      </c>
      <c r="F107" s="23">
        <v>51.378999999999998</v>
      </c>
    </row>
    <row r="108" spans="1:6">
      <c r="A108" s="1" t="s">
        <v>10</v>
      </c>
      <c r="B108" s="1" t="s">
        <v>268</v>
      </c>
      <c r="C108" s="8">
        <v>2017</v>
      </c>
      <c r="D108" s="12" t="s">
        <v>5</v>
      </c>
      <c r="E108" s="8">
        <v>23</v>
      </c>
      <c r="F108" s="23">
        <v>22.717599999999997</v>
      </c>
    </row>
    <row r="109" spans="1:6">
      <c r="A109" s="1" t="s">
        <v>11</v>
      </c>
      <c r="B109" s="1" t="s">
        <v>269</v>
      </c>
      <c r="C109" s="8">
        <v>2017</v>
      </c>
      <c r="D109" s="12" t="s">
        <v>5</v>
      </c>
      <c r="E109" s="8">
        <v>23</v>
      </c>
      <c r="F109" s="23">
        <v>48.954599999999999</v>
      </c>
    </row>
    <row r="110" spans="1:6">
      <c r="A110" s="1" t="s">
        <v>12</v>
      </c>
      <c r="B110" s="1" t="s">
        <v>270</v>
      </c>
      <c r="C110" s="8">
        <v>2017</v>
      </c>
      <c r="D110" s="12" t="s">
        <v>5</v>
      </c>
      <c r="E110" s="8">
        <v>23</v>
      </c>
      <c r="F110" s="23">
        <v>65.951400000000007</v>
      </c>
    </row>
    <row r="111" spans="1:6">
      <c r="A111" s="1" t="s">
        <v>13</v>
      </c>
      <c r="B111" s="1" t="s">
        <v>271</v>
      </c>
      <c r="C111" s="8">
        <v>2017</v>
      </c>
      <c r="D111" s="12" t="s">
        <v>5</v>
      </c>
      <c r="E111" s="8">
        <v>23</v>
      </c>
      <c r="F111" s="23">
        <v>43.143999999999998</v>
      </c>
    </row>
    <row r="112" spans="1:6">
      <c r="A112" s="1" t="s">
        <v>14</v>
      </c>
      <c r="B112" s="1" t="s">
        <v>272</v>
      </c>
      <c r="C112" s="8">
        <v>2017</v>
      </c>
      <c r="D112" s="12" t="s">
        <v>5</v>
      </c>
      <c r="E112" s="8">
        <v>23</v>
      </c>
      <c r="F112" s="23">
        <v>41.864899999999999</v>
      </c>
    </row>
    <row r="113" spans="1:6">
      <c r="A113" s="1" t="s">
        <v>15</v>
      </c>
      <c r="B113" s="1" t="s">
        <v>273</v>
      </c>
      <c r="C113" s="8">
        <v>2017</v>
      </c>
      <c r="D113" s="12" t="s">
        <v>5</v>
      </c>
      <c r="E113" s="8">
        <v>23</v>
      </c>
      <c r="F113" s="23">
        <v>29.266500000000001</v>
      </c>
    </row>
    <row r="114" spans="1:6">
      <c r="A114" s="1" t="s">
        <v>16</v>
      </c>
      <c r="B114" s="1" t="s">
        <v>274</v>
      </c>
      <c r="C114" s="8">
        <v>2017</v>
      </c>
      <c r="D114" s="12" t="s">
        <v>5</v>
      </c>
      <c r="E114" s="8">
        <v>23</v>
      </c>
      <c r="F114" s="23">
        <v>38.585500000000003</v>
      </c>
    </row>
    <row r="115" spans="1:6">
      <c r="A115" s="1" t="s">
        <v>17</v>
      </c>
      <c r="B115" s="1" t="s">
        <v>275</v>
      </c>
      <c r="C115" s="8">
        <v>2017</v>
      </c>
      <c r="D115" s="12" t="s">
        <v>5</v>
      </c>
      <c r="E115" s="8">
        <v>23</v>
      </c>
      <c r="F115" s="23">
        <v>52.774600000000007</v>
      </c>
    </row>
    <row r="116" spans="1:6">
      <c r="A116" s="1" t="s">
        <v>18</v>
      </c>
      <c r="B116" s="1" t="s">
        <v>276</v>
      </c>
      <c r="C116" s="8">
        <v>2017</v>
      </c>
      <c r="D116" s="12" t="s">
        <v>5</v>
      </c>
      <c r="E116" s="8">
        <v>23</v>
      </c>
      <c r="F116" s="23">
        <v>49.139600000000002</v>
      </c>
    </row>
    <row r="117" spans="1:6">
      <c r="A117" s="1" t="s">
        <v>19</v>
      </c>
      <c r="B117" s="1" t="s">
        <v>277</v>
      </c>
      <c r="C117" s="8">
        <v>2017</v>
      </c>
      <c r="D117" s="12" t="s">
        <v>5</v>
      </c>
      <c r="E117" s="8">
        <v>23</v>
      </c>
      <c r="F117" s="23">
        <v>36.119800000000005</v>
      </c>
    </row>
    <row r="118" spans="1:6">
      <c r="A118" s="1" t="s">
        <v>20</v>
      </c>
      <c r="B118" s="1" t="s">
        <v>278</v>
      </c>
      <c r="C118" s="8">
        <v>2017</v>
      </c>
      <c r="D118" s="12" t="s">
        <v>5</v>
      </c>
      <c r="E118" s="8">
        <v>23</v>
      </c>
      <c r="F118" s="23">
        <v>46.035900000000005</v>
      </c>
    </row>
    <row r="119" spans="1:6">
      <c r="A119" s="1" t="s">
        <v>21</v>
      </c>
      <c r="B119" s="1" t="s">
        <v>279</v>
      </c>
      <c r="C119" s="8">
        <v>2017</v>
      </c>
      <c r="D119" s="12" t="s">
        <v>5</v>
      </c>
      <c r="E119" s="8">
        <v>23</v>
      </c>
      <c r="F119" s="23">
        <v>43.931799999999996</v>
      </c>
    </row>
    <row r="120" spans="1:6">
      <c r="A120" s="1" t="s">
        <v>22</v>
      </c>
      <c r="B120" s="1" t="s">
        <v>280</v>
      </c>
      <c r="C120" s="8">
        <v>2017</v>
      </c>
      <c r="D120" s="12" t="s">
        <v>5</v>
      </c>
      <c r="E120" s="8">
        <v>23</v>
      </c>
      <c r="F120" s="23">
        <v>55.960699999999996</v>
      </c>
    </row>
    <row r="121" spans="1:6">
      <c r="A121" s="1" t="s">
        <v>23</v>
      </c>
      <c r="B121" s="1" t="s">
        <v>281</v>
      </c>
      <c r="C121" s="8">
        <v>2017</v>
      </c>
      <c r="D121" s="12" t="s">
        <v>5</v>
      </c>
      <c r="E121" s="8">
        <v>23</v>
      </c>
      <c r="F121" s="23">
        <v>29.055299999999999</v>
      </c>
    </row>
    <row r="122" spans="1:6">
      <c r="A122" s="1" t="s">
        <v>24</v>
      </c>
      <c r="B122" s="1" t="s">
        <v>282</v>
      </c>
      <c r="C122" s="8">
        <v>2017</v>
      </c>
      <c r="D122" s="12" t="s">
        <v>5</v>
      </c>
      <c r="E122" s="8">
        <v>23</v>
      </c>
      <c r="F122" s="23">
        <v>37.436900000000001</v>
      </c>
    </row>
    <row r="123" spans="1:6">
      <c r="A123" s="1" t="s">
        <v>25</v>
      </c>
      <c r="B123" s="1" t="s">
        <v>283</v>
      </c>
      <c r="C123" s="8">
        <v>2017</v>
      </c>
      <c r="D123" s="12" t="s">
        <v>5</v>
      </c>
      <c r="E123" s="8">
        <v>23</v>
      </c>
      <c r="F123" s="23">
        <v>50.462499999999999</v>
      </c>
    </row>
    <row r="124" spans="1:6">
      <c r="A124" s="1" t="s">
        <v>26</v>
      </c>
      <c r="B124" s="1" t="s">
        <v>284</v>
      </c>
      <c r="C124" s="8">
        <v>2017</v>
      </c>
      <c r="D124" s="12" t="s">
        <v>5</v>
      </c>
      <c r="E124" s="8">
        <v>23</v>
      </c>
      <c r="F124" s="23">
        <v>46.910600000000002</v>
      </c>
    </row>
    <row r="125" spans="1:6">
      <c r="A125" s="1" t="s">
        <v>27</v>
      </c>
      <c r="B125" s="1" t="s">
        <v>285</v>
      </c>
      <c r="C125" s="8">
        <v>2017</v>
      </c>
      <c r="D125" s="12" t="s">
        <v>5</v>
      </c>
      <c r="E125" s="8">
        <v>23</v>
      </c>
      <c r="F125" s="23">
        <v>38.9268</v>
      </c>
    </row>
    <row r="126" spans="1:6">
      <c r="A126" s="1" t="s">
        <v>28</v>
      </c>
      <c r="B126" s="1" t="s">
        <v>286</v>
      </c>
      <c r="C126" s="8">
        <v>2017</v>
      </c>
      <c r="D126" s="12" t="s">
        <v>5</v>
      </c>
      <c r="E126" s="8">
        <v>23</v>
      </c>
      <c r="F126" s="23">
        <v>46.711999999999996</v>
      </c>
    </row>
    <row r="127" spans="1:6">
      <c r="A127" s="1" t="s">
        <v>29</v>
      </c>
      <c r="B127" s="1" t="s">
        <v>287</v>
      </c>
      <c r="C127" s="8">
        <v>2017</v>
      </c>
      <c r="D127" s="12" t="s">
        <v>5</v>
      </c>
      <c r="E127" s="8">
        <v>23</v>
      </c>
      <c r="F127" s="23">
        <v>55.086900000000007</v>
      </c>
    </row>
    <row r="128" spans="1:6">
      <c r="A128" s="1" t="s">
        <v>30</v>
      </c>
      <c r="B128" s="1" t="s">
        <v>288</v>
      </c>
      <c r="C128" s="8">
        <v>2017</v>
      </c>
      <c r="D128" s="12" t="s">
        <v>5</v>
      </c>
      <c r="E128" s="8">
        <v>23</v>
      </c>
      <c r="F128" s="23">
        <v>39.521999999999998</v>
      </c>
    </row>
    <row r="129" spans="1:6">
      <c r="A129" s="1" t="s">
        <v>31</v>
      </c>
      <c r="B129" s="1" t="s">
        <v>289</v>
      </c>
      <c r="C129" s="8">
        <v>2017</v>
      </c>
      <c r="D129" s="12" t="s">
        <v>5</v>
      </c>
      <c r="E129" s="8">
        <v>23</v>
      </c>
      <c r="F129" s="23">
        <v>45.607799999999997</v>
      </c>
    </row>
    <row r="130" spans="1:6">
      <c r="A130" s="1" t="s">
        <v>32</v>
      </c>
      <c r="B130" s="1" t="s">
        <v>290</v>
      </c>
      <c r="C130" s="8">
        <v>2017</v>
      </c>
      <c r="D130" s="12" t="s">
        <v>5</v>
      </c>
      <c r="E130" s="8">
        <v>23</v>
      </c>
      <c r="F130" s="23">
        <v>35.892099999999999</v>
      </c>
    </row>
    <row r="131" spans="1:6">
      <c r="A131" s="1" t="s">
        <v>33</v>
      </c>
      <c r="B131" s="1" t="s">
        <v>291</v>
      </c>
      <c r="C131" s="8">
        <v>2017</v>
      </c>
      <c r="D131" s="12" t="s">
        <v>5</v>
      </c>
      <c r="E131" s="8">
        <v>23</v>
      </c>
      <c r="F131" s="23">
        <v>31.221799999999998</v>
      </c>
    </row>
    <row r="132" spans="1:6">
      <c r="A132" s="1" t="s">
        <v>34</v>
      </c>
      <c r="B132" s="1" t="s">
        <v>292</v>
      </c>
      <c r="C132" s="8">
        <v>2017</v>
      </c>
      <c r="D132" s="12" t="s">
        <v>5</v>
      </c>
      <c r="E132" s="8">
        <v>23</v>
      </c>
      <c r="F132" s="23">
        <v>48.327100000000002</v>
      </c>
    </row>
    <row r="133" spans="1:6">
      <c r="A133" s="1" t="s">
        <v>35</v>
      </c>
      <c r="B133" s="1" t="s">
        <v>293</v>
      </c>
      <c r="C133" s="8">
        <v>2017</v>
      </c>
      <c r="D133" s="12" t="s">
        <v>5</v>
      </c>
      <c r="E133" s="8">
        <v>23</v>
      </c>
      <c r="F133" s="23">
        <v>38.549399999999999</v>
      </c>
    </row>
    <row r="134" spans="1:6">
      <c r="A134" s="3" t="s">
        <v>3</v>
      </c>
      <c r="B134" s="1" t="s">
        <v>261</v>
      </c>
      <c r="C134" s="8">
        <v>2016</v>
      </c>
      <c r="D134" s="12" t="s">
        <v>5</v>
      </c>
      <c r="E134" s="8">
        <v>23</v>
      </c>
      <c r="F134" s="8">
        <v>45.6</v>
      </c>
    </row>
    <row r="135" spans="1:6">
      <c r="A135" s="3" t="s">
        <v>4</v>
      </c>
      <c r="B135" s="1" t="s">
        <v>262</v>
      </c>
      <c r="C135" s="8">
        <v>2016</v>
      </c>
      <c r="D135" s="12" t="s">
        <v>5</v>
      </c>
      <c r="E135" s="8">
        <v>23</v>
      </c>
      <c r="F135" s="8">
        <v>54.1</v>
      </c>
    </row>
    <row r="136" spans="1:6">
      <c r="A136" s="1" t="s">
        <v>5</v>
      </c>
      <c r="B136" s="1" t="s">
        <v>263</v>
      </c>
      <c r="C136" s="8">
        <v>2016</v>
      </c>
      <c r="D136" s="12" t="s">
        <v>5</v>
      </c>
      <c r="E136" s="8">
        <v>23</v>
      </c>
      <c r="F136" s="8">
        <v>58.7</v>
      </c>
    </row>
    <row r="137" spans="1:6">
      <c r="A137" s="1" t="s">
        <v>6</v>
      </c>
      <c r="B137" s="1" t="s">
        <v>264</v>
      </c>
      <c r="C137" s="8">
        <v>2016</v>
      </c>
      <c r="D137" s="12" t="s">
        <v>5</v>
      </c>
      <c r="E137" s="8">
        <v>23</v>
      </c>
      <c r="F137" s="8">
        <v>51.4</v>
      </c>
    </row>
    <row r="138" spans="1:6">
      <c r="A138" s="1" t="s">
        <v>7</v>
      </c>
      <c r="B138" s="1" t="s">
        <v>265</v>
      </c>
      <c r="C138" s="8">
        <v>2016</v>
      </c>
      <c r="D138" s="12" t="s">
        <v>5</v>
      </c>
      <c r="E138" s="8">
        <v>23</v>
      </c>
      <c r="F138" s="8">
        <v>37.299999999999997</v>
      </c>
    </row>
    <row r="139" spans="1:6">
      <c r="A139" s="1" t="s">
        <v>8</v>
      </c>
      <c r="B139" s="1" t="s">
        <v>266</v>
      </c>
      <c r="C139" s="8">
        <v>2016</v>
      </c>
      <c r="D139" s="12" t="s">
        <v>5</v>
      </c>
      <c r="E139" s="8">
        <v>23</v>
      </c>
      <c r="F139" s="8">
        <v>49</v>
      </c>
    </row>
    <row r="140" spans="1:6">
      <c r="A140" s="1" t="s">
        <v>9</v>
      </c>
      <c r="B140" s="1" t="s">
        <v>267</v>
      </c>
      <c r="C140" s="8">
        <v>2016</v>
      </c>
      <c r="D140" s="12" t="s">
        <v>5</v>
      </c>
      <c r="E140" s="8">
        <v>23</v>
      </c>
      <c r="F140" s="8">
        <v>51.5</v>
      </c>
    </row>
    <row r="141" spans="1:6">
      <c r="A141" s="1" t="s">
        <v>10</v>
      </c>
      <c r="B141" s="1" t="s">
        <v>268</v>
      </c>
      <c r="C141" s="8">
        <v>2016</v>
      </c>
      <c r="D141" s="12" t="s">
        <v>5</v>
      </c>
      <c r="E141" s="8">
        <v>23</v>
      </c>
      <c r="F141" s="8">
        <v>20.9</v>
      </c>
    </row>
    <row r="142" spans="1:6">
      <c r="A142" s="1" t="s">
        <v>11</v>
      </c>
      <c r="B142" s="1" t="s">
        <v>269</v>
      </c>
      <c r="C142" s="8">
        <v>2016</v>
      </c>
      <c r="D142" s="12" t="s">
        <v>5</v>
      </c>
      <c r="E142" s="8">
        <v>23</v>
      </c>
      <c r="F142" s="8">
        <v>50.5</v>
      </c>
    </row>
    <row r="143" spans="1:6">
      <c r="A143" s="1" t="s">
        <v>12</v>
      </c>
      <c r="B143" s="1" t="s">
        <v>270</v>
      </c>
      <c r="C143" s="8">
        <v>2016</v>
      </c>
      <c r="D143" s="12" t="s">
        <v>5</v>
      </c>
      <c r="E143" s="8">
        <v>23</v>
      </c>
      <c r="F143" s="8">
        <v>64.5</v>
      </c>
    </row>
    <row r="144" spans="1:6">
      <c r="A144" s="1" t="s">
        <v>13</v>
      </c>
      <c r="B144" s="1" t="s">
        <v>271</v>
      </c>
      <c r="C144" s="8">
        <v>2016</v>
      </c>
      <c r="D144" s="12" t="s">
        <v>5</v>
      </c>
      <c r="E144" s="8">
        <v>23</v>
      </c>
      <c r="F144" s="8">
        <v>46.6</v>
      </c>
    </row>
    <row r="145" spans="1:6">
      <c r="A145" s="1" t="s">
        <v>14</v>
      </c>
      <c r="B145" s="1" t="s">
        <v>272</v>
      </c>
      <c r="C145" s="8">
        <v>2016</v>
      </c>
      <c r="D145" s="12" t="s">
        <v>5</v>
      </c>
      <c r="E145" s="8">
        <v>23</v>
      </c>
      <c r="F145" s="8">
        <v>41.7</v>
      </c>
    </row>
    <row r="146" spans="1:6">
      <c r="A146" s="1" t="s">
        <v>15</v>
      </c>
      <c r="B146" s="1" t="s">
        <v>273</v>
      </c>
      <c r="C146" s="8">
        <v>2016</v>
      </c>
      <c r="D146" s="12" t="s">
        <v>5</v>
      </c>
      <c r="E146" s="8">
        <v>23</v>
      </c>
      <c r="F146" s="8">
        <v>25.8</v>
      </c>
    </row>
    <row r="147" spans="1:6">
      <c r="A147" s="1" t="s">
        <v>16</v>
      </c>
      <c r="B147" s="1" t="s">
        <v>274</v>
      </c>
      <c r="C147" s="8">
        <v>2016</v>
      </c>
      <c r="D147" s="12" t="s">
        <v>5</v>
      </c>
      <c r="E147" s="8">
        <v>23</v>
      </c>
      <c r="F147" s="8">
        <v>37.799999999999997</v>
      </c>
    </row>
    <row r="148" spans="1:6">
      <c r="A148" s="1" t="s">
        <v>17</v>
      </c>
      <c r="B148" s="1" t="s">
        <v>275</v>
      </c>
      <c r="C148" s="8">
        <v>2016</v>
      </c>
      <c r="D148" s="12" t="s">
        <v>5</v>
      </c>
      <c r="E148" s="8">
        <v>23</v>
      </c>
      <c r="F148" s="8">
        <v>54</v>
      </c>
    </row>
    <row r="149" spans="1:6">
      <c r="A149" s="1" t="s">
        <v>18</v>
      </c>
      <c r="B149" s="1" t="s">
        <v>276</v>
      </c>
      <c r="C149" s="8">
        <v>2016</v>
      </c>
      <c r="D149" s="12" t="s">
        <v>5</v>
      </c>
      <c r="E149" s="8">
        <v>23</v>
      </c>
      <c r="F149" s="8">
        <v>51.5</v>
      </c>
    </row>
    <row r="150" spans="1:6">
      <c r="A150" s="1" t="s">
        <v>19</v>
      </c>
      <c r="B150" s="1" t="s">
        <v>277</v>
      </c>
      <c r="C150" s="8">
        <v>2016</v>
      </c>
      <c r="D150" s="12" t="s">
        <v>5</v>
      </c>
      <c r="E150" s="8">
        <v>23</v>
      </c>
      <c r="F150" s="8">
        <v>33.299999999999997</v>
      </c>
    </row>
    <row r="151" spans="1:6">
      <c r="A151" s="1" t="s">
        <v>20</v>
      </c>
      <c r="B151" s="1" t="s">
        <v>278</v>
      </c>
      <c r="C151" s="8">
        <v>2016</v>
      </c>
      <c r="D151" s="12" t="s">
        <v>5</v>
      </c>
      <c r="E151" s="8">
        <v>23</v>
      </c>
      <c r="F151" s="8">
        <v>43.7</v>
      </c>
    </row>
    <row r="152" spans="1:6">
      <c r="A152" s="1" t="s">
        <v>21</v>
      </c>
      <c r="B152" s="1" t="s">
        <v>279</v>
      </c>
      <c r="C152" s="8">
        <v>2016</v>
      </c>
      <c r="D152" s="12" t="s">
        <v>5</v>
      </c>
      <c r="E152" s="8">
        <v>23</v>
      </c>
      <c r="F152" s="8">
        <v>46.5</v>
      </c>
    </row>
    <row r="153" spans="1:6">
      <c r="A153" s="1" t="s">
        <v>22</v>
      </c>
      <c r="B153" s="1" t="s">
        <v>280</v>
      </c>
      <c r="C153" s="8">
        <v>2016</v>
      </c>
      <c r="D153" s="12" t="s">
        <v>5</v>
      </c>
      <c r="E153" s="8">
        <v>23</v>
      </c>
      <c r="F153" s="8">
        <v>57.4</v>
      </c>
    </row>
    <row r="154" spans="1:6">
      <c r="A154" s="1" t="s">
        <v>23</v>
      </c>
      <c r="B154" s="1" t="s">
        <v>281</v>
      </c>
      <c r="C154" s="8">
        <v>2016</v>
      </c>
      <c r="D154" s="12" t="s">
        <v>5</v>
      </c>
      <c r="E154" s="8">
        <v>23</v>
      </c>
      <c r="F154" s="8">
        <v>25.3</v>
      </c>
    </row>
    <row r="155" spans="1:6">
      <c r="A155" s="1" t="s">
        <v>24</v>
      </c>
      <c r="B155" s="1" t="s">
        <v>282</v>
      </c>
      <c r="C155" s="8">
        <v>2016</v>
      </c>
      <c r="D155" s="12" t="s">
        <v>5</v>
      </c>
      <c r="E155" s="8">
        <v>23</v>
      </c>
      <c r="F155" s="8">
        <v>39.9</v>
      </c>
    </row>
    <row r="156" spans="1:6">
      <c r="A156" s="1" t="s">
        <v>25</v>
      </c>
      <c r="B156" s="1" t="s">
        <v>283</v>
      </c>
      <c r="C156" s="8">
        <v>2016</v>
      </c>
      <c r="D156" s="12" t="s">
        <v>5</v>
      </c>
      <c r="E156" s="8">
        <v>23</v>
      </c>
      <c r="F156" s="8">
        <v>49</v>
      </c>
    </row>
    <row r="157" spans="1:6">
      <c r="A157" s="1" t="s">
        <v>26</v>
      </c>
      <c r="B157" s="1" t="s">
        <v>284</v>
      </c>
      <c r="C157" s="8">
        <v>2016</v>
      </c>
      <c r="D157" s="12" t="s">
        <v>5</v>
      </c>
      <c r="E157" s="8">
        <v>23</v>
      </c>
      <c r="F157" s="8">
        <v>48</v>
      </c>
    </row>
    <row r="158" spans="1:6">
      <c r="A158" s="1" t="s">
        <v>27</v>
      </c>
      <c r="B158" s="1" t="s">
        <v>285</v>
      </c>
      <c r="C158" s="8">
        <v>2016</v>
      </c>
      <c r="D158" s="12" t="s">
        <v>5</v>
      </c>
      <c r="E158" s="8">
        <v>23</v>
      </c>
      <c r="F158" s="8">
        <v>41.7</v>
      </c>
    </row>
    <row r="159" spans="1:6">
      <c r="A159" s="1" t="s">
        <v>28</v>
      </c>
      <c r="B159" s="1" t="s">
        <v>286</v>
      </c>
      <c r="C159" s="8">
        <v>2016</v>
      </c>
      <c r="D159" s="12" t="s">
        <v>5</v>
      </c>
      <c r="E159" s="8">
        <v>23</v>
      </c>
      <c r="F159" s="8">
        <v>46.2</v>
      </c>
    </row>
    <row r="160" spans="1:6">
      <c r="A160" s="1" t="s">
        <v>29</v>
      </c>
      <c r="B160" s="1" t="s">
        <v>287</v>
      </c>
      <c r="C160" s="8">
        <v>2016</v>
      </c>
      <c r="D160" s="12" t="s">
        <v>5</v>
      </c>
      <c r="E160" s="8">
        <v>23</v>
      </c>
      <c r="F160" s="8">
        <v>57.3</v>
      </c>
    </row>
    <row r="161" spans="1:6">
      <c r="A161" s="1" t="s">
        <v>30</v>
      </c>
      <c r="B161" s="1" t="s">
        <v>288</v>
      </c>
      <c r="C161" s="8">
        <v>2016</v>
      </c>
      <c r="D161" s="12" t="s">
        <v>5</v>
      </c>
      <c r="E161" s="8">
        <v>23</v>
      </c>
      <c r="F161" s="8">
        <v>40.6</v>
      </c>
    </row>
    <row r="162" spans="1:6">
      <c r="A162" s="1" t="s">
        <v>31</v>
      </c>
      <c r="B162" s="1" t="s">
        <v>289</v>
      </c>
      <c r="C162" s="8">
        <v>2016</v>
      </c>
      <c r="D162" s="12" t="s">
        <v>5</v>
      </c>
      <c r="E162" s="8">
        <v>23</v>
      </c>
      <c r="F162" s="8">
        <v>46.1</v>
      </c>
    </row>
    <row r="163" spans="1:6">
      <c r="A163" s="1" t="s">
        <v>32</v>
      </c>
      <c r="B163" s="1" t="s">
        <v>290</v>
      </c>
      <c r="C163" s="8">
        <v>2016</v>
      </c>
      <c r="D163" s="12" t="s">
        <v>5</v>
      </c>
      <c r="E163" s="8">
        <v>23</v>
      </c>
      <c r="F163" s="8">
        <v>40.299999999999997</v>
      </c>
    </row>
    <row r="164" spans="1:6">
      <c r="A164" s="1" t="s">
        <v>33</v>
      </c>
      <c r="B164" s="1" t="s">
        <v>291</v>
      </c>
      <c r="C164" s="8">
        <v>2016</v>
      </c>
      <c r="D164" s="12" t="s">
        <v>5</v>
      </c>
      <c r="E164" s="8">
        <v>23</v>
      </c>
      <c r="F164" s="8">
        <v>31.2</v>
      </c>
    </row>
    <row r="165" spans="1:6">
      <c r="A165" s="1" t="s">
        <v>34</v>
      </c>
      <c r="B165" s="1" t="s">
        <v>292</v>
      </c>
      <c r="C165" s="8">
        <v>2016</v>
      </c>
      <c r="D165" s="12" t="s">
        <v>5</v>
      </c>
      <c r="E165" s="8">
        <v>23</v>
      </c>
      <c r="F165" s="8">
        <v>48</v>
      </c>
    </row>
    <row r="166" spans="1:6">
      <c r="A166" s="1" t="s">
        <v>35</v>
      </c>
      <c r="B166" s="1" t="s">
        <v>293</v>
      </c>
      <c r="C166" s="8">
        <v>2016</v>
      </c>
      <c r="D166" s="12" t="s">
        <v>5</v>
      </c>
      <c r="E166" s="8">
        <v>23</v>
      </c>
      <c r="F166" s="8">
        <v>39.9</v>
      </c>
    </row>
    <row r="167" spans="1:6">
      <c r="A167" s="3" t="s">
        <v>3</v>
      </c>
      <c r="B167" s="1" t="s">
        <v>261</v>
      </c>
      <c r="C167" s="8">
        <v>2015</v>
      </c>
      <c r="D167" s="12" t="s">
        <v>5</v>
      </c>
      <c r="E167" s="8">
        <v>23</v>
      </c>
      <c r="F167" s="8">
        <v>44.9</v>
      </c>
    </row>
    <row r="168" spans="1:6">
      <c r="A168" s="3" t="s">
        <v>4</v>
      </c>
      <c r="B168" s="1" t="s">
        <v>262</v>
      </c>
      <c r="C168" s="8">
        <v>2015</v>
      </c>
      <c r="D168" s="12" t="s">
        <v>5</v>
      </c>
      <c r="E168" s="8">
        <v>23</v>
      </c>
      <c r="F168" s="8">
        <v>54.2</v>
      </c>
    </row>
    <row r="169" spans="1:6">
      <c r="A169" s="1" t="s">
        <v>5</v>
      </c>
      <c r="B169" s="1" t="s">
        <v>263</v>
      </c>
      <c r="C169" s="8">
        <v>2015</v>
      </c>
      <c r="D169" s="12" t="s">
        <v>5</v>
      </c>
      <c r="E169" s="8">
        <v>23</v>
      </c>
      <c r="F169" s="8">
        <v>58.1</v>
      </c>
    </row>
    <row r="170" spans="1:6">
      <c r="A170" s="1" t="s">
        <v>6</v>
      </c>
      <c r="B170" s="1" t="s">
        <v>264</v>
      </c>
      <c r="C170" s="8">
        <v>2015</v>
      </c>
      <c r="D170" s="12" t="s">
        <v>5</v>
      </c>
      <c r="E170" s="8">
        <v>23</v>
      </c>
      <c r="F170" s="8">
        <v>57</v>
      </c>
    </row>
    <row r="171" spans="1:6">
      <c r="A171" s="1" t="s">
        <v>7</v>
      </c>
      <c r="B171" s="1" t="s">
        <v>265</v>
      </c>
      <c r="C171" s="8">
        <v>2015</v>
      </c>
      <c r="D171" s="12" t="s">
        <v>5</v>
      </c>
      <c r="E171" s="8">
        <v>23</v>
      </c>
      <c r="F171" s="8">
        <v>44.4</v>
      </c>
    </row>
    <row r="172" spans="1:6">
      <c r="A172" s="1" t="s">
        <v>8</v>
      </c>
      <c r="B172" s="1" t="s">
        <v>266</v>
      </c>
      <c r="C172" s="8">
        <v>2015</v>
      </c>
      <c r="D172" s="12" t="s">
        <v>5</v>
      </c>
      <c r="E172" s="8">
        <v>23</v>
      </c>
      <c r="F172" s="8">
        <v>48.1</v>
      </c>
    </row>
    <row r="173" spans="1:6">
      <c r="A173" s="1" t="s">
        <v>9</v>
      </c>
      <c r="B173" s="1" t="s">
        <v>267</v>
      </c>
      <c r="C173" s="8">
        <v>2015</v>
      </c>
      <c r="D173" s="12" t="s">
        <v>5</v>
      </c>
      <c r="E173" s="8">
        <v>23</v>
      </c>
      <c r="F173" s="8">
        <v>54.9</v>
      </c>
    </row>
    <row r="174" spans="1:6">
      <c r="A174" s="1" t="s">
        <v>10</v>
      </c>
      <c r="B174" s="1" t="s">
        <v>268</v>
      </c>
      <c r="C174" s="8">
        <v>2015</v>
      </c>
      <c r="D174" s="12" t="s">
        <v>5</v>
      </c>
      <c r="E174" s="8">
        <v>23</v>
      </c>
      <c r="F174" s="8">
        <v>23.1</v>
      </c>
    </row>
    <row r="175" spans="1:6">
      <c r="A175" s="1" t="s">
        <v>11</v>
      </c>
      <c r="B175" s="1" t="s">
        <v>269</v>
      </c>
      <c r="C175" s="8">
        <v>2015</v>
      </c>
      <c r="D175" s="12" t="s">
        <v>5</v>
      </c>
      <c r="E175" s="8">
        <v>23</v>
      </c>
      <c r="F175" s="8">
        <v>47.8</v>
      </c>
    </row>
    <row r="176" spans="1:6">
      <c r="A176" s="1" t="s">
        <v>12</v>
      </c>
      <c r="B176" s="1" t="s">
        <v>270</v>
      </c>
      <c r="C176" s="8">
        <v>2015</v>
      </c>
      <c r="D176" s="12" t="s">
        <v>5</v>
      </c>
      <c r="E176" s="8">
        <v>23</v>
      </c>
      <c r="F176" s="8">
        <v>64.5</v>
      </c>
    </row>
    <row r="177" spans="1:6">
      <c r="A177" s="1" t="s">
        <v>13</v>
      </c>
      <c r="B177" s="1" t="s">
        <v>271</v>
      </c>
      <c r="C177" s="8">
        <v>2015</v>
      </c>
      <c r="D177" s="12" t="s">
        <v>5</v>
      </c>
      <c r="E177" s="8">
        <v>23</v>
      </c>
      <c r="F177" s="8">
        <v>39.1</v>
      </c>
    </row>
    <row r="178" spans="1:6">
      <c r="A178" s="1" t="s">
        <v>14</v>
      </c>
      <c r="B178" s="1" t="s">
        <v>272</v>
      </c>
      <c r="C178" s="8">
        <v>2015</v>
      </c>
      <c r="D178" s="12" t="s">
        <v>5</v>
      </c>
      <c r="E178" s="8">
        <v>23</v>
      </c>
      <c r="F178" s="8">
        <v>40.4</v>
      </c>
    </row>
    <row r="179" spans="1:6">
      <c r="A179" s="1" t="s">
        <v>15</v>
      </c>
      <c r="B179" s="1" t="s">
        <v>273</v>
      </c>
      <c r="C179" s="8">
        <v>2015</v>
      </c>
      <c r="D179" s="12" t="s">
        <v>5</v>
      </c>
      <c r="E179" s="8">
        <v>23</v>
      </c>
      <c r="F179" s="8">
        <v>25.3</v>
      </c>
    </row>
    <row r="180" spans="1:6">
      <c r="A180" s="1" t="s">
        <v>16</v>
      </c>
      <c r="B180" s="1" t="s">
        <v>274</v>
      </c>
      <c r="C180" s="8">
        <v>2015</v>
      </c>
      <c r="D180" s="12" t="s">
        <v>5</v>
      </c>
      <c r="E180" s="8">
        <v>23</v>
      </c>
      <c r="F180" s="8">
        <v>34.1</v>
      </c>
    </row>
    <row r="181" spans="1:6">
      <c r="A181" s="1" t="s">
        <v>17</v>
      </c>
      <c r="B181" s="1" t="s">
        <v>275</v>
      </c>
      <c r="C181" s="8">
        <v>2015</v>
      </c>
      <c r="D181" s="12" t="s">
        <v>5</v>
      </c>
      <c r="E181" s="8">
        <v>23</v>
      </c>
      <c r="F181" s="8">
        <v>56.1</v>
      </c>
    </row>
    <row r="182" spans="1:6">
      <c r="A182" s="1" t="s">
        <v>18</v>
      </c>
      <c r="B182" s="1" t="s">
        <v>276</v>
      </c>
      <c r="C182" s="8">
        <v>2015</v>
      </c>
      <c r="D182" s="12" t="s">
        <v>5</v>
      </c>
      <c r="E182" s="8">
        <v>23</v>
      </c>
      <c r="F182" s="8">
        <v>49.2</v>
      </c>
    </row>
    <row r="183" spans="1:6">
      <c r="A183" s="1" t="s">
        <v>19</v>
      </c>
      <c r="B183" s="1" t="s">
        <v>277</v>
      </c>
      <c r="C183" s="8">
        <v>2015</v>
      </c>
      <c r="D183" s="12" t="s">
        <v>5</v>
      </c>
      <c r="E183" s="8">
        <v>23</v>
      </c>
      <c r="F183" s="8">
        <v>32.5</v>
      </c>
    </row>
    <row r="184" spans="1:6">
      <c r="A184" s="1" t="s">
        <v>20</v>
      </c>
      <c r="B184" s="1" t="s">
        <v>278</v>
      </c>
      <c r="C184" s="8">
        <v>2015</v>
      </c>
      <c r="D184" s="12" t="s">
        <v>5</v>
      </c>
      <c r="E184" s="8">
        <v>23</v>
      </c>
      <c r="F184" s="8">
        <v>41.8</v>
      </c>
    </row>
    <row r="185" spans="1:6">
      <c r="A185" s="1" t="s">
        <v>21</v>
      </c>
      <c r="B185" s="1" t="s">
        <v>279</v>
      </c>
      <c r="C185" s="8">
        <v>2015</v>
      </c>
      <c r="D185" s="12" t="s">
        <v>5</v>
      </c>
      <c r="E185" s="8">
        <v>23</v>
      </c>
      <c r="F185" s="8">
        <v>44.5</v>
      </c>
    </row>
    <row r="186" spans="1:6">
      <c r="A186" s="1" t="s">
        <v>22</v>
      </c>
      <c r="B186" s="1" t="s">
        <v>280</v>
      </c>
      <c r="C186" s="8">
        <v>2015</v>
      </c>
      <c r="D186" s="12" t="s">
        <v>5</v>
      </c>
      <c r="E186" s="8">
        <v>23</v>
      </c>
      <c r="F186" s="8">
        <v>58.9</v>
      </c>
    </row>
    <row r="187" spans="1:6">
      <c r="A187" s="1" t="s">
        <v>23</v>
      </c>
      <c r="B187" s="1" t="s">
        <v>281</v>
      </c>
      <c r="C187" s="8">
        <v>2015</v>
      </c>
      <c r="D187" s="12" t="s">
        <v>5</v>
      </c>
      <c r="E187" s="8">
        <v>23</v>
      </c>
      <c r="F187" s="8">
        <v>24.6</v>
      </c>
    </row>
    <row r="188" spans="1:6">
      <c r="A188" s="1" t="s">
        <v>24</v>
      </c>
      <c r="B188" s="1" t="s">
        <v>282</v>
      </c>
      <c r="C188" s="8">
        <v>2015</v>
      </c>
      <c r="D188" s="12" t="s">
        <v>5</v>
      </c>
      <c r="E188" s="8">
        <v>23</v>
      </c>
      <c r="F188" s="8">
        <v>37.9</v>
      </c>
    </row>
    <row r="189" spans="1:6">
      <c r="A189" s="1" t="s">
        <v>25</v>
      </c>
      <c r="B189" s="1" t="s">
        <v>283</v>
      </c>
      <c r="C189" s="8">
        <v>2015</v>
      </c>
      <c r="D189" s="12" t="s">
        <v>5</v>
      </c>
      <c r="E189" s="8">
        <v>23</v>
      </c>
      <c r="F189" s="8">
        <v>51</v>
      </c>
    </row>
    <row r="190" spans="1:6">
      <c r="A190" s="1" t="s">
        <v>26</v>
      </c>
      <c r="B190" s="1" t="s">
        <v>284</v>
      </c>
      <c r="C190" s="8">
        <v>2015</v>
      </c>
      <c r="D190" s="12" t="s">
        <v>5</v>
      </c>
      <c r="E190" s="8">
        <v>23</v>
      </c>
      <c r="F190" s="8">
        <v>47</v>
      </c>
    </row>
    <row r="191" spans="1:6">
      <c r="A191" s="1" t="s">
        <v>27</v>
      </c>
      <c r="B191" s="1" t="s">
        <v>285</v>
      </c>
      <c r="C191" s="8">
        <v>2015</v>
      </c>
      <c r="D191" s="12" t="s">
        <v>5</v>
      </c>
      <c r="E191" s="8">
        <v>23</v>
      </c>
      <c r="F191" s="8">
        <v>38.700000000000003</v>
      </c>
    </row>
    <row r="192" spans="1:6">
      <c r="A192" s="1" t="s">
        <v>28</v>
      </c>
      <c r="B192" s="1" t="s">
        <v>286</v>
      </c>
      <c r="C192" s="8">
        <v>2015</v>
      </c>
      <c r="D192" s="12" t="s">
        <v>5</v>
      </c>
      <c r="E192" s="8">
        <v>23</v>
      </c>
      <c r="F192" s="8">
        <v>48.2</v>
      </c>
    </row>
    <row r="193" spans="1:6">
      <c r="A193" s="1" t="s">
        <v>29</v>
      </c>
      <c r="B193" s="1" t="s">
        <v>287</v>
      </c>
      <c r="C193" s="8">
        <v>2015</v>
      </c>
      <c r="D193" s="12" t="s">
        <v>5</v>
      </c>
      <c r="E193" s="8">
        <v>23</v>
      </c>
      <c r="F193" s="8">
        <v>58.9</v>
      </c>
    </row>
    <row r="194" spans="1:6">
      <c r="A194" s="1" t="s">
        <v>30</v>
      </c>
      <c r="B194" s="1" t="s">
        <v>288</v>
      </c>
      <c r="C194" s="8">
        <v>2015</v>
      </c>
      <c r="D194" s="12" t="s">
        <v>5</v>
      </c>
      <c r="E194" s="8">
        <v>23</v>
      </c>
      <c r="F194" s="8">
        <v>42</v>
      </c>
    </row>
    <row r="195" spans="1:6">
      <c r="A195" s="1" t="s">
        <v>31</v>
      </c>
      <c r="B195" s="1" t="s">
        <v>289</v>
      </c>
      <c r="C195" s="8">
        <v>2015</v>
      </c>
      <c r="D195" s="12" t="s">
        <v>5</v>
      </c>
      <c r="E195" s="8">
        <v>23</v>
      </c>
      <c r="F195" s="8">
        <v>47.7</v>
      </c>
    </row>
    <row r="196" spans="1:6">
      <c r="A196" s="1" t="s">
        <v>32</v>
      </c>
      <c r="B196" s="1" t="s">
        <v>290</v>
      </c>
      <c r="C196" s="8">
        <v>2015</v>
      </c>
      <c r="D196" s="12" t="s">
        <v>5</v>
      </c>
      <c r="E196" s="8">
        <v>23</v>
      </c>
      <c r="F196" s="8">
        <v>32.5</v>
      </c>
    </row>
    <row r="197" spans="1:6">
      <c r="A197" s="1" t="s">
        <v>33</v>
      </c>
      <c r="B197" s="1" t="s">
        <v>291</v>
      </c>
      <c r="C197" s="8">
        <v>2015</v>
      </c>
      <c r="D197" s="12" t="s">
        <v>5</v>
      </c>
      <c r="E197" s="8">
        <v>23</v>
      </c>
      <c r="F197" s="8">
        <v>31</v>
      </c>
    </row>
    <row r="198" spans="1:6">
      <c r="A198" s="1" t="s">
        <v>34</v>
      </c>
      <c r="B198" s="1" t="s">
        <v>292</v>
      </c>
      <c r="C198" s="8">
        <v>2015</v>
      </c>
      <c r="D198" s="12" t="s">
        <v>5</v>
      </c>
      <c r="E198" s="8">
        <v>23</v>
      </c>
      <c r="F198" s="8">
        <v>43.3</v>
      </c>
    </row>
    <row r="199" spans="1:6">
      <c r="A199" s="1" t="s">
        <v>35</v>
      </c>
      <c r="B199" s="1" t="s">
        <v>293</v>
      </c>
      <c r="C199" s="8">
        <v>2015</v>
      </c>
      <c r="D199" s="12" t="s">
        <v>5</v>
      </c>
      <c r="E199" s="8">
        <v>23</v>
      </c>
      <c r="F199" s="8">
        <v>35.6</v>
      </c>
    </row>
    <row r="200" spans="1:6">
      <c r="A200" s="3" t="s">
        <v>3</v>
      </c>
      <c r="B200" s="1" t="s">
        <v>261</v>
      </c>
      <c r="C200" s="8">
        <v>2010</v>
      </c>
      <c r="D200" s="12" t="s">
        <v>5</v>
      </c>
      <c r="E200" s="8">
        <v>23</v>
      </c>
      <c r="F200" s="8">
        <v>17.237400000000001</v>
      </c>
    </row>
    <row r="201" spans="1:6">
      <c r="A201" s="3" t="s">
        <v>4</v>
      </c>
      <c r="B201" s="1" t="s">
        <v>262</v>
      </c>
      <c r="C201" s="8">
        <v>2010</v>
      </c>
      <c r="D201" s="12" t="s">
        <v>5</v>
      </c>
      <c r="E201" s="8">
        <v>23</v>
      </c>
      <c r="F201" s="23">
        <v>27.365699999999997</v>
      </c>
    </row>
    <row r="202" spans="1:6">
      <c r="A202" s="1" t="s">
        <v>5</v>
      </c>
      <c r="B202" s="1" t="s">
        <v>263</v>
      </c>
      <c r="C202" s="8">
        <v>2010</v>
      </c>
      <c r="D202" s="12" t="s">
        <v>5</v>
      </c>
      <c r="E202" s="8">
        <v>23</v>
      </c>
      <c r="F202" s="23">
        <v>46.671700000000001</v>
      </c>
    </row>
    <row r="203" spans="1:6">
      <c r="A203" s="1" t="s">
        <v>6</v>
      </c>
      <c r="B203" s="1" t="s">
        <v>264</v>
      </c>
      <c r="C203" s="8">
        <v>2010</v>
      </c>
      <c r="D203" s="12" t="s">
        <v>5</v>
      </c>
      <c r="E203" s="8">
        <v>23</v>
      </c>
      <c r="F203" s="23">
        <v>42.833399999999997</v>
      </c>
    </row>
    <row r="204" spans="1:6">
      <c r="A204" s="1" t="s">
        <v>7</v>
      </c>
      <c r="B204" s="1" t="s">
        <v>265</v>
      </c>
      <c r="C204" s="8">
        <v>2010</v>
      </c>
      <c r="D204" s="12" t="s">
        <v>5</v>
      </c>
      <c r="E204" s="8">
        <v>23</v>
      </c>
      <c r="F204" s="23">
        <v>18.1248</v>
      </c>
    </row>
    <row r="205" spans="1:6">
      <c r="A205" s="1" t="s">
        <v>8</v>
      </c>
      <c r="B205" s="1" t="s">
        <v>266</v>
      </c>
      <c r="C205" s="8">
        <v>2010</v>
      </c>
      <c r="D205" s="12" t="s">
        <v>5</v>
      </c>
      <c r="E205" s="8">
        <v>23</v>
      </c>
      <c r="F205" s="23">
        <v>24.588200000000001</v>
      </c>
    </row>
    <row r="206" spans="1:6">
      <c r="A206" s="1" t="s">
        <v>9</v>
      </c>
      <c r="B206" s="1" t="s">
        <v>267</v>
      </c>
      <c r="C206" s="8">
        <v>2010</v>
      </c>
      <c r="D206" s="12" t="s">
        <v>5</v>
      </c>
      <c r="E206" s="8">
        <v>23</v>
      </c>
      <c r="F206" s="23">
        <v>26.622400000000003</v>
      </c>
    </row>
    <row r="207" spans="1:6">
      <c r="A207" s="1" t="s">
        <v>10</v>
      </c>
      <c r="B207" s="1" t="s">
        <v>268</v>
      </c>
      <c r="C207" s="8">
        <v>2010</v>
      </c>
      <c r="D207" s="12" t="s">
        <v>5</v>
      </c>
      <c r="E207" s="8">
        <v>23</v>
      </c>
      <c r="F207" s="23">
        <v>5.0180000000000007</v>
      </c>
    </row>
    <row r="208" spans="1:6">
      <c r="A208" s="1" t="s">
        <v>11</v>
      </c>
      <c r="B208" s="1" t="s">
        <v>269</v>
      </c>
      <c r="C208" s="8">
        <v>2010</v>
      </c>
      <c r="D208" s="12" t="s">
        <v>5</v>
      </c>
      <c r="E208" s="8">
        <v>23</v>
      </c>
      <c r="F208" s="23">
        <v>23.616899999999998</v>
      </c>
    </row>
    <row r="209" spans="1:6">
      <c r="A209" s="1" t="s">
        <v>12</v>
      </c>
      <c r="B209" s="1" t="s">
        <v>270</v>
      </c>
      <c r="C209" s="8">
        <v>2010</v>
      </c>
      <c r="D209" s="12" t="s">
        <v>5</v>
      </c>
      <c r="E209" s="8">
        <v>23</v>
      </c>
      <c r="F209" s="23">
        <v>50.332299999999996</v>
      </c>
    </row>
    <row r="210" spans="1:6">
      <c r="A210" s="1" t="s">
        <v>13</v>
      </c>
      <c r="B210" s="1" t="s">
        <v>271</v>
      </c>
      <c r="C210" s="8">
        <v>2010</v>
      </c>
      <c r="D210" s="12" t="s">
        <v>5</v>
      </c>
      <c r="E210" s="8">
        <v>23</v>
      </c>
      <c r="F210" s="23">
        <v>16.098299999999998</v>
      </c>
    </row>
    <row r="211" spans="1:6">
      <c r="A211" s="1" t="s">
        <v>14</v>
      </c>
      <c r="B211" s="1" t="s">
        <v>272</v>
      </c>
      <c r="C211" s="8">
        <v>2010</v>
      </c>
      <c r="D211" s="12" t="s">
        <v>5</v>
      </c>
      <c r="E211" s="8">
        <v>23</v>
      </c>
      <c r="F211" s="23">
        <v>22.194600000000001</v>
      </c>
    </row>
    <row r="212" spans="1:6">
      <c r="A212" s="1" t="s">
        <v>15</v>
      </c>
      <c r="B212" s="1" t="s">
        <v>273</v>
      </c>
      <c r="C212" s="8">
        <v>2010</v>
      </c>
      <c r="D212" s="12" t="s">
        <v>5</v>
      </c>
      <c r="E212" s="8">
        <v>23</v>
      </c>
      <c r="F212" s="23">
        <v>7.309400000000001</v>
      </c>
    </row>
    <row r="213" spans="1:6">
      <c r="A213" s="1" t="s">
        <v>16</v>
      </c>
      <c r="B213" s="1" t="s">
        <v>274</v>
      </c>
      <c r="C213" s="8">
        <v>2010</v>
      </c>
      <c r="D213" s="12" t="s">
        <v>5</v>
      </c>
      <c r="E213" s="8">
        <v>23</v>
      </c>
      <c r="F213" s="23">
        <v>14.610300000000001</v>
      </c>
    </row>
    <row r="214" spans="1:6">
      <c r="A214" s="1" t="s">
        <v>17</v>
      </c>
      <c r="B214" s="1" t="s">
        <v>275</v>
      </c>
      <c r="C214" s="8">
        <v>2010</v>
      </c>
      <c r="D214" s="12" t="s">
        <v>5</v>
      </c>
      <c r="E214" s="8">
        <v>23</v>
      </c>
      <c r="F214" s="23">
        <v>24.543300000000002</v>
      </c>
    </row>
    <row r="215" spans="1:6">
      <c r="A215" s="1" t="s">
        <v>18</v>
      </c>
      <c r="B215" s="1" t="s">
        <v>276</v>
      </c>
      <c r="C215" s="8">
        <v>2010</v>
      </c>
      <c r="D215" s="12" t="s">
        <v>5</v>
      </c>
      <c r="E215" s="8">
        <v>23</v>
      </c>
      <c r="F215" s="23">
        <v>25.990200000000002</v>
      </c>
    </row>
    <row r="216" spans="1:6">
      <c r="A216" s="1" t="s">
        <v>19</v>
      </c>
      <c r="B216" s="1" t="s">
        <v>277</v>
      </c>
      <c r="C216" s="8">
        <v>2010</v>
      </c>
      <c r="D216" s="12" t="s">
        <v>5</v>
      </c>
      <c r="E216" s="8">
        <v>23</v>
      </c>
      <c r="F216" s="23">
        <v>14.780299999999999</v>
      </c>
    </row>
    <row r="217" spans="1:6">
      <c r="A217" s="1" t="s">
        <v>20</v>
      </c>
      <c r="B217" s="1" t="s">
        <v>278</v>
      </c>
      <c r="C217" s="8">
        <v>2010</v>
      </c>
      <c r="D217" s="12" t="s">
        <v>5</v>
      </c>
      <c r="E217" s="8">
        <v>23</v>
      </c>
      <c r="F217" s="23">
        <v>23.566000000000003</v>
      </c>
    </row>
    <row r="218" spans="1:6">
      <c r="A218" s="1" t="s">
        <v>21</v>
      </c>
      <c r="B218" s="1" t="s">
        <v>279</v>
      </c>
      <c r="C218" s="8">
        <v>2010</v>
      </c>
      <c r="D218" s="12" t="s">
        <v>5</v>
      </c>
      <c r="E218" s="8">
        <v>23</v>
      </c>
      <c r="F218" s="23">
        <v>16.496099999999998</v>
      </c>
    </row>
    <row r="219" spans="1:6">
      <c r="A219" s="1" t="s">
        <v>22</v>
      </c>
      <c r="B219" s="1" t="s">
        <v>280</v>
      </c>
      <c r="C219" s="8">
        <v>2010</v>
      </c>
      <c r="D219" s="12" t="s">
        <v>5</v>
      </c>
      <c r="E219" s="8">
        <v>23</v>
      </c>
      <c r="F219" s="23">
        <v>30.2973</v>
      </c>
    </row>
    <row r="220" spans="1:6">
      <c r="A220" s="1" t="s">
        <v>23</v>
      </c>
      <c r="B220" s="1" t="s">
        <v>281</v>
      </c>
      <c r="C220" s="8">
        <v>2010</v>
      </c>
      <c r="D220" s="12" t="s">
        <v>5</v>
      </c>
      <c r="E220" s="8">
        <v>23</v>
      </c>
      <c r="F220" s="23">
        <v>7.6978000000000009</v>
      </c>
    </row>
    <row r="221" spans="1:6">
      <c r="A221" s="1" t="s">
        <v>24</v>
      </c>
      <c r="B221" s="1" t="s">
        <v>282</v>
      </c>
      <c r="C221" s="8">
        <v>2010</v>
      </c>
      <c r="D221" s="12" t="s">
        <v>5</v>
      </c>
      <c r="E221" s="8">
        <v>23</v>
      </c>
      <c r="F221" s="23">
        <v>9.9077999999999999</v>
      </c>
    </row>
    <row r="222" spans="1:6">
      <c r="A222" s="1" t="s">
        <v>25</v>
      </c>
      <c r="B222" s="1" t="s">
        <v>283</v>
      </c>
      <c r="C222" s="8">
        <v>2010</v>
      </c>
      <c r="D222" s="12" t="s">
        <v>5</v>
      </c>
      <c r="E222" s="8">
        <v>23</v>
      </c>
      <c r="F222" s="23">
        <v>24.976000000000003</v>
      </c>
    </row>
    <row r="223" spans="1:6">
      <c r="A223" s="1" t="s">
        <v>26</v>
      </c>
      <c r="B223" s="1" t="s">
        <v>284</v>
      </c>
      <c r="C223" s="8">
        <v>2010</v>
      </c>
      <c r="D223" s="12" t="s">
        <v>5</v>
      </c>
      <c r="E223" s="8">
        <v>23</v>
      </c>
      <c r="F223" s="23">
        <v>30.913699999999999</v>
      </c>
    </row>
    <row r="224" spans="1:6">
      <c r="A224" s="1" t="s">
        <v>27</v>
      </c>
      <c r="B224" s="1" t="s">
        <v>285</v>
      </c>
      <c r="C224" s="8">
        <v>2010</v>
      </c>
      <c r="D224" s="12" t="s">
        <v>5</v>
      </c>
      <c r="E224" s="8">
        <v>23</v>
      </c>
      <c r="F224" s="23">
        <v>13.375300000000001</v>
      </c>
    </row>
    <row r="225" spans="1:6">
      <c r="A225" s="1" t="s">
        <v>28</v>
      </c>
      <c r="B225" s="1" t="s">
        <v>286</v>
      </c>
      <c r="C225" s="8">
        <v>2010</v>
      </c>
      <c r="D225" s="12" t="s">
        <v>5</v>
      </c>
      <c r="E225" s="8">
        <v>23</v>
      </c>
      <c r="F225" s="23">
        <v>27.2057</v>
      </c>
    </row>
    <row r="226" spans="1:6">
      <c r="A226" s="1" t="s">
        <v>29</v>
      </c>
      <c r="B226" s="1" t="s">
        <v>287</v>
      </c>
      <c r="C226" s="8">
        <v>2010</v>
      </c>
      <c r="D226" s="12" t="s">
        <v>5</v>
      </c>
      <c r="E226" s="8">
        <v>23</v>
      </c>
      <c r="F226" s="23">
        <v>28.356100000000001</v>
      </c>
    </row>
    <row r="227" spans="1:6">
      <c r="A227" s="1" t="s">
        <v>30</v>
      </c>
      <c r="B227" s="1" t="s">
        <v>288</v>
      </c>
      <c r="C227" s="8">
        <v>2010</v>
      </c>
      <c r="D227" s="12" t="s">
        <v>5</v>
      </c>
      <c r="E227" s="8">
        <v>23</v>
      </c>
      <c r="F227" s="23">
        <v>19.622500000000002</v>
      </c>
    </row>
    <row r="228" spans="1:6">
      <c r="A228" s="1" t="s">
        <v>31</v>
      </c>
      <c r="B228" s="1" t="s">
        <v>289</v>
      </c>
      <c r="C228" s="8">
        <v>2010</v>
      </c>
      <c r="D228" s="12" t="s">
        <v>5</v>
      </c>
      <c r="E228" s="8">
        <v>23</v>
      </c>
      <c r="F228" s="23">
        <v>20.697199999999999</v>
      </c>
    </row>
    <row r="229" spans="1:6">
      <c r="A229" s="1" t="s">
        <v>32</v>
      </c>
      <c r="B229" s="1" t="s">
        <v>290</v>
      </c>
      <c r="C229" s="8">
        <v>2010</v>
      </c>
      <c r="D229" s="12" t="s">
        <v>5</v>
      </c>
      <c r="E229" s="8">
        <v>23</v>
      </c>
      <c r="F229" s="23">
        <v>16.305399999999999</v>
      </c>
    </row>
    <row r="230" spans="1:6">
      <c r="A230" s="1" t="s">
        <v>33</v>
      </c>
      <c r="B230" s="1" t="s">
        <v>291</v>
      </c>
      <c r="C230" s="8">
        <v>2010</v>
      </c>
      <c r="D230" s="12" t="s">
        <v>5</v>
      </c>
      <c r="E230" s="8">
        <v>23</v>
      </c>
      <c r="F230" s="23">
        <v>12.4709</v>
      </c>
    </row>
    <row r="231" spans="1:6">
      <c r="A231" s="1" t="s">
        <v>34</v>
      </c>
      <c r="B231" s="1" t="s">
        <v>292</v>
      </c>
      <c r="C231" s="8">
        <v>2010</v>
      </c>
      <c r="D231" s="12" t="s">
        <v>5</v>
      </c>
      <c r="E231" s="8">
        <v>23</v>
      </c>
      <c r="F231" s="23">
        <v>10.8332</v>
      </c>
    </row>
    <row r="232" spans="1:6">
      <c r="A232" s="1" t="s">
        <v>35</v>
      </c>
      <c r="B232" s="1" t="s">
        <v>293</v>
      </c>
      <c r="C232" s="8">
        <v>2010</v>
      </c>
      <c r="D232" s="12" t="s">
        <v>5</v>
      </c>
      <c r="E232" s="8">
        <v>23</v>
      </c>
      <c r="F232" s="23">
        <v>18.6172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F232"/>
  <sheetViews>
    <sheetView workbookViewId="0"/>
  </sheetViews>
  <sheetFormatPr baseColWidth="10" defaultColWidth="14.5" defaultRowHeight="15.75" customHeight="1"/>
  <cols>
    <col min="6" max="6" width="15.83203125" customWidth="1"/>
  </cols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8">
        <v>2020</v>
      </c>
      <c r="D2" s="12" t="s">
        <v>5</v>
      </c>
      <c r="E2" s="8">
        <v>24</v>
      </c>
      <c r="F2" s="26">
        <v>60.6</v>
      </c>
    </row>
    <row r="3" spans="1:6">
      <c r="A3" s="3" t="s">
        <v>4</v>
      </c>
      <c r="B3" s="1" t="s">
        <v>262</v>
      </c>
      <c r="C3" s="8">
        <v>2020</v>
      </c>
      <c r="D3" s="12" t="s">
        <v>5</v>
      </c>
      <c r="E3" s="8">
        <v>24</v>
      </c>
      <c r="F3" s="26">
        <v>68.7</v>
      </c>
    </row>
    <row r="4" spans="1:6">
      <c r="A4" s="1" t="s">
        <v>5</v>
      </c>
      <c r="B4" s="1" t="s">
        <v>263</v>
      </c>
      <c r="C4" s="8">
        <v>2020</v>
      </c>
      <c r="D4" s="12" t="s">
        <v>5</v>
      </c>
      <c r="E4" s="8">
        <v>24</v>
      </c>
      <c r="F4" s="26">
        <v>75.8</v>
      </c>
    </row>
    <row r="5" spans="1:6">
      <c r="A5" s="1" t="s">
        <v>6</v>
      </c>
      <c r="B5" s="1" t="s">
        <v>264</v>
      </c>
      <c r="C5" s="8">
        <v>2020</v>
      </c>
      <c r="D5" s="12" t="s">
        <v>5</v>
      </c>
      <c r="E5" s="8">
        <v>24</v>
      </c>
      <c r="F5" s="26">
        <v>70.3</v>
      </c>
    </row>
    <row r="6" spans="1:6">
      <c r="A6" s="1" t="s">
        <v>7</v>
      </c>
      <c r="B6" s="1" t="s">
        <v>265</v>
      </c>
      <c r="C6" s="8">
        <v>2020</v>
      </c>
      <c r="D6" s="12" t="s">
        <v>5</v>
      </c>
      <c r="E6" s="8">
        <v>24</v>
      </c>
      <c r="F6" s="26">
        <v>53.7</v>
      </c>
    </row>
    <row r="7" spans="1:6">
      <c r="A7" s="1" t="s">
        <v>8</v>
      </c>
      <c r="B7" s="1" t="s">
        <v>266</v>
      </c>
      <c r="C7" s="8">
        <v>2020</v>
      </c>
      <c r="D7" s="12" t="s">
        <v>5</v>
      </c>
      <c r="E7" s="8">
        <v>24</v>
      </c>
      <c r="F7" s="26">
        <v>64.900000000000006</v>
      </c>
    </row>
    <row r="8" spans="1:6">
      <c r="A8" s="1" t="s">
        <v>9</v>
      </c>
      <c r="B8" s="1" t="s">
        <v>267</v>
      </c>
      <c r="C8" s="8">
        <v>2020</v>
      </c>
      <c r="D8" s="12" t="s">
        <v>5</v>
      </c>
      <c r="E8" s="8">
        <v>24</v>
      </c>
      <c r="F8" s="26">
        <v>67.099999999999994</v>
      </c>
    </row>
    <row r="9" spans="1:6">
      <c r="A9" s="1" t="s">
        <v>10</v>
      </c>
      <c r="B9" s="1" t="s">
        <v>268</v>
      </c>
      <c r="C9" s="8">
        <v>2020</v>
      </c>
      <c r="D9" s="12" t="s">
        <v>5</v>
      </c>
      <c r="E9" s="8">
        <v>24</v>
      </c>
      <c r="F9" s="26">
        <v>27.3</v>
      </c>
    </row>
    <row r="10" spans="1:6">
      <c r="A10" s="1" t="s">
        <v>11</v>
      </c>
      <c r="B10" s="1" t="s">
        <v>269</v>
      </c>
      <c r="C10" s="8">
        <v>2020</v>
      </c>
      <c r="D10" s="12" t="s">
        <v>5</v>
      </c>
      <c r="E10" s="8">
        <v>24</v>
      </c>
      <c r="F10" s="26">
        <v>65.7</v>
      </c>
    </row>
    <row r="11" spans="1:6">
      <c r="A11" s="1" t="s">
        <v>12</v>
      </c>
      <c r="B11" s="1" t="s">
        <v>270</v>
      </c>
      <c r="C11" s="8">
        <v>2020</v>
      </c>
      <c r="D11" s="12" t="s">
        <v>5</v>
      </c>
      <c r="E11" s="8">
        <v>24</v>
      </c>
      <c r="F11" s="26">
        <v>80.5</v>
      </c>
    </row>
    <row r="12" spans="1:6">
      <c r="A12" s="1" t="s">
        <v>13</v>
      </c>
      <c r="B12" s="1" t="s">
        <v>271</v>
      </c>
      <c r="C12" s="8">
        <v>2020</v>
      </c>
      <c r="D12" s="12" t="s">
        <v>5</v>
      </c>
      <c r="E12" s="8">
        <v>24</v>
      </c>
      <c r="F12" s="26">
        <v>49.7</v>
      </c>
    </row>
    <row r="13" spans="1:6">
      <c r="A13" s="1" t="s">
        <v>14</v>
      </c>
      <c r="B13" s="1" t="s">
        <v>272</v>
      </c>
      <c r="C13" s="8">
        <v>2020</v>
      </c>
      <c r="D13" s="12" t="s">
        <v>5</v>
      </c>
      <c r="E13" s="8">
        <v>24</v>
      </c>
      <c r="F13" s="26">
        <v>55.3</v>
      </c>
    </row>
    <row r="14" spans="1:6">
      <c r="A14" s="1" t="s">
        <v>15</v>
      </c>
      <c r="B14" s="1" t="s">
        <v>273</v>
      </c>
      <c r="C14" s="8">
        <v>2020</v>
      </c>
      <c r="D14" s="12" t="s">
        <v>5</v>
      </c>
      <c r="E14" s="8">
        <v>24</v>
      </c>
      <c r="F14" s="26">
        <v>47.1</v>
      </c>
    </row>
    <row r="15" spans="1:6">
      <c r="A15" s="1" t="s">
        <v>16</v>
      </c>
      <c r="B15" s="1" t="s">
        <v>274</v>
      </c>
      <c r="C15" s="8">
        <v>2020</v>
      </c>
      <c r="D15" s="12" t="s">
        <v>5</v>
      </c>
      <c r="E15" s="8">
        <v>24</v>
      </c>
      <c r="F15" s="26">
        <v>45.3</v>
      </c>
    </row>
    <row r="16" spans="1:6">
      <c r="A16" s="1" t="s">
        <v>17</v>
      </c>
      <c r="B16" s="1" t="s">
        <v>275</v>
      </c>
      <c r="C16" s="8">
        <v>2020</v>
      </c>
      <c r="D16" s="12" t="s">
        <v>5</v>
      </c>
      <c r="E16" s="8">
        <v>24</v>
      </c>
      <c r="F16" s="26">
        <v>66.900000000000006</v>
      </c>
    </row>
    <row r="17" spans="1:6">
      <c r="A17" s="1" t="s">
        <v>18</v>
      </c>
      <c r="B17" s="1" t="s">
        <v>276</v>
      </c>
      <c r="C17" s="8">
        <v>2020</v>
      </c>
      <c r="D17" s="12" t="s">
        <v>5</v>
      </c>
      <c r="E17" s="8">
        <v>24</v>
      </c>
      <c r="F17" s="26">
        <v>70.599999999999994</v>
      </c>
    </row>
    <row r="18" spans="1:6">
      <c r="A18" s="1" t="s">
        <v>19</v>
      </c>
      <c r="B18" s="1" t="s">
        <v>277</v>
      </c>
      <c r="C18" s="8">
        <v>2020</v>
      </c>
      <c r="D18" s="12" t="s">
        <v>5</v>
      </c>
      <c r="E18" s="8">
        <v>24</v>
      </c>
      <c r="F18" s="26">
        <v>48.7</v>
      </c>
    </row>
    <row r="19" spans="1:6">
      <c r="A19" s="1" t="s">
        <v>20</v>
      </c>
      <c r="B19" s="1" t="s">
        <v>278</v>
      </c>
      <c r="C19" s="8">
        <v>2020</v>
      </c>
      <c r="D19" s="12" t="s">
        <v>5</v>
      </c>
      <c r="E19" s="8">
        <v>24</v>
      </c>
      <c r="F19" s="26">
        <v>65.8</v>
      </c>
    </row>
    <row r="20" spans="1:6">
      <c r="A20" s="1" t="s">
        <v>21</v>
      </c>
      <c r="B20" s="1" t="s">
        <v>279</v>
      </c>
      <c r="C20" s="8">
        <v>2020</v>
      </c>
      <c r="D20" s="12" t="s">
        <v>5</v>
      </c>
      <c r="E20" s="8">
        <v>24</v>
      </c>
      <c r="F20" s="26">
        <v>53.3</v>
      </c>
    </row>
    <row r="21" spans="1:6">
      <c r="A21" s="1" t="s">
        <v>22</v>
      </c>
      <c r="B21" s="1" t="s">
        <v>280</v>
      </c>
      <c r="C21" s="8">
        <v>2020</v>
      </c>
      <c r="D21" s="12" t="s">
        <v>5</v>
      </c>
      <c r="E21" s="8">
        <v>24</v>
      </c>
      <c r="F21" s="26">
        <v>78.8</v>
      </c>
    </row>
    <row r="22" spans="1:6">
      <c r="A22" s="1" t="s">
        <v>23</v>
      </c>
      <c r="B22" s="1" t="s">
        <v>281</v>
      </c>
      <c r="C22" s="8">
        <v>2020</v>
      </c>
      <c r="D22" s="12" t="s">
        <v>5</v>
      </c>
      <c r="E22" s="8">
        <v>24</v>
      </c>
      <c r="F22" s="26">
        <v>40</v>
      </c>
    </row>
    <row r="23" spans="1:6">
      <c r="A23" s="1" t="s">
        <v>24</v>
      </c>
      <c r="B23" s="1" t="s">
        <v>282</v>
      </c>
      <c r="C23" s="8">
        <v>2020</v>
      </c>
      <c r="D23" s="12" t="s">
        <v>5</v>
      </c>
      <c r="E23" s="8">
        <v>24</v>
      </c>
      <c r="F23" s="26">
        <v>48.5</v>
      </c>
    </row>
    <row r="24" spans="1:6">
      <c r="A24" s="1" t="s">
        <v>25</v>
      </c>
      <c r="B24" s="1" t="s">
        <v>283</v>
      </c>
      <c r="C24" s="8">
        <v>2020</v>
      </c>
      <c r="D24" s="12" t="s">
        <v>5</v>
      </c>
      <c r="E24" s="8">
        <v>24</v>
      </c>
      <c r="F24" s="26">
        <v>70.599999999999994</v>
      </c>
    </row>
    <row r="25" spans="1:6">
      <c r="A25" s="1" t="s">
        <v>26</v>
      </c>
      <c r="B25" s="1" t="s">
        <v>284</v>
      </c>
      <c r="C25" s="8">
        <v>2020</v>
      </c>
      <c r="D25" s="12" t="s">
        <v>5</v>
      </c>
      <c r="E25" s="8">
        <v>24</v>
      </c>
      <c r="F25" s="26">
        <v>65.900000000000006</v>
      </c>
    </row>
    <row r="26" spans="1:6">
      <c r="A26" s="1" t="s">
        <v>27</v>
      </c>
      <c r="B26" s="1" t="s">
        <v>285</v>
      </c>
      <c r="C26" s="8">
        <v>2020</v>
      </c>
      <c r="D26" s="12" t="s">
        <v>5</v>
      </c>
      <c r="E26" s="8">
        <v>24</v>
      </c>
      <c r="F26" s="26">
        <v>49.8</v>
      </c>
    </row>
    <row r="27" spans="1:6">
      <c r="A27" s="1" t="s">
        <v>28</v>
      </c>
      <c r="B27" s="1" t="s">
        <v>286</v>
      </c>
      <c r="C27" s="8">
        <v>2020</v>
      </c>
      <c r="D27" s="12" t="s">
        <v>5</v>
      </c>
      <c r="E27" s="8">
        <v>24</v>
      </c>
      <c r="F27" s="26">
        <v>57.9</v>
      </c>
    </row>
    <row r="28" spans="1:6">
      <c r="A28" s="1" t="s">
        <v>29</v>
      </c>
      <c r="B28" s="1" t="s">
        <v>287</v>
      </c>
      <c r="C28" s="8">
        <v>2020</v>
      </c>
      <c r="D28" s="12" t="s">
        <v>5</v>
      </c>
      <c r="E28" s="8">
        <v>24</v>
      </c>
      <c r="F28" s="26">
        <v>79.5</v>
      </c>
    </row>
    <row r="29" spans="1:6">
      <c r="A29" s="1" t="s">
        <v>30</v>
      </c>
      <c r="B29" s="1" t="s">
        <v>288</v>
      </c>
      <c r="C29" s="8">
        <v>2020</v>
      </c>
      <c r="D29" s="12" t="s">
        <v>5</v>
      </c>
      <c r="E29" s="8">
        <v>24</v>
      </c>
      <c r="F29" s="26">
        <v>45.2</v>
      </c>
    </row>
    <row r="30" spans="1:6">
      <c r="A30" s="1" t="s">
        <v>31</v>
      </c>
      <c r="B30" s="1" t="s">
        <v>289</v>
      </c>
      <c r="C30" s="8">
        <v>2020</v>
      </c>
      <c r="D30" s="12" t="s">
        <v>5</v>
      </c>
      <c r="E30" s="8">
        <v>24</v>
      </c>
      <c r="F30" s="26">
        <v>65.900000000000006</v>
      </c>
    </row>
    <row r="31" spans="1:6">
      <c r="A31" s="1" t="s">
        <v>32</v>
      </c>
      <c r="B31" s="1" t="s">
        <v>290</v>
      </c>
      <c r="C31" s="8">
        <v>2020</v>
      </c>
      <c r="D31" s="12" t="s">
        <v>5</v>
      </c>
      <c r="E31" s="8">
        <v>24</v>
      </c>
      <c r="F31" s="26">
        <v>47.3</v>
      </c>
    </row>
    <row r="32" spans="1:6">
      <c r="A32" s="1" t="s">
        <v>33</v>
      </c>
      <c r="B32" s="1" t="s">
        <v>291</v>
      </c>
      <c r="C32" s="8">
        <v>2020</v>
      </c>
      <c r="D32" s="12" t="s">
        <v>5</v>
      </c>
      <c r="E32" s="8">
        <v>24</v>
      </c>
      <c r="F32" s="26">
        <v>46.7</v>
      </c>
    </row>
    <row r="33" spans="1:6">
      <c r="A33" s="1" t="s">
        <v>34</v>
      </c>
      <c r="B33" s="1" t="s">
        <v>292</v>
      </c>
      <c r="C33" s="8">
        <v>2020</v>
      </c>
      <c r="D33" s="12" t="s">
        <v>5</v>
      </c>
      <c r="E33" s="8">
        <v>24</v>
      </c>
      <c r="F33" s="26">
        <v>55.4</v>
      </c>
    </row>
    <row r="34" spans="1:6">
      <c r="A34" s="1" t="s">
        <v>35</v>
      </c>
      <c r="B34" s="1" t="s">
        <v>293</v>
      </c>
      <c r="C34" s="8">
        <v>2020</v>
      </c>
      <c r="D34" s="12" t="s">
        <v>5</v>
      </c>
      <c r="E34" s="8">
        <v>24</v>
      </c>
      <c r="F34" s="26">
        <v>56.8</v>
      </c>
    </row>
    <row r="35" spans="1:6">
      <c r="A35" s="3" t="s">
        <v>3</v>
      </c>
      <c r="B35" s="1" t="s">
        <v>261</v>
      </c>
      <c r="C35" s="8">
        <v>2019</v>
      </c>
      <c r="D35" s="12" t="s">
        <v>5</v>
      </c>
      <c r="E35" s="8">
        <v>24</v>
      </c>
      <c r="F35" s="8">
        <v>52.864629999999998</v>
      </c>
    </row>
    <row r="36" spans="1:6">
      <c r="A36" s="3" t="s">
        <v>4</v>
      </c>
      <c r="B36" s="1" t="s">
        <v>262</v>
      </c>
      <c r="C36" s="8">
        <v>2019</v>
      </c>
      <c r="D36" s="12" t="s">
        <v>5</v>
      </c>
      <c r="E36" s="8">
        <v>24</v>
      </c>
      <c r="F36" s="23">
        <v>57.929900000000004</v>
      </c>
    </row>
    <row r="37" spans="1:6">
      <c r="A37" s="1" t="s">
        <v>5</v>
      </c>
      <c r="B37" s="1" t="s">
        <v>263</v>
      </c>
      <c r="C37" s="8">
        <v>2019</v>
      </c>
      <c r="D37" s="12" t="s">
        <v>5</v>
      </c>
      <c r="E37" s="8">
        <v>24</v>
      </c>
      <c r="F37" s="23">
        <v>73.126899999999992</v>
      </c>
    </row>
    <row r="38" spans="1:6">
      <c r="A38" s="1" t="s">
        <v>6</v>
      </c>
      <c r="B38" s="1" t="s">
        <v>264</v>
      </c>
      <c r="C38" s="8">
        <v>2019</v>
      </c>
      <c r="D38" s="12" t="s">
        <v>5</v>
      </c>
      <c r="E38" s="8">
        <v>24</v>
      </c>
      <c r="F38" s="23">
        <v>74.366</v>
      </c>
    </row>
    <row r="39" spans="1:6">
      <c r="A39" s="1" t="s">
        <v>7</v>
      </c>
      <c r="B39" s="1" t="s">
        <v>265</v>
      </c>
      <c r="C39" s="8">
        <v>2019</v>
      </c>
      <c r="D39" s="12" t="s">
        <v>5</v>
      </c>
      <c r="E39" s="8">
        <v>24</v>
      </c>
      <c r="F39" s="23">
        <v>51.303200000000004</v>
      </c>
    </row>
    <row r="40" spans="1:6">
      <c r="A40" s="1" t="s">
        <v>8</v>
      </c>
      <c r="B40" s="1" t="s">
        <v>266</v>
      </c>
      <c r="C40" s="8">
        <v>2019</v>
      </c>
      <c r="D40" s="12" t="s">
        <v>5</v>
      </c>
      <c r="E40" s="8">
        <v>24</v>
      </c>
      <c r="F40" s="23">
        <v>56.5381</v>
      </c>
    </row>
    <row r="41" spans="1:6">
      <c r="A41" s="1" t="s">
        <v>9</v>
      </c>
      <c r="B41" s="1" t="s">
        <v>267</v>
      </c>
      <c r="C41" s="8">
        <v>2019</v>
      </c>
      <c r="D41" s="12" t="s">
        <v>5</v>
      </c>
      <c r="E41" s="8">
        <v>24</v>
      </c>
      <c r="F41" s="23">
        <v>60.830399999999997</v>
      </c>
    </row>
    <row r="42" spans="1:6">
      <c r="A42" s="1" t="s">
        <v>10</v>
      </c>
      <c r="B42" s="1" t="s">
        <v>268</v>
      </c>
      <c r="C42" s="8">
        <v>2019</v>
      </c>
      <c r="D42" s="12" t="s">
        <v>5</v>
      </c>
      <c r="E42" s="8">
        <v>24</v>
      </c>
      <c r="F42" s="23">
        <v>24.601300000000002</v>
      </c>
    </row>
    <row r="43" spans="1:6">
      <c r="A43" s="1" t="s">
        <v>11</v>
      </c>
      <c r="B43" s="1" t="s">
        <v>269</v>
      </c>
      <c r="C43" s="8">
        <v>2019</v>
      </c>
      <c r="D43" s="12" t="s">
        <v>5</v>
      </c>
      <c r="E43" s="8">
        <v>24</v>
      </c>
      <c r="F43" s="23">
        <v>52.861699999999999</v>
      </c>
    </row>
    <row r="44" spans="1:6">
      <c r="A44" s="1" t="s">
        <v>12</v>
      </c>
      <c r="B44" s="1" t="s">
        <v>270</v>
      </c>
      <c r="C44" s="8">
        <v>2019</v>
      </c>
      <c r="D44" s="12" t="s">
        <v>5</v>
      </c>
      <c r="E44" s="8">
        <v>24</v>
      </c>
      <c r="F44" s="23">
        <v>72.345700000000008</v>
      </c>
    </row>
    <row r="45" spans="1:6">
      <c r="A45" s="1" t="s">
        <v>13</v>
      </c>
      <c r="B45" s="1" t="s">
        <v>271</v>
      </c>
      <c r="C45" s="8">
        <v>2019</v>
      </c>
      <c r="D45" s="12" t="s">
        <v>5</v>
      </c>
      <c r="E45" s="8">
        <v>24</v>
      </c>
      <c r="F45" s="23">
        <v>50.905000000000001</v>
      </c>
    </row>
    <row r="46" spans="1:6">
      <c r="A46" s="1" t="s">
        <v>14</v>
      </c>
      <c r="B46" s="1" t="s">
        <v>272</v>
      </c>
      <c r="C46" s="8">
        <v>2019</v>
      </c>
      <c r="D46" s="12" t="s">
        <v>5</v>
      </c>
      <c r="E46" s="8">
        <v>24</v>
      </c>
      <c r="F46" s="23">
        <v>48.567399999999999</v>
      </c>
    </row>
    <row r="47" spans="1:6">
      <c r="A47" s="1" t="s">
        <v>15</v>
      </c>
      <c r="B47" s="1" t="s">
        <v>273</v>
      </c>
      <c r="C47" s="8">
        <v>2019</v>
      </c>
      <c r="D47" s="12" t="s">
        <v>5</v>
      </c>
      <c r="E47" s="8">
        <v>24</v>
      </c>
      <c r="F47" s="23">
        <v>35.040900000000001</v>
      </c>
    </row>
    <row r="48" spans="1:6">
      <c r="A48" s="1" t="s">
        <v>16</v>
      </c>
      <c r="B48" s="1" t="s">
        <v>274</v>
      </c>
      <c r="C48" s="8">
        <v>2019</v>
      </c>
      <c r="D48" s="12" t="s">
        <v>5</v>
      </c>
      <c r="E48" s="8">
        <v>24</v>
      </c>
      <c r="F48" s="23">
        <v>38.216799999999999</v>
      </c>
    </row>
    <row r="49" spans="1:6">
      <c r="A49" s="1" t="s">
        <v>17</v>
      </c>
      <c r="B49" s="1" t="s">
        <v>275</v>
      </c>
      <c r="C49" s="8">
        <v>2019</v>
      </c>
      <c r="D49" s="12" t="s">
        <v>5</v>
      </c>
      <c r="E49" s="8">
        <v>24</v>
      </c>
      <c r="F49" s="23">
        <v>60.8977</v>
      </c>
    </row>
    <row r="50" spans="1:6">
      <c r="A50" s="1" t="s">
        <v>18</v>
      </c>
      <c r="B50" s="1" t="s">
        <v>276</v>
      </c>
      <c r="C50" s="8">
        <v>2019</v>
      </c>
      <c r="D50" s="12" t="s">
        <v>5</v>
      </c>
      <c r="E50" s="8">
        <v>24</v>
      </c>
      <c r="F50" s="23">
        <v>58.993399999999994</v>
      </c>
    </row>
    <row r="51" spans="1:6">
      <c r="A51" s="1" t="s">
        <v>19</v>
      </c>
      <c r="B51" s="1" t="s">
        <v>277</v>
      </c>
      <c r="C51" s="8">
        <v>2019</v>
      </c>
      <c r="D51" s="12" t="s">
        <v>5</v>
      </c>
      <c r="E51" s="8">
        <v>24</v>
      </c>
      <c r="F51" s="23">
        <v>44.0379</v>
      </c>
    </row>
    <row r="52" spans="1:6">
      <c r="A52" s="1" t="s">
        <v>20</v>
      </c>
      <c r="B52" s="1" t="s">
        <v>278</v>
      </c>
      <c r="C52" s="8">
        <v>2019</v>
      </c>
      <c r="D52" s="12" t="s">
        <v>5</v>
      </c>
      <c r="E52" s="8">
        <v>24</v>
      </c>
      <c r="F52" s="23">
        <v>55.381800000000005</v>
      </c>
    </row>
    <row r="53" spans="1:6">
      <c r="A53" s="1" t="s">
        <v>21</v>
      </c>
      <c r="B53" s="1" t="s">
        <v>279</v>
      </c>
      <c r="C53" s="8">
        <v>2019</v>
      </c>
      <c r="D53" s="12" t="s">
        <v>5</v>
      </c>
      <c r="E53" s="8">
        <v>24</v>
      </c>
      <c r="F53" s="23">
        <v>42.203800000000001</v>
      </c>
    </row>
    <row r="54" spans="1:6">
      <c r="A54" s="1" t="s">
        <v>22</v>
      </c>
      <c r="B54" s="1" t="s">
        <v>280</v>
      </c>
      <c r="C54" s="8">
        <v>2019</v>
      </c>
      <c r="D54" s="12" t="s">
        <v>5</v>
      </c>
      <c r="E54" s="8">
        <v>24</v>
      </c>
      <c r="F54" s="23">
        <v>72.682999999999993</v>
      </c>
    </row>
    <row r="55" spans="1:6">
      <c r="A55" s="1" t="s">
        <v>23</v>
      </c>
      <c r="B55" s="1" t="s">
        <v>281</v>
      </c>
      <c r="C55" s="8">
        <v>2019</v>
      </c>
      <c r="D55" s="12" t="s">
        <v>5</v>
      </c>
      <c r="E55" s="8">
        <v>24</v>
      </c>
      <c r="F55" s="23">
        <v>29.461100000000002</v>
      </c>
    </row>
    <row r="56" spans="1:6">
      <c r="A56" s="1" t="s">
        <v>24</v>
      </c>
      <c r="B56" s="1" t="s">
        <v>282</v>
      </c>
      <c r="C56" s="8">
        <v>2019</v>
      </c>
      <c r="D56" s="12" t="s">
        <v>5</v>
      </c>
      <c r="E56" s="8">
        <v>24</v>
      </c>
      <c r="F56" s="23">
        <v>39.641300000000001</v>
      </c>
    </row>
    <row r="57" spans="1:6">
      <c r="A57" s="1" t="s">
        <v>25</v>
      </c>
      <c r="B57" s="1" t="s">
        <v>283</v>
      </c>
      <c r="C57" s="8">
        <v>2019</v>
      </c>
      <c r="D57" s="12" t="s">
        <v>5</v>
      </c>
      <c r="E57" s="8">
        <v>24</v>
      </c>
      <c r="F57" s="23">
        <v>55.499699999999997</v>
      </c>
    </row>
    <row r="58" spans="1:6">
      <c r="A58" s="1" t="s">
        <v>26</v>
      </c>
      <c r="B58" s="1" t="s">
        <v>284</v>
      </c>
      <c r="C58" s="8">
        <v>2019</v>
      </c>
      <c r="D58" s="12" t="s">
        <v>5</v>
      </c>
      <c r="E58" s="8">
        <v>24</v>
      </c>
      <c r="F58" s="23">
        <v>74.163399999999996</v>
      </c>
    </row>
    <row r="59" spans="1:6">
      <c r="A59" s="1" t="s">
        <v>27</v>
      </c>
      <c r="B59" s="1" t="s">
        <v>285</v>
      </c>
      <c r="C59" s="8">
        <v>2019</v>
      </c>
      <c r="D59" s="12" t="s">
        <v>5</v>
      </c>
      <c r="E59" s="8">
        <v>24</v>
      </c>
      <c r="F59" s="23">
        <v>36.905900000000003</v>
      </c>
    </row>
    <row r="60" spans="1:6">
      <c r="A60" s="1" t="s">
        <v>28</v>
      </c>
      <c r="B60" s="1" t="s">
        <v>286</v>
      </c>
      <c r="C60" s="8">
        <v>2019</v>
      </c>
      <c r="D60" s="12" t="s">
        <v>5</v>
      </c>
      <c r="E60" s="8">
        <v>24</v>
      </c>
      <c r="F60" s="23">
        <v>62.699400000000004</v>
      </c>
    </row>
    <row r="61" spans="1:6">
      <c r="A61" s="1" t="s">
        <v>29</v>
      </c>
      <c r="B61" s="1" t="s">
        <v>287</v>
      </c>
      <c r="C61" s="8">
        <v>2019</v>
      </c>
      <c r="D61" s="12" t="s">
        <v>5</v>
      </c>
      <c r="E61" s="8">
        <v>24</v>
      </c>
      <c r="F61" s="23">
        <v>81.401700000000005</v>
      </c>
    </row>
    <row r="62" spans="1:6">
      <c r="A62" s="1" t="s">
        <v>30</v>
      </c>
      <c r="B62" s="1" t="s">
        <v>288</v>
      </c>
      <c r="C62" s="8">
        <v>2019</v>
      </c>
      <c r="D62" s="12" t="s">
        <v>5</v>
      </c>
      <c r="E62" s="8">
        <v>24</v>
      </c>
      <c r="F62" s="23">
        <v>44.761000000000003</v>
      </c>
    </row>
    <row r="63" spans="1:6">
      <c r="A63" s="1" t="s">
        <v>31</v>
      </c>
      <c r="B63" s="1" t="s">
        <v>289</v>
      </c>
      <c r="C63" s="8">
        <v>2019</v>
      </c>
      <c r="D63" s="12" t="s">
        <v>5</v>
      </c>
      <c r="E63" s="8">
        <v>24</v>
      </c>
      <c r="F63" s="23">
        <v>56.304900000000004</v>
      </c>
    </row>
    <row r="64" spans="1:6">
      <c r="A64" s="1" t="s">
        <v>32</v>
      </c>
      <c r="B64" s="1" t="s">
        <v>290</v>
      </c>
      <c r="C64" s="8">
        <v>2019</v>
      </c>
      <c r="D64" s="12" t="s">
        <v>5</v>
      </c>
      <c r="E64" s="8">
        <v>24</v>
      </c>
      <c r="F64" s="23">
        <v>34.193400000000004</v>
      </c>
    </row>
    <row r="65" spans="1:6">
      <c r="A65" s="1" t="s">
        <v>33</v>
      </c>
      <c r="B65" s="1" t="s">
        <v>291</v>
      </c>
      <c r="C65" s="8">
        <v>2019</v>
      </c>
      <c r="D65" s="12" t="s">
        <v>5</v>
      </c>
      <c r="E65" s="8">
        <v>24</v>
      </c>
      <c r="F65" s="23">
        <v>35.3703</v>
      </c>
    </row>
    <row r="66" spans="1:6">
      <c r="A66" s="1" t="s">
        <v>34</v>
      </c>
      <c r="B66" s="1" t="s">
        <v>292</v>
      </c>
      <c r="C66" s="8">
        <v>2019</v>
      </c>
      <c r="D66" s="12" t="s">
        <v>5</v>
      </c>
      <c r="E66" s="8">
        <v>24</v>
      </c>
      <c r="F66" s="23">
        <v>50.444599999999994</v>
      </c>
    </row>
    <row r="67" spans="1:6">
      <c r="A67" s="1" t="s">
        <v>35</v>
      </c>
      <c r="B67" s="1" t="s">
        <v>293</v>
      </c>
      <c r="C67" s="8">
        <v>2019</v>
      </c>
      <c r="D67" s="12" t="s">
        <v>5</v>
      </c>
      <c r="E67" s="8">
        <v>24</v>
      </c>
      <c r="F67" s="23">
        <v>41.272199999999998</v>
      </c>
    </row>
    <row r="68" spans="1:6">
      <c r="A68" s="3" t="s">
        <v>3</v>
      </c>
      <c r="B68" s="1" t="s">
        <v>261</v>
      </c>
      <c r="C68" s="8">
        <v>2018</v>
      </c>
      <c r="D68" s="12" t="s">
        <v>5</v>
      </c>
      <c r="E68" s="8">
        <v>24</v>
      </c>
      <c r="F68" s="8">
        <v>52.864629999999998</v>
      </c>
    </row>
    <row r="69" spans="1:6">
      <c r="A69" s="3" t="s">
        <v>4</v>
      </c>
      <c r="B69" s="1" t="s">
        <v>262</v>
      </c>
      <c r="C69" s="8">
        <v>2018</v>
      </c>
      <c r="D69" s="12" t="s">
        <v>5</v>
      </c>
      <c r="E69" s="8">
        <v>24</v>
      </c>
      <c r="F69" s="23">
        <v>57.929900000000004</v>
      </c>
    </row>
    <row r="70" spans="1:6">
      <c r="A70" s="1" t="s">
        <v>5</v>
      </c>
      <c r="B70" s="1" t="s">
        <v>263</v>
      </c>
      <c r="C70" s="8">
        <v>2018</v>
      </c>
      <c r="D70" s="12" t="s">
        <v>5</v>
      </c>
      <c r="E70" s="8">
        <v>24</v>
      </c>
      <c r="F70" s="23">
        <v>73.126899999999992</v>
      </c>
    </row>
    <row r="71" spans="1:6">
      <c r="A71" s="1" t="s">
        <v>6</v>
      </c>
      <c r="B71" s="1" t="s">
        <v>264</v>
      </c>
      <c r="C71" s="8">
        <v>2018</v>
      </c>
      <c r="D71" s="12" t="s">
        <v>5</v>
      </c>
      <c r="E71" s="8">
        <v>24</v>
      </c>
      <c r="F71" s="23">
        <v>74.366</v>
      </c>
    </row>
    <row r="72" spans="1:6">
      <c r="A72" s="1" t="s">
        <v>7</v>
      </c>
      <c r="B72" s="1" t="s">
        <v>265</v>
      </c>
      <c r="C72" s="8">
        <v>2018</v>
      </c>
      <c r="D72" s="12" t="s">
        <v>5</v>
      </c>
      <c r="E72" s="8">
        <v>24</v>
      </c>
      <c r="F72" s="23">
        <v>51.303200000000004</v>
      </c>
    </row>
    <row r="73" spans="1:6">
      <c r="A73" s="1" t="s">
        <v>8</v>
      </c>
      <c r="B73" s="1" t="s">
        <v>266</v>
      </c>
      <c r="C73" s="8">
        <v>2018</v>
      </c>
      <c r="D73" s="12" t="s">
        <v>5</v>
      </c>
      <c r="E73" s="8">
        <v>24</v>
      </c>
      <c r="F73" s="23">
        <v>56.5381</v>
      </c>
    </row>
    <row r="74" spans="1:6">
      <c r="A74" s="1" t="s">
        <v>9</v>
      </c>
      <c r="B74" s="1" t="s">
        <v>267</v>
      </c>
      <c r="C74" s="8">
        <v>2018</v>
      </c>
      <c r="D74" s="12" t="s">
        <v>5</v>
      </c>
      <c r="E74" s="8">
        <v>24</v>
      </c>
      <c r="F74" s="23">
        <v>60.830399999999997</v>
      </c>
    </row>
    <row r="75" spans="1:6">
      <c r="A75" s="1" t="s">
        <v>10</v>
      </c>
      <c r="B75" s="1" t="s">
        <v>268</v>
      </c>
      <c r="C75" s="8">
        <v>2018</v>
      </c>
      <c r="D75" s="12" t="s">
        <v>5</v>
      </c>
      <c r="E75" s="8">
        <v>24</v>
      </c>
      <c r="F75" s="23">
        <v>24.601300000000002</v>
      </c>
    </row>
    <row r="76" spans="1:6">
      <c r="A76" s="1" t="s">
        <v>11</v>
      </c>
      <c r="B76" s="1" t="s">
        <v>269</v>
      </c>
      <c r="C76" s="8">
        <v>2018</v>
      </c>
      <c r="D76" s="12" t="s">
        <v>5</v>
      </c>
      <c r="E76" s="8">
        <v>24</v>
      </c>
      <c r="F76" s="23">
        <v>52.861699999999999</v>
      </c>
    </row>
    <row r="77" spans="1:6">
      <c r="A77" s="1" t="s">
        <v>12</v>
      </c>
      <c r="B77" s="1" t="s">
        <v>270</v>
      </c>
      <c r="C77" s="8">
        <v>2018</v>
      </c>
      <c r="D77" s="12" t="s">
        <v>5</v>
      </c>
      <c r="E77" s="8">
        <v>24</v>
      </c>
      <c r="F77" s="23">
        <v>72.345700000000008</v>
      </c>
    </row>
    <row r="78" spans="1:6">
      <c r="A78" s="1" t="s">
        <v>13</v>
      </c>
      <c r="B78" s="1" t="s">
        <v>271</v>
      </c>
      <c r="C78" s="8">
        <v>2018</v>
      </c>
      <c r="D78" s="12" t="s">
        <v>5</v>
      </c>
      <c r="E78" s="8">
        <v>24</v>
      </c>
      <c r="F78" s="23">
        <v>50.905000000000001</v>
      </c>
    </row>
    <row r="79" spans="1:6">
      <c r="A79" s="1" t="s">
        <v>14</v>
      </c>
      <c r="B79" s="1" t="s">
        <v>272</v>
      </c>
      <c r="C79" s="8">
        <v>2018</v>
      </c>
      <c r="D79" s="12" t="s">
        <v>5</v>
      </c>
      <c r="E79" s="8">
        <v>24</v>
      </c>
      <c r="F79" s="23">
        <v>48.567399999999999</v>
      </c>
    </row>
    <row r="80" spans="1:6">
      <c r="A80" s="1" t="s">
        <v>15</v>
      </c>
      <c r="B80" s="1" t="s">
        <v>273</v>
      </c>
      <c r="C80" s="8">
        <v>2018</v>
      </c>
      <c r="D80" s="12" t="s">
        <v>5</v>
      </c>
      <c r="E80" s="8">
        <v>24</v>
      </c>
      <c r="F80" s="23">
        <v>35.040900000000001</v>
      </c>
    </row>
    <row r="81" spans="1:6">
      <c r="A81" s="1" t="s">
        <v>16</v>
      </c>
      <c r="B81" s="1" t="s">
        <v>274</v>
      </c>
      <c r="C81" s="8">
        <v>2018</v>
      </c>
      <c r="D81" s="12" t="s">
        <v>5</v>
      </c>
      <c r="E81" s="8">
        <v>24</v>
      </c>
      <c r="F81" s="23">
        <v>38.216799999999999</v>
      </c>
    </row>
    <row r="82" spans="1:6">
      <c r="A82" s="1" t="s">
        <v>17</v>
      </c>
      <c r="B82" s="1" t="s">
        <v>275</v>
      </c>
      <c r="C82" s="8">
        <v>2018</v>
      </c>
      <c r="D82" s="12" t="s">
        <v>5</v>
      </c>
      <c r="E82" s="8">
        <v>24</v>
      </c>
      <c r="F82" s="23">
        <v>60.8977</v>
      </c>
    </row>
    <row r="83" spans="1:6">
      <c r="A83" s="1" t="s">
        <v>18</v>
      </c>
      <c r="B83" s="1" t="s">
        <v>276</v>
      </c>
      <c r="C83" s="8">
        <v>2018</v>
      </c>
      <c r="D83" s="12" t="s">
        <v>5</v>
      </c>
      <c r="E83" s="8">
        <v>24</v>
      </c>
      <c r="F83" s="23">
        <v>58.993399999999994</v>
      </c>
    </row>
    <row r="84" spans="1:6">
      <c r="A84" s="1" t="s">
        <v>19</v>
      </c>
      <c r="B84" s="1" t="s">
        <v>277</v>
      </c>
      <c r="C84" s="8">
        <v>2018</v>
      </c>
      <c r="D84" s="12" t="s">
        <v>5</v>
      </c>
      <c r="E84" s="8">
        <v>24</v>
      </c>
      <c r="F84" s="23">
        <v>44.0379</v>
      </c>
    </row>
    <row r="85" spans="1:6">
      <c r="A85" s="1" t="s">
        <v>20</v>
      </c>
      <c r="B85" s="1" t="s">
        <v>278</v>
      </c>
      <c r="C85" s="8">
        <v>2018</v>
      </c>
      <c r="D85" s="12" t="s">
        <v>5</v>
      </c>
      <c r="E85" s="8">
        <v>24</v>
      </c>
      <c r="F85" s="23">
        <v>55.381800000000005</v>
      </c>
    </row>
    <row r="86" spans="1:6">
      <c r="A86" s="1" t="s">
        <v>21</v>
      </c>
      <c r="B86" s="1" t="s">
        <v>279</v>
      </c>
      <c r="C86" s="8">
        <v>2018</v>
      </c>
      <c r="D86" s="12" t="s">
        <v>5</v>
      </c>
      <c r="E86" s="8">
        <v>24</v>
      </c>
      <c r="F86" s="23">
        <v>42.203800000000001</v>
      </c>
    </row>
    <row r="87" spans="1:6">
      <c r="A87" s="1" t="s">
        <v>22</v>
      </c>
      <c r="B87" s="1" t="s">
        <v>280</v>
      </c>
      <c r="C87" s="8">
        <v>2018</v>
      </c>
      <c r="D87" s="12" t="s">
        <v>5</v>
      </c>
      <c r="E87" s="8">
        <v>24</v>
      </c>
      <c r="F87" s="23">
        <v>72.682999999999993</v>
      </c>
    </row>
    <row r="88" spans="1:6">
      <c r="A88" s="1" t="s">
        <v>23</v>
      </c>
      <c r="B88" s="1" t="s">
        <v>281</v>
      </c>
      <c r="C88" s="8">
        <v>2018</v>
      </c>
      <c r="D88" s="12" t="s">
        <v>5</v>
      </c>
      <c r="E88" s="8">
        <v>24</v>
      </c>
      <c r="F88" s="23">
        <v>29.461100000000002</v>
      </c>
    </row>
    <row r="89" spans="1:6">
      <c r="A89" s="1" t="s">
        <v>24</v>
      </c>
      <c r="B89" s="1" t="s">
        <v>282</v>
      </c>
      <c r="C89" s="8">
        <v>2018</v>
      </c>
      <c r="D89" s="12" t="s">
        <v>5</v>
      </c>
      <c r="E89" s="8">
        <v>24</v>
      </c>
      <c r="F89" s="23">
        <v>39.641300000000001</v>
      </c>
    </row>
    <row r="90" spans="1:6">
      <c r="A90" s="1" t="s">
        <v>25</v>
      </c>
      <c r="B90" s="1" t="s">
        <v>283</v>
      </c>
      <c r="C90" s="8">
        <v>2018</v>
      </c>
      <c r="D90" s="12" t="s">
        <v>5</v>
      </c>
      <c r="E90" s="8">
        <v>24</v>
      </c>
      <c r="F90" s="23">
        <v>55.499699999999997</v>
      </c>
    </row>
    <row r="91" spans="1:6">
      <c r="A91" s="1" t="s">
        <v>26</v>
      </c>
      <c r="B91" s="1" t="s">
        <v>284</v>
      </c>
      <c r="C91" s="8">
        <v>2018</v>
      </c>
      <c r="D91" s="12" t="s">
        <v>5</v>
      </c>
      <c r="E91" s="8">
        <v>24</v>
      </c>
      <c r="F91" s="23">
        <v>74.163399999999996</v>
      </c>
    </row>
    <row r="92" spans="1:6">
      <c r="A92" s="1" t="s">
        <v>27</v>
      </c>
      <c r="B92" s="1" t="s">
        <v>285</v>
      </c>
      <c r="C92" s="8">
        <v>2018</v>
      </c>
      <c r="D92" s="12" t="s">
        <v>5</v>
      </c>
      <c r="E92" s="8">
        <v>24</v>
      </c>
      <c r="F92" s="23">
        <v>36.905900000000003</v>
      </c>
    </row>
    <row r="93" spans="1:6">
      <c r="A93" s="1" t="s">
        <v>28</v>
      </c>
      <c r="B93" s="1" t="s">
        <v>286</v>
      </c>
      <c r="C93" s="8">
        <v>2018</v>
      </c>
      <c r="D93" s="12" t="s">
        <v>5</v>
      </c>
      <c r="E93" s="8">
        <v>24</v>
      </c>
      <c r="F93" s="23">
        <v>62.699400000000004</v>
      </c>
    </row>
    <row r="94" spans="1:6">
      <c r="A94" s="1" t="s">
        <v>29</v>
      </c>
      <c r="B94" s="1" t="s">
        <v>287</v>
      </c>
      <c r="C94" s="8">
        <v>2018</v>
      </c>
      <c r="D94" s="12" t="s">
        <v>5</v>
      </c>
      <c r="E94" s="8">
        <v>24</v>
      </c>
      <c r="F94" s="23">
        <v>81.401700000000005</v>
      </c>
    </row>
    <row r="95" spans="1:6">
      <c r="A95" s="1" t="s">
        <v>30</v>
      </c>
      <c r="B95" s="1" t="s">
        <v>288</v>
      </c>
      <c r="C95" s="8">
        <v>2018</v>
      </c>
      <c r="D95" s="12" t="s">
        <v>5</v>
      </c>
      <c r="E95" s="8">
        <v>24</v>
      </c>
      <c r="F95" s="23">
        <v>44.761000000000003</v>
      </c>
    </row>
    <row r="96" spans="1:6">
      <c r="A96" s="1" t="s">
        <v>31</v>
      </c>
      <c r="B96" s="1" t="s">
        <v>289</v>
      </c>
      <c r="C96" s="8">
        <v>2018</v>
      </c>
      <c r="D96" s="12" t="s">
        <v>5</v>
      </c>
      <c r="E96" s="8">
        <v>24</v>
      </c>
      <c r="F96" s="23">
        <v>56.304900000000004</v>
      </c>
    </row>
    <row r="97" spans="1:6">
      <c r="A97" s="1" t="s">
        <v>32</v>
      </c>
      <c r="B97" s="1" t="s">
        <v>290</v>
      </c>
      <c r="C97" s="8">
        <v>2018</v>
      </c>
      <c r="D97" s="12" t="s">
        <v>5</v>
      </c>
      <c r="E97" s="8">
        <v>24</v>
      </c>
      <c r="F97" s="23">
        <v>34.193400000000004</v>
      </c>
    </row>
    <row r="98" spans="1:6">
      <c r="A98" s="1" t="s">
        <v>33</v>
      </c>
      <c r="B98" s="1" t="s">
        <v>291</v>
      </c>
      <c r="C98" s="8">
        <v>2018</v>
      </c>
      <c r="D98" s="12" t="s">
        <v>5</v>
      </c>
      <c r="E98" s="8">
        <v>24</v>
      </c>
      <c r="F98" s="23">
        <v>35.3703</v>
      </c>
    </row>
    <row r="99" spans="1:6">
      <c r="A99" s="1" t="s">
        <v>34</v>
      </c>
      <c r="B99" s="1" t="s">
        <v>292</v>
      </c>
      <c r="C99" s="8">
        <v>2018</v>
      </c>
      <c r="D99" s="12" t="s">
        <v>5</v>
      </c>
      <c r="E99" s="8">
        <v>24</v>
      </c>
      <c r="F99" s="23">
        <v>50.444599999999994</v>
      </c>
    </row>
    <row r="100" spans="1:6">
      <c r="A100" s="1" t="s">
        <v>35</v>
      </c>
      <c r="B100" s="1" t="s">
        <v>293</v>
      </c>
      <c r="C100" s="8">
        <v>2018</v>
      </c>
      <c r="D100" s="12" t="s">
        <v>5</v>
      </c>
      <c r="E100" s="8">
        <v>24</v>
      </c>
      <c r="F100" s="23">
        <v>41.272199999999998</v>
      </c>
    </row>
    <row r="101" spans="1:6">
      <c r="A101" s="3" t="s">
        <v>3</v>
      </c>
      <c r="B101" s="1" t="s">
        <v>261</v>
      </c>
      <c r="C101" s="8">
        <v>2017</v>
      </c>
      <c r="D101" s="12" t="s">
        <v>5</v>
      </c>
      <c r="E101" s="8">
        <v>24</v>
      </c>
      <c r="F101" s="8">
        <v>50.922619999999995</v>
      </c>
    </row>
    <row r="102" spans="1:6">
      <c r="A102" s="3" t="s">
        <v>4</v>
      </c>
      <c r="B102" s="1" t="s">
        <v>262</v>
      </c>
      <c r="C102" s="8">
        <v>2017</v>
      </c>
      <c r="D102" s="12" t="s">
        <v>5</v>
      </c>
      <c r="E102" s="8">
        <v>24</v>
      </c>
      <c r="F102" s="23">
        <v>52.659399999999998</v>
      </c>
    </row>
    <row r="103" spans="1:6">
      <c r="A103" s="1" t="s">
        <v>5</v>
      </c>
      <c r="B103" s="1" t="s">
        <v>263</v>
      </c>
      <c r="C103" s="8">
        <v>2017</v>
      </c>
      <c r="D103" s="12" t="s">
        <v>5</v>
      </c>
      <c r="E103" s="8">
        <v>24</v>
      </c>
      <c r="F103" s="23">
        <v>72.123899999999992</v>
      </c>
    </row>
    <row r="104" spans="1:6">
      <c r="A104" s="1" t="s">
        <v>6</v>
      </c>
      <c r="B104" s="1" t="s">
        <v>264</v>
      </c>
      <c r="C104" s="8">
        <v>2017</v>
      </c>
      <c r="D104" s="12" t="s">
        <v>5</v>
      </c>
      <c r="E104" s="8">
        <v>24</v>
      </c>
      <c r="F104" s="23">
        <v>77.783899999999988</v>
      </c>
    </row>
    <row r="105" spans="1:6">
      <c r="A105" s="1" t="s">
        <v>7</v>
      </c>
      <c r="B105" s="1" t="s">
        <v>265</v>
      </c>
      <c r="C105" s="8">
        <v>2017</v>
      </c>
      <c r="D105" s="12" t="s">
        <v>5</v>
      </c>
      <c r="E105" s="8">
        <v>24</v>
      </c>
      <c r="F105" s="23">
        <v>61.564399999999999</v>
      </c>
    </row>
    <row r="106" spans="1:6">
      <c r="A106" s="1" t="s">
        <v>8</v>
      </c>
      <c r="B106" s="1" t="s">
        <v>266</v>
      </c>
      <c r="C106" s="8">
        <v>2017</v>
      </c>
      <c r="D106" s="12" t="s">
        <v>5</v>
      </c>
      <c r="E106" s="8">
        <v>24</v>
      </c>
      <c r="F106" s="23">
        <v>50.149500000000003</v>
      </c>
    </row>
    <row r="107" spans="1:6">
      <c r="A107" s="1" t="s">
        <v>9</v>
      </c>
      <c r="B107" s="1" t="s">
        <v>267</v>
      </c>
      <c r="C107" s="8">
        <v>2017</v>
      </c>
      <c r="D107" s="12" t="s">
        <v>5</v>
      </c>
      <c r="E107" s="8">
        <v>24</v>
      </c>
      <c r="F107" s="23">
        <v>63.276600000000002</v>
      </c>
    </row>
    <row r="108" spans="1:6">
      <c r="A108" s="1" t="s">
        <v>10</v>
      </c>
      <c r="B108" s="1" t="s">
        <v>268</v>
      </c>
      <c r="C108" s="8">
        <v>2017</v>
      </c>
      <c r="D108" s="12" t="s">
        <v>5</v>
      </c>
      <c r="E108" s="8">
        <v>24</v>
      </c>
      <c r="F108" s="23">
        <v>16.504799999999999</v>
      </c>
    </row>
    <row r="109" spans="1:6">
      <c r="A109" s="1" t="s">
        <v>11</v>
      </c>
      <c r="B109" s="1" t="s">
        <v>269</v>
      </c>
      <c r="C109" s="8">
        <v>2017</v>
      </c>
      <c r="D109" s="12" t="s">
        <v>5</v>
      </c>
      <c r="E109" s="8">
        <v>24</v>
      </c>
      <c r="F109" s="23">
        <v>52.289900000000003</v>
      </c>
    </row>
    <row r="110" spans="1:6">
      <c r="A110" s="1" t="s">
        <v>12</v>
      </c>
      <c r="B110" s="1" t="s">
        <v>270</v>
      </c>
      <c r="C110" s="8">
        <v>2017</v>
      </c>
      <c r="D110" s="12" t="s">
        <v>5</v>
      </c>
      <c r="E110" s="8">
        <v>24</v>
      </c>
      <c r="F110" s="23">
        <v>74.567599999999999</v>
      </c>
    </row>
    <row r="111" spans="1:6">
      <c r="A111" s="1" t="s">
        <v>13</v>
      </c>
      <c r="B111" s="1" t="s">
        <v>271</v>
      </c>
      <c r="C111" s="8">
        <v>2017</v>
      </c>
      <c r="D111" s="12" t="s">
        <v>5</v>
      </c>
      <c r="E111" s="8">
        <v>24</v>
      </c>
      <c r="F111" s="23">
        <v>39.310099999999998</v>
      </c>
    </row>
    <row r="112" spans="1:6">
      <c r="A112" s="1" t="s">
        <v>14</v>
      </c>
      <c r="B112" s="1" t="s">
        <v>272</v>
      </c>
      <c r="C112" s="8">
        <v>2017</v>
      </c>
      <c r="D112" s="12" t="s">
        <v>5</v>
      </c>
      <c r="E112" s="8">
        <v>24</v>
      </c>
      <c r="F112" s="23">
        <v>41.518799999999999</v>
      </c>
    </row>
    <row r="113" spans="1:6">
      <c r="A113" s="1" t="s">
        <v>15</v>
      </c>
      <c r="B113" s="1" t="s">
        <v>273</v>
      </c>
      <c r="C113" s="8">
        <v>2017</v>
      </c>
      <c r="D113" s="12" t="s">
        <v>5</v>
      </c>
      <c r="E113" s="8">
        <v>24</v>
      </c>
      <c r="F113" s="23">
        <v>32.229999999999997</v>
      </c>
    </row>
    <row r="114" spans="1:6">
      <c r="A114" s="1" t="s">
        <v>16</v>
      </c>
      <c r="B114" s="1" t="s">
        <v>274</v>
      </c>
      <c r="C114" s="8">
        <v>2017</v>
      </c>
      <c r="D114" s="12" t="s">
        <v>5</v>
      </c>
      <c r="E114" s="8">
        <v>24</v>
      </c>
      <c r="F114" s="23">
        <v>33.060299999999998</v>
      </c>
    </row>
    <row r="115" spans="1:6">
      <c r="A115" s="1" t="s">
        <v>17</v>
      </c>
      <c r="B115" s="1" t="s">
        <v>275</v>
      </c>
      <c r="C115" s="8">
        <v>2017</v>
      </c>
      <c r="D115" s="12" t="s">
        <v>5</v>
      </c>
      <c r="E115" s="8">
        <v>24</v>
      </c>
      <c r="F115" s="23">
        <v>55.348500000000001</v>
      </c>
    </row>
    <row r="116" spans="1:6">
      <c r="A116" s="1" t="s">
        <v>18</v>
      </c>
      <c r="B116" s="1" t="s">
        <v>276</v>
      </c>
      <c r="C116" s="8">
        <v>2017</v>
      </c>
      <c r="D116" s="12" t="s">
        <v>5</v>
      </c>
      <c r="E116" s="8">
        <v>24</v>
      </c>
      <c r="F116" s="23">
        <v>51.76</v>
      </c>
    </row>
    <row r="117" spans="1:6">
      <c r="A117" s="1" t="s">
        <v>19</v>
      </c>
      <c r="B117" s="1" t="s">
        <v>277</v>
      </c>
      <c r="C117" s="8">
        <v>2017</v>
      </c>
      <c r="D117" s="12" t="s">
        <v>5</v>
      </c>
      <c r="E117" s="8">
        <v>24</v>
      </c>
      <c r="F117" s="23">
        <v>41.759299999999996</v>
      </c>
    </row>
    <row r="118" spans="1:6">
      <c r="A118" s="1" t="s">
        <v>20</v>
      </c>
      <c r="B118" s="1" t="s">
        <v>278</v>
      </c>
      <c r="C118" s="8">
        <v>2017</v>
      </c>
      <c r="D118" s="12" t="s">
        <v>5</v>
      </c>
      <c r="E118" s="8">
        <v>24</v>
      </c>
      <c r="F118" s="23">
        <v>56.188800000000008</v>
      </c>
    </row>
    <row r="119" spans="1:6">
      <c r="A119" s="1" t="s">
        <v>21</v>
      </c>
      <c r="B119" s="1" t="s">
        <v>279</v>
      </c>
      <c r="C119" s="8">
        <v>2017</v>
      </c>
      <c r="D119" s="12" t="s">
        <v>5</v>
      </c>
      <c r="E119" s="8">
        <v>24</v>
      </c>
      <c r="F119" s="23">
        <v>43.015599999999999</v>
      </c>
    </row>
    <row r="120" spans="1:6">
      <c r="A120" s="1" t="s">
        <v>22</v>
      </c>
      <c r="B120" s="1" t="s">
        <v>280</v>
      </c>
      <c r="C120" s="8">
        <v>2017</v>
      </c>
      <c r="D120" s="12" t="s">
        <v>5</v>
      </c>
      <c r="E120" s="8">
        <v>24</v>
      </c>
      <c r="F120" s="23">
        <v>66.352800000000002</v>
      </c>
    </row>
    <row r="121" spans="1:6">
      <c r="A121" s="1" t="s">
        <v>23</v>
      </c>
      <c r="B121" s="1" t="s">
        <v>281</v>
      </c>
      <c r="C121" s="8">
        <v>2017</v>
      </c>
      <c r="D121" s="12" t="s">
        <v>5</v>
      </c>
      <c r="E121" s="8">
        <v>24</v>
      </c>
      <c r="F121" s="23">
        <v>40.380400000000002</v>
      </c>
    </row>
    <row r="122" spans="1:6">
      <c r="A122" s="1" t="s">
        <v>24</v>
      </c>
      <c r="B122" s="1" t="s">
        <v>282</v>
      </c>
      <c r="C122" s="8">
        <v>2017</v>
      </c>
      <c r="D122" s="12" t="s">
        <v>5</v>
      </c>
      <c r="E122" s="8">
        <v>24</v>
      </c>
      <c r="F122" s="23">
        <v>32.7044</v>
      </c>
    </row>
    <row r="123" spans="1:6">
      <c r="A123" s="1" t="s">
        <v>25</v>
      </c>
      <c r="B123" s="1" t="s">
        <v>283</v>
      </c>
      <c r="C123" s="8">
        <v>2017</v>
      </c>
      <c r="D123" s="12" t="s">
        <v>5</v>
      </c>
      <c r="E123" s="8">
        <v>24</v>
      </c>
      <c r="F123" s="23">
        <v>52.035600000000002</v>
      </c>
    </row>
    <row r="124" spans="1:6">
      <c r="A124" s="1" t="s">
        <v>26</v>
      </c>
      <c r="B124" s="1" t="s">
        <v>284</v>
      </c>
      <c r="C124" s="8">
        <v>2017</v>
      </c>
      <c r="D124" s="12" t="s">
        <v>5</v>
      </c>
      <c r="E124" s="8">
        <v>24</v>
      </c>
      <c r="F124" s="23">
        <v>68.584000000000003</v>
      </c>
    </row>
    <row r="125" spans="1:6">
      <c r="A125" s="1" t="s">
        <v>27</v>
      </c>
      <c r="B125" s="1" t="s">
        <v>285</v>
      </c>
      <c r="C125" s="8">
        <v>2017</v>
      </c>
      <c r="D125" s="12" t="s">
        <v>5</v>
      </c>
      <c r="E125" s="8">
        <v>24</v>
      </c>
      <c r="F125" s="23">
        <v>34.610300000000002</v>
      </c>
    </row>
    <row r="126" spans="1:6">
      <c r="A126" s="1" t="s">
        <v>28</v>
      </c>
      <c r="B126" s="1" t="s">
        <v>286</v>
      </c>
      <c r="C126" s="8">
        <v>2017</v>
      </c>
      <c r="D126" s="12" t="s">
        <v>5</v>
      </c>
      <c r="E126" s="8">
        <v>24</v>
      </c>
      <c r="F126" s="23">
        <v>62.101700000000001</v>
      </c>
    </row>
    <row r="127" spans="1:6">
      <c r="A127" s="1" t="s">
        <v>29</v>
      </c>
      <c r="B127" s="1" t="s">
        <v>287</v>
      </c>
      <c r="C127" s="8">
        <v>2017</v>
      </c>
      <c r="D127" s="12" t="s">
        <v>5</v>
      </c>
      <c r="E127" s="8">
        <v>24</v>
      </c>
      <c r="F127" s="23">
        <v>83.073399999999992</v>
      </c>
    </row>
    <row r="128" spans="1:6">
      <c r="A128" s="1" t="s">
        <v>30</v>
      </c>
      <c r="B128" s="1" t="s">
        <v>288</v>
      </c>
      <c r="C128" s="8">
        <v>2017</v>
      </c>
      <c r="D128" s="12" t="s">
        <v>5</v>
      </c>
      <c r="E128" s="8">
        <v>24</v>
      </c>
      <c r="F128" s="23">
        <v>55.740100000000005</v>
      </c>
    </row>
    <row r="129" spans="1:6">
      <c r="A129" s="1" t="s">
        <v>31</v>
      </c>
      <c r="B129" s="1" t="s">
        <v>289</v>
      </c>
      <c r="C129" s="8">
        <v>2017</v>
      </c>
      <c r="D129" s="12" t="s">
        <v>5</v>
      </c>
      <c r="E129" s="8">
        <v>24</v>
      </c>
      <c r="F129" s="23">
        <v>59.289499999999997</v>
      </c>
    </row>
    <row r="130" spans="1:6">
      <c r="A130" s="1" t="s">
        <v>32</v>
      </c>
      <c r="B130" s="1" t="s">
        <v>290</v>
      </c>
      <c r="C130" s="8">
        <v>2017</v>
      </c>
      <c r="D130" s="12" t="s">
        <v>5</v>
      </c>
      <c r="E130" s="8">
        <v>24</v>
      </c>
      <c r="F130" s="23">
        <v>27.647300000000001</v>
      </c>
    </row>
    <row r="131" spans="1:6">
      <c r="A131" s="1" t="s">
        <v>33</v>
      </c>
      <c r="B131" s="1" t="s">
        <v>291</v>
      </c>
      <c r="C131" s="8">
        <v>2017</v>
      </c>
      <c r="D131" s="12" t="s">
        <v>5</v>
      </c>
      <c r="E131" s="8">
        <v>24</v>
      </c>
      <c r="F131" s="23">
        <v>38.193599999999996</v>
      </c>
    </row>
    <row r="132" spans="1:6">
      <c r="A132" s="1" t="s">
        <v>34</v>
      </c>
      <c r="B132" s="1" t="s">
        <v>292</v>
      </c>
      <c r="C132" s="8">
        <v>2017</v>
      </c>
      <c r="D132" s="12" t="s">
        <v>5</v>
      </c>
      <c r="E132" s="8">
        <v>24</v>
      </c>
      <c r="F132" s="23">
        <v>66.572600000000008</v>
      </c>
    </row>
    <row r="133" spans="1:6">
      <c r="A133" s="1" t="s">
        <v>35</v>
      </c>
      <c r="B133" s="1" t="s">
        <v>293</v>
      </c>
      <c r="C133" s="8">
        <v>2017</v>
      </c>
      <c r="D133" s="12" t="s">
        <v>5</v>
      </c>
      <c r="E133" s="8">
        <v>24</v>
      </c>
      <c r="F133" s="23">
        <v>36.436900000000001</v>
      </c>
    </row>
    <row r="134" spans="1:6">
      <c r="A134" s="3" t="s">
        <v>3</v>
      </c>
      <c r="B134" s="1" t="s">
        <v>261</v>
      </c>
      <c r="C134" s="8">
        <v>2016</v>
      </c>
      <c r="D134" s="12" t="s">
        <v>5</v>
      </c>
      <c r="E134" s="8">
        <v>24</v>
      </c>
      <c r="F134" s="8">
        <v>47</v>
      </c>
    </row>
    <row r="135" spans="1:6">
      <c r="A135" s="3" t="s">
        <v>4</v>
      </c>
      <c r="B135" s="1" t="s">
        <v>262</v>
      </c>
      <c r="C135" s="8">
        <v>2016</v>
      </c>
      <c r="D135" s="12" t="s">
        <v>5</v>
      </c>
      <c r="E135" s="8">
        <v>24</v>
      </c>
      <c r="F135" s="8">
        <v>46.9</v>
      </c>
    </row>
    <row r="136" spans="1:6">
      <c r="A136" s="1" t="s">
        <v>5</v>
      </c>
      <c r="B136" s="1" t="s">
        <v>263</v>
      </c>
      <c r="C136" s="8">
        <v>2016</v>
      </c>
      <c r="D136" s="12" t="s">
        <v>5</v>
      </c>
      <c r="E136" s="8">
        <v>24</v>
      </c>
      <c r="F136" s="8">
        <v>68</v>
      </c>
    </row>
    <row r="137" spans="1:6">
      <c r="A137" s="1" t="s">
        <v>6</v>
      </c>
      <c r="B137" s="1" t="s">
        <v>264</v>
      </c>
      <c r="C137" s="8">
        <v>2016</v>
      </c>
      <c r="D137" s="12" t="s">
        <v>5</v>
      </c>
      <c r="E137" s="8">
        <v>24</v>
      </c>
      <c r="F137" s="8">
        <v>75.5</v>
      </c>
    </row>
    <row r="138" spans="1:6">
      <c r="A138" s="1" t="s">
        <v>7</v>
      </c>
      <c r="B138" s="1" t="s">
        <v>265</v>
      </c>
      <c r="C138" s="8">
        <v>2016</v>
      </c>
      <c r="D138" s="12" t="s">
        <v>5</v>
      </c>
      <c r="E138" s="8">
        <v>24</v>
      </c>
      <c r="F138" s="8">
        <v>53.7</v>
      </c>
    </row>
    <row r="139" spans="1:6">
      <c r="A139" s="1" t="s">
        <v>8</v>
      </c>
      <c r="B139" s="1" t="s">
        <v>266</v>
      </c>
      <c r="C139" s="8">
        <v>2016</v>
      </c>
      <c r="D139" s="12" t="s">
        <v>5</v>
      </c>
      <c r="E139" s="8">
        <v>24</v>
      </c>
      <c r="F139" s="8">
        <v>52.2</v>
      </c>
    </row>
    <row r="140" spans="1:6">
      <c r="A140" s="1" t="s">
        <v>9</v>
      </c>
      <c r="B140" s="1" t="s">
        <v>267</v>
      </c>
      <c r="C140" s="8">
        <v>2016</v>
      </c>
      <c r="D140" s="12" t="s">
        <v>5</v>
      </c>
      <c r="E140" s="8">
        <v>24</v>
      </c>
      <c r="F140" s="8">
        <v>54.3</v>
      </c>
    </row>
    <row r="141" spans="1:6">
      <c r="A141" s="1" t="s">
        <v>10</v>
      </c>
      <c r="B141" s="1" t="s">
        <v>268</v>
      </c>
      <c r="C141" s="8">
        <v>2016</v>
      </c>
      <c r="D141" s="12" t="s">
        <v>5</v>
      </c>
      <c r="E141" s="8">
        <v>24</v>
      </c>
      <c r="F141" s="8">
        <v>13.3</v>
      </c>
    </row>
    <row r="142" spans="1:6">
      <c r="A142" s="1" t="s">
        <v>11</v>
      </c>
      <c r="B142" s="1" t="s">
        <v>269</v>
      </c>
      <c r="C142" s="8">
        <v>2016</v>
      </c>
      <c r="D142" s="12" t="s">
        <v>5</v>
      </c>
      <c r="E142" s="8">
        <v>24</v>
      </c>
      <c r="F142" s="8">
        <v>46.9</v>
      </c>
    </row>
    <row r="143" spans="1:6">
      <c r="A143" s="1" t="s">
        <v>12</v>
      </c>
      <c r="B143" s="1" t="s">
        <v>270</v>
      </c>
      <c r="C143" s="8">
        <v>2016</v>
      </c>
      <c r="D143" s="12" t="s">
        <v>5</v>
      </c>
      <c r="E143" s="8">
        <v>24</v>
      </c>
      <c r="F143" s="8">
        <v>67.599999999999994</v>
      </c>
    </row>
    <row r="144" spans="1:6">
      <c r="A144" s="1" t="s">
        <v>13</v>
      </c>
      <c r="B144" s="1" t="s">
        <v>271</v>
      </c>
      <c r="C144" s="8">
        <v>2016</v>
      </c>
      <c r="D144" s="12" t="s">
        <v>5</v>
      </c>
      <c r="E144" s="8">
        <v>24</v>
      </c>
      <c r="F144" s="8">
        <v>46.1</v>
      </c>
    </row>
    <row r="145" spans="1:6">
      <c r="A145" s="1" t="s">
        <v>14</v>
      </c>
      <c r="B145" s="1" t="s">
        <v>272</v>
      </c>
      <c r="C145" s="8">
        <v>2016</v>
      </c>
      <c r="D145" s="12" t="s">
        <v>5</v>
      </c>
      <c r="E145" s="8">
        <v>24</v>
      </c>
      <c r="F145" s="8">
        <v>40.700000000000003</v>
      </c>
    </row>
    <row r="146" spans="1:6">
      <c r="A146" s="1" t="s">
        <v>15</v>
      </c>
      <c r="B146" s="1" t="s">
        <v>273</v>
      </c>
      <c r="C146" s="8">
        <v>2016</v>
      </c>
      <c r="D146" s="12" t="s">
        <v>5</v>
      </c>
      <c r="E146" s="8">
        <v>24</v>
      </c>
      <c r="F146" s="8">
        <v>33.1</v>
      </c>
    </row>
    <row r="147" spans="1:6">
      <c r="A147" s="1" t="s">
        <v>16</v>
      </c>
      <c r="B147" s="1" t="s">
        <v>274</v>
      </c>
      <c r="C147" s="8">
        <v>2016</v>
      </c>
      <c r="D147" s="12" t="s">
        <v>5</v>
      </c>
      <c r="E147" s="8">
        <v>24</v>
      </c>
      <c r="F147" s="8">
        <v>37.5</v>
      </c>
    </row>
    <row r="148" spans="1:6">
      <c r="A148" s="1" t="s">
        <v>17</v>
      </c>
      <c r="B148" s="1" t="s">
        <v>275</v>
      </c>
      <c r="C148" s="8">
        <v>2016</v>
      </c>
      <c r="D148" s="12" t="s">
        <v>5</v>
      </c>
      <c r="E148" s="8">
        <v>24</v>
      </c>
      <c r="F148" s="8">
        <v>59.5</v>
      </c>
    </row>
    <row r="149" spans="1:6">
      <c r="A149" s="1" t="s">
        <v>18</v>
      </c>
      <c r="B149" s="1" t="s">
        <v>276</v>
      </c>
      <c r="C149" s="8">
        <v>2016</v>
      </c>
      <c r="D149" s="12" t="s">
        <v>5</v>
      </c>
      <c r="E149" s="8">
        <v>24</v>
      </c>
      <c r="F149" s="8">
        <v>45.3</v>
      </c>
    </row>
    <row r="150" spans="1:6">
      <c r="A150" s="1" t="s">
        <v>19</v>
      </c>
      <c r="B150" s="1" t="s">
        <v>277</v>
      </c>
      <c r="C150" s="8">
        <v>2016</v>
      </c>
      <c r="D150" s="12" t="s">
        <v>5</v>
      </c>
      <c r="E150" s="8">
        <v>24</v>
      </c>
      <c r="F150" s="8">
        <v>33.6</v>
      </c>
    </row>
    <row r="151" spans="1:6">
      <c r="A151" s="1" t="s">
        <v>20</v>
      </c>
      <c r="B151" s="1" t="s">
        <v>278</v>
      </c>
      <c r="C151" s="8">
        <v>2016</v>
      </c>
      <c r="D151" s="12" t="s">
        <v>5</v>
      </c>
      <c r="E151" s="8">
        <v>24</v>
      </c>
      <c r="F151" s="8">
        <v>53.4</v>
      </c>
    </row>
    <row r="152" spans="1:6">
      <c r="A152" s="1" t="s">
        <v>21</v>
      </c>
      <c r="B152" s="1" t="s">
        <v>279</v>
      </c>
      <c r="C152" s="8">
        <v>2016</v>
      </c>
      <c r="D152" s="12" t="s">
        <v>5</v>
      </c>
      <c r="E152" s="8">
        <v>24</v>
      </c>
      <c r="F152" s="8">
        <v>46</v>
      </c>
    </row>
    <row r="153" spans="1:6">
      <c r="A153" s="1" t="s">
        <v>22</v>
      </c>
      <c r="B153" s="1" t="s">
        <v>280</v>
      </c>
      <c r="C153" s="8">
        <v>2016</v>
      </c>
      <c r="D153" s="12" t="s">
        <v>5</v>
      </c>
      <c r="E153" s="8">
        <v>24</v>
      </c>
      <c r="F153" s="8">
        <v>67.400000000000006</v>
      </c>
    </row>
    <row r="154" spans="1:6">
      <c r="A154" s="1" t="s">
        <v>23</v>
      </c>
      <c r="B154" s="1" t="s">
        <v>281</v>
      </c>
      <c r="C154" s="8">
        <v>2016</v>
      </c>
      <c r="D154" s="12" t="s">
        <v>5</v>
      </c>
      <c r="E154" s="8">
        <v>24</v>
      </c>
      <c r="F154" s="8">
        <v>20.6</v>
      </c>
    </row>
    <row r="155" spans="1:6">
      <c r="A155" s="1" t="s">
        <v>24</v>
      </c>
      <c r="B155" s="1" t="s">
        <v>282</v>
      </c>
      <c r="C155" s="8">
        <v>2016</v>
      </c>
      <c r="D155" s="12" t="s">
        <v>5</v>
      </c>
      <c r="E155" s="8">
        <v>24</v>
      </c>
      <c r="F155" s="8">
        <v>29.2</v>
      </c>
    </row>
    <row r="156" spans="1:6">
      <c r="A156" s="1" t="s">
        <v>25</v>
      </c>
      <c r="B156" s="1" t="s">
        <v>283</v>
      </c>
      <c r="C156" s="8">
        <v>2016</v>
      </c>
      <c r="D156" s="12" t="s">
        <v>5</v>
      </c>
      <c r="E156" s="8">
        <v>24</v>
      </c>
      <c r="F156" s="8">
        <v>54.2</v>
      </c>
    </row>
    <row r="157" spans="1:6">
      <c r="A157" s="1" t="s">
        <v>26</v>
      </c>
      <c r="B157" s="1" t="s">
        <v>284</v>
      </c>
      <c r="C157" s="8">
        <v>2016</v>
      </c>
      <c r="D157" s="12" t="s">
        <v>5</v>
      </c>
      <c r="E157" s="8">
        <v>24</v>
      </c>
      <c r="F157" s="8">
        <v>63.6</v>
      </c>
    </row>
    <row r="158" spans="1:6">
      <c r="A158" s="1" t="s">
        <v>27</v>
      </c>
      <c r="B158" s="1" t="s">
        <v>285</v>
      </c>
      <c r="C158" s="8">
        <v>2016</v>
      </c>
      <c r="D158" s="12" t="s">
        <v>5</v>
      </c>
      <c r="E158" s="8">
        <v>24</v>
      </c>
      <c r="F158" s="8">
        <v>51.4</v>
      </c>
    </row>
    <row r="159" spans="1:6">
      <c r="A159" s="1" t="s">
        <v>28</v>
      </c>
      <c r="B159" s="1" t="s">
        <v>286</v>
      </c>
      <c r="C159" s="8">
        <v>2016</v>
      </c>
      <c r="D159" s="12" t="s">
        <v>5</v>
      </c>
      <c r="E159" s="8">
        <v>24</v>
      </c>
      <c r="F159" s="8">
        <v>41.1</v>
      </c>
    </row>
    <row r="160" spans="1:6">
      <c r="A160" s="1" t="s">
        <v>29</v>
      </c>
      <c r="B160" s="1" t="s">
        <v>287</v>
      </c>
      <c r="C160" s="8">
        <v>2016</v>
      </c>
      <c r="D160" s="12" t="s">
        <v>5</v>
      </c>
      <c r="E160" s="8">
        <v>24</v>
      </c>
      <c r="F160" s="8">
        <v>71.7</v>
      </c>
    </row>
    <row r="161" spans="1:6">
      <c r="A161" s="1" t="s">
        <v>30</v>
      </c>
      <c r="B161" s="1" t="s">
        <v>288</v>
      </c>
      <c r="C161" s="8">
        <v>2016</v>
      </c>
      <c r="D161" s="12" t="s">
        <v>5</v>
      </c>
      <c r="E161" s="8">
        <v>24</v>
      </c>
      <c r="F161" s="8">
        <v>62.5</v>
      </c>
    </row>
    <row r="162" spans="1:6">
      <c r="A162" s="1" t="s">
        <v>31</v>
      </c>
      <c r="B162" s="1" t="s">
        <v>289</v>
      </c>
      <c r="C162" s="8">
        <v>2016</v>
      </c>
      <c r="D162" s="12" t="s">
        <v>5</v>
      </c>
      <c r="E162" s="8">
        <v>24</v>
      </c>
      <c r="F162" s="8">
        <v>55.9</v>
      </c>
    </row>
    <row r="163" spans="1:6">
      <c r="A163" s="1" t="s">
        <v>32</v>
      </c>
      <c r="B163" s="1" t="s">
        <v>290</v>
      </c>
      <c r="C163" s="8">
        <v>2016</v>
      </c>
      <c r="D163" s="12" t="s">
        <v>5</v>
      </c>
      <c r="E163" s="8">
        <v>24</v>
      </c>
      <c r="F163" s="8">
        <v>28.4</v>
      </c>
    </row>
    <row r="164" spans="1:6">
      <c r="A164" s="1" t="s">
        <v>33</v>
      </c>
      <c r="B164" s="1" t="s">
        <v>291</v>
      </c>
      <c r="C164" s="8">
        <v>2016</v>
      </c>
      <c r="D164" s="12" t="s">
        <v>5</v>
      </c>
      <c r="E164" s="8">
        <v>24</v>
      </c>
      <c r="F164" s="8">
        <v>30.3</v>
      </c>
    </row>
    <row r="165" spans="1:6">
      <c r="A165" s="1" t="s">
        <v>34</v>
      </c>
      <c r="B165" s="1" t="s">
        <v>292</v>
      </c>
      <c r="C165" s="8">
        <v>2016</v>
      </c>
      <c r="D165" s="12" t="s">
        <v>5</v>
      </c>
      <c r="E165" s="8">
        <v>24</v>
      </c>
      <c r="F165" s="8">
        <v>59</v>
      </c>
    </row>
    <row r="166" spans="1:6">
      <c r="A166" s="1" t="s">
        <v>35</v>
      </c>
      <c r="B166" s="1" t="s">
        <v>293</v>
      </c>
      <c r="C166" s="8">
        <v>2016</v>
      </c>
      <c r="D166" s="12" t="s">
        <v>5</v>
      </c>
      <c r="E166" s="8">
        <v>24</v>
      </c>
      <c r="F166" s="8">
        <v>33.299999999999997</v>
      </c>
    </row>
    <row r="167" spans="1:6">
      <c r="A167" s="3" t="s">
        <v>3</v>
      </c>
      <c r="B167" s="1" t="s">
        <v>261</v>
      </c>
      <c r="C167" s="8">
        <v>2015</v>
      </c>
      <c r="D167" s="12" t="s">
        <v>5</v>
      </c>
      <c r="E167" s="8">
        <v>24</v>
      </c>
      <c r="F167" s="8">
        <v>39.200000000000003</v>
      </c>
    </row>
    <row r="168" spans="1:6">
      <c r="A168" s="3" t="s">
        <v>4</v>
      </c>
      <c r="B168" s="1" t="s">
        <v>262</v>
      </c>
      <c r="C168" s="8">
        <v>2015</v>
      </c>
      <c r="D168" s="12" t="s">
        <v>5</v>
      </c>
      <c r="E168" s="8">
        <v>24</v>
      </c>
      <c r="F168" s="8">
        <v>40.299999999999997</v>
      </c>
    </row>
    <row r="169" spans="1:6">
      <c r="A169" s="1" t="s">
        <v>5</v>
      </c>
      <c r="B169" s="1" t="s">
        <v>263</v>
      </c>
      <c r="C169" s="8">
        <v>2015</v>
      </c>
      <c r="D169" s="12" t="s">
        <v>5</v>
      </c>
      <c r="E169" s="8">
        <v>24</v>
      </c>
      <c r="F169" s="8">
        <v>56.5</v>
      </c>
    </row>
    <row r="170" spans="1:6">
      <c r="A170" s="1" t="s">
        <v>6</v>
      </c>
      <c r="B170" s="1" t="s">
        <v>264</v>
      </c>
      <c r="C170" s="8">
        <v>2015</v>
      </c>
      <c r="D170" s="12" t="s">
        <v>5</v>
      </c>
      <c r="E170" s="8">
        <v>24</v>
      </c>
      <c r="F170" s="8">
        <v>57.7</v>
      </c>
    </row>
    <row r="171" spans="1:6">
      <c r="A171" s="1" t="s">
        <v>7</v>
      </c>
      <c r="B171" s="1" t="s">
        <v>265</v>
      </c>
      <c r="C171" s="8">
        <v>2015</v>
      </c>
      <c r="D171" s="12" t="s">
        <v>5</v>
      </c>
      <c r="E171" s="8">
        <v>24</v>
      </c>
      <c r="F171" s="8">
        <v>40.200000000000003</v>
      </c>
    </row>
    <row r="172" spans="1:6">
      <c r="A172" s="1" t="s">
        <v>8</v>
      </c>
      <c r="B172" s="1" t="s">
        <v>266</v>
      </c>
      <c r="C172" s="8">
        <v>2015</v>
      </c>
      <c r="D172" s="12" t="s">
        <v>5</v>
      </c>
      <c r="E172" s="8">
        <v>24</v>
      </c>
      <c r="F172" s="8">
        <v>41</v>
      </c>
    </row>
    <row r="173" spans="1:6">
      <c r="A173" s="1" t="s">
        <v>9</v>
      </c>
      <c r="B173" s="1" t="s">
        <v>267</v>
      </c>
      <c r="C173" s="8">
        <v>2015</v>
      </c>
      <c r="D173" s="12" t="s">
        <v>5</v>
      </c>
      <c r="E173" s="8">
        <v>24</v>
      </c>
      <c r="F173" s="8">
        <v>47.8</v>
      </c>
    </row>
    <row r="174" spans="1:6">
      <c r="A174" s="1" t="s">
        <v>10</v>
      </c>
      <c r="B174" s="1" t="s">
        <v>268</v>
      </c>
      <c r="C174" s="8">
        <v>2015</v>
      </c>
      <c r="D174" s="12" t="s">
        <v>5</v>
      </c>
      <c r="E174" s="8">
        <v>24</v>
      </c>
      <c r="F174" s="8">
        <v>13.1</v>
      </c>
    </row>
    <row r="175" spans="1:6">
      <c r="A175" s="1" t="s">
        <v>11</v>
      </c>
      <c r="B175" s="1" t="s">
        <v>269</v>
      </c>
      <c r="C175" s="8">
        <v>2015</v>
      </c>
      <c r="D175" s="12" t="s">
        <v>5</v>
      </c>
      <c r="E175" s="8">
        <v>24</v>
      </c>
      <c r="F175" s="8">
        <v>41.8</v>
      </c>
    </row>
    <row r="176" spans="1:6">
      <c r="A176" s="1" t="s">
        <v>12</v>
      </c>
      <c r="B176" s="1" t="s">
        <v>270</v>
      </c>
      <c r="C176" s="8">
        <v>2015</v>
      </c>
      <c r="D176" s="12" t="s">
        <v>5</v>
      </c>
      <c r="E176" s="8">
        <v>24</v>
      </c>
      <c r="F176" s="8">
        <v>63.1</v>
      </c>
    </row>
    <row r="177" spans="1:6">
      <c r="A177" s="1" t="s">
        <v>13</v>
      </c>
      <c r="B177" s="1" t="s">
        <v>271</v>
      </c>
      <c r="C177" s="8">
        <v>2015</v>
      </c>
      <c r="D177" s="12" t="s">
        <v>5</v>
      </c>
      <c r="E177" s="8">
        <v>24</v>
      </c>
      <c r="F177" s="8">
        <v>28.2</v>
      </c>
    </row>
    <row r="178" spans="1:6">
      <c r="A178" s="1" t="s">
        <v>14</v>
      </c>
      <c r="B178" s="1" t="s">
        <v>272</v>
      </c>
      <c r="C178" s="8">
        <v>2015</v>
      </c>
      <c r="D178" s="12" t="s">
        <v>5</v>
      </c>
      <c r="E178" s="8">
        <v>24</v>
      </c>
      <c r="F178" s="8">
        <v>36.299999999999997</v>
      </c>
    </row>
    <row r="179" spans="1:6">
      <c r="A179" s="1" t="s">
        <v>15</v>
      </c>
      <c r="B179" s="1" t="s">
        <v>273</v>
      </c>
      <c r="C179" s="8">
        <v>2015</v>
      </c>
      <c r="D179" s="12" t="s">
        <v>5</v>
      </c>
      <c r="E179" s="8">
        <v>24</v>
      </c>
      <c r="F179" s="8">
        <v>21.7</v>
      </c>
    </row>
    <row r="180" spans="1:6">
      <c r="A180" s="1" t="s">
        <v>16</v>
      </c>
      <c r="B180" s="1" t="s">
        <v>274</v>
      </c>
      <c r="C180" s="8">
        <v>2015</v>
      </c>
      <c r="D180" s="12" t="s">
        <v>5</v>
      </c>
      <c r="E180" s="8">
        <v>24</v>
      </c>
      <c r="F180" s="8">
        <v>31.8</v>
      </c>
    </row>
    <row r="181" spans="1:6">
      <c r="A181" s="1" t="s">
        <v>17</v>
      </c>
      <c r="B181" s="1" t="s">
        <v>275</v>
      </c>
      <c r="C181" s="8">
        <v>2015</v>
      </c>
      <c r="D181" s="12" t="s">
        <v>5</v>
      </c>
      <c r="E181" s="8">
        <v>24</v>
      </c>
      <c r="F181" s="8">
        <v>47.4</v>
      </c>
    </row>
    <row r="182" spans="1:6">
      <c r="A182" s="1" t="s">
        <v>18</v>
      </c>
      <c r="B182" s="1" t="s">
        <v>276</v>
      </c>
      <c r="C182" s="8">
        <v>2015</v>
      </c>
      <c r="D182" s="12" t="s">
        <v>5</v>
      </c>
      <c r="E182" s="8">
        <v>24</v>
      </c>
      <c r="F182" s="8">
        <v>40.9</v>
      </c>
    </row>
    <row r="183" spans="1:6">
      <c r="A183" s="1" t="s">
        <v>19</v>
      </c>
      <c r="B183" s="1" t="s">
        <v>277</v>
      </c>
      <c r="C183" s="8">
        <v>2015</v>
      </c>
      <c r="D183" s="12" t="s">
        <v>5</v>
      </c>
      <c r="E183" s="8">
        <v>24</v>
      </c>
      <c r="F183" s="8">
        <v>25</v>
      </c>
    </row>
    <row r="184" spans="1:6">
      <c r="A184" s="1" t="s">
        <v>20</v>
      </c>
      <c r="B184" s="1" t="s">
        <v>278</v>
      </c>
      <c r="C184" s="8">
        <v>2015</v>
      </c>
      <c r="D184" s="12" t="s">
        <v>5</v>
      </c>
      <c r="E184" s="8">
        <v>24</v>
      </c>
      <c r="F184" s="8">
        <v>40.5</v>
      </c>
    </row>
    <row r="185" spans="1:6">
      <c r="A185" s="1" t="s">
        <v>21</v>
      </c>
      <c r="B185" s="1" t="s">
        <v>279</v>
      </c>
      <c r="C185" s="8">
        <v>2015</v>
      </c>
      <c r="D185" s="12" t="s">
        <v>5</v>
      </c>
      <c r="E185" s="8">
        <v>24</v>
      </c>
      <c r="F185" s="8">
        <v>34.5</v>
      </c>
    </row>
    <row r="186" spans="1:6">
      <c r="A186" s="1" t="s">
        <v>22</v>
      </c>
      <c r="B186" s="1" t="s">
        <v>280</v>
      </c>
      <c r="C186" s="8">
        <v>2015</v>
      </c>
      <c r="D186" s="12" t="s">
        <v>5</v>
      </c>
      <c r="E186" s="8">
        <v>24</v>
      </c>
      <c r="F186" s="8">
        <v>59.1</v>
      </c>
    </row>
    <row r="187" spans="1:6">
      <c r="A187" s="1" t="s">
        <v>23</v>
      </c>
      <c r="B187" s="1" t="s">
        <v>281</v>
      </c>
      <c r="C187" s="8">
        <v>2015</v>
      </c>
      <c r="D187" s="12" t="s">
        <v>5</v>
      </c>
      <c r="E187" s="8">
        <v>24</v>
      </c>
      <c r="F187" s="8">
        <v>17.8</v>
      </c>
    </row>
    <row r="188" spans="1:6">
      <c r="A188" s="1" t="s">
        <v>24</v>
      </c>
      <c r="B188" s="1" t="s">
        <v>282</v>
      </c>
      <c r="C188" s="8">
        <v>2015</v>
      </c>
      <c r="D188" s="12" t="s">
        <v>5</v>
      </c>
      <c r="E188" s="8">
        <v>24</v>
      </c>
      <c r="F188" s="8">
        <v>26</v>
      </c>
    </row>
    <row r="189" spans="1:6">
      <c r="A189" s="1" t="s">
        <v>25</v>
      </c>
      <c r="B189" s="1" t="s">
        <v>283</v>
      </c>
      <c r="C189" s="8">
        <v>2015</v>
      </c>
      <c r="D189" s="12" t="s">
        <v>5</v>
      </c>
      <c r="E189" s="8">
        <v>24</v>
      </c>
      <c r="F189" s="8">
        <v>43.4</v>
      </c>
    </row>
    <row r="190" spans="1:6">
      <c r="A190" s="1" t="s">
        <v>26</v>
      </c>
      <c r="B190" s="1" t="s">
        <v>284</v>
      </c>
      <c r="C190" s="8">
        <v>2015</v>
      </c>
      <c r="D190" s="12" t="s">
        <v>5</v>
      </c>
      <c r="E190" s="8">
        <v>24</v>
      </c>
      <c r="F190" s="8">
        <v>50</v>
      </c>
    </row>
    <row r="191" spans="1:6">
      <c r="A191" s="1" t="s">
        <v>27</v>
      </c>
      <c r="B191" s="1" t="s">
        <v>285</v>
      </c>
      <c r="C191" s="8">
        <v>2015</v>
      </c>
      <c r="D191" s="12" t="s">
        <v>5</v>
      </c>
      <c r="E191" s="8">
        <v>24</v>
      </c>
      <c r="F191" s="8">
        <v>40</v>
      </c>
    </row>
    <row r="192" spans="1:6">
      <c r="A192" s="1" t="s">
        <v>28</v>
      </c>
      <c r="B192" s="1" t="s">
        <v>286</v>
      </c>
      <c r="C192" s="8">
        <v>2015</v>
      </c>
      <c r="D192" s="12" t="s">
        <v>5</v>
      </c>
      <c r="E192" s="8">
        <v>24</v>
      </c>
      <c r="F192" s="8">
        <v>38.4</v>
      </c>
    </row>
    <row r="193" spans="1:6">
      <c r="A193" s="1" t="s">
        <v>29</v>
      </c>
      <c r="B193" s="1" t="s">
        <v>287</v>
      </c>
      <c r="C193" s="8">
        <v>2015</v>
      </c>
      <c r="D193" s="12" t="s">
        <v>5</v>
      </c>
      <c r="E193" s="8">
        <v>24</v>
      </c>
      <c r="F193" s="8">
        <v>57.1</v>
      </c>
    </row>
    <row r="194" spans="1:6">
      <c r="A194" s="1" t="s">
        <v>30</v>
      </c>
      <c r="B194" s="1" t="s">
        <v>288</v>
      </c>
      <c r="C194" s="8">
        <v>2015</v>
      </c>
      <c r="D194" s="12" t="s">
        <v>5</v>
      </c>
      <c r="E194" s="8">
        <v>24</v>
      </c>
      <c r="F194" s="8">
        <v>21.5</v>
      </c>
    </row>
    <row r="195" spans="1:6">
      <c r="A195" s="1" t="s">
        <v>31</v>
      </c>
      <c r="B195" s="1" t="s">
        <v>289</v>
      </c>
      <c r="C195" s="8">
        <v>2015</v>
      </c>
      <c r="D195" s="12" t="s">
        <v>5</v>
      </c>
      <c r="E195" s="8">
        <v>24</v>
      </c>
      <c r="F195" s="8">
        <v>44.4</v>
      </c>
    </row>
    <row r="196" spans="1:6">
      <c r="A196" s="1" t="s">
        <v>32</v>
      </c>
      <c r="B196" s="1" t="s">
        <v>290</v>
      </c>
      <c r="C196" s="8">
        <v>2015</v>
      </c>
      <c r="D196" s="12" t="s">
        <v>5</v>
      </c>
      <c r="E196" s="8">
        <v>24</v>
      </c>
      <c r="F196" s="8">
        <v>23.4</v>
      </c>
    </row>
    <row r="197" spans="1:6">
      <c r="A197" s="1" t="s">
        <v>33</v>
      </c>
      <c r="B197" s="1" t="s">
        <v>291</v>
      </c>
      <c r="C197" s="8">
        <v>2015</v>
      </c>
      <c r="D197" s="12" t="s">
        <v>5</v>
      </c>
      <c r="E197" s="8">
        <v>24</v>
      </c>
      <c r="F197" s="8">
        <v>26.7</v>
      </c>
    </row>
    <row r="198" spans="1:6">
      <c r="A198" s="1" t="s">
        <v>34</v>
      </c>
      <c r="B198" s="1" t="s">
        <v>292</v>
      </c>
      <c r="C198" s="8">
        <v>2015</v>
      </c>
      <c r="D198" s="12" t="s">
        <v>5</v>
      </c>
      <c r="E198" s="8">
        <v>24</v>
      </c>
      <c r="F198" s="8">
        <v>47.3</v>
      </c>
    </row>
    <row r="199" spans="1:6">
      <c r="A199" s="1" t="s">
        <v>35</v>
      </c>
      <c r="B199" s="1" t="s">
        <v>293</v>
      </c>
      <c r="C199" s="8">
        <v>2015</v>
      </c>
      <c r="D199" s="12" t="s">
        <v>5</v>
      </c>
      <c r="E199" s="8">
        <v>24</v>
      </c>
      <c r="F199" s="8">
        <v>29.9</v>
      </c>
    </row>
    <row r="200" spans="1:6">
      <c r="A200" s="3" t="s">
        <v>3</v>
      </c>
      <c r="B200" s="1" t="s">
        <v>261</v>
      </c>
      <c r="C200" s="8">
        <v>2010</v>
      </c>
      <c r="D200" s="12" t="s">
        <v>5</v>
      </c>
      <c r="E200" s="8">
        <v>24</v>
      </c>
      <c r="F200" s="8">
        <v>11.24513</v>
      </c>
    </row>
    <row r="201" spans="1:6">
      <c r="A201" s="3" t="s">
        <v>4</v>
      </c>
      <c r="B201" s="1" t="s">
        <v>262</v>
      </c>
      <c r="C201" s="8">
        <v>2010</v>
      </c>
      <c r="D201" s="12" t="s">
        <v>5</v>
      </c>
      <c r="E201" s="8">
        <v>24</v>
      </c>
      <c r="F201" s="23">
        <v>16.893699999999999</v>
      </c>
    </row>
    <row r="202" spans="1:6">
      <c r="A202" s="1" t="s">
        <v>5</v>
      </c>
      <c r="B202" s="1" t="s">
        <v>263</v>
      </c>
      <c r="C202" s="8">
        <v>2010</v>
      </c>
      <c r="D202" s="12" t="s">
        <v>5</v>
      </c>
      <c r="E202" s="8">
        <v>24</v>
      </c>
      <c r="F202" s="23">
        <v>38.0779</v>
      </c>
    </row>
    <row r="203" spans="1:6">
      <c r="A203" s="1" t="s">
        <v>6</v>
      </c>
      <c r="B203" s="1" t="s">
        <v>264</v>
      </c>
      <c r="C203" s="8">
        <v>2010</v>
      </c>
      <c r="D203" s="12" t="s">
        <v>5</v>
      </c>
      <c r="E203" s="8">
        <v>24</v>
      </c>
      <c r="F203" s="23">
        <v>33.838700000000003</v>
      </c>
    </row>
    <row r="204" spans="1:6">
      <c r="A204" s="1" t="s">
        <v>7</v>
      </c>
      <c r="B204" s="1" t="s">
        <v>265</v>
      </c>
      <c r="C204" s="8">
        <v>2010</v>
      </c>
      <c r="D204" s="12" t="s">
        <v>5</v>
      </c>
      <c r="E204" s="8">
        <v>24</v>
      </c>
      <c r="F204" s="23">
        <v>11.5533</v>
      </c>
    </row>
    <row r="205" spans="1:6">
      <c r="A205" s="1" t="s">
        <v>8</v>
      </c>
      <c r="B205" s="1" t="s">
        <v>266</v>
      </c>
      <c r="C205" s="8">
        <v>2010</v>
      </c>
      <c r="D205" s="12" t="s">
        <v>5</v>
      </c>
      <c r="E205" s="8">
        <v>24</v>
      </c>
      <c r="F205" s="23">
        <v>16.3459</v>
      </c>
    </row>
    <row r="206" spans="1:6">
      <c r="A206" s="1" t="s">
        <v>9</v>
      </c>
      <c r="B206" s="1" t="s">
        <v>267</v>
      </c>
      <c r="C206" s="8">
        <v>2010</v>
      </c>
      <c r="D206" s="12" t="s">
        <v>5</v>
      </c>
      <c r="E206" s="8">
        <v>24</v>
      </c>
      <c r="F206" s="23">
        <v>18.326999999999998</v>
      </c>
    </row>
    <row r="207" spans="1:6">
      <c r="A207" s="1" t="s">
        <v>10</v>
      </c>
      <c r="B207" s="1" t="s">
        <v>268</v>
      </c>
      <c r="C207" s="8">
        <v>2010</v>
      </c>
      <c r="D207" s="12" t="s">
        <v>5</v>
      </c>
      <c r="E207" s="8">
        <v>24</v>
      </c>
      <c r="F207" s="23">
        <v>2.3654999999999999</v>
      </c>
    </row>
    <row r="208" spans="1:6">
      <c r="A208" s="1" t="s">
        <v>11</v>
      </c>
      <c r="B208" s="1" t="s">
        <v>269</v>
      </c>
      <c r="C208" s="8">
        <v>2010</v>
      </c>
      <c r="D208" s="12" t="s">
        <v>5</v>
      </c>
      <c r="E208" s="8">
        <v>24</v>
      </c>
      <c r="F208" s="23">
        <v>13.9015</v>
      </c>
    </row>
    <row r="209" spans="1:6">
      <c r="A209" s="1" t="s">
        <v>12</v>
      </c>
      <c r="B209" s="1" t="s">
        <v>270</v>
      </c>
      <c r="C209" s="8">
        <v>2010</v>
      </c>
      <c r="D209" s="12" t="s">
        <v>5</v>
      </c>
      <c r="E209" s="8">
        <v>24</v>
      </c>
      <c r="F209" s="23">
        <v>41.116200000000006</v>
      </c>
    </row>
    <row r="210" spans="1:6">
      <c r="A210" s="1" t="s">
        <v>13</v>
      </c>
      <c r="B210" s="1" t="s">
        <v>271</v>
      </c>
      <c r="C210" s="8">
        <v>2010</v>
      </c>
      <c r="D210" s="12" t="s">
        <v>5</v>
      </c>
      <c r="E210" s="8">
        <v>24</v>
      </c>
      <c r="F210" s="23">
        <v>8.8124000000000002</v>
      </c>
    </row>
    <row r="211" spans="1:6">
      <c r="A211" s="1" t="s">
        <v>14</v>
      </c>
      <c r="B211" s="1" t="s">
        <v>272</v>
      </c>
      <c r="C211" s="8">
        <v>2010</v>
      </c>
      <c r="D211" s="12" t="s">
        <v>5</v>
      </c>
      <c r="E211" s="8">
        <v>24</v>
      </c>
      <c r="F211" s="23">
        <v>14.831199999999999</v>
      </c>
    </row>
    <row r="212" spans="1:6">
      <c r="A212" s="1" t="s">
        <v>15</v>
      </c>
      <c r="B212" s="1" t="s">
        <v>273</v>
      </c>
      <c r="C212" s="8">
        <v>2010</v>
      </c>
      <c r="D212" s="12" t="s">
        <v>5</v>
      </c>
      <c r="E212" s="8">
        <v>24</v>
      </c>
      <c r="F212" s="23">
        <v>4.3593000000000002</v>
      </c>
    </row>
    <row r="213" spans="1:6">
      <c r="A213" s="1" t="s">
        <v>16</v>
      </c>
      <c r="B213" s="1" t="s">
        <v>274</v>
      </c>
      <c r="C213" s="8">
        <v>2010</v>
      </c>
      <c r="D213" s="12" t="s">
        <v>5</v>
      </c>
      <c r="E213" s="8">
        <v>24</v>
      </c>
      <c r="F213" s="23">
        <v>7.0847999999999995</v>
      </c>
    </row>
    <row r="214" spans="1:6">
      <c r="A214" s="1" t="s">
        <v>17</v>
      </c>
      <c r="B214" s="1" t="s">
        <v>275</v>
      </c>
      <c r="C214" s="8">
        <v>2010</v>
      </c>
      <c r="D214" s="12" t="s">
        <v>5</v>
      </c>
      <c r="E214" s="8">
        <v>24</v>
      </c>
      <c r="F214" s="23">
        <v>16.750999999999998</v>
      </c>
    </row>
    <row r="215" spans="1:6">
      <c r="A215" s="1" t="s">
        <v>18</v>
      </c>
      <c r="B215" s="1" t="s">
        <v>276</v>
      </c>
      <c r="C215" s="8">
        <v>2010</v>
      </c>
      <c r="D215" s="12" t="s">
        <v>5</v>
      </c>
      <c r="E215" s="8">
        <v>24</v>
      </c>
      <c r="F215" s="23">
        <v>17.4893</v>
      </c>
    </row>
    <row r="216" spans="1:6">
      <c r="A216" s="1" t="s">
        <v>19</v>
      </c>
      <c r="B216" s="1" t="s">
        <v>277</v>
      </c>
      <c r="C216" s="8">
        <v>2010</v>
      </c>
      <c r="D216" s="12" t="s">
        <v>5</v>
      </c>
      <c r="E216" s="8">
        <v>24</v>
      </c>
      <c r="F216" s="23">
        <v>8.7881999999999998</v>
      </c>
    </row>
    <row r="217" spans="1:6">
      <c r="A217" s="1" t="s">
        <v>20</v>
      </c>
      <c r="B217" s="1" t="s">
        <v>278</v>
      </c>
      <c r="C217" s="8">
        <v>2010</v>
      </c>
      <c r="D217" s="12" t="s">
        <v>5</v>
      </c>
      <c r="E217" s="8">
        <v>24</v>
      </c>
      <c r="F217" s="23">
        <v>17.6311</v>
      </c>
    </row>
    <row r="218" spans="1:6">
      <c r="A218" s="1" t="s">
        <v>21</v>
      </c>
      <c r="B218" s="1" t="s">
        <v>279</v>
      </c>
      <c r="C218" s="8">
        <v>2010</v>
      </c>
      <c r="D218" s="12" t="s">
        <v>5</v>
      </c>
      <c r="E218" s="8">
        <v>24</v>
      </c>
      <c r="F218" s="23">
        <v>10.756</v>
      </c>
    </row>
    <row r="219" spans="1:6">
      <c r="A219" s="1" t="s">
        <v>22</v>
      </c>
      <c r="B219" s="1" t="s">
        <v>280</v>
      </c>
      <c r="C219" s="8">
        <v>2010</v>
      </c>
      <c r="D219" s="12" t="s">
        <v>5</v>
      </c>
      <c r="E219" s="8">
        <v>24</v>
      </c>
      <c r="F219" s="23">
        <v>23.502000000000002</v>
      </c>
    </row>
    <row r="220" spans="1:6">
      <c r="A220" s="1" t="s">
        <v>23</v>
      </c>
      <c r="B220" s="1" t="s">
        <v>281</v>
      </c>
      <c r="C220" s="8">
        <v>2010</v>
      </c>
      <c r="D220" s="12" t="s">
        <v>5</v>
      </c>
      <c r="E220" s="8">
        <v>24</v>
      </c>
      <c r="F220" s="23">
        <v>3.2396000000000003</v>
      </c>
    </row>
    <row r="221" spans="1:6">
      <c r="A221" s="1" t="s">
        <v>24</v>
      </c>
      <c r="B221" s="1" t="s">
        <v>282</v>
      </c>
      <c r="C221" s="8">
        <v>2010</v>
      </c>
      <c r="D221" s="12" t="s">
        <v>5</v>
      </c>
      <c r="E221" s="8">
        <v>24</v>
      </c>
      <c r="F221" s="23">
        <v>5.9754000000000005</v>
      </c>
    </row>
    <row r="222" spans="1:6">
      <c r="A222" s="1" t="s">
        <v>25</v>
      </c>
      <c r="B222" s="1" t="s">
        <v>283</v>
      </c>
      <c r="C222" s="8">
        <v>2010</v>
      </c>
      <c r="D222" s="12" t="s">
        <v>5</v>
      </c>
      <c r="E222" s="8">
        <v>24</v>
      </c>
      <c r="F222" s="23">
        <v>16.459599999999998</v>
      </c>
    </row>
    <row r="223" spans="1:6">
      <c r="A223" s="1" t="s">
        <v>26</v>
      </c>
      <c r="B223" s="1" t="s">
        <v>284</v>
      </c>
      <c r="C223" s="8">
        <v>2010</v>
      </c>
      <c r="D223" s="12" t="s">
        <v>5</v>
      </c>
      <c r="E223" s="8">
        <v>24</v>
      </c>
      <c r="F223" s="23">
        <v>23.160499999999999</v>
      </c>
    </row>
    <row r="224" spans="1:6">
      <c r="A224" s="1" t="s">
        <v>27</v>
      </c>
      <c r="B224" s="1" t="s">
        <v>285</v>
      </c>
      <c r="C224" s="8">
        <v>2010</v>
      </c>
      <c r="D224" s="12" t="s">
        <v>5</v>
      </c>
      <c r="E224" s="8">
        <v>24</v>
      </c>
      <c r="F224" s="23">
        <v>8.0475000000000012</v>
      </c>
    </row>
    <row r="225" spans="1:6">
      <c r="A225" s="1" t="s">
        <v>28</v>
      </c>
      <c r="B225" s="1" t="s">
        <v>286</v>
      </c>
      <c r="C225" s="8">
        <v>2010</v>
      </c>
      <c r="D225" s="12" t="s">
        <v>5</v>
      </c>
      <c r="E225" s="8">
        <v>24</v>
      </c>
      <c r="F225" s="23">
        <v>20.467700000000001</v>
      </c>
    </row>
    <row r="226" spans="1:6">
      <c r="A226" s="1" t="s">
        <v>29</v>
      </c>
      <c r="B226" s="1" t="s">
        <v>287</v>
      </c>
      <c r="C226" s="8">
        <v>2010</v>
      </c>
      <c r="D226" s="12" t="s">
        <v>5</v>
      </c>
      <c r="E226" s="8">
        <v>24</v>
      </c>
      <c r="F226" s="23">
        <v>19.665399999999998</v>
      </c>
    </row>
    <row r="227" spans="1:6">
      <c r="A227" s="1" t="s">
        <v>30</v>
      </c>
      <c r="B227" s="1" t="s">
        <v>288</v>
      </c>
      <c r="C227" s="8">
        <v>2010</v>
      </c>
      <c r="D227" s="12" t="s">
        <v>5</v>
      </c>
      <c r="E227" s="8">
        <v>24</v>
      </c>
      <c r="F227" s="23">
        <v>11.6966</v>
      </c>
    </row>
    <row r="228" spans="1:6">
      <c r="A228" s="1" t="s">
        <v>31</v>
      </c>
      <c r="B228" s="1" t="s">
        <v>289</v>
      </c>
      <c r="C228" s="8">
        <v>2010</v>
      </c>
      <c r="D228" s="12" t="s">
        <v>5</v>
      </c>
      <c r="E228" s="8">
        <v>24</v>
      </c>
      <c r="F228" s="23">
        <v>15.6454</v>
      </c>
    </row>
    <row r="229" spans="1:6">
      <c r="A229" s="1" t="s">
        <v>32</v>
      </c>
      <c r="B229" s="1" t="s">
        <v>290</v>
      </c>
      <c r="C229" s="8">
        <v>2010</v>
      </c>
      <c r="D229" s="12" t="s">
        <v>5</v>
      </c>
      <c r="E229" s="8">
        <v>24</v>
      </c>
      <c r="F229" s="23">
        <v>9.1293000000000006</v>
      </c>
    </row>
    <row r="230" spans="1:6">
      <c r="A230" s="1" t="s">
        <v>33</v>
      </c>
      <c r="B230" s="1" t="s">
        <v>291</v>
      </c>
      <c r="C230" s="8">
        <v>2010</v>
      </c>
      <c r="D230" s="12" t="s">
        <v>5</v>
      </c>
      <c r="E230" s="8">
        <v>24</v>
      </c>
      <c r="F230" s="23">
        <v>8.1005000000000003</v>
      </c>
    </row>
    <row r="231" spans="1:6">
      <c r="A231" s="1" t="s">
        <v>34</v>
      </c>
      <c r="B231" s="1" t="s">
        <v>292</v>
      </c>
      <c r="C231" s="8">
        <v>2010</v>
      </c>
      <c r="D231" s="12" t="s">
        <v>5</v>
      </c>
      <c r="E231" s="8">
        <v>24</v>
      </c>
      <c r="F231" s="23">
        <v>5.4434000000000005</v>
      </c>
    </row>
    <row r="232" spans="1:6">
      <c r="A232" s="1" t="s">
        <v>35</v>
      </c>
      <c r="B232" s="1" t="s">
        <v>293</v>
      </c>
      <c r="C232" s="8">
        <v>2010</v>
      </c>
      <c r="D232" s="12" t="s">
        <v>5</v>
      </c>
      <c r="E232" s="8">
        <v>24</v>
      </c>
      <c r="F232" s="23">
        <v>9.1883999999999997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298"/>
  <sheetViews>
    <sheetView workbookViewId="0"/>
  </sheetViews>
  <sheetFormatPr baseColWidth="10" defaultColWidth="14.5" defaultRowHeight="15.75" customHeight="1"/>
  <sheetData>
    <row r="1" spans="1:8" ht="15.75" customHeight="1">
      <c r="A1" s="8" t="s">
        <v>1</v>
      </c>
      <c r="B1" s="8" t="s">
        <v>259</v>
      </c>
      <c r="C1" s="8" t="s">
        <v>0</v>
      </c>
      <c r="D1" s="8" t="s">
        <v>36</v>
      </c>
      <c r="E1" s="8" t="s">
        <v>38</v>
      </c>
      <c r="F1" s="8" t="s">
        <v>313</v>
      </c>
      <c r="G1" s="8" t="s">
        <v>312</v>
      </c>
      <c r="H1" s="8" t="s">
        <v>260</v>
      </c>
    </row>
    <row r="2" spans="1:8" ht="15.75" customHeight="1">
      <c r="A2" s="12" t="s">
        <v>3</v>
      </c>
      <c r="B2" s="8" t="s">
        <v>261</v>
      </c>
      <c r="C2" s="8">
        <v>2010</v>
      </c>
      <c r="D2" s="48" t="s">
        <v>5</v>
      </c>
      <c r="E2" s="8">
        <v>25</v>
      </c>
      <c r="F2" s="8">
        <v>0.86202174042429502</v>
      </c>
      <c r="G2" s="8">
        <v>0.137978259575705</v>
      </c>
      <c r="H2" s="8">
        <f>G2*-1</f>
        <v>-0.137978259575705</v>
      </c>
    </row>
    <row r="3" spans="1:8" ht="15.75" customHeight="1">
      <c r="A3" s="12" t="s">
        <v>4</v>
      </c>
      <c r="B3" s="8" t="s">
        <v>262</v>
      </c>
      <c r="C3" s="8">
        <v>2010</v>
      </c>
      <c r="D3" s="48" t="s">
        <v>5</v>
      </c>
      <c r="E3" s="8">
        <v>25</v>
      </c>
      <c r="F3" s="8">
        <v>1</v>
      </c>
      <c r="G3" s="8">
        <v>0</v>
      </c>
      <c r="H3" s="8">
        <v>-1E-4</v>
      </c>
    </row>
    <row r="4" spans="1:8" ht="15.75" customHeight="1">
      <c r="A4" s="12" t="s">
        <v>5</v>
      </c>
      <c r="B4" s="8" t="s">
        <v>263</v>
      </c>
      <c r="C4" s="8">
        <v>2010</v>
      </c>
      <c r="D4" s="26" t="s">
        <v>5</v>
      </c>
      <c r="E4" s="8">
        <v>25</v>
      </c>
      <c r="F4" s="8">
        <v>0.93660996427971488</v>
      </c>
      <c r="G4" s="8">
        <v>6.3390035720285107E-2</v>
      </c>
      <c r="H4" s="8">
        <f t="shared" ref="H4:H5" si="0">G4*-1</f>
        <v>-6.3390035720285107E-2</v>
      </c>
    </row>
    <row r="5" spans="1:8" ht="15.75" customHeight="1">
      <c r="A5" s="12" t="s">
        <v>6</v>
      </c>
      <c r="B5" s="8" t="s">
        <v>264</v>
      </c>
      <c r="C5" s="8">
        <v>2010</v>
      </c>
      <c r="D5" s="26" t="s">
        <v>5</v>
      </c>
      <c r="E5" s="8">
        <v>25</v>
      </c>
      <c r="F5" s="8">
        <v>0.84302053605347305</v>
      </c>
      <c r="G5" s="8">
        <v>0.15697946394652701</v>
      </c>
      <c r="H5" s="8">
        <f t="shared" si="0"/>
        <v>-0.15697946394652701</v>
      </c>
    </row>
    <row r="6" spans="1:8" ht="15.75" customHeight="1">
      <c r="A6" s="12" t="s">
        <v>7</v>
      </c>
      <c r="B6" s="8" t="s">
        <v>265</v>
      </c>
      <c r="C6" s="8">
        <v>2010</v>
      </c>
      <c r="D6" s="26" t="s">
        <v>5</v>
      </c>
      <c r="E6" s="8">
        <v>25</v>
      </c>
      <c r="F6" s="8">
        <v>1</v>
      </c>
      <c r="G6" s="8">
        <v>0</v>
      </c>
      <c r="H6" s="8">
        <v>-1E-4</v>
      </c>
    </row>
    <row r="7" spans="1:8" ht="15.75" customHeight="1">
      <c r="A7" s="12" t="s">
        <v>8</v>
      </c>
      <c r="B7" s="8" t="s">
        <v>266</v>
      </c>
      <c r="C7" s="8">
        <v>2010</v>
      </c>
      <c r="D7" s="26" t="s">
        <v>5</v>
      </c>
      <c r="E7" s="8">
        <v>25</v>
      </c>
      <c r="F7" s="8">
        <v>0.74530552603323197</v>
      </c>
      <c r="G7" s="8">
        <v>0.25469447396676798</v>
      </c>
      <c r="H7" s="8">
        <f>G7*-1</f>
        <v>-0.25469447396676798</v>
      </c>
    </row>
    <row r="8" spans="1:8" ht="15.75" customHeight="1">
      <c r="A8" s="12" t="s">
        <v>9</v>
      </c>
      <c r="B8" s="8" t="s">
        <v>267</v>
      </c>
      <c r="C8" s="8">
        <v>2010</v>
      </c>
      <c r="D8" s="26" t="s">
        <v>5</v>
      </c>
      <c r="E8" s="8">
        <v>25</v>
      </c>
      <c r="F8" s="8">
        <v>1</v>
      </c>
      <c r="G8" s="8">
        <v>0</v>
      </c>
      <c r="H8" s="8">
        <v>-1E-4</v>
      </c>
    </row>
    <row r="9" spans="1:8" ht="15.75" customHeight="1">
      <c r="A9" s="12" t="s">
        <v>10</v>
      </c>
      <c r="B9" s="8" t="s">
        <v>268</v>
      </c>
      <c r="C9" s="8">
        <v>2010</v>
      </c>
      <c r="D9" s="26" t="s">
        <v>5</v>
      </c>
      <c r="E9" s="8">
        <v>25</v>
      </c>
      <c r="F9" s="8">
        <v>0.89575906166476904</v>
      </c>
      <c r="G9" s="8">
        <v>0.104240938335231</v>
      </c>
      <c r="H9" s="8">
        <f t="shared" ref="H9:H14" si="1">G9*-1</f>
        <v>-0.104240938335231</v>
      </c>
    </row>
    <row r="10" spans="1:8" ht="15.75" customHeight="1">
      <c r="A10" s="12" t="s">
        <v>11</v>
      </c>
      <c r="B10" s="8" t="s">
        <v>269</v>
      </c>
      <c r="C10" s="8">
        <v>2010</v>
      </c>
      <c r="D10" s="26" t="s">
        <v>5</v>
      </c>
      <c r="E10" s="8">
        <v>25</v>
      </c>
      <c r="F10" s="8">
        <v>0.35416920473276503</v>
      </c>
      <c r="G10" s="8">
        <v>0.64583079526723497</v>
      </c>
      <c r="H10" s="8">
        <f t="shared" si="1"/>
        <v>-0.64583079526723497</v>
      </c>
    </row>
    <row r="11" spans="1:8" ht="15.75" customHeight="1">
      <c r="A11" s="12" t="s">
        <v>12</v>
      </c>
      <c r="B11" s="8" t="s">
        <v>270</v>
      </c>
      <c r="C11" s="8">
        <v>2010</v>
      </c>
      <c r="D11" s="26" t="s">
        <v>5</v>
      </c>
      <c r="E11" s="8">
        <v>25</v>
      </c>
      <c r="F11" s="8">
        <v>0.88701943717602805</v>
      </c>
      <c r="G11" s="8">
        <v>0.11298056282397199</v>
      </c>
      <c r="H11" s="8">
        <f t="shared" si="1"/>
        <v>-0.11298056282397199</v>
      </c>
    </row>
    <row r="12" spans="1:8" ht="15.75" customHeight="1">
      <c r="A12" s="12" t="s">
        <v>13</v>
      </c>
      <c r="B12" s="8" t="s">
        <v>271</v>
      </c>
      <c r="C12" s="8">
        <v>2010</v>
      </c>
      <c r="D12" s="26" t="s">
        <v>5</v>
      </c>
      <c r="E12" s="8">
        <v>25</v>
      </c>
      <c r="F12" s="8">
        <v>0.75504215112184603</v>
      </c>
      <c r="G12" s="8">
        <v>0.244957848878154</v>
      </c>
      <c r="H12" s="8">
        <f t="shared" si="1"/>
        <v>-0.244957848878154</v>
      </c>
    </row>
    <row r="13" spans="1:8" ht="15.75" customHeight="1">
      <c r="A13" s="12" t="s">
        <v>14</v>
      </c>
      <c r="B13" s="8" t="s">
        <v>272</v>
      </c>
      <c r="C13" s="8">
        <v>2010</v>
      </c>
      <c r="D13" s="26" t="s">
        <v>5</v>
      </c>
      <c r="E13" s="8">
        <v>25</v>
      </c>
      <c r="F13" s="8">
        <v>0.98177301867244882</v>
      </c>
      <c r="G13" s="8">
        <v>1.8226981327551201E-2</v>
      </c>
      <c r="H13" s="8">
        <f t="shared" si="1"/>
        <v>-1.8226981327551201E-2</v>
      </c>
    </row>
    <row r="14" spans="1:8" ht="15.75" customHeight="1">
      <c r="A14" s="12" t="s">
        <v>15</v>
      </c>
      <c r="B14" s="8" t="s">
        <v>273</v>
      </c>
      <c r="C14" s="8">
        <v>2010</v>
      </c>
      <c r="D14" s="26" t="s">
        <v>5</v>
      </c>
      <c r="E14" s="8">
        <v>25</v>
      </c>
      <c r="F14" s="8">
        <v>0.79343525434612205</v>
      </c>
      <c r="G14" s="8">
        <v>0.206564745653878</v>
      </c>
      <c r="H14" s="8">
        <f t="shared" si="1"/>
        <v>-0.206564745653878</v>
      </c>
    </row>
    <row r="15" spans="1:8" ht="15.75" customHeight="1">
      <c r="A15" s="12" t="s">
        <v>16</v>
      </c>
      <c r="B15" s="8" t="s">
        <v>274</v>
      </c>
      <c r="C15" s="8">
        <v>2010</v>
      </c>
      <c r="D15" s="26" t="s">
        <v>5</v>
      </c>
      <c r="E15" s="8">
        <v>25</v>
      </c>
      <c r="F15" s="8">
        <v>1</v>
      </c>
      <c r="G15" s="8">
        <v>0</v>
      </c>
      <c r="H15" s="8">
        <v>-1E-4</v>
      </c>
    </row>
    <row r="16" spans="1:8" ht="15.75" customHeight="1">
      <c r="A16" s="12" t="s">
        <v>17</v>
      </c>
      <c r="B16" s="8" t="s">
        <v>275</v>
      </c>
      <c r="C16" s="8">
        <v>2010</v>
      </c>
      <c r="D16" s="26" t="s">
        <v>5</v>
      </c>
      <c r="E16" s="8">
        <v>25</v>
      </c>
      <c r="F16" s="8">
        <v>0.87756238128652597</v>
      </c>
      <c r="G16" s="8">
        <v>0.122437618713474</v>
      </c>
      <c r="H16" s="8">
        <f t="shared" ref="H16:H27" si="2">G16*-1</f>
        <v>-0.122437618713474</v>
      </c>
    </row>
    <row r="17" spans="1:8" ht="15.75" customHeight="1">
      <c r="A17" s="12" t="s">
        <v>18</v>
      </c>
      <c r="B17" s="8" t="s">
        <v>276</v>
      </c>
      <c r="C17" s="8">
        <v>2010</v>
      </c>
      <c r="D17" s="26" t="s">
        <v>5</v>
      </c>
      <c r="E17" s="8">
        <v>25</v>
      </c>
      <c r="F17" s="8">
        <v>0.986821176945336</v>
      </c>
      <c r="G17" s="8">
        <v>1.3178823054664E-2</v>
      </c>
      <c r="H17" s="8">
        <f t="shared" si="2"/>
        <v>-1.3178823054664E-2</v>
      </c>
    </row>
    <row r="18" spans="1:8" ht="15.75" customHeight="1">
      <c r="A18" s="12" t="s">
        <v>19</v>
      </c>
      <c r="B18" s="8" t="s">
        <v>277</v>
      </c>
      <c r="C18" s="8">
        <v>2010</v>
      </c>
      <c r="D18" s="26" t="s">
        <v>5</v>
      </c>
      <c r="E18" s="8">
        <v>25</v>
      </c>
      <c r="F18" s="8">
        <v>0.88508486597562797</v>
      </c>
      <c r="G18" s="8">
        <v>0.11491513402437201</v>
      </c>
      <c r="H18" s="8">
        <f t="shared" si="2"/>
        <v>-0.11491513402437201</v>
      </c>
    </row>
    <row r="19" spans="1:8" ht="15.75" customHeight="1">
      <c r="A19" s="12" t="s">
        <v>20</v>
      </c>
      <c r="B19" s="8" t="s">
        <v>278</v>
      </c>
      <c r="C19" s="8">
        <v>2010</v>
      </c>
      <c r="D19" s="26" t="s">
        <v>5</v>
      </c>
      <c r="E19" s="8">
        <v>25</v>
      </c>
      <c r="F19" s="8">
        <v>0.49359310881502505</v>
      </c>
      <c r="G19" s="8">
        <v>0.50640689118497495</v>
      </c>
      <c r="H19" s="8">
        <f t="shared" si="2"/>
        <v>-0.50640689118497495</v>
      </c>
    </row>
    <row r="20" spans="1:8" ht="15.75" customHeight="1">
      <c r="A20" s="12" t="s">
        <v>21</v>
      </c>
      <c r="B20" s="8" t="s">
        <v>279</v>
      </c>
      <c r="C20" s="8">
        <v>2010</v>
      </c>
      <c r="D20" s="26" t="s">
        <v>5</v>
      </c>
      <c r="E20" s="8">
        <v>25</v>
      </c>
      <c r="F20" s="8">
        <v>0.90783231749185933</v>
      </c>
      <c r="G20" s="8">
        <v>9.2167682508140697E-2</v>
      </c>
      <c r="H20" s="8">
        <f t="shared" si="2"/>
        <v>-9.2167682508140697E-2</v>
      </c>
    </row>
    <row r="21" spans="1:8" ht="15.75" customHeight="1">
      <c r="A21" s="12" t="s">
        <v>22</v>
      </c>
      <c r="B21" s="8" t="s">
        <v>280</v>
      </c>
      <c r="C21" s="8">
        <v>2010</v>
      </c>
      <c r="D21" s="26" t="s">
        <v>5</v>
      </c>
      <c r="E21" s="8">
        <v>25</v>
      </c>
      <c r="F21" s="8">
        <v>0.871063626232363</v>
      </c>
      <c r="G21" s="8">
        <v>0.128936373767637</v>
      </c>
      <c r="H21" s="8">
        <f t="shared" si="2"/>
        <v>-0.128936373767637</v>
      </c>
    </row>
    <row r="22" spans="1:8" ht="15.75" customHeight="1">
      <c r="A22" s="12" t="s">
        <v>23</v>
      </c>
      <c r="B22" s="8" t="s">
        <v>281</v>
      </c>
      <c r="C22" s="8">
        <v>2010</v>
      </c>
      <c r="D22" s="26" t="s">
        <v>5</v>
      </c>
      <c r="E22" s="8">
        <v>25</v>
      </c>
      <c r="F22" s="8">
        <v>0.71067569849461898</v>
      </c>
      <c r="G22" s="8">
        <v>0.28932430150538102</v>
      </c>
      <c r="H22" s="8">
        <f t="shared" si="2"/>
        <v>-0.28932430150538102</v>
      </c>
    </row>
    <row r="23" spans="1:8" ht="15.75" customHeight="1">
      <c r="A23" s="12" t="s">
        <v>24</v>
      </c>
      <c r="B23" s="8" t="s">
        <v>282</v>
      </c>
      <c r="C23" s="8">
        <v>2010</v>
      </c>
      <c r="D23" s="26" t="s">
        <v>5</v>
      </c>
      <c r="E23" s="8">
        <v>25</v>
      </c>
      <c r="F23" s="8">
        <v>0.91349225037626547</v>
      </c>
      <c r="G23" s="8">
        <v>8.6507749623734503E-2</v>
      </c>
      <c r="H23" s="8">
        <f t="shared" si="2"/>
        <v>-8.6507749623734503E-2</v>
      </c>
    </row>
    <row r="24" spans="1:8" ht="15.75" customHeight="1">
      <c r="A24" s="12" t="s">
        <v>25</v>
      </c>
      <c r="B24" s="8" t="s">
        <v>283</v>
      </c>
      <c r="C24" s="8">
        <v>2010</v>
      </c>
      <c r="D24" s="26" t="s">
        <v>5</v>
      </c>
      <c r="E24" s="8">
        <v>25</v>
      </c>
      <c r="F24" s="8">
        <v>0.89058703883120705</v>
      </c>
      <c r="G24" s="8">
        <v>0.109412961168793</v>
      </c>
      <c r="H24" s="8">
        <f t="shared" si="2"/>
        <v>-0.109412961168793</v>
      </c>
    </row>
    <row r="25" spans="1:8" ht="15.75" customHeight="1">
      <c r="A25" s="12" t="s">
        <v>26</v>
      </c>
      <c r="B25" s="8" t="s">
        <v>284</v>
      </c>
      <c r="C25" s="8">
        <v>2010</v>
      </c>
      <c r="D25" s="26" t="s">
        <v>5</v>
      </c>
      <c r="E25" s="8">
        <v>25</v>
      </c>
      <c r="F25" s="8">
        <v>0.69824484111836504</v>
      </c>
      <c r="G25" s="8">
        <v>0.30175515888163501</v>
      </c>
      <c r="H25" s="8">
        <f t="shared" si="2"/>
        <v>-0.30175515888163501</v>
      </c>
    </row>
    <row r="26" spans="1:8" ht="15.75" customHeight="1">
      <c r="A26" s="12" t="s">
        <v>27</v>
      </c>
      <c r="B26" s="8" t="s">
        <v>285</v>
      </c>
      <c r="C26" s="8">
        <v>2010</v>
      </c>
      <c r="D26" s="26" t="s">
        <v>5</v>
      </c>
      <c r="E26" s="8">
        <v>25</v>
      </c>
      <c r="F26" s="8">
        <v>0.96132303082012971</v>
      </c>
      <c r="G26" s="8">
        <v>3.8676969179870298E-2</v>
      </c>
      <c r="H26" s="8">
        <f t="shared" si="2"/>
        <v>-3.8676969179870298E-2</v>
      </c>
    </row>
    <row r="27" spans="1:8" ht="15.75" customHeight="1">
      <c r="A27" s="12" t="s">
        <v>28</v>
      </c>
      <c r="B27" s="8" t="s">
        <v>286</v>
      </c>
      <c r="C27" s="8">
        <v>2010</v>
      </c>
      <c r="D27" s="26" t="s">
        <v>5</v>
      </c>
      <c r="E27" s="8">
        <v>25</v>
      </c>
      <c r="F27" s="8">
        <v>0.71095770191140106</v>
      </c>
      <c r="G27" s="8">
        <v>0.28904229808859899</v>
      </c>
      <c r="H27" s="8">
        <f t="shared" si="2"/>
        <v>-0.28904229808859899</v>
      </c>
    </row>
    <row r="28" spans="1:8" ht="15.75" customHeight="1">
      <c r="A28" s="12" t="s">
        <v>29</v>
      </c>
      <c r="B28" s="8" t="s">
        <v>287</v>
      </c>
      <c r="C28" s="8">
        <v>2010</v>
      </c>
      <c r="D28" s="26" t="s">
        <v>5</v>
      </c>
      <c r="E28" s="8">
        <v>25</v>
      </c>
      <c r="F28" s="8">
        <v>1</v>
      </c>
      <c r="G28" s="8">
        <v>0</v>
      </c>
      <c r="H28" s="8">
        <v>-1E-4</v>
      </c>
    </row>
    <row r="29" spans="1:8" ht="15.75" customHeight="1">
      <c r="A29" s="12" t="s">
        <v>30</v>
      </c>
      <c r="B29" s="8" t="s">
        <v>288</v>
      </c>
      <c r="C29" s="8">
        <v>2010</v>
      </c>
      <c r="D29" s="26" t="s">
        <v>5</v>
      </c>
      <c r="E29" s="8">
        <v>25</v>
      </c>
      <c r="F29" s="8">
        <v>0.68730498440321908</v>
      </c>
      <c r="G29" s="8">
        <v>0.31269501559678098</v>
      </c>
      <c r="H29" s="8">
        <f t="shared" ref="H29:H37" si="3">G29*-1</f>
        <v>-0.31269501559678098</v>
      </c>
    </row>
    <row r="30" spans="1:8" ht="15.75" customHeight="1">
      <c r="A30" s="12" t="s">
        <v>31</v>
      </c>
      <c r="B30" s="8" t="s">
        <v>289</v>
      </c>
      <c r="C30" s="8">
        <v>2010</v>
      </c>
      <c r="D30" s="26" t="s">
        <v>5</v>
      </c>
      <c r="E30" s="8">
        <v>25</v>
      </c>
      <c r="F30" s="8">
        <v>0.72464888143197292</v>
      </c>
      <c r="G30" s="8">
        <v>0.27535111856802702</v>
      </c>
      <c r="H30" s="8">
        <f t="shared" si="3"/>
        <v>-0.27535111856802702</v>
      </c>
    </row>
    <row r="31" spans="1:8" ht="15.75" customHeight="1">
      <c r="A31" s="12" t="s">
        <v>32</v>
      </c>
      <c r="B31" s="8" t="s">
        <v>290</v>
      </c>
      <c r="C31" s="8">
        <v>2010</v>
      </c>
      <c r="D31" s="26" t="s">
        <v>5</v>
      </c>
      <c r="E31" s="8">
        <v>25</v>
      </c>
      <c r="F31" s="8">
        <v>0.91452523898743177</v>
      </c>
      <c r="G31" s="8">
        <v>8.5474761012568207E-2</v>
      </c>
      <c r="H31" s="8">
        <f t="shared" si="3"/>
        <v>-8.5474761012568207E-2</v>
      </c>
    </row>
    <row r="32" spans="1:8" ht="15.75" customHeight="1">
      <c r="A32" s="12" t="s">
        <v>33</v>
      </c>
      <c r="B32" s="8" t="s">
        <v>291</v>
      </c>
      <c r="C32" s="8">
        <v>2010</v>
      </c>
      <c r="D32" s="26" t="s">
        <v>5</v>
      </c>
      <c r="E32" s="8">
        <v>25</v>
      </c>
      <c r="F32" s="8">
        <v>0.86916464504237401</v>
      </c>
      <c r="G32" s="8">
        <v>0.13083535495762599</v>
      </c>
      <c r="H32" s="8">
        <f t="shared" si="3"/>
        <v>-0.13083535495762599</v>
      </c>
    </row>
    <row r="33" spans="1:8" ht="15.75" customHeight="1">
      <c r="A33" s="12" t="s">
        <v>34</v>
      </c>
      <c r="B33" s="8" t="s">
        <v>292</v>
      </c>
      <c r="C33" s="8">
        <v>2010</v>
      </c>
      <c r="D33" s="26" t="s">
        <v>5</v>
      </c>
      <c r="E33" s="8">
        <v>25</v>
      </c>
      <c r="F33" s="8">
        <v>0.846592591342606</v>
      </c>
      <c r="G33" s="8">
        <v>0.153407408657394</v>
      </c>
      <c r="H33" s="8">
        <f t="shared" si="3"/>
        <v>-0.153407408657394</v>
      </c>
    </row>
    <row r="34" spans="1:8" ht="15.75" customHeight="1">
      <c r="A34" s="12" t="s">
        <v>35</v>
      </c>
      <c r="B34" s="8" t="s">
        <v>293</v>
      </c>
      <c r="C34" s="8">
        <v>2010</v>
      </c>
      <c r="D34" s="26" t="s">
        <v>5</v>
      </c>
      <c r="E34" s="8">
        <v>25</v>
      </c>
      <c r="F34" s="8">
        <v>0.79874794387482706</v>
      </c>
      <c r="G34" s="8">
        <v>0.201252056125173</v>
      </c>
      <c r="H34" s="8">
        <f t="shared" si="3"/>
        <v>-0.201252056125173</v>
      </c>
    </row>
    <row r="35" spans="1:8" ht="15.75" customHeight="1">
      <c r="A35" s="12" t="s">
        <v>3</v>
      </c>
      <c r="B35" s="8" t="s">
        <v>261</v>
      </c>
      <c r="C35" s="8">
        <v>2011</v>
      </c>
      <c r="D35" s="26" t="s">
        <v>5</v>
      </c>
      <c r="E35" s="8">
        <v>25</v>
      </c>
      <c r="F35" s="8">
        <v>0.85264474767111997</v>
      </c>
      <c r="G35" s="8">
        <v>0.14735525232888</v>
      </c>
      <c r="H35" s="8">
        <f t="shared" si="3"/>
        <v>-0.14735525232888</v>
      </c>
    </row>
    <row r="36" spans="1:8" ht="15.75" customHeight="1">
      <c r="A36" s="12" t="s">
        <v>4</v>
      </c>
      <c r="B36" s="8" t="s">
        <v>262</v>
      </c>
      <c r="C36" s="8">
        <v>2011</v>
      </c>
      <c r="D36" s="26" t="s">
        <v>5</v>
      </c>
      <c r="E36" s="8">
        <v>25</v>
      </c>
      <c r="F36" s="8">
        <v>0.91826225555305796</v>
      </c>
      <c r="G36" s="8">
        <v>8.1737744446941998E-2</v>
      </c>
      <c r="H36" s="8">
        <f t="shared" si="3"/>
        <v>-8.1737744446941998E-2</v>
      </c>
    </row>
    <row r="37" spans="1:8" ht="15.75" customHeight="1">
      <c r="A37" s="12" t="s">
        <v>5</v>
      </c>
      <c r="B37" s="8" t="s">
        <v>263</v>
      </c>
      <c r="C37" s="8">
        <v>2011</v>
      </c>
      <c r="D37" s="26" t="s">
        <v>5</v>
      </c>
      <c r="E37" s="8">
        <v>25</v>
      </c>
      <c r="F37" s="8">
        <v>0.96896921311509998</v>
      </c>
      <c r="G37" s="8">
        <v>3.1030786884900002E-2</v>
      </c>
      <c r="H37" s="8">
        <f t="shared" si="3"/>
        <v>-3.1030786884900002E-2</v>
      </c>
    </row>
    <row r="38" spans="1:8" ht="15.75" customHeight="1">
      <c r="A38" s="12" t="s">
        <v>6</v>
      </c>
      <c r="B38" s="8" t="s">
        <v>264</v>
      </c>
      <c r="C38" s="8">
        <v>2011</v>
      </c>
      <c r="D38" s="26" t="s">
        <v>5</v>
      </c>
      <c r="E38" s="8">
        <v>25</v>
      </c>
      <c r="F38" s="8">
        <v>1</v>
      </c>
      <c r="G38" s="8">
        <v>0</v>
      </c>
      <c r="H38" s="8">
        <v>-1E-4</v>
      </c>
    </row>
    <row r="39" spans="1:8" ht="15.75" customHeight="1">
      <c r="A39" s="12" t="s">
        <v>7</v>
      </c>
      <c r="B39" s="8" t="s">
        <v>265</v>
      </c>
      <c r="C39" s="8">
        <v>2011</v>
      </c>
      <c r="D39" s="26" t="s">
        <v>5</v>
      </c>
      <c r="E39" s="8">
        <v>25</v>
      </c>
      <c r="F39" s="8">
        <v>1</v>
      </c>
      <c r="G39" s="8">
        <v>0</v>
      </c>
      <c r="H39" s="8">
        <v>-1E-4</v>
      </c>
    </row>
    <row r="40" spans="1:8" ht="15.75" customHeight="1">
      <c r="A40" s="12" t="s">
        <v>8</v>
      </c>
      <c r="B40" s="8" t="s">
        <v>266</v>
      </c>
      <c r="C40" s="8">
        <v>2011</v>
      </c>
      <c r="D40" s="26" t="s">
        <v>5</v>
      </c>
      <c r="E40" s="8">
        <v>25</v>
      </c>
      <c r="F40" s="8">
        <v>0.47002271835947296</v>
      </c>
      <c r="G40" s="8">
        <v>0.52997728164052704</v>
      </c>
      <c r="H40" s="8">
        <f t="shared" ref="H40:H52" si="4">G40*-1</f>
        <v>-0.52997728164052704</v>
      </c>
    </row>
    <row r="41" spans="1:8" ht="15.75" customHeight="1">
      <c r="A41" s="12" t="s">
        <v>9</v>
      </c>
      <c r="B41" s="8" t="s">
        <v>267</v>
      </c>
      <c r="C41" s="8">
        <v>2011</v>
      </c>
      <c r="D41" s="26" t="s">
        <v>5</v>
      </c>
      <c r="E41" s="8">
        <v>25</v>
      </c>
      <c r="F41" s="8">
        <v>0.55098021020113097</v>
      </c>
      <c r="G41" s="8">
        <v>0.44901978979886897</v>
      </c>
      <c r="H41" s="8">
        <f t="shared" si="4"/>
        <v>-0.44901978979886897</v>
      </c>
    </row>
    <row r="42" spans="1:8" ht="15.75" customHeight="1">
      <c r="A42" s="12" t="s">
        <v>10</v>
      </c>
      <c r="B42" s="8" t="s">
        <v>268</v>
      </c>
      <c r="C42" s="8">
        <v>2011</v>
      </c>
      <c r="D42" s="26" t="s">
        <v>5</v>
      </c>
      <c r="E42" s="8">
        <v>25</v>
      </c>
      <c r="F42" s="8">
        <v>0.838218363550436</v>
      </c>
      <c r="G42" s="8">
        <v>0.161781636449564</v>
      </c>
      <c r="H42" s="8">
        <f t="shared" si="4"/>
        <v>-0.161781636449564</v>
      </c>
    </row>
    <row r="43" spans="1:8" ht="15.75" customHeight="1">
      <c r="A43" s="12" t="s">
        <v>11</v>
      </c>
      <c r="B43" s="8" t="s">
        <v>269</v>
      </c>
      <c r="C43" s="8">
        <v>2011</v>
      </c>
      <c r="D43" s="26" t="s">
        <v>5</v>
      </c>
      <c r="E43" s="8">
        <v>25</v>
      </c>
      <c r="F43" s="8">
        <v>0.57137370726310099</v>
      </c>
      <c r="G43" s="8">
        <v>0.42862629273689901</v>
      </c>
      <c r="H43" s="8">
        <f t="shared" si="4"/>
        <v>-0.42862629273689901</v>
      </c>
    </row>
    <row r="44" spans="1:8" ht="15.75" customHeight="1">
      <c r="A44" s="12" t="s">
        <v>12</v>
      </c>
      <c r="B44" s="8" t="s">
        <v>270</v>
      </c>
      <c r="C44" s="8">
        <v>2011</v>
      </c>
      <c r="D44" s="26" t="s">
        <v>5</v>
      </c>
      <c r="E44" s="8">
        <v>25</v>
      </c>
      <c r="F44" s="8">
        <v>0.76755705229136195</v>
      </c>
      <c r="G44" s="8">
        <v>0.23244294770863799</v>
      </c>
      <c r="H44" s="8">
        <f t="shared" si="4"/>
        <v>-0.23244294770863799</v>
      </c>
    </row>
    <row r="45" spans="1:8" ht="15.75" customHeight="1">
      <c r="A45" s="12" t="s">
        <v>13</v>
      </c>
      <c r="B45" s="8" t="s">
        <v>271</v>
      </c>
      <c r="C45" s="8">
        <v>2011</v>
      </c>
      <c r="D45" s="26" t="s">
        <v>5</v>
      </c>
      <c r="E45" s="8">
        <v>25</v>
      </c>
      <c r="F45" s="8">
        <v>0.76224978275573907</v>
      </c>
      <c r="G45" s="8">
        <v>0.23775021724426099</v>
      </c>
      <c r="H45" s="8">
        <f t="shared" si="4"/>
        <v>-0.23775021724426099</v>
      </c>
    </row>
    <row r="46" spans="1:8" ht="15.75" customHeight="1">
      <c r="A46" s="12" t="s">
        <v>14</v>
      </c>
      <c r="B46" s="8" t="s">
        <v>272</v>
      </c>
      <c r="C46" s="8">
        <v>2011</v>
      </c>
      <c r="D46" s="26" t="s">
        <v>5</v>
      </c>
      <c r="E46" s="8">
        <v>25</v>
      </c>
      <c r="F46" s="8">
        <v>0.96443624423267016</v>
      </c>
      <c r="G46" s="8">
        <v>3.5563755767329799E-2</v>
      </c>
      <c r="H46" s="8">
        <f t="shared" si="4"/>
        <v>-3.5563755767329799E-2</v>
      </c>
    </row>
    <row r="47" spans="1:8" ht="15.75" customHeight="1">
      <c r="A47" s="12" t="s">
        <v>15</v>
      </c>
      <c r="B47" s="8" t="s">
        <v>273</v>
      </c>
      <c r="C47" s="8">
        <v>2011</v>
      </c>
      <c r="D47" s="26" t="s">
        <v>5</v>
      </c>
      <c r="E47" s="8">
        <v>25</v>
      </c>
      <c r="F47" s="8">
        <v>0.798007721299134</v>
      </c>
      <c r="G47" s="8">
        <v>0.201992278700866</v>
      </c>
      <c r="H47" s="8">
        <f t="shared" si="4"/>
        <v>-0.201992278700866</v>
      </c>
    </row>
    <row r="48" spans="1:8" ht="15.75" customHeight="1">
      <c r="A48" s="12" t="s">
        <v>16</v>
      </c>
      <c r="B48" s="8" t="s">
        <v>274</v>
      </c>
      <c r="C48" s="8">
        <v>2011</v>
      </c>
      <c r="D48" s="26" t="s">
        <v>5</v>
      </c>
      <c r="E48" s="8">
        <v>25</v>
      </c>
      <c r="F48" s="8">
        <v>0.81696567154562993</v>
      </c>
      <c r="G48" s="8">
        <v>0.18303432845437001</v>
      </c>
      <c r="H48" s="8">
        <f t="shared" si="4"/>
        <v>-0.18303432845437001</v>
      </c>
    </row>
    <row r="49" spans="1:8" ht="15.75" customHeight="1">
      <c r="A49" s="12" t="s">
        <v>17</v>
      </c>
      <c r="B49" s="8" t="s">
        <v>275</v>
      </c>
      <c r="C49" s="8">
        <v>2011</v>
      </c>
      <c r="D49" s="26" t="s">
        <v>5</v>
      </c>
      <c r="E49" s="8">
        <v>25</v>
      </c>
      <c r="F49" s="8">
        <v>0.97357606710410605</v>
      </c>
      <c r="G49" s="8">
        <v>2.6423932895893901E-2</v>
      </c>
      <c r="H49" s="8">
        <f t="shared" si="4"/>
        <v>-2.6423932895893901E-2</v>
      </c>
    </row>
    <row r="50" spans="1:8" ht="15.75" customHeight="1">
      <c r="A50" s="12" t="s">
        <v>18</v>
      </c>
      <c r="B50" s="8" t="s">
        <v>276</v>
      </c>
      <c r="C50" s="8">
        <v>2011</v>
      </c>
      <c r="D50" s="26" t="s">
        <v>5</v>
      </c>
      <c r="E50" s="8">
        <v>25</v>
      </c>
      <c r="F50" s="8">
        <v>0.99359005093858321</v>
      </c>
      <c r="G50" s="8">
        <v>6.4099490614168003E-3</v>
      </c>
      <c r="H50" s="8">
        <f t="shared" si="4"/>
        <v>-6.4099490614168003E-3</v>
      </c>
    </row>
    <row r="51" spans="1:8" ht="15.75" customHeight="1">
      <c r="A51" s="12" t="s">
        <v>19</v>
      </c>
      <c r="B51" s="8" t="s">
        <v>277</v>
      </c>
      <c r="C51" s="8">
        <v>2011</v>
      </c>
      <c r="D51" s="26" t="s">
        <v>5</v>
      </c>
      <c r="E51" s="8">
        <v>25</v>
      </c>
      <c r="F51" s="8">
        <v>0.95509515112951404</v>
      </c>
      <c r="G51" s="8">
        <v>4.4904848870485903E-2</v>
      </c>
      <c r="H51" s="8">
        <f t="shared" si="4"/>
        <v>-4.4904848870485903E-2</v>
      </c>
    </row>
    <row r="52" spans="1:8" ht="15.75" customHeight="1">
      <c r="A52" s="12" t="s">
        <v>20</v>
      </c>
      <c r="B52" s="8" t="s">
        <v>278</v>
      </c>
      <c r="C52" s="8">
        <v>2011</v>
      </c>
      <c r="D52" s="26" t="s">
        <v>5</v>
      </c>
      <c r="E52" s="8">
        <v>25</v>
      </c>
      <c r="F52" s="8">
        <v>0.72600367593468396</v>
      </c>
      <c r="G52" s="8">
        <v>0.27399632406531599</v>
      </c>
      <c r="H52" s="8">
        <f t="shared" si="4"/>
        <v>-0.27399632406531599</v>
      </c>
    </row>
    <row r="53" spans="1:8" ht="15.75" customHeight="1">
      <c r="A53" s="12" t="s">
        <v>21</v>
      </c>
      <c r="B53" s="8" t="s">
        <v>279</v>
      </c>
      <c r="C53" s="8">
        <v>2011</v>
      </c>
      <c r="D53" s="26" t="s">
        <v>5</v>
      </c>
      <c r="E53" s="8">
        <v>25</v>
      </c>
      <c r="F53" s="8">
        <v>1</v>
      </c>
      <c r="G53" s="8">
        <v>0</v>
      </c>
      <c r="H53" s="8">
        <v>-1E-4</v>
      </c>
    </row>
    <row r="54" spans="1:8" ht="15.75" customHeight="1">
      <c r="A54" s="12" t="s">
        <v>22</v>
      </c>
      <c r="B54" s="8" t="s">
        <v>280</v>
      </c>
      <c r="C54" s="8">
        <v>2011</v>
      </c>
      <c r="D54" s="26" t="s">
        <v>5</v>
      </c>
      <c r="E54" s="8">
        <v>25</v>
      </c>
      <c r="F54" s="8">
        <v>0.875196773087765</v>
      </c>
      <c r="G54" s="8">
        <v>0.124803226912235</v>
      </c>
      <c r="H54" s="8">
        <f t="shared" ref="H54:H61" si="5">G54*-1</f>
        <v>-0.124803226912235</v>
      </c>
    </row>
    <row r="55" spans="1:8" ht="15.75" customHeight="1">
      <c r="A55" s="12" t="s">
        <v>23</v>
      </c>
      <c r="B55" s="8" t="s">
        <v>281</v>
      </c>
      <c r="C55" s="8">
        <v>2011</v>
      </c>
      <c r="D55" s="26" t="s">
        <v>5</v>
      </c>
      <c r="E55" s="8">
        <v>25</v>
      </c>
      <c r="F55" s="8">
        <v>0.71711173135078399</v>
      </c>
      <c r="G55" s="8">
        <v>0.28288826864921601</v>
      </c>
      <c r="H55" s="8">
        <f t="shared" si="5"/>
        <v>-0.28288826864921601</v>
      </c>
    </row>
    <row r="56" spans="1:8" ht="13">
      <c r="A56" s="12" t="s">
        <v>24</v>
      </c>
      <c r="B56" s="8" t="s">
        <v>282</v>
      </c>
      <c r="C56" s="8">
        <v>2011</v>
      </c>
      <c r="D56" s="26" t="s">
        <v>5</v>
      </c>
      <c r="E56" s="8">
        <v>25</v>
      </c>
      <c r="F56" s="8">
        <v>0.91602196730970331</v>
      </c>
      <c r="G56" s="8">
        <v>8.3978032690296703E-2</v>
      </c>
      <c r="H56" s="8">
        <f t="shared" si="5"/>
        <v>-8.3978032690296703E-2</v>
      </c>
    </row>
    <row r="57" spans="1:8" ht="13">
      <c r="A57" s="12" t="s">
        <v>25</v>
      </c>
      <c r="B57" s="8" t="s">
        <v>283</v>
      </c>
      <c r="C57" s="8">
        <v>2011</v>
      </c>
      <c r="D57" s="26" t="s">
        <v>5</v>
      </c>
      <c r="E57" s="8">
        <v>25</v>
      </c>
      <c r="F57" s="8">
        <v>0.89384615547929003</v>
      </c>
      <c r="G57" s="8">
        <v>0.10615384452071</v>
      </c>
      <c r="H57" s="8">
        <f t="shared" si="5"/>
        <v>-0.10615384452071</v>
      </c>
    </row>
    <row r="58" spans="1:8" ht="13">
      <c r="A58" s="12" t="s">
        <v>26</v>
      </c>
      <c r="B58" s="8" t="s">
        <v>284</v>
      </c>
      <c r="C58" s="8">
        <v>2011</v>
      </c>
      <c r="D58" s="26" t="s">
        <v>5</v>
      </c>
      <c r="E58" s="8">
        <v>25</v>
      </c>
      <c r="F58" s="8">
        <v>0.85368854827582896</v>
      </c>
      <c r="G58" s="8">
        <v>0.14631145172417101</v>
      </c>
      <c r="H58" s="8">
        <f t="shared" si="5"/>
        <v>-0.14631145172417101</v>
      </c>
    </row>
    <row r="59" spans="1:8" ht="13">
      <c r="A59" s="12" t="s">
        <v>27</v>
      </c>
      <c r="B59" s="8" t="s">
        <v>285</v>
      </c>
      <c r="C59" s="8">
        <v>2011</v>
      </c>
      <c r="D59" s="26" t="s">
        <v>5</v>
      </c>
      <c r="E59" s="8">
        <v>25</v>
      </c>
      <c r="F59" s="8">
        <v>0.9622987791590667</v>
      </c>
      <c r="G59" s="8">
        <v>3.7701220840933303E-2</v>
      </c>
      <c r="H59" s="8">
        <f t="shared" si="5"/>
        <v>-3.7701220840933303E-2</v>
      </c>
    </row>
    <row r="60" spans="1:8" ht="13">
      <c r="A60" s="12" t="s">
        <v>28</v>
      </c>
      <c r="B60" s="8" t="s">
        <v>286</v>
      </c>
      <c r="C60" s="8">
        <v>2011</v>
      </c>
      <c r="D60" s="26" t="s">
        <v>5</v>
      </c>
      <c r="E60" s="8">
        <v>25</v>
      </c>
      <c r="F60" s="8">
        <v>0.71932247251640702</v>
      </c>
      <c r="G60" s="8">
        <v>0.28067752748359298</v>
      </c>
      <c r="H60" s="8">
        <f t="shared" si="5"/>
        <v>-0.28067752748359298</v>
      </c>
    </row>
    <row r="61" spans="1:8" ht="13">
      <c r="A61" s="12" t="s">
        <v>29</v>
      </c>
      <c r="B61" s="8" t="s">
        <v>287</v>
      </c>
      <c r="C61" s="8">
        <v>2011</v>
      </c>
      <c r="D61" s="26" t="s">
        <v>5</v>
      </c>
      <c r="E61" s="8">
        <v>25</v>
      </c>
      <c r="F61" s="8">
        <v>0.816764575461845</v>
      </c>
      <c r="G61" s="8">
        <v>0.183235424538155</v>
      </c>
      <c r="H61" s="8">
        <f t="shared" si="5"/>
        <v>-0.183235424538155</v>
      </c>
    </row>
    <row r="62" spans="1:8" ht="13">
      <c r="A62" s="12" t="s">
        <v>30</v>
      </c>
      <c r="B62" s="8" t="s">
        <v>288</v>
      </c>
      <c r="C62" s="8">
        <v>2011</v>
      </c>
      <c r="D62" s="26" t="s">
        <v>5</v>
      </c>
      <c r="E62" s="8">
        <v>25</v>
      </c>
      <c r="F62" s="8">
        <v>1</v>
      </c>
      <c r="G62" s="8">
        <v>0</v>
      </c>
      <c r="H62" s="8">
        <v>-1E-4</v>
      </c>
    </row>
    <row r="63" spans="1:8" ht="13">
      <c r="A63" s="12" t="s">
        <v>31</v>
      </c>
      <c r="B63" s="8" t="s">
        <v>289</v>
      </c>
      <c r="C63" s="8">
        <v>2011</v>
      </c>
      <c r="D63" s="26" t="s">
        <v>5</v>
      </c>
      <c r="E63" s="8">
        <v>25</v>
      </c>
      <c r="F63" s="8">
        <v>0.76134520163645603</v>
      </c>
      <c r="G63" s="8">
        <v>0.238654798363544</v>
      </c>
      <c r="H63" s="8">
        <f>G63*-1</f>
        <v>-0.238654798363544</v>
      </c>
    </row>
    <row r="64" spans="1:8" ht="13">
      <c r="A64" s="12" t="s">
        <v>32</v>
      </c>
      <c r="B64" s="8" t="s">
        <v>290</v>
      </c>
      <c r="C64" s="8">
        <v>2011</v>
      </c>
      <c r="D64" s="26" t="s">
        <v>5</v>
      </c>
      <c r="E64" s="8">
        <v>25</v>
      </c>
      <c r="F64" s="8">
        <v>1</v>
      </c>
      <c r="G64" s="8">
        <v>0</v>
      </c>
      <c r="H64" s="8">
        <v>-1E-4</v>
      </c>
    </row>
    <row r="65" spans="1:8" ht="13">
      <c r="A65" s="12" t="s">
        <v>33</v>
      </c>
      <c r="B65" s="8" t="s">
        <v>291</v>
      </c>
      <c r="C65" s="8">
        <v>2011</v>
      </c>
      <c r="D65" s="26" t="s">
        <v>5</v>
      </c>
      <c r="E65" s="8">
        <v>25</v>
      </c>
      <c r="F65" s="8">
        <v>0.63083208919504097</v>
      </c>
      <c r="G65" s="8">
        <v>0.36916791080495898</v>
      </c>
      <c r="H65" s="8">
        <f>G65*-1</f>
        <v>-0.36916791080495898</v>
      </c>
    </row>
    <row r="66" spans="1:8" ht="13">
      <c r="A66" s="12" t="s">
        <v>34</v>
      </c>
      <c r="B66" s="8" t="s">
        <v>292</v>
      </c>
      <c r="C66" s="8">
        <v>2011</v>
      </c>
      <c r="D66" s="26" t="s">
        <v>5</v>
      </c>
      <c r="E66" s="8">
        <v>25</v>
      </c>
      <c r="F66" s="8">
        <v>1</v>
      </c>
      <c r="G66" s="8">
        <v>0</v>
      </c>
      <c r="H66" s="8">
        <v>-1E-4</v>
      </c>
    </row>
    <row r="67" spans="1:8" ht="13">
      <c r="A67" s="12" t="s">
        <v>35</v>
      </c>
      <c r="B67" s="8" t="s">
        <v>293</v>
      </c>
      <c r="C67" s="8">
        <v>2011</v>
      </c>
      <c r="D67" s="26" t="s">
        <v>5</v>
      </c>
      <c r="E67" s="8">
        <v>25</v>
      </c>
      <c r="F67" s="8">
        <v>0.93457839372946994</v>
      </c>
      <c r="G67" s="8">
        <v>6.5421606270530105E-2</v>
      </c>
      <c r="H67" s="8">
        <f t="shared" ref="H67:H68" si="6">G67*-1</f>
        <v>-6.5421606270530105E-2</v>
      </c>
    </row>
    <row r="68" spans="1:8" ht="13">
      <c r="A68" s="12" t="s">
        <v>3</v>
      </c>
      <c r="B68" s="8" t="s">
        <v>261</v>
      </c>
      <c r="C68" s="8">
        <v>2012</v>
      </c>
      <c r="D68" s="26" t="s">
        <v>5</v>
      </c>
      <c r="E68" s="8">
        <v>25</v>
      </c>
      <c r="F68" s="8">
        <v>0.82383476316507998</v>
      </c>
      <c r="G68" s="8">
        <v>0.17616523683492</v>
      </c>
      <c r="H68" s="8">
        <f t="shared" si="6"/>
        <v>-0.17616523683492</v>
      </c>
    </row>
    <row r="69" spans="1:8" ht="13">
      <c r="A69" s="12" t="s">
        <v>4</v>
      </c>
      <c r="B69" s="8" t="s">
        <v>262</v>
      </c>
      <c r="C69" s="8">
        <v>2012</v>
      </c>
      <c r="D69" s="26" t="s">
        <v>5</v>
      </c>
      <c r="E69" s="8">
        <v>25</v>
      </c>
      <c r="F69" s="8">
        <v>1</v>
      </c>
      <c r="G69" s="8">
        <v>0</v>
      </c>
      <c r="H69" s="8">
        <v>-1E-4</v>
      </c>
    </row>
    <row r="70" spans="1:8" ht="13">
      <c r="A70" s="12" t="s">
        <v>5</v>
      </c>
      <c r="B70" s="8" t="s">
        <v>263</v>
      </c>
      <c r="C70" s="8">
        <v>2012</v>
      </c>
      <c r="D70" s="26" t="s">
        <v>5</v>
      </c>
      <c r="E70" s="8">
        <v>25</v>
      </c>
      <c r="F70" s="8">
        <v>0.47826930265474998</v>
      </c>
      <c r="G70" s="8">
        <v>0.52173069734525002</v>
      </c>
      <c r="H70" s="8">
        <f>G70*-1</f>
        <v>-0.52173069734525002</v>
      </c>
    </row>
    <row r="71" spans="1:8" ht="13">
      <c r="A71" s="12" t="s">
        <v>6</v>
      </c>
      <c r="B71" s="8" t="s">
        <v>264</v>
      </c>
      <c r="C71" s="8">
        <v>2012</v>
      </c>
      <c r="D71" s="26" t="s">
        <v>5</v>
      </c>
      <c r="E71" s="8">
        <v>25</v>
      </c>
      <c r="F71" s="8">
        <v>1</v>
      </c>
      <c r="G71" s="8">
        <v>0</v>
      </c>
      <c r="H71" s="8">
        <v>-1E-4</v>
      </c>
    </row>
    <row r="72" spans="1:8" ht="13">
      <c r="A72" s="12" t="s">
        <v>7</v>
      </c>
      <c r="B72" s="8" t="s">
        <v>265</v>
      </c>
      <c r="C72" s="8">
        <v>2012</v>
      </c>
      <c r="D72" s="26" t="s">
        <v>5</v>
      </c>
      <c r="E72" s="8">
        <v>25</v>
      </c>
      <c r="F72" s="8">
        <v>0.65400477934731494</v>
      </c>
      <c r="G72" s="8">
        <v>0.34599522065268501</v>
      </c>
      <c r="H72" s="8">
        <f t="shared" ref="H72:H89" si="7">G72*-1</f>
        <v>-0.34599522065268501</v>
      </c>
    </row>
    <row r="73" spans="1:8" ht="13">
      <c r="A73" s="12" t="s">
        <v>8</v>
      </c>
      <c r="B73" s="8" t="s">
        <v>266</v>
      </c>
      <c r="C73" s="8">
        <v>2012</v>
      </c>
      <c r="D73" s="26" t="s">
        <v>5</v>
      </c>
      <c r="E73" s="8">
        <v>25</v>
      </c>
      <c r="F73" s="8">
        <v>0.68692918929617908</v>
      </c>
      <c r="G73" s="8">
        <v>0.31307081070382098</v>
      </c>
      <c r="H73" s="8">
        <f t="shared" si="7"/>
        <v>-0.31307081070382098</v>
      </c>
    </row>
    <row r="74" spans="1:8" ht="13">
      <c r="A74" s="12" t="s">
        <v>9</v>
      </c>
      <c r="B74" s="8" t="s">
        <v>267</v>
      </c>
      <c r="C74" s="8">
        <v>2012</v>
      </c>
      <c r="D74" s="26" t="s">
        <v>5</v>
      </c>
      <c r="E74" s="8">
        <v>25</v>
      </c>
      <c r="F74" s="8">
        <v>0.56004440618460194</v>
      </c>
      <c r="G74" s="8">
        <v>0.43995559381539801</v>
      </c>
      <c r="H74" s="8">
        <f t="shared" si="7"/>
        <v>-0.43995559381539801</v>
      </c>
    </row>
    <row r="75" spans="1:8" ht="13">
      <c r="A75" s="12" t="s">
        <v>10</v>
      </c>
      <c r="B75" s="8" t="s">
        <v>268</v>
      </c>
      <c r="C75" s="8">
        <v>2012</v>
      </c>
      <c r="D75" s="26" t="s">
        <v>5</v>
      </c>
      <c r="E75" s="8">
        <v>25</v>
      </c>
      <c r="F75" s="8">
        <v>0.94046184934228205</v>
      </c>
      <c r="G75" s="8">
        <v>5.9538150657717899E-2</v>
      </c>
      <c r="H75" s="8">
        <f t="shared" si="7"/>
        <v>-5.9538150657717899E-2</v>
      </c>
    </row>
    <row r="76" spans="1:8" ht="13">
      <c r="A76" s="12" t="s">
        <v>11</v>
      </c>
      <c r="B76" s="8" t="s">
        <v>269</v>
      </c>
      <c r="C76" s="8">
        <v>2012</v>
      </c>
      <c r="D76" s="26" t="s">
        <v>5</v>
      </c>
      <c r="E76" s="8">
        <v>25</v>
      </c>
      <c r="F76" s="8">
        <v>0.77347403616034005</v>
      </c>
      <c r="G76" s="8">
        <v>0.22652596383966001</v>
      </c>
      <c r="H76" s="8">
        <f t="shared" si="7"/>
        <v>-0.22652596383966001</v>
      </c>
    </row>
    <row r="77" spans="1:8" ht="13">
      <c r="A77" s="12" t="s">
        <v>12</v>
      </c>
      <c r="B77" s="8" t="s">
        <v>270</v>
      </c>
      <c r="C77" s="8">
        <v>2012</v>
      </c>
      <c r="D77" s="26" t="s">
        <v>5</v>
      </c>
      <c r="E77" s="8">
        <v>25</v>
      </c>
      <c r="F77" s="8">
        <v>0.69057696345492903</v>
      </c>
      <c r="G77" s="8">
        <v>0.30942303654507097</v>
      </c>
      <c r="H77" s="8">
        <f t="shared" si="7"/>
        <v>-0.30942303654507097</v>
      </c>
    </row>
    <row r="78" spans="1:8" ht="13">
      <c r="A78" s="12" t="s">
        <v>13</v>
      </c>
      <c r="B78" s="8" t="s">
        <v>271</v>
      </c>
      <c r="C78" s="8">
        <v>2012</v>
      </c>
      <c r="D78" s="26" t="s">
        <v>5</v>
      </c>
      <c r="E78" s="8">
        <v>25</v>
      </c>
      <c r="F78" s="8">
        <v>0.76586814044867901</v>
      </c>
      <c r="G78" s="8">
        <v>0.23413185955132099</v>
      </c>
      <c r="H78" s="8">
        <f t="shared" si="7"/>
        <v>-0.23413185955132099</v>
      </c>
    </row>
    <row r="79" spans="1:8" ht="13">
      <c r="A79" s="12" t="s">
        <v>14</v>
      </c>
      <c r="B79" s="8" t="s">
        <v>272</v>
      </c>
      <c r="C79" s="8">
        <v>2012</v>
      </c>
      <c r="D79" s="26" t="s">
        <v>5</v>
      </c>
      <c r="E79" s="8">
        <v>25</v>
      </c>
      <c r="F79" s="8">
        <v>0.94740521894506091</v>
      </c>
      <c r="G79" s="8">
        <v>5.2594781054939102E-2</v>
      </c>
      <c r="H79" s="8">
        <f t="shared" si="7"/>
        <v>-5.2594781054939102E-2</v>
      </c>
    </row>
    <row r="80" spans="1:8" ht="13">
      <c r="A80" s="12" t="s">
        <v>15</v>
      </c>
      <c r="B80" s="8" t="s">
        <v>273</v>
      </c>
      <c r="C80" s="8">
        <v>2012</v>
      </c>
      <c r="D80" s="26" t="s">
        <v>5</v>
      </c>
      <c r="E80" s="8">
        <v>25</v>
      </c>
      <c r="F80" s="8">
        <v>0.91418567930616257</v>
      </c>
      <c r="G80" s="8">
        <v>8.5814320693837404E-2</v>
      </c>
      <c r="H80" s="8">
        <f t="shared" si="7"/>
        <v>-8.5814320693837404E-2</v>
      </c>
    </row>
    <row r="81" spans="1:8" ht="13">
      <c r="A81" s="12" t="s">
        <v>16</v>
      </c>
      <c r="B81" s="8" t="s">
        <v>274</v>
      </c>
      <c r="C81" s="8">
        <v>2012</v>
      </c>
      <c r="D81" s="26" t="s">
        <v>5</v>
      </c>
      <c r="E81" s="8">
        <v>25</v>
      </c>
      <c r="F81" s="8">
        <v>0.92793055099616195</v>
      </c>
      <c r="G81" s="8">
        <v>7.2069449003838104E-2</v>
      </c>
      <c r="H81" s="8">
        <f t="shared" si="7"/>
        <v>-7.2069449003838104E-2</v>
      </c>
    </row>
    <row r="82" spans="1:8" ht="13">
      <c r="A82" s="12" t="s">
        <v>17</v>
      </c>
      <c r="B82" s="8" t="s">
        <v>275</v>
      </c>
      <c r="C82" s="8">
        <v>2012</v>
      </c>
      <c r="D82" s="26" t="s">
        <v>5</v>
      </c>
      <c r="E82" s="8">
        <v>25</v>
      </c>
      <c r="F82" s="8">
        <v>0.98696713502439104</v>
      </c>
      <c r="G82" s="8">
        <v>1.3032864975609E-2</v>
      </c>
      <c r="H82" s="8">
        <f t="shared" si="7"/>
        <v>-1.3032864975609E-2</v>
      </c>
    </row>
    <row r="83" spans="1:8" ht="13">
      <c r="A83" s="12" t="s">
        <v>18</v>
      </c>
      <c r="B83" s="8" t="s">
        <v>276</v>
      </c>
      <c r="C83" s="8">
        <v>2012</v>
      </c>
      <c r="D83" s="26" t="s">
        <v>5</v>
      </c>
      <c r="E83" s="8">
        <v>25</v>
      </c>
      <c r="F83" s="8">
        <v>0.97471618442950581</v>
      </c>
      <c r="G83" s="8">
        <v>2.5283815570494202E-2</v>
      </c>
      <c r="H83" s="8">
        <f t="shared" si="7"/>
        <v>-2.5283815570494202E-2</v>
      </c>
    </row>
    <row r="84" spans="1:8" ht="13">
      <c r="A84" s="12" t="s">
        <v>19</v>
      </c>
      <c r="B84" s="8" t="s">
        <v>277</v>
      </c>
      <c r="C84" s="8">
        <v>2012</v>
      </c>
      <c r="D84" s="26" t="s">
        <v>5</v>
      </c>
      <c r="E84" s="8">
        <v>25</v>
      </c>
      <c r="F84" s="8">
        <v>0.88902206241399195</v>
      </c>
      <c r="G84" s="8">
        <v>0.110977937586008</v>
      </c>
      <c r="H84" s="8">
        <f t="shared" si="7"/>
        <v>-0.110977937586008</v>
      </c>
    </row>
    <row r="85" spans="1:8" ht="13">
      <c r="A85" s="12" t="s">
        <v>20</v>
      </c>
      <c r="B85" s="8" t="s">
        <v>278</v>
      </c>
      <c r="C85" s="8">
        <v>2012</v>
      </c>
      <c r="D85" s="26" t="s">
        <v>5</v>
      </c>
      <c r="E85" s="8">
        <v>25</v>
      </c>
      <c r="F85" s="8">
        <v>0.51410787776897804</v>
      </c>
      <c r="G85" s="8">
        <v>0.48589212223102202</v>
      </c>
      <c r="H85" s="8">
        <f t="shared" si="7"/>
        <v>-0.48589212223102202</v>
      </c>
    </row>
    <row r="86" spans="1:8" ht="13">
      <c r="A86" s="12" t="s">
        <v>21</v>
      </c>
      <c r="B86" s="8" t="s">
        <v>279</v>
      </c>
      <c r="C86" s="8">
        <v>2012</v>
      </c>
      <c r="D86" s="26" t="s">
        <v>5</v>
      </c>
      <c r="E86" s="8">
        <v>25</v>
      </c>
      <c r="F86" s="8">
        <v>0.73580642008012098</v>
      </c>
      <c r="G86" s="8">
        <v>0.26419357991987902</v>
      </c>
      <c r="H86" s="8">
        <f t="shared" si="7"/>
        <v>-0.26419357991987902</v>
      </c>
    </row>
    <row r="87" spans="1:8" ht="13">
      <c r="A87" s="12" t="s">
        <v>22</v>
      </c>
      <c r="B87" s="8" t="s">
        <v>280</v>
      </c>
      <c r="C87" s="8">
        <v>2012</v>
      </c>
      <c r="D87" s="26" t="s">
        <v>5</v>
      </c>
      <c r="E87" s="8">
        <v>25</v>
      </c>
      <c r="F87" s="8">
        <v>0.87778358079442298</v>
      </c>
      <c r="G87" s="8">
        <v>0.12221641920557701</v>
      </c>
      <c r="H87" s="8">
        <f t="shared" si="7"/>
        <v>-0.12221641920557701</v>
      </c>
    </row>
    <row r="88" spans="1:8" ht="13">
      <c r="A88" s="12" t="s">
        <v>23</v>
      </c>
      <c r="B88" s="8" t="s">
        <v>281</v>
      </c>
      <c r="C88" s="8">
        <v>2012</v>
      </c>
      <c r="D88" s="26" t="s">
        <v>5</v>
      </c>
      <c r="E88" s="8">
        <v>25</v>
      </c>
      <c r="F88" s="8">
        <v>0.41391149859772003</v>
      </c>
      <c r="G88" s="8">
        <v>0.58608850140227997</v>
      </c>
      <c r="H88" s="8">
        <f t="shared" si="7"/>
        <v>-0.58608850140227997</v>
      </c>
    </row>
    <row r="89" spans="1:8" ht="13">
      <c r="A89" s="12" t="s">
        <v>24</v>
      </c>
      <c r="B89" s="8" t="s">
        <v>282</v>
      </c>
      <c r="C89" s="8">
        <v>2012</v>
      </c>
      <c r="D89" s="26" t="s">
        <v>5</v>
      </c>
      <c r="E89" s="8">
        <v>25</v>
      </c>
      <c r="F89" s="8">
        <v>0.85094199689363104</v>
      </c>
      <c r="G89" s="8">
        <v>0.14905800310636899</v>
      </c>
      <c r="H89" s="8">
        <f t="shared" si="7"/>
        <v>-0.14905800310636899</v>
      </c>
    </row>
    <row r="90" spans="1:8" ht="13">
      <c r="A90" s="12" t="s">
        <v>25</v>
      </c>
      <c r="B90" s="8" t="s">
        <v>283</v>
      </c>
      <c r="C90" s="8">
        <v>2012</v>
      </c>
      <c r="D90" s="26" t="s">
        <v>5</v>
      </c>
      <c r="E90" s="8">
        <v>25</v>
      </c>
      <c r="F90" s="8">
        <v>1</v>
      </c>
      <c r="G90" s="8">
        <v>0</v>
      </c>
      <c r="H90" s="8">
        <v>-1E-4</v>
      </c>
    </row>
    <row r="91" spans="1:8" ht="13">
      <c r="A91" s="12" t="s">
        <v>26</v>
      </c>
      <c r="B91" s="8" t="s">
        <v>284</v>
      </c>
      <c r="C91" s="8">
        <v>2012</v>
      </c>
      <c r="D91" s="26" t="s">
        <v>5</v>
      </c>
      <c r="E91" s="8">
        <v>25</v>
      </c>
      <c r="F91" s="8">
        <v>0.64448514694495396</v>
      </c>
      <c r="G91" s="8">
        <v>0.35551485305504599</v>
      </c>
      <c r="H91" s="8">
        <f t="shared" ref="H91:H94" si="8">G91*-1</f>
        <v>-0.35551485305504599</v>
      </c>
    </row>
    <row r="92" spans="1:8" ht="13">
      <c r="A92" s="12" t="s">
        <v>27</v>
      </c>
      <c r="B92" s="8" t="s">
        <v>285</v>
      </c>
      <c r="C92" s="8">
        <v>2012</v>
      </c>
      <c r="D92" s="26" t="s">
        <v>5</v>
      </c>
      <c r="E92" s="8">
        <v>25</v>
      </c>
      <c r="F92" s="8">
        <v>0.92539284398002319</v>
      </c>
      <c r="G92" s="8">
        <v>7.4607156019976806E-2</v>
      </c>
      <c r="H92" s="8">
        <f t="shared" si="8"/>
        <v>-7.4607156019976806E-2</v>
      </c>
    </row>
    <row r="93" spans="1:8" ht="13">
      <c r="A93" s="12" t="s">
        <v>28</v>
      </c>
      <c r="B93" s="8" t="s">
        <v>286</v>
      </c>
      <c r="C93" s="8">
        <v>2012</v>
      </c>
      <c r="D93" s="26" t="s">
        <v>5</v>
      </c>
      <c r="E93" s="8">
        <v>25</v>
      </c>
      <c r="F93" s="8">
        <v>0.82719381768602196</v>
      </c>
      <c r="G93" s="8">
        <v>0.17280618231397801</v>
      </c>
      <c r="H93" s="8">
        <f t="shared" si="8"/>
        <v>-0.17280618231397801</v>
      </c>
    </row>
    <row r="94" spans="1:8" ht="13">
      <c r="A94" s="12" t="s">
        <v>29</v>
      </c>
      <c r="B94" s="8" t="s">
        <v>287</v>
      </c>
      <c r="C94" s="8">
        <v>2012</v>
      </c>
      <c r="D94" s="26" t="s">
        <v>5</v>
      </c>
      <c r="E94" s="8">
        <v>25</v>
      </c>
      <c r="F94" s="8">
        <v>0.56671426791862201</v>
      </c>
      <c r="G94" s="8">
        <v>0.43328573208137799</v>
      </c>
      <c r="H94" s="8">
        <f t="shared" si="8"/>
        <v>-0.43328573208137799</v>
      </c>
    </row>
    <row r="95" spans="1:8" ht="13">
      <c r="A95" s="12" t="s">
        <v>30</v>
      </c>
      <c r="B95" s="8" t="s">
        <v>288</v>
      </c>
      <c r="C95" s="8">
        <v>2012</v>
      </c>
      <c r="D95" s="26" t="s">
        <v>5</v>
      </c>
      <c r="E95" s="8">
        <v>25</v>
      </c>
      <c r="F95" s="8">
        <v>1</v>
      </c>
      <c r="G95" s="8">
        <v>0</v>
      </c>
      <c r="H95" s="8">
        <v>-1E-4</v>
      </c>
    </row>
    <row r="96" spans="1:8" ht="13">
      <c r="A96" s="12" t="s">
        <v>31</v>
      </c>
      <c r="B96" s="8" t="s">
        <v>289</v>
      </c>
      <c r="C96" s="8">
        <v>2012</v>
      </c>
      <c r="D96" s="26" t="s">
        <v>5</v>
      </c>
      <c r="E96" s="8">
        <v>25</v>
      </c>
      <c r="F96" s="8">
        <v>0.67554110894149699</v>
      </c>
      <c r="G96" s="8">
        <v>0.32445889105850301</v>
      </c>
      <c r="H96" s="8">
        <f>G96*-1</f>
        <v>-0.32445889105850301</v>
      </c>
    </row>
    <row r="97" spans="1:8" ht="13">
      <c r="A97" s="12" t="s">
        <v>32</v>
      </c>
      <c r="B97" s="8" t="s">
        <v>290</v>
      </c>
      <c r="C97" s="8">
        <v>2012</v>
      </c>
      <c r="D97" s="26" t="s">
        <v>5</v>
      </c>
      <c r="E97" s="8">
        <v>25</v>
      </c>
      <c r="F97" s="8">
        <v>1</v>
      </c>
      <c r="G97" s="8">
        <v>0</v>
      </c>
      <c r="H97" s="8">
        <v>-1E-4</v>
      </c>
    </row>
    <row r="98" spans="1:8" ht="13">
      <c r="A98" s="12" t="s">
        <v>33</v>
      </c>
      <c r="B98" s="8" t="s">
        <v>291</v>
      </c>
      <c r="C98" s="8">
        <v>2012</v>
      </c>
      <c r="D98" s="26" t="s">
        <v>5</v>
      </c>
      <c r="E98" s="8">
        <v>25</v>
      </c>
      <c r="F98" s="8">
        <v>0.648119329772887</v>
      </c>
      <c r="G98" s="8">
        <v>0.351880670227113</v>
      </c>
      <c r="H98" s="8">
        <f>G98*-1</f>
        <v>-0.351880670227113</v>
      </c>
    </row>
    <row r="99" spans="1:8" ht="13">
      <c r="A99" s="12" t="s">
        <v>34</v>
      </c>
      <c r="B99" s="8" t="s">
        <v>292</v>
      </c>
      <c r="C99" s="8">
        <v>2012</v>
      </c>
      <c r="D99" s="26" t="s">
        <v>5</v>
      </c>
      <c r="E99" s="8">
        <v>25</v>
      </c>
      <c r="F99" s="8">
        <v>1</v>
      </c>
      <c r="G99" s="8">
        <v>0</v>
      </c>
      <c r="H99" s="8">
        <v>-1E-4</v>
      </c>
    </row>
    <row r="100" spans="1:8" ht="13">
      <c r="A100" s="12" t="s">
        <v>35</v>
      </c>
      <c r="B100" s="8" t="s">
        <v>293</v>
      </c>
      <c r="C100" s="8">
        <v>2012</v>
      </c>
      <c r="D100" s="26" t="s">
        <v>5</v>
      </c>
      <c r="E100" s="8">
        <v>25</v>
      </c>
      <c r="F100" s="8">
        <v>1</v>
      </c>
      <c r="G100" s="8">
        <v>0</v>
      </c>
      <c r="H100" s="8">
        <v>-1E-4</v>
      </c>
    </row>
    <row r="101" spans="1:8" ht="13">
      <c r="A101" s="12" t="s">
        <v>3</v>
      </c>
      <c r="B101" s="8" t="s">
        <v>261</v>
      </c>
      <c r="C101" s="8">
        <v>2013</v>
      </c>
      <c r="D101" s="26" t="s">
        <v>5</v>
      </c>
      <c r="E101" s="8">
        <v>25</v>
      </c>
      <c r="F101" s="8">
        <v>0.72141067604435505</v>
      </c>
      <c r="G101" s="8">
        <v>0.27858932395564501</v>
      </c>
      <c r="H101" s="8">
        <f t="shared" ref="H101:H103" si="9">G101*-1</f>
        <v>-0.27858932395564501</v>
      </c>
    </row>
    <row r="102" spans="1:8" ht="13">
      <c r="A102" s="12" t="s">
        <v>4</v>
      </c>
      <c r="B102" s="8" t="s">
        <v>262</v>
      </c>
      <c r="C102" s="8">
        <v>2013</v>
      </c>
      <c r="D102" s="26" t="s">
        <v>5</v>
      </c>
      <c r="E102" s="8">
        <v>25</v>
      </c>
      <c r="F102" s="8">
        <v>0.76529531326034506</v>
      </c>
      <c r="G102" s="8">
        <v>0.234704686739655</v>
      </c>
      <c r="H102" s="8">
        <f t="shared" si="9"/>
        <v>-0.234704686739655</v>
      </c>
    </row>
    <row r="103" spans="1:8" ht="13">
      <c r="A103" s="12" t="s">
        <v>5</v>
      </c>
      <c r="B103" s="8" t="s">
        <v>263</v>
      </c>
      <c r="C103" s="8">
        <v>2013</v>
      </c>
      <c r="D103" s="26" t="s">
        <v>5</v>
      </c>
      <c r="E103" s="8">
        <v>25</v>
      </c>
      <c r="F103" s="8">
        <v>0.45334712518290099</v>
      </c>
      <c r="G103" s="8">
        <v>0.54665287481709901</v>
      </c>
      <c r="H103" s="8">
        <f t="shared" si="9"/>
        <v>-0.54665287481709901</v>
      </c>
    </row>
    <row r="104" spans="1:8" ht="13">
      <c r="A104" s="12" t="s">
        <v>6</v>
      </c>
      <c r="B104" s="8" t="s">
        <v>264</v>
      </c>
      <c r="C104" s="8">
        <v>2013</v>
      </c>
      <c r="D104" s="26" t="s">
        <v>5</v>
      </c>
      <c r="E104" s="8">
        <v>25</v>
      </c>
      <c r="F104" s="8">
        <v>1</v>
      </c>
      <c r="G104" s="8">
        <v>0</v>
      </c>
      <c r="H104" s="8">
        <v>-1E-4</v>
      </c>
    </row>
    <row r="105" spans="1:8" ht="13">
      <c r="A105" s="12" t="s">
        <v>7</v>
      </c>
      <c r="B105" s="8" t="s">
        <v>265</v>
      </c>
      <c r="C105" s="8">
        <v>2013</v>
      </c>
      <c r="D105" s="26" t="s">
        <v>5</v>
      </c>
      <c r="E105" s="8">
        <v>25</v>
      </c>
      <c r="F105" s="8">
        <v>1</v>
      </c>
      <c r="G105" s="8">
        <v>0</v>
      </c>
      <c r="H105" s="8">
        <v>-1E-4</v>
      </c>
    </row>
    <row r="106" spans="1:8" ht="13">
      <c r="A106" s="12" t="s">
        <v>8</v>
      </c>
      <c r="B106" s="8" t="s">
        <v>266</v>
      </c>
      <c r="C106" s="8">
        <v>2013</v>
      </c>
      <c r="D106" s="26" t="s">
        <v>5</v>
      </c>
      <c r="E106" s="8">
        <v>25</v>
      </c>
      <c r="F106" s="8">
        <v>0.28030975468158503</v>
      </c>
      <c r="G106" s="8">
        <v>0.71969024531841497</v>
      </c>
      <c r="H106" s="8">
        <f>G106*-1</f>
        <v>-0.71969024531841497</v>
      </c>
    </row>
    <row r="107" spans="1:8" ht="13">
      <c r="A107" s="12" t="s">
        <v>9</v>
      </c>
      <c r="B107" s="8" t="s">
        <v>267</v>
      </c>
      <c r="C107" s="8">
        <v>2013</v>
      </c>
      <c r="D107" s="26" t="s">
        <v>5</v>
      </c>
      <c r="E107" s="8">
        <v>25</v>
      </c>
      <c r="F107" s="8">
        <v>1</v>
      </c>
      <c r="G107" s="8">
        <v>0</v>
      </c>
      <c r="H107" s="8">
        <v>-1E-4</v>
      </c>
    </row>
    <row r="108" spans="1:8" ht="13">
      <c r="A108" s="12" t="s">
        <v>10</v>
      </c>
      <c r="B108" s="8" t="s">
        <v>268</v>
      </c>
      <c r="C108" s="8">
        <v>2013</v>
      </c>
      <c r="D108" s="26" t="s">
        <v>5</v>
      </c>
      <c r="E108" s="8">
        <v>25</v>
      </c>
      <c r="F108" s="8">
        <v>0.41526098656386701</v>
      </c>
      <c r="G108" s="8">
        <v>0.58473901343613299</v>
      </c>
      <c r="H108" s="8">
        <f t="shared" ref="H108:H113" si="10">G108*-1</f>
        <v>-0.58473901343613299</v>
      </c>
    </row>
    <row r="109" spans="1:8" ht="13">
      <c r="A109" s="12" t="s">
        <v>11</v>
      </c>
      <c r="B109" s="8" t="s">
        <v>269</v>
      </c>
      <c r="C109" s="8">
        <v>2013</v>
      </c>
      <c r="D109" s="26" t="s">
        <v>5</v>
      </c>
      <c r="E109" s="8">
        <v>25</v>
      </c>
      <c r="F109" s="8">
        <v>0.83154130719453401</v>
      </c>
      <c r="G109" s="8">
        <v>0.16845869280546599</v>
      </c>
      <c r="H109" s="8">
        <f t="shared" si="10"/>
        <v>-0.16845869280546599</v>
      </c>
    </row>
    <row r="110" spans="1:8" ht="13">
      <c r="A110" s="12" t="s">
        <v>12</v>
      </c>
      <c r="B110" s="8" t="s">
        <v>270</v>
      </c>
      <c r="C110" s="8">
        <v>2013</v>
      </c>
      <c r="D110" s="26" t="s">
        <v>5</v>
      </c>
      <c r="E110" s="8">
        <v>25</v>
      </c>
      <c r="F110" s="8">
        <v>9.470580643551596E-2</v>
      </c>
      <c r="G110" s="8">
        <v>0.90529419356448404</v>
      </c>
      <c r="H110" s="8">
        <f t="shared" si="10"/>
        <v>-0.90529419356448404</v>
      </c>
    </row>
    <row r="111" spans="1:8" ht="13">
      <c r="A111" s="12" t="s">
        <v>13</v>
      </c>
      <c r="B111" s="8" t="s">
        <v>271</v>
      </c>
      <c r="C111" s="8">
        <v>2013</v>
      </c>
      <c r="D111" s="26" t="s">
        <v>5</v>
      </c>
      <c r="E111" s="8">
        <v>25</v>
      </c>
      <c r="F111" s="8">
        <v>0.88463353264813305</v>
      </c>
      <c r="G111" s="8">
        <v>0.11536646735186699</v>
      </c>
      <c r="H111" s="8">
        <f t="shared" si="10"/>
        <v>-0.11536646735186699</v>
      </c>
    </row>
    <row r="112" spans="1:8" ht="13">
      <c r="A112" s="12" t="s">
        <v>14</v>
      </c>
      <c r="B112" s="8" t="s">
        <v>272</v>
      </c>
      <c r="C112" s="8">
        <v>2013</v>
      </c>
      <c r="D112" s="26" t="s">
        <v>5</v>
      </c>
      <c r="E112" s="8">
        <v>25</v>
      </c>
      <c r="F112" s="8">
        <v>0.98270453060009566</v>
      </c>
      <c r="G112" s="8">
        <v>1.7295469399904301E-2</v>
      </c>
      <c r="H112" s="8">
        <f t="shared" si="10"/>
        <v>-1.7295469399904301E-2</v>
      </c>
    </row>
    <row r="113" spans="1:8" ht="13">
      <c r="A113" s="12" t="s">
        <v>15</v>
      </c>
      <c r="B113" s="8" t="s">
        <v>273</v>
      </c>
      <c r="C113" s="8">
        <v>2013</v>
      </c>
      <c r="D113" s="26" t="s">
        <v>5</v>
      </c>
      <c r="E113" s="8">
        <v>25</v>
      </c>
      <c r="F113" s="8">
        <v>0.51766714323044405</v>
      </c>
      <c r="G113" s="8">
        <v>0.48233285676955601</v>
      </c>
      <c r="H113" s="8">
        <f t="shared" si="10"/>
        <v>-0.48233285676955601</v>
      </c>
    </row>
    <row r="114" spans="1:8" ht="13">
      <c r="A114" s="12" t="s">
        <v>16</v>
      </c>
      <c r="B114" s="8" t="s">
        <v>274</v>
      </c>
      <c r="C114" s="8">
        <v>2013</v>
      </c>
      <c r="D114" s="26" t="s">
        <v>5</v>
      </c>
      <c r="E114" s="8">
        <v>25</v>
      </c>
      <c r="F114" s="8">
        <v>1</v>
      </c>
      <c r="G114" s="8">
        <v>0</v>
      </c>
      <c r="H114" s="8">
        <v>-1E-4</v>
      </c>
    </row>
    <row r="115" spans="1:8" ht="13">
      <c r="A115" s="12" t="s">
        <v>17</v>
      </c>
      <c r="B115" s="8" t="s">
        <v>275</v>
      </c>
      <c r="C115" s="8">
        <v>2013</v>
      </c>
      <c r="D115" s="26" t="s">
        <v>5</v>
      </c>
      <c r="E115" s="8">
        <v>25</v>
      </c>
      <c r="F115" s="8">
        <v>0.98713538629411768</v>
      </c>
      <c r="G115" s="8">
        <v>1.2864613705882299E-2</v>
      </c>
      <c r="H115" s="8">
        <f t="shared" ref="H115:H118" si="11">G115*-1</f>
        <v>-1.2864613705882299E-2</v>
      </c>
    </row>
    <row r="116" spans="1:8" ht="13">
      <c r="A116" s="12" t="s">
        <v>18</v>
      </c>
      <c r="B116" s="8" t="s">
        <v>276</v>
      </c>
      <c r="C116" s="8">
        <v>2013</v>
      </c>
      <c r="D116" s="26" t="s">
        <v>5</v>
      </c>
      <c r="E116" s="8">
        <v>25</v>
      </c>
      <c r="F116" s="8">
        <v>0.95011062345631359</v>
      </c>
      <c r="G116" s="8">
        <v>4.9889376543686401E-2</v>
      </c>
      <c r="H116" s="8">
        <f t="shared" si="11"/>
        <v>-4.9889376543686401E-2</v>
      </c>
    </row>
    <row r="117" spans="1:8" ht="13">
      <c r="A117" s="12" t="s">
        <v>19</v>
      </c>
      <c r="B117" s="8" t="s">
        <v>277</v>
      </c>
      <c r="C117" s="8">
        <v>2013</v>
      </c>
      <c r="D117" s="26" t="s">
        <v>5</v>
      </c>
      <c r="E117" s="8">
        <v>25</v>
      </c>
      <c r="F117" s="8">
        <v>0.80238681595098504</v>
      </c>
      <c r="G117" s="8">
        <v>0.19761318404901501</v>
      </c>
      <c r="H117" s="8">
        <f t="shared" si="11"/>
        <v>-0.19761318404901501</v>
      </c>
    </row>
    <row r="118" spans="1:8" ht="13">
      <c r="A118" s="12" t="s">
        <v>20</v>
      </c>
      <c r="B118" s="8" t="s">
        <v>278</v>
      </c>
      <c r="C118" s="8">
        <v>2013</v>
      </c>
      <c r="D118" s="26" t="s">
        <v>5</v>
      </c>
      <c r="E118" s="8">
        <v>25</v>
      </c>
      <c r="F118" s="8">
        <v>0.89356068770439701</v>
      </c>
      <c r="G118" s="8">
        <v>0.10643931229560299</v>
      </c>
      <c r="H118" s="8">
        <f t="shared" si="11"/>
        <v>-0.10643931229560299</v>
      </c>
    </row>
    <row r="119" spans="1:8" ht="13">
      <c r="A119" s="12" t="s">
        <v>21</v>
      </c>
      <c r="B119" s="8" t="s">
        <v>279</v>
      </c>
      <c r="C119" s="8">
        <v>2013</v>
      </c>
      <c r="D119" s="26" t="s">
        <v>5</v>
      </c>
      <c r="E119" s="8">
        <v>25</v>
      </c>
      <c r="F119" s="8">
        <v>1</v>
      </c>
      <c r="G119" s="8">
        <v>0</v>
      </c>
      <c r="H119" s="8">
        <v>-1E-4</v>
      </c>
    </row>
    <row r="120" spans="1:8" ht="13">
      <c r="A120" s="12" t="s">
        <v>22</v>
      </c>
      <c r="B120" s="8" t="s">
        <v>280</v>
      </c>
      <c r="C120" s="8">
        <v>2013</v>
      </c>
      <c r="D120" s="26" t="s">
        <v>5</v>
      </c>
      <c r="E120" s="8">
        <v>25</v>
      </c>
      <c r="F120" s="8">
        <v>0.96007636592725443</v>
      </c>
      <c r="G120" s="8">
        <v>3.9923634072745601E-2</v>
      </c>
      <c r="H120" s="8">
        <f t="shared" ref="H120:H127" si="12">G120*-1</f>
        <v>-3.9923634072745601E-2</v>
      </c>
    </row>
    <row r="121" spans="1:8" ht="13">
      <c r="A121" s="12" t="s">
        <v>23</v>
      </c>
      <c r="B121" s="8" t="s">
        <v>281</v>
      </c>
      <c r="C121" s="8">
        <v>2013</v>
      </c>
      <c r="D121" s="26" t="s">
        <v>5</v>
      </c>
      <c r="E121" s="8">
        <v>25</v>
      </c>
      <c r="F121" s="8">
        <v>0.44417031935194295</v>
      </c>
      <c r="G121" s="8">
        <v>0.55582968064805705</v>
      </c>
      <c r="H121" s="8">
        <f t="shared" si="12"/>
        <v>-0.55582968064805705</v>
      </c>
    </row>
    <row r="122" spans="1:8" ht="13">
      <c r="A122" s="12" t="s">
        <v>24</v>
      </c>
      <c r="B122" s="8" t="s">
        <v>282</v>
      </c>
      <c r="C122" s="8">
        <v>2013</v>
      </c>
      <c r="D122" s="26" t="s">
        <v>5</v>
      </c>
      <c r="E122" s="8">
        <v>25</v>
      </c>
      <c r="F122" s="8">
        <v>0.95097472060493271</v>
      </c>
      <c r="G122" s="8">
        <v>4.9025279395067303E-2</v>
      </c>
      <c r="H122" s="8">
        <f t="shared" si="12"/>
        <v>-4.9025279395067303E-2</v>
      </c>
    </row>
    <row r="123" spans="1:8" ht="13">
      <c r="A123" s="12" t="s">
        <v>25</v>
      </c>
      <c r="B123" s="8" t="s">
        <v>283</v>
      </c>
      <c r="C123" s="8">
        <v>2013</v>
      </c>
      <c r="D123" s="26" t="s">
        <v>5</v>
      </c>
      <c r="E123" s="8">
        <v>25</v>
      </c>
      <c r="F123" s="8">
        <v>0.89885698276219594</v>
      </c>
      <c r="G123" s="8">
        <v>0.101143017237804</v>
      </c>
      <c r="H123" s="8">
        <f t="shared" si="12"/>
        <v>-0.101143017237804</v>
      </c>
    </row>
    <row r="124" spans="1:8" ht="13">
      <c r="A124" s="12" t="s">
        <v>26</v>
      </c>
      <c r="B124" s="8" t="s">
        <v>284</v>
      </c>
      <c r="C124" s="8">
        <v>2013</v>
      </c>
      <c r="D124" s="26" t="s">
        <v>5</v>
      </c>
      <c r="E124" s="8">
        <v>25</v>
      </c>
      <c r="F124" s="8">
        <v>0.44670335484504597</v>
      </c>
      <c r="G124" s="8">
        <v>0.55329664515495403</v>
      </c>
      <c r="H124" s="8">
        <f t="shared" si="12"/>
        <v>-0.55329664515495403</v>
      </c>
    </row>
    <row r="125" spans="1:8" ht="13">
      <c r="A125" s="12" t="s">
        <v>27</v>
      </c>
      <c r="B125" s="8" t="s">
        <v>285</v>
      </c>
      <c r="C125" s="8">
        <v>2013</v>
      </c>
      <c r="D125" s="26" t="s">
        <v>5</v>
      </c>
      <c r="E125" s="8">
        <v>25</v>
      </c>
      <c r="F125" s="8">
        <v>0.96306892778387354</v>
      </c>
      <c r="G125" s="8">
        <v>3.6931072216126501E-2</v>
      </c>
      <c r="H125" s="8">
        <f t="shared" si="12"/>
        <v>-3.6931072216126501E-2</v>
      </c>
    </row>
    <row r="126" spans="1:8" ht="13">
      <c r="A126" s="12" t="s">
        <v>28</v>
      </c>
      <c r="B126" s="8" t="s">
        <v>286</v>
      </c>
      <c r="C126" s="8">
        <v>2013</v>
      </c>
      <c r="D126" s="26" t="s">
        <v>5</v>
      </c>
      <c r="E126" s="8">
        <v>25</v>
      </c>
      <c r="F126" s="8">
        <v>0.79559751105902599</v>
      </c>
      <c r="G126" s="8">
        <v>0.20440248894097399</v>
      </c>
      <c r="H126" s="8">
        <f t="shared" si="12"/>
        <v>-0.20440248894097399</v>
      </c>
    </row>
    <row r="127" spans="1:8" ht="13">
      <c r="A127" s="12" t="s">
        <v>29</v>
      </c>
      <c r="B127" s="8" t="s">
        <v>287</v>
      </c>
      <c r="C127" s="8">
        <v>2013</v>
      </c>
      <c r="D127" s="26" t="s">
        <v>5</v>
      </c>
      <c r="E127" s="8">
        <v>25</v>
      </c>
      <c r="F127" s="8">
        <v>0.786410815301956</v>
      </c>
      <c r="G127" s="8">
        <v>0.213589184698044</v>
      </c>
      <c r="H127" s="8">
        <f t="shared" si="12"/>
        <v>-0.213589184698044</v>
      </c>
    </row>
    <row r="128" spans="1:8" ht="13">
      <c r="A128" s="12" t="s">
        <v>30</v>
      </c>
      <c r="B128" s="8" t="s">
        <v>288</v>
      </c>
      <c r="C128" s="8">
        <v>2013</v>
      </c>
      <c r="D128" s="26" t="s">
        <v>5</v>
      </c>
      <c r="E128" s="8">
        <v>25</v>
      </c>
      <c r="F128" s="8">
        <v>1</v>
      </c>
      <c r="G128" s="8">
        <v>0</v>
      </c>
      <c r="H128" s="8">
        <v>-1E-4</v>
      </c>
    </row>
    <row r="129" spans="1:8" ht="13">
      <c r="A129" s="12" t="s">
        <v>31</v>
      </c>
      <c r="B129" s="8" t="s">
        <v>289</v>
      </c>
      <c r="C129" s="8">
        <v>2013</v>
      </c>
      <c r="D129" s="26" t="s">
        <v>5</v>
      </c>
      <c r="E129" s="8">
        <v>25</v>
      </c>
      <c r="F129" s="8">
        <v>0.82490391602391799</v>
      </c>
      <c r="G129" s="8">
        <v>0.17509608397608201</v>
      </c>
      <c r="H129" s="8">
        <f t="shared" ref="H129:H134" si="13">G129*-1</f>
        <v>-0.17509608397608201</v>
      </c>
    </row>
    <row r="130" spans="1:8" ht="13">
      <c r="A130" s="12" t="s">
        <v>32</v>
      </c>
      <c r="B130" s="8" t="s">
        <v>290</v>
      </c>
      <c r="C130" s="8">
        <v>2013</v>
      </c>
      <c r="D130" s="26" t="s">
        <v>5</v>
      </c>
      <c r="E130" s="8">
        <v>25</v>
      </c>
      <c r="F130" s="8">
        <v>-0.99716562254847996</v>
      </c>
      <c r="G130" s="8">
        <v>1.99716562254848</v>
      </c>
      <c r="H130" s="8">
        <f t="shared" si="13"/>
        <v>-1.99716562254848</v>
      </c>
    </row>
    <row r="131" spans="1:8" ht="13">
      <c r="A131" s="12" t="s">
        <v>33</v>
      </c>
      <c r="B131" s="8" t="s">
        <v>291</v>
      </c>
      <c r="C131" s="8">
        <v>2013</v>
      </c>
      <c r="D131" s="26" t="s">
        <v>5</v>
      </c>
      <c r="E131" s="8">
        <v>25</v>
      </c>
      <c r="F131" s="8">
        <v>0.52826581575751108</v>
      </c>
      <c r="G131" s="8">
        <v>0.47173418424248897</v>
      </c>
      <c r="H131" s="8">
        <f t="shared" si="13"/>
        <v>-0.47173418424248897</v>
      </c>
    </row>
    <row r="132" spans="1:8" ht="13">
      <c r="A132" s="12" t="s">
        <v>34</v>
      </c>
      <c r="B132" s="8" t="s">
        <v>292</v>
      </c>
      <c r="C132" s="8">
        <v>2013</v>
      </c>
      <c r="D132" s="26" t="s">
        <v>5</v>
      </c>
      <c r="E132" s="8">
        <v>25</v>
      </c>
      <c r="F132" s="8">
        <v>0.90345286351565779</v>
      </c>
      <c r="G132" s="8">
        <v>9.6547136484342197E-2</v>
      </c>
      <c r="H132" s="8">
        <f t="shared" si="13"/>
        <v>-9.6547136484342197E-2</v>
      </c>
    </row>
    <row r="133" spans="1:8" ht="13">
      <c r="A133" s="12" t="s">
        <v>35</v>
      </c>
      <c r="B133" s="8" t="s">
        <v>293</v>
      </c>
      <c r="C133" s="8">
        <v>2013</v>
      </c>
      <c r="D133" s="26" t="s">
        <v>5</v>
      </c>
      <c r="E133" s="8">
        <v>25</v>
      </c>
      <c r="F133" s="8">
        <v>0.42553570391344198</v>
      </c>
      <c r="G133" s="8">
        <v>0.57446429608655802</v>
      </c>
      <c r="H133" s="8">
        <f t="shared" si="13"/>
        <v>-0.57446429608655802</v>
      </c>
    </row>
    <row r="134" spans="1:8" ht="13">
      <c r="A134" s="12" t="s">
        <v>3</v>
      </c>
      <c r="B134" s="8" t="s">
        <v>261</v>
      </c>
      <c r="C134" s="8">
        <v>2014</v>
      </c>
      <c r="D134" s="26" t="s">
        <v>5</v>
      </c>
      <c r="E134" s="8">
        <v>25</v>
      </c>
      <c r="F134" s="8">
        <v>0.72652174826208493</v>
      </c>
      <c r="G134" s="8">
        <v>0.27347825173791501</v>
      </c>
      <c r="H134" s="8">
        <f t="shared" si="13"/>
        <v>-0.27347825173791501</v>
      </c>
    </row>
    <row r="135" spans="1:8" ht="13">
      <c r="A135" s="12" t="s">
        <v>4</v>
      </c>
      <c r="B135" s="8" t="s">
        <v>262</v>
      </c>
      <c r="C135" s="8">
        <v>2014</v>
      </c>
      <c r="D135" s="26" t="s">
        <v>5</v>
      </c>
      <c r="E135" s="8">
        <v>25</v>
      </c>
      <c r="F135" s="8">
        <v>1</v>
      </c>
      <c r="G135" s="8">
        <v>0</v>
      </c>
      <c r="H135" s="8">
        <v>-1E-4</v>
      </c>
    </row>
    <row r="136" spans="1:8" ht="13">
      <c r="A136" s="12" t="s">
        <v>5</v>
      </c>
      <c r="B136" s="8" t="s">
        <v>263</v>
      </c>
      <c r="C136" s="8">
        <v>2014</v>
      </c>
      <c r="D136" s="26" t="s">
        <v>5</v>
      </c>
      <c r="E136" s="8">
        <v>25</v>
      </c>
      <c r="F136" s="8">
        <v>0.72942242510863697</v>
      </c>
      <c r="G136" s="8">
        <v>0.27057757489136303</v>
      </c>
      <c r="H136" s="8">
        <f t="shared" ref="H136:H137" si="14">G136*-1</f>
        <v>-0.27057757489136303</v>
      </c>
    </row>
    <row r="137" spans="1:8" ht="13">
      <c r="A137" s="12" t="s">
        <v>6</v>
      </c>
      <c r="B137" s="8" t="s">
        <v>264</v>
      </c>
      <c r="C137" s="8">
        <v>2014</v>
      </c>
      <c r="D137" s="26" t="s">
        <v>5</v>
      </c>
      <c r="E137" s="8">
        <v>25</v>
      </c>
      <c r="F137" s="8">
        <v>0.71547381434381907</v>
      </c>
      <c r="G137" s="8">
        <v>0.28452618565618099</v>
      </c>
      <c r="H137" s="8">
        <f t="shared" si="14"/>
        <v>-0.28452618565618099</v>
      </c>
    </row>
    <row r="138" spans="1:8" ht="13">
      <c r="A138" s="12" t="s">
        <v>7</v>
      </c>
      <c r="B138" s="8" t="s">
        <v>265</v>
      </c>
      <c r="C138" s="8">
        <v>2014</v>
      </c>
      <c r="D138" s="26" t="s">
        <v>5</v>
      </c>
      <c r="E138" s="8">
        <v>25</v>
      </c>
      <c r="F138" s="8">
        <v>1</v>
      </c>
      <c r="G138" s="8">
        <v>0</v>
      </c>
      <c r="H138" s="8">
        <v>-1E-4</v>
      </c>
    </row>
    <row r="139" spans="1:8" ht="13">
      <c r="A139" s="12" t="s">
        <v>8</v>
      </c>
      <c r="B139" s="8" t="s">
        <v>266</v>
      </c>
      <c r="C139" s="8">
        <v>2014</v>
      </c>
      <c r="D139" s="26" t="s">
        <v>5</v>
      </c>
      <c r="E139" s="8">
        <v>25</v>
      </c>
      <c r="F139" s="8">
        <v>0.89865361325205395</v>
      </c>
      <c r="G139" s="8">
        <v>0.10134638674794599</v>
      </c>
      <c r="H139" s="8">
        <f t="shared" ref="H139:H151" si="15">G139*-1</f>
        <v>-0.10134638674794599</v>
      </c>
    </row>
    <row r="140" spans="1:8" ht="13">
      <c r="A140" s="12" t="s">
        <v>9</v>
      </c>
      <c r="B140" s="8" t="s">
        <v>267</v>
      </c>
      <c r="C140" s="8">
        <v>2014</v>
      </c>
      <c r="D140" s="26" t="s">
        <v>5</v>
      </c>
      <c r="E140" s="8">
        <v>25</v>
      </c>
      <c r="F140" s="8">
        <v>0.85890413664852194</v>
      </c>
      <c r="G140" s="8">
        <v>0.141095863351478</v>
      </c>
      <c r="H140" s="8">
        <f t="shared" si="15"/>
        <v>-0.141095863351478</v>
      </c>
    </row>
    <row r="141" spans="1:8" ht="13">
      <c r="A141" s="12" t="s">
        <v>10</v>
      </c>
      <c r="B141" s="8" t="s">
        <v>268</v>
      </c>
      <c r="C141" s="8">
        <v>2014</v>
      </c>
      <c r="D141" s="26" t="s">
        <v>5</v>
      </c>
      <c r="E141" s="8">
        <v>25</v>
      </c>
      <c r="F141" s="8">
        <v>0.885071165849587</v>
      </c>
      <c r="G141" s="8">
        <v>0.114928834150413</v>
      </c>
      <c r="H141" s="8">
        <f t="shared" si="15"/>
        <v>-0.114928834150413</v>
      </c>
    </row>
    <row r="142" spans="1:8" ht="13">
      <c r="A142" s="12" t="s">
        <v>11</v>
      </c>
      <c r="B142" s="8" t="s">
        <v>269</v>
      </c>
      <c r="C142" s="8">
        <v>2014</v>
      </c>
      <c r="D142" s="26" t="s">
        <v>5</v>
      </c>
      <c r="E142" s="8">
        <v>25</v>
      </c>
      <c r="F142" s="8">
        <v>0.77718012535846104</v>
      </c>
      <c r="G142" s="8">
        <v>0.22281987464153899</v>
      </c>
      <c r="H142" s="8">
        <f t="shared" si="15"/>
        <v>-0.22281987464153899</v>
      </c>
    </row>
    <row r="143" spans="1:8" ht="13">
      <c r="A143" s="12" t="s">
        <v>12</v>
      </c>
      <c r="B143" s="8" t="s">
        <v>270</v>
      </c>
      <c r="C143" s="8">
        <v>2014</v>
      </c>
      <c r="D143" s="26" t="s">
        <v>5</v>
      </c>
      <c r="E143" s="8">
        <v>25</v>
      </c>
      <c r="F143" s="8">
        <v>6.2019491897062018E-2</v>
      </c>
      <c r="G143" s="8">
        <v>0.93798050810293798</v>
      </c>
      <c r="H143" s="8">
        <f t="shared" si="15"/>
        <v>-0.93798050810293798</v>
      </c>
    </row>
    <row r="144" spans="1:8" ht="13">
      <c r="A144" s="12" t="s">
        <v>13</v>
      </c>
      <c r="B144" s="8" t="s">
        <v>271</v>
      </c>
      <c r="C144" s="8">
        <v>2014</v>
      </c>
      <c r="D144" s="26" t="s">
        <v>5</v>
      </c>
      <c r="E144" s="8">
        <v>25</v>
      </c>
      <c r="F144" s="8">
        <v>0.829367065568549</v>
      </c>
      <c r="G144" s="8">
        <v>0.170632934431451</v>
      </c>
      <c r="H144" s="8">
        <f t="shared" si="15"/>
        <v>-0.170632934431451</v>
      </c>
    </row>
    <row r="145" spans="1:8" ht="13">
      <c r="A145" s="12" t="s">
        <v>14</v>
      </c>
      <c r="B145" s="8" t="s">
        <v>272</v>
      </c>
      <c r="C145" s="8">
        <v>2014</v>
      </c>
      <c r="D145" s="26" t="s">
        <v>5</v>
      </c>
      <c r="E145" s="8">
        <v>25</v>
      </c>
      <c r="F145" s="8">
        <v>0.98292926039142858</v>
      </c>
      <c r="G145" s="8">
        <v>1.70707396085714E-2</v>
      </c>
      <c r="H145" s="8">
        <f t="shared" si="15"/>
        <v>-1.70707396085714E-2</v>
      </c>
    </row>
    <row r="146" spans="1:8" ht="13">
      <c r="A146" s="12" t="s">
        <v>15</v>
      </c>
      <c r="B146" s="8" t="s">
        <v>273</v>
      </c>
      <c r="C146" s="8">
        <v>2014</v>
      </c>
      <c r="D146" s="26" t="s">
        <v>5</v>
      </c>
      <c r="E146" s="8">
        <v>25</v>
      </c>
      <c r="F146" s="8">
        <v>0.211659555178904</v>
      </c>
      <c r="G146" s="8">
        <v>0.788340444821096</v>
      </c>
      <c r="H146" s="8">
        <f t="shared" si="15"/>
        <v>-0.788340444821096</v>
      </c>
    </row>
    <row r="147" spans="1:8" ht="13">
      <c r="A147" s="12" t="s">
        <v>16</v>
      </c>
      <c r="B147" s="8" t="s">
        <v>274</v>
      </c>
      <c r="C147" s="8">
        <v>2014</v>
      </c>
      <c r="D147" s="26" t="s">
        <v>5</v>
      </c>
      <c r="E147" s="8">
        <v>25</v>
      </c>
      <c r="F147" s="8">
        <v>0.96502565892532943</v>
      </c>
      <c r="G147" s="8">
        <v>3.4974341074670602E-2</v>
      </c>
      <c r="H147" s="8">
        <f t="shared" si="15"/>
        <v>-3.4974341074670602E-2</v>
      </c>
    </row>
    <row r="148" spans="1:8" ht="13">
      <c r="A148" s="12" t="s">
        <v>17</v>
      </c>
      <c r="B148" s="8" t="s">
        <v>275</v>
      </c>
      <c r="C148" s="8">
        <v>2014</v>
      </c>
      <c r="D148" s="26" t="s">
        <v>5</v>
      </c>
      <c r="E148" s="8">
        <v>25</v>
      </c>
      <c r="F148" s="8">
        <v>0.97458969665561024</v>
      </c>
      <c r="G148" s="8">
        <v>2.54103033443898E-2</v>
      </c>
      <c r="H148" s="8">
        <f t="shared" si="15"/>
        <v>-2.54103033443898E-2</v>
      </c>
    </row>
    <row r="149" spans="1:8" ht="13">
      <c r="A149" s="12" t="s">
        <v>18</v>
      </c>
      <c r="B149" s="8" t="s">
        <v>276</v>
      </c>
      <c r="C149" s="8">
        <v>2014</v>
      </c>
      <c r="D149" s="26" t="s">
        <v>5</v>
      </c>
      <c r="E149" s="8">
        <v>25</v>
      </c>
      <c r="F149" s="8">
        <v>0.95691799457203663</v>
      </c>
      <c r="G149" s="8">
        <v>4.30820054279634E-2</v>
      </c>
      <c r="H149" s="8">
        <f t="shared" si="15"/>
        <v>-4.30820054279634E-2</v>
      </c>
    </row>
    <row r="150" spans="1:8" ht="13">
      <c r="A150" s="12" t="s">
        <v>19</v>
      </c>
      <c r="B150" s="8" t="s">
        <v>277</v>
      </c>
      <c r="C150" s="8">
        <v>2014</v>
      </c>
      <c r="D150" s="26" t="s">
        <v>5</v>
      </c>
      <c r="E150" s="8">
        <v>25</v>
      </c>
      <c r="F150" s="8">
        <v>0.86960039693639202</v>
      </c>
      <c r="G150" s="8">
        <v>0.13039960306360801</v>
      </c>
      <c r="H150" s="8">
        <f t="shared" si="15"/>
        <v>-0.13039960306360801</v>
      </c>
    </row>
    <row r="151" spans="1:8" ht="13">
      <c r="A151" s="12" t="s">
        <v>20</v>
      </c>
      <c r="B151" s="8" t="s">
        <v>278</v>
      </c>
      <c r="C151" s="8">
        <v>2014</v>
      </c>
      <c r="D151" s="26" t="s">
        <v>5</v>
      </c>
      <c r="E151" s="8">
        <v>25</v>
      </c>
      <c r="F151" s="8">
        <v>0.63259877581912094</v>
      </c>
      <c r="G151" s="8">
        <v>0.367401224180879</v>
      </c>
      <c r="H151" s="8">
        <f t="shared" si="15"/>
        <v>-0.367401224180879</v>
      </c>
    </row>
    <row r="152" spans="1:8" ht="13">
      <c r="A152" s="12" t="s">
        <v>21</v>
      </c>
      <c r="B152" s="8" t="s">
        <v>279</v>
      </c>
      <c r="C152" s="8">
        <v>2014</v>
      </c>
      <c r="D152" s="26" t="s">
        <v>5</v>
      </c>
      <c r="E152" s="8">
        <v>25</v>
      </c>
      <c r="F152" s="8">
        <v>1</v>
      </c>
      <c r="G152" s="8">
        <v>0</v>
      </c>
      <c r="H152" s="8">
        <v>-1E-4</v>
      </c>
    </row>
    <row r="153" spans="1:8" ht="13">
      <c r="A153" s="12" t="s">
        <v>22</v>
      </c>
      <c r="B153" s="8" t="s">
        <v>280</v>
      </c>
      <c r="C153" s="8">
        <v>2014</v>
      </c>
      <c r="D153" s="26" t="s">
        <v>5</v>
      </c>
      <c r="E153" s="8">
        <v>25</v>
      </c>
      <c r="F153" s="8">
        <v>0.94127797908556499</v>
      </c>
      <c r="G153" s="8">
        <v>5.8722020914435E-2</v>
      </c>
      <c r="H153" s="8">
        <f t="shared" ref="H153:H162" si="16">G153*-1</f>
        <v>-5.8722020914435E-2</v>
      </c>
    </row>
    <row r="154" spans="1:8" ht="13">
      <c r="A154" s="12" t="s">
        <v>23</v>
      </c>
      <c r="B154" s="8" t="s">
        <v>281</v>
      </c>
      <c r="C154" s="8">
        <v>2014</v>
      </c>
      <c r="D154" s="26" t="s">
        <v>5</v>
      </c>
      <c r="E154" s="8">
        <v>25</v>
      </c>
      <c r="F154" s="8">
        <v>0.44863219431604995</v>
      </c>
      <c r="G154" s="8">
        <v>0.55136780568395005</v>
      </c>
      <c r="H154" s="8">
        <f t="shared" si="16"/>
        <v>-0.55136780568395005</v>
      </c>
    </row>
    <row r="155" spans="1:8" ht="13">
      <c r="A155" s="12" t="s">
        <v>24</v>
      </c>
      <c r="B155" s="8" t="s">
        <v>282</v>
      </c>
      <c r="C155" s="8">
        <v>2014</v>
      </c>
      <c r="D155" s="26" t="s">
        <v>5</v>
      </c>
      <c r="E155" s="8">
        <v>25</v>
      </c>
      <c r="F155" s="8">
        <v>0.74188381900312605</v>
      </c>
      <c r="G155" s="8">
        <v>0.258116180996874</v>
      </c>
      <c r="H155" s="8">
        <f t="shared" si="16"/>
        <v>-0.258116180996874</v>
      </c>
    </row>
    <row r="156" spans="1:8" ht="13">
      <c r="A156" s="12" t="s">
        <v>25</v>
      </c>
      <c r="B156" s="8" t="s">
        <v>283</v>
      </c>
      <c r="C156" s="8">
        <v>2014</v>
      </c>
      <c r="D156" s="26" t="s">
        <v>5</v>
      </c>
      <c r="E156" s="8">
        <v>25</v>
      </c>
      <c r="F156" s="8">
        <v>0.95058849107134025</v>
      </c>
      <c r="G156" s="8">
        <v>4.9411508928659698E-2</v>
      </c>
      <c r="H156" s="8">
        <f t="shared" si="16"/>
        <v>-4.9411508928659698E-2</v>
      </c>
    </row>
    <row r="157" spans="1:8" ht="13">
      <c r="A157" s="12" t="s">
        <v>26</v>
      </c>
      <c r="B157" s="8" t="s">
        <v>284</v>
      </c>
      <c r="C157" s="8">
        <v>2014</v>
      </c>
      <c r="D157" s="26" t="s">
        <v>5</v>
      </c>
      <c r="E157" s="8">
        <v>25</v>
      </c>
      <c r="F157" s="8">
        <v>-1.8273118323000199</v>
      </c>
      <c r="G157" s="8">
        <v>2.8273118323000199</v>
      </c>
      <c r="H157" s="8">
        <f t="shared" si="16"/>
        <v>-2.8273118323000199</v>
      </c>
    </row>
    <row r="158" spans="1:8" ht="13">
      <c r="A158" s="12" t="s">
        <v>27</v>
      </c>
      <c r="B158" s="8" t="s">
        <v>285</v>
      </c>
      <c r="C158" s="8">
        <v>2014</v>
      </c>
      <c r="D158" s="26" t="s">
        <v>5</v>
      </c>
      <c r="E158" s="8">
        <v>25</v>
      </c>
      <c r="F158" s="8">
        <v>0.92684323052978301</v>
      </c>
      <c r="G158" s="8">
        <v>7.3156769470217001E-2</v>
      </c>
      <c r="H158" s="8">
        <f t="shared" si="16"/>
        <v>-7.3156769470217001E-2</v>
      </c>
    </row>
    <row r="159" spans="1:8" ht="13">
      <c r="A159" s="12" t="s">
        <v>28</v>
      </c>
      <c r="B159" s="8" t="s">
        <v>286</v>
      </c>
      <c r="C159" s="8">
        <v>2014</v>
      </c>
      <c r="D159" s="26" t="s">
        <v>5</v>
      </c>
      <c r="E159" s="8">
        <v>25</v>
      </c>
      <c r="F159" s="8">
        <v>0.56324248777079</v>
      </c>
      <c r="G159" s="8">
        <v>0.43675751222921</v>
      </c>
      <c r="H159" s="8">
        <f t="shared" si="16"/>
        <v>-0.43675751222921</v>
      </c>
    </row>
    <row r="160" spans="1:8" ht="13">
      <c r="A160" s="12" t="s">
        <v>29</v>
      </c>
      <c r="B160" s="8" t="s">
        <v>287</v>
      </c>
      <c r="C160" s="8">
        <v>2014</v>
      </c>
      <c r="D160" s="26" t="s">
        <v>5</v>
      </c>
      <c r="E160" s="8">
        <v>25</v>
      </c>
      <c r="F160" s="8">
        <v>0.82442685903864599</v>
      </c>
      <c r="G160" s="8">
        <v>0.17557314096135401</v>
      </c>
      <c r="H160" s="8">
        <f t="shared" si="16"/>
        <v>-0.17557314096135401</v>
      </c>
    </row>
    <row r="161" spans="1:8" ht="13">
      <c r="A161" s="12" t="s">
        <v>30</v>
      </c>
      <c r="B161" s="8" t="s">
        <v>288</v>
      </c>
      <c r="C161" s="8">
        <v>2014</v>
      </c>
      <c r="D161" s="26" t="s">
        <v>5</v>
      </c>
      <c r="E161" s="8">
        <v>25</v>
      </c>
      <c r="F161" s="8">
        <v>0.83289161015617896</v>
      </c>
      <c r="G161" s="8">
        <v>0.16710838984382101</v>
      </c>
      <c r="H161" s="8">
        <f t="shared" si="16"/>
        <v>-0.16710838984382101</v>
      </c>
    </row>
    <row r="162" spans="1:8" ht="13">
      <c r="A162" s="12" t="s">
        <v>31</v>
      </c>
      <c r="B162" s="8" t="s">
        <v>289</v>
      </c>
      <c r="C162" s="8">
        <v>2014</v>
      </c>
      <c r="D162" s="26" t="s">
        <v>5</v>
      </c>
      <c r="E162" s="8">
        <v>25</v>
      </c>
      <c r="F162" s="8">
        <v>0.82668231532784098</v>
      </c>
      <c r="G162" s="8">
        <v>0.17331768467215899</v>
      </c>
      <c r="H162" s="8">
        <f t="shared" si="16"/>
        <v>-0.17331768467215899</v>
      </c>
    </row>
    <row r="163" spans="1:8" ht="13">
      <c r="A163" s="12" t="s">
        <v>32</v>
      </c>
      <c r="B163" s="8" t="s">
        <v>290</v>
      </c>
      <c r="C163" s="8">
        <v>2014</v>
      </c>
      <c r="D163" s="26" t="s">
        <v>5</v>
      </c>
      <c r="E163" s="8">
        <v>25</v>
      </c>
      <c r="F163" s="8">
        <v>1</v>
      </c>
      <c r="G163" s="8">
        <v>0</v>
      </c>
      <c r="H163" s="8">
        <v>-1E-4</v>
      </c>
    </row>
    <row r="164" spans="1:8" ht="13">
      <c r="A164" s="12" t="s">
        <v>33</v>
      </c>
      <c r="B164" s="8" t="s">
        <v>291</v>
      </c>
      <c r="C164" s="8">
        <v>2014</v>
      </c>
      <c r="D164" s="26" t="s">
        <v>5</v>
      </c>
      <c r="E164" s="8">
        <v>25</v>
      </c>
      <c r="F164" s="8">
        <v>0.49698689012880903</v>
      </c>
      <c r="G164" s="8">
        <v>0.50301310987119097</v>
      </c>
      <c r="H164" s="8">
        <f t="shared" ref="H164:H195" si="17">G164*-1</f>
        <v>-0.50301310987119097</v>
      </c>
    </row>
    <row r="165" spans="1:8" ht="13">
      <c r="A165" s="12" t="s">
        <v>34</v>
      </c>
      <c r="B165" s="8" t="s">
        <v>292</v>
      </c>
      <c r="C165" s="8">
        <v>2014</v>
      </c>
      <c r="D165" s="26" t="s">
        <v>5</v>
      </c>
      <c r="E165" s="8">
        <v>25</v>
      </c>
      <c r="F165" s="8">
        <v>0.90479894250665338</v>
      </c>
      <c r="G165" s="8">
        <v>9.5201057493346605E-2</v>
      </c>
      <c r="H165" s="8">
        <f t="shared" si="17"/>
        <v>-9.5201057493346605E-2</v>
      </c>
    </row>
    <row r="166" spans="1:8" ht="13">
      <c r="A166" s="12" t="s">
        <v>35</v>
      </c>
      <c r="B166" s="8" t="s">
        <v>293</v>
      </c>
      <c r="C166" s="8">
        <v>2014</v>
      </c>
      <c r="D166" s="26" t="s">
        <v>5</v>
      </c>
      <c r="E166" s="8">
        <v>25</v>
      </c>
      <c r="F166" s="8">
        <v>0.87379617324756498</v>
      </c>
      <c r="G166" s="8">
        <v>0.12620382675243499</v>
      </c>
      <c r="H166" s="8">
        <f t="shared" si="17"/>
        <v>-0.12620382675243499</v>
      </c>
    </row>
    <row r="167" spans="1:8" ht="13">
      <c r="A167" s="12" t="s">
        <v>3</v>
      </c>
      <c r="B167" s="8" t="s">
        <v>261</v>
      </c>
      <c r="C167" s="8">
        <v>2015</v>
      </c>
      <c r="D167" s="26" t="s">
        <v>5</v>
      </c>
      <c r="E167" s="8">
        <v>25</v>
      </c>
      <c r="F167" s="8">
        <v>0.47918297653521502</v>
      </c>
      <c r="G167" s="8">
        <v>0.52081702346478498</v>
      </c>
      <c r="H167" s="8">
        <f t="shared" si="17"/>
        <v>-0.52081702346478498</v>
      </c>
    </row>
    <row r="168" spans="1:8" ht="13">
      <c r="A168" s="12" t="s">
        <v>4</v>
      </c>
      <c r="B168" s="8" t="s">
        <v>262</v>
      </c>
      <c r="C168" s="8">
        <v>2015</v>
      </c>
      <c r="D168" s="26" t="s">
        <v>5</v>
      </c>
      <c r="E168" s="8">
        <v>25</v>
      </c>
      <c r="F168" s="8">
        <v>0.84983012032361605</v>
      </c>
      <c r="G168" s="8">
        <v>0.15016987967638401</v>
      </c>
      <c r="H168" s="8">
        <f t="shared" si="17"/>
        <v>-0.15016987967638401</v>
      </c>
    </row>
    <row r="169" spans="1:8" ht="13">
      <c r="A169" s="12" t="s">
        <v>5</v>
      </c>
      <c r="B169" s="8" t="s">
        <v>263</v>
      </c>
      <c r="C169" s="8">
        <v>2015</v>
      </c>
      <c r="D169" s="26" t="s">
        <v>5</v>
      </c>
      <c r="E169" s="8">
        <v>25</v>
      </c>
      <c r="F169" s="8">
        <v>0.73196688063651294</v>
      </c>
      <c r="G169" s="8">
        <v>0.268033119363487</v>
      </c>
      <c r="H169" s="8">
        <f t="shared" si="17"/>
        <v>-0.268033119363487</v>
      </c>
    </row>
    <row r="170" spans="1:8" ht="13">
      <c r="A170" s="12" t="s">
        <v>6</v>
      </c>
      <c r="B170" s="8" t="s">
        <v>264</v>
      </c>
      <c r="C170" s="8">
        <v>2015</v>
      </c>
      <c r="D170" s="26" t="s">
        <v>5</v>
      </c>
      <c r="E170" s="8">
        <v>25</v>
      </c>
      <c r="F170" s="8">
        <v>0.16648838779405595</v>
      </c>
      <c r="G170" s="8">
        <v>0.83351161220594405</v>
      </c>
      <c r="H170" s="8">
        <f t="shared" si="17"/>
        <v>-0.83351161220594405</v>
      </c>
    </row>
    <row r="171" spans="1:8" ht="13">
      <c r="A171" s="12" t="s">
        <v>7</v>
      </c>
      <c r="B171" s="8" t="s">
        <v>265</v>
      </c>
      <c r="C171" s="8">
        <v>2015</v>
      </c>
      <c r="D171" s="26" t="s">
        <v>5</v>
      </c>
      <c r="E171" s="8">
        <v>25</v>
      </c>
      <c r="F171" s="8">
        <v>-0.19978360266657003</v>
      </c>
      <c r="G171" s="8">
        <v>1.19978360266657</v>
      </c>
      <c r="H171" s="8">
        <f t="shared" si="17"/>
        <v>-1.19978360266657</v>
      </c>
    </row>
    <row r="172" spans="1:8" ht="13">
      <c r="A172" s="12" t="s">
        <v>8</v>
      </c>
      <c r="B172" s="8" t="s">
        <v>266</v>
      </c>
      <c r="C172" s="8">
        <v>2015</v>
      </c>
      <c r="D172" s="26" t="s">
        <v>5</v>
      </c>
      <c r="E172" s="8">
        <v>25</v>
      </c>
      <c r="F172" s="8">
        <v>0.63340127629679299</v>
      </c>
      <c r="G172" s="8">
        <v>0.36659872370320701</v>
      </c>
      <c r="H172" s="8">
        <f t="shared" si="17"/>
        <v>-0.36659872370320701</v>
      </c>
    </row>
    <row r="173" spans="1:8" ht="13">
      <c r="A173" s="12" t="s">
        <v>9</v>
      </c>
      <c r="B173" s="8" t="s">
        <v>267</v>
      </c>
      <c r="C173" s="8">
        <v>2015</v>
      </c>
      <c r="D173" s="26" t="s">
        <v>5</v>
      </c>
      <c r="E173" s="8">
        <v>25</v>
      </c>
      <c r="F173" s="8">
        <v>0.44575001108500001</v>
      </c>
      <c r="G173" s="8">
        <v>0.55424998891499999</v>
      </c>
      <c r="H173" s="8">
        <f t="shared" si="17"/>
        <v>-0.55424998891499999</v>
      </c>
    </row>
    <row r="174" spans="1:8" ht="13">
      <c r="A174" s="12" t="s">
        <v>10</v>
      </c>
      <c r="B174" s="8" t="s">
        <v>268</v>
      </c>
      <c r="C174" s="8">
        <v>2015</v>
      </c>
      <c r="D174" s="26" t="s">
        <v>5</v>
      </c>
      <c r="E174" s="8">
        <v>25</v>
      </c>
      <c r="F174" s="8">
        <v>0.77391843994680298</v>
      </c>
      <c r="G174" s="8">
        <v>0.22608156005319699</v>
      </c>
      <c r="H174" s="8">
        <f t="shared" si="17"/>
        <v>-0.22608156005319699</v>
      </c>
    </row>
    <row r="175" spans="1:8" ht="13">
      <c r="A175" s="12" t="s">
        <v>11</v>
      </c>
      <c r="B175" s="8" t="s">
        <v>269</v>
      </c>
      <c r="C175" s="8">
        <v>2015</v>
      </c>
      <c r="D175" s="26" t="s">
        <v>5</v>
      </c>
      <c r="E175" s="8">
        <v>25</v>
      </c>
      <c r="F175" s="8">
        <v>0.94469762180417927</v>
      </c>
      <c r="G175" s="8">
        <v>5.5302378195820699E-2</v>
      </c>
      <c r="H175" s="8">
        <f t="shared" si="17"/>
        <v>-5.5302378195820699E-2</v>
      </c>
    </row>
    <row r="176" spans="1:8" ht="13">
      <c r="A176" s="12" t="s">
        <v>12</v>
      </c>
      <c r="B176" s="8" t="s">
        <v>270</v>
      </c>
      <c r="C176" s="8">
        <v>2015</v>
      </c>
      <c r="D176" s="26" t="s">
        <v>5</v>
      </c>
      <c r="E176" s="8">
        <v>25</v>
      </c>
      <c r="F176" s="8">
        <v>-0.10390701393814994</v>
      </c>
      <c r="G176" s="8">
        <v>1.1039070139381499</v>
      </c>
      <c r="H176" s="8">
        <f t="shared" si="17"/>
        <v>-1.1039070139381499</v>
      </c>
    </row>
    <row r="177" spans="1:8" ht="13">
      <c r="A177" s="12" t="s">
        <v>13</v>
      </c>
      <c r="B177" s="8" t="s">
        <v>271</v>
      </c>
      <c r="C177" s="8">
        <v>2015</v>
      </c>
      <c r="D177" s="26" t="s">
        <v>5</v>
      </c>
      <c r="E177" s="8">
        <v>25</v>
      </c>
      <c r="F177" s="8">
        <v>0.94386989040596103</v>
      </c>
      <c r="G177" s="8">
        <v>5.6130109594039003E-2</v>
      </c>
      <c r="H177" s="8">
        <f t="shared" si="17"/>
        <v>-5.6130109594039003E-2</v>
      </c>
    </row>
    <row r="178" spans="1:8" ht="13">
      <c r="A178" s="12" t="s">
        <v>14</v>
      </c>
      <c r="B178" s="8" t="s">
        <v>272</v>
      </c>
      <c r="C178" s="8">
        <v>2015</v>
      </c>
      <c r="D178" s="26" t="s">
        <v>5</v>
      </c>
      <c r="E178" s="8">
        <v>25</v>
      </c>
      <c r="F178" s="8">
        <v>0.59532042023276499</v>
      </c>
      <c r="G178" s="8">
        <v>0.40467957976723501</v>
      </c>
      <c r="H178" s="8">
        <f t="shared" si="17"/>
        <v>-0.40467957976723501</v>
      </c>
    </row>
    <row r="179" spans="1:8" ht="13">
      <c r="A179" s="12" t="s">
        <v>15</v>
      </c>
      <c r="B179" s="8" t="s">
        <v>273</v>
      </c>
      <c r="C179" s="8">
        <v>2015</v>
      </c>
      <c r="D179" s="26" t="s">
        <v>5</v>
      </c>
      <c r="E179" s="8">
        <v>25</v>
      </c>
      <c r="F179" s="8">
        <v>-1.6282002532019302</v>
      </c>
      <c r="G179" s="8">
        <v>2.6282002532019302</v>
      </c>
      <c r="H179" s="8">
        <f t="shared" si="17"/>
        <v>-2.6282002532019302</v>
      </c>
    </row>
    <row r="180" spans="1:8" ht="13">
      <c r="A180" s="12" t="s">
        <v>16</v>
      </c>
      <c r="B180" s="8" t="s">
        <v>274</v>
      </c>
      <c r="C180" s="8">
        <v>2015</v>
      </c>
      <c r="D180" s="26" t="s">
        <v>5</v>
      </c>
      <c r="E180" s="8">
        <v>25</v>
      </c>
      <c r="F180" s="8">
        <v>0.86204494230891904</v>
      </c>
      <c r="G180" s="8">
        <v>0.13795505769108099</v>
      </c>
      <c r="H180" s="8">
        <f t="shared" si="17"/>
        <v>-0.13795505769108099</v>
      </c>
    </row>
    <row r="181" spans="1:8" ht="13">
      <c r="A181" s="12" t="s">
        <v>17</v>
      </c>
      <c r="B181" s="8" t="s">
        <v>275</v>
      </c>
      <c r="C181" s="8">
        <v>2015</v>
      </c>
      <c r="D181" s="26" t="s">
        <v>5</v>
      </c>
      <c r="E181" s="8">
        <v>25</v>
      </c>
      <c r="F181" s="8">
        <v>0.86186655455253902</v>
      </c>
      <c r="G181" s="8">
        <v>0.13813344544746101</v>
      </c>
      <c r="H181" s="8">
        <f t="shared" si="17"/>
        <v>-0.13813344544746101</v>
      </c>
    </row>
    <row r="182" spans="1:8" ht="13">
      <c r="A182" s="12" t="s">
        <v>18</v>
      </c>
      <c r="B182" s="8" t="s">
        <v>276</v>
      </c>
      <c r="C182" s="8">
        <v>2015</v>
      </c>
      <c r="D182" s="26" t="s">
        <v>5</v>
      </c>
      <c r="E182" s="8">
        <v>25</v>
      </c>
      <c r="F182" s="8">
        <v>0.86629088733500004</v>
      </c>
      <c r="G182" s="8">
        <v>0.13370911266499999</v>
      </c>
      <c r="H182" s="8">
        <f t="shared" si="17"/>
        <v>-0.13370911266499999</v>
      </c>
    </row>
    <row r="183" spans="1:8" ht="13">
      <c r="A183" s="12" t="s">
        <v>19</v>
      </c>
      <c r="B183" s="8" t="s">
        <v>277</v>
      </c>
      <c r="C183" s="8">
        <v>2015</v>
      </c>
      <c r="D183" s="26" t="s">
        <v>5</v>
      </c>
      <c r="E183" s="8">
        <v>25</v>
      </c>
      <c r="F183" s="8">
        <v>0.827761860103016</v>
      </c>
      <c r="G183" s="8">
        <v>0.172238139896984</v>
      </c>
      <c r="H183" s="8">
        <f t="shared" si="17"/>
        <v>-0.172238139896984</v>
      </c>
    </row>
    <row r="184" spans="1:8" ht="13">
      <c r="A184" s="12" t="s">
        <v>20</v>
      </c>
      <c r="B184" s="8" t="s">
        <v>278</v>
      </c>
      <c r="C184" s="8">
        <v>2015</v>
      </c>
      <c r="D184" s="26" t="s">
        <v>5</v>
      </c>
      <c r="E184" s="8">
        <v>25</v>
      </c>
      <c r="F184" s="8">
        <v>0.74100041180934495</v>
      </c>
      <c r="G184" s="8">
        <v>0.25899958819065499</v>
      </c>
      <c r="H184" s="8">
        <f t="shared" si="17"/>
        <v>-0.25899958819065499</v>
      </c>
    </row>
    <row r="185" spans="1:8" ht="13">
      <c r="A185" s="12" t="s">
        <v>21</v>
      </c>
      <c r="B185" s="8" t="s">
        <v>279</v>
      </c>
      <c r="C185" s="8">
        <v>2015</v>
      </c>
      <c r="D185" s="26" t="s">
        <v>5</v>
      </c>
      <c r="E185" s="8">
        <v>25</v>
      </c>
      <c r="F185" s="8">
        <v>0.24716557840268605</v>
      </c>
      <c r="G185" s="8">
        <v>0.75283442159731395</v>
      </c>
      <c r="H185" s="8">
        <f t="shared" si="17"/>
        <v>-0.75283442159731395</v>
      </c>
    </row>
    <row r="186" spans="1:8" ht="13">
      <c r="A186" s="12" t="s">
        <v>22</v>
      </c>
      <c r="B186" s="8" t="s">
        <v>280</v>
      </c>
      <c r="C186" s="8">
        <v>2015</v>
      </c>
      <c r="D186" s="26" t="s">
        <v>5</v>
      </c>
      <c r="E186" s="8">
        <v>25</v>
      </c>
      <c r="F186" s="8">
        <v>0.9039463636494619</v>
      </c>
      <c r="G186" s="8">
        <v>9.6053636350538096E-2</v>
      </c>
      <c r="H186" s="8">
        <f t="shared" si="17"/>
        <v>-9.6053636350538096E-2</v>
      </c>
    </row>
    <row r="187" spans="1:8" ht="13">
      <c r="A187" s="12" t="s">
        <v>23</v>
      </c>
      <c r="B187" s="8" t="s">
        <v>281</v>
      </c>
      <c r="C187" s="8">
        <v>2015</v>
      </c>
      <c r="D187" s="26" t="s">
        <v>5</v>
      </c>
      <c r="E187" s="8">
        <v>25</v>
      </c>
      <c r="F187" s="8">
        <v>-0.39330378202359007</v>
      </c>
      <c r="G187" s="8">
        <v>1.3933037820235901</v>
      </c>
      <c r="H187" s="8">
        <f t="shared" si="17"/>
        <v>-1.3933037820235901</v>
      </c>
    </row>
    <row r="188" spans="1:8" ht="13">
      <c r="A188" s="12" t="s">
        <v>24</v>
      </c>
      <c r="B188" s="8" t="s">
        <v>282</v>
      </c>
      <c r="C188" s="8">
        <v>2015</v>
      </c>
      <c r="D188" s="26" t="s">
        <v>5</v>
      </c>
      <c r="E188" s="8">
        <v>25</v>
      </c>
      <c r="F188" s="8">
        <v>-6.7817231765110009E-2</v>
      </c>
      <c r="G188" s="8">
        <v>1.06781723176511</v>
      </c>
      <c r="H188" s="8">
        <f t="shared" si="17"/>
        <v>-1.06781723176511</v>
      </c>
    </row>
    <row r="189" spans="1:8" ht="13">
      <c r="A189" s="12" t="s">
        <v>25</v>
      </c>
      <c r="B189" s="8" t="s">
        <v>283</v>
      </c>
      <c r="C189" s="8">
        <v>2015</v>
      </c>
      <c r="D189" s="26" t="s">
        <v>5</v>
      </c>
      <c r="E189" s="8">
        <v>25</v>
      </c>
      <c r="F189" s="8">
        <v>0.80672182825688199</v>
      </c>
      <c r="G189" s="8">
        <v>0.19327817174311801</v>
      </c>
      <c r="H189" s="8">
        <f t="shared" si="17"/>
        <v>-0.19327817174311801</v>
      </c>
    </row>
    <row r="190" spans="1:8" ht="13">
      <c r="A190" s="12" t="s">
        <v>26</v>
      </c>
      <c r="B190" s="8" t="s">
        <v>284</v>
      </c>
      <c r="C190" s="8">
        <v>2015</v>
      </c>
      <c r="D190" s="26" t="s">
        <v>5</v>
      </c>
      <c r="E190" s="8">
        <v>25</v>
      </c>
      <c r="F190" s="8">
        <v>-0.90179772348255005</v>
      </c>
      <c r="G190" s="8">
        <v>1.9017977234825501</v>
      </c>
      <c r="H190" s="8">
        <f t="shared" si="17"/>
        <v>-1.9017977234825501</v>
      </c>
    </row>
    <row r="191" spans="1:8" ht="13">
      <c r="A191" s="12" t="s">
        <v>27</v>
      </c>
      <c r="B191" s="8" t="s">
        <v>285</v>
      </c>
      <c r="C191" s="8">
        <v>2015</v>
      </c>
      <c r="D191" s="26" t="s">
        <v>5</v>
      </c>
      <c r="E191" s="8">
        <v>25</v>
      </c>
      <c r="F191" s="8">
        <v>0.92748996733060485</v>
      </c>
      <c r="G191" s="8">
        <v>7.2510032669395194E-2</v>
      </c>
      <c r="H191" s="8">
        <f t="shared" si="17"/>
        <v>-7.2510032669395194E-2</v>
      </c>
    </row>
    <row r="192" spans="1:8" ht="13">
      <c r="A192" s="12" t="s">
        <v>28</v>
      </c>
      <c r="B192" s="8" t="s">
        <v>286</v>
      </c>
      <c r="C192" s="8">
        <v>2015</v>
      </c>
      <c r="D192" s="26" t="s">
        <v>5</v>
      </c>
      <c r="E192" s="8">
        <v>25</v>
      </c>
      <c r="F192" s="8">
        <v>0.70157073271016901</v>
      </c>
      <c r="G192" s="8">
        <v>0.29842926728983099</v>
      </c>
      <c r="H192" s="8">
        <f t="shared" si="17"/>
        <v>-0.29842926728983099</v>
      </c>
    </row>
    <row r="193" spans="1:8" ht="13">
      <c r="A193" s="12" t="s">
        <v>29</v>
      </c>
      <c r="B193" s="8" t="s">
        <v>287</v>
      </c>
      <c r="C193" s="8">
        <v>2015</v>
      </c>
      <c r="D193" s="26" t="s">
        <v>5</v>
      </c>
      <c r="E193" s="8">
        <v>25</v>
      </c>
      <c r="F193" s="8">
        <v>0.93066999820435292</v>
      </c>
      <c r="G193" s="8">
        <v>6.9330001795647106E-2</v>
      </c>
      <c r="H193" s="8">
        <f t="shared" si="17"/>
        <v>-6.9330001795647106E-2</v>
      </c>
    </row>
    <row r="194" spans="1:8" ht="13">
      <c r="A194" s="12" t="s">
        <v>30</v>
      </c>
      <c r="B194" s="8" t="s">
        <v>288</v>
      </c>
      <c r="C194" s="8">
        <v>2015</v>
      </c>
      <c r="D194" s="26" t="s">
        <v>5</v>
      </c>
      <c r="E194" s="8">
        <v>25</v>
      </c>
      <c r="F194" s="8">
        <v>0.87635336395098795</v>
      </c>
      <c r="G194" s="8">
        <v>0.12364663604901199</v>
      </c>
      <c r="H194" s="8">
        <f t="shared" si="17"/>
        <v>-0.12364663604901199</v>
      </c>
    </row>
    <row r="195" spans="1:8" ht="13">
      <c r="A195" s="12" t="s">
        <v>31</v>
      </c>
      <c r="B195" s="8" t="s">
        <v>289</v>
      </c>
      <c r="C195" s="8">
        <v>2015</v>
      </c>
      <c r="D195" s="26" t="s">
        <v>5</v>
      </c>
      <c r="E195" s="8">
        <v>25</v>
      </c>
      <c r="F195" s="8">
        <v>0.59939554510677406</v>
      </c>
      <c r="G195" s="8">
        <v>0.40060445489322599</v>
      </c>
      <c r="H195" s="8">
        <f t="shared" si="17"/>
        <v>-0.40060445489322599</v>
      </c>
    </row>
    <row r="196" spans="1:8" ht="13">
      <c r="A196" s="12" t="s">
        <v>32</v>
      </c>
      <c r="B196" s="8" t="s">
        <v>290</v>
      </c>
      <c r="C196" s="8">
        <v>2015</v>
      </c>
      <c r="D196" s="26" t="s">
        <v>5</v>
      </c>
      <c r="E196" s="8">
        <v>25</v>
      </c>
      <c r="F196" s="8">
        <v>1</v>
      </c>
      <c r="G196" s="8">
        <v>0</v>
      </c>
      <c r="H196" s="8">
        <v>-1E-4</v>
      </c>
    </row>
    <row r="197" spans="1:8" ht="13">
      <c r="A197" s="12" t="s">
        <v>33</v>
      </c>
      <c r="B197" s="8" t="s">
        <v>291</v>
      </c>
      <c r="C197" s="8">
        <v>2015</v>
      </c>
      <c r="D197" s="26" t="s">
        <v>5</v>
      </c>
      <c r="E197" s="8">
        <v>25</v>
      </c>
      <c r="F197" s="8">
        <v>-0.10420169372405996</v>
      </c>
      <c r="G197" s="8">
        <v>1.10420169372406</v>
      </c>
      <c r="H197" s="8">
        <f t="shared" ref="H197:H209" si="18">G197*-1</f>
        <v>-1.10420169372406</v>
      </c>
    </row>
    <row r="198" spans="1:8" ht="13">
      <c r="A198" s="12" t="s">
        <v>34</v>
      </c>
      <c r="B198" s="8" t="s">
        <v>292</v>
      </c>
      <c r="C198" s="8">
        <v>2015</v>
      </c>
      <c r="D198" s="26" t="s">
        <v>5</v>
      </c>
      <c r="E198" s="8">
        <v>25</v>
      </c>
      <c r="F198" s="8">
        <v>0.67117655845870106</v>
      </c>
      <c r="G198" s="8">
        <v>0.328823441541299</v>
      </c>
      <c r="H198" s="8">
        <f t="shared" si="18"/>
        <v>-0.328823441541299</v>
      </c>
    </row>
    <row r="199" spans="1:8" ht="13">
      <c r="A199" s="12" t="s">
        <v>35</v>
      </c>
      <c r="B199" s="8" t="s">
        <v>293</v>
      </c>
      <c r="C199" s="8">
        <v>2015</v>
      </c>
      <c r="D199" s="26" t="s">
        <v>5</v>
      </c>
      <c r="E199" s="8">
        <v>25</v>
      </c>
      <c r="F199" s="8">
        <v>0.50053099798277001</v>
      </c>
      <c r="G199" s="8">
        <v>0.49946900201722999</v>
      </c>
      <c r="H199" s="8">
        <f t="shared" si="18"/>
        <v>-0.49946900201722999</v>
      </c>
    </row>
    <row r="200" spans="1:8" ht="13">
      <c r="A200" s="12" t="s">
        <v>3</v>
      </c>
      <c r="B200" s="8" t="s">
        <v>261</v>
      </c>
      <c r="C200" s="8">
        <v>2018</v>
      </c>
      <c r="D200" s="26" t="s">
        <v>5</v>
      </c>
      <c r="E200" s="8">
        <v>25</v>
      </c>
      <c r="F200" s="8">
        <v>0.56753408822784901</v>
      </c>
      <c r="G200" s="8">
        <v>0.43246591177215099</v>
      </c>
      <c r="H200" s="8">
        <f t="shared" si="18"/>
        <v>-0.43246591177215099</v>
      </c>
    </row>
    <row r="201" spans="1:8" ht="13">
      <c r="A201" s="12" t="s">
        <v>4</v>
      </c>
      <c r="B201" s="8" t="s">
        <v>262</v>
      </c>
      <c r="C201" s="8">
        <v>2018</v>
      </c>
      <c r="D201" s="26" t="s">
        <v>5</v>
      </c>
      <c r="E201" s="8">
        <v>25</v>
      </c>
      <c r="F201" s="8">
        <v>0.92835619009681936</v>
      </c>
      <c r="G201" s="8">
        <v>7.1643809903180602E-2</v>
      </c>
      <c r="H201" s="8">
        <f t="shared" si="18"/>
        <v>-7.1643809903180602E-2</v>
      </c>
    </row>
    <row r="202" spans="1:8" ht="13">
      <c r="A202" s="12" t="s">
        <v>5</v>
      </c>
      <c r="B202" s="8" t="s">
        <v>263</v>
      </c>
      <c r="C202" s="8">
        <v>2018</v>
      </c>
      <c r="D202" s="26" t="s">
        <v>5</v>
      </c>
      <c r="E202" s="8">
        <v>25</v>
      </c>
      <c r="F202" s="8">
        <v>0.43201858889562295</v>
      </c>
      <c r="G202" s="8">
        <v>0.56798141110437705</v>
      </c>
      <c r="H202" s="8">
        <f t="shared" si="18"/>
        <v>-0.56798141110437705</v>
      </c>
    </row>
    <row r="203" spans="1:8" ht="13">
      <c r="A203" s="12" t="s">
        <v>6</v>
      </c>
      <c r="B203" s="8" t="s">
        <v>264</v>
      </c>
      <c r="C203" s="8">
        <v>2018</v>
      </c>
      <c r="D203" s="26" t="s">
        <v>5</v>
      </c>
      <c r="E203" s="8">
        <v>25</v>
      </c>
      <c r="F203" s="8">
        <v>-0.55582696092541006</v>
      </c>
      <c r="G203" s="8">
        <v>1.5558269609254101</v>
      </c>
      <c r="H203" s="8">
        <f t="shared" si="18"/>
        <v>-1.5558269609254101</v>
      </c>
    </row>
    <row r="204" spans="1:8" ht="13">
      <c r="A204" s="12" t="s">
        <v>7</v>
      </c>
      <c r="B204" s="8" t="s">
        <v>265</v>
      </c>
      <c r="C204" s="8">
        <v>2018</v>
      </c>
      <c r="D204" s="26" t="s">
        <v>5</v>
      </c>
      <c r="E204" s="8">
        <v>25</v>
      </c>
      <c r="F204" s="8">
        <v>-1.2743272901700502</v>
      </c>
      <c r="G204" s="8">
        <v>2.2743272901700502</v>
      </c>
      <c r="H204" s="8">
        <f t="shared" si="18"/>
        <v>-2.2743272901700502</v>
      </c>
    </row>
    <row r="205" spans="1:8" ht="13">
      <c r="A205" s="12" t="s">
        <v>8</v>
      </c>
      <c r="B205" s="8" t="s">
        <v>266</v>
      </c>
      <c r="C205" s="8">
        <v>2018</v>
      </c>
      <c r="D205" s="26" t="s">
        <v>5</v>
      </c>
      <c r="E205" s="8">
        <v>25</v>
      </c>
      <c r="F205" s="8">
        <v>-0.50063042441979011</v>
      </c>
      <c r="G205" s="8">
        <v>1.5006304244197901</v>
      </c>
      <c r="H205" s="8">
        <f t="shared" si="18"/>
        <v>-1.5006304244197901</v>
      </c>
    </row>
    <row r="206" spans="1:8" ht="13">
      <c r="A206" s="12" t="s">
        <v>9</v>
      </c>
      <c r="B206" s="8" t="s">
        <v>267</v>
      </c>
      <c r="C206" s="8">
        <v>2018</v>
      </c>
      <c r="D206" s="26" t="s">
        <v>5</v>
      </c>
      <c r="E206" s="8">
        <v>25</v>
      </c>
      <c r="F206" s="8">
        <v>0.21087207841827205</v>
      </c>
      <c r="G206" s="8">
        <v>0.78912792158172795</v>
      </c>
      <c r="H206" s="8">
        <f t="shared" si="18"/>
        <v>-0.78912792158172795</v>
      </c>
    </row>
    <row r="207" spans="1:8" ht="13">
      <c r="A207" s="12" t="s">
        <v>10</v>
      </c>
      <c r="B207" s="8" t="s">
        <v>268</v>
      </c>
      <c r="C207" s="8">
        <v>2018</v>
      </c>
      <c r="D207" s="26" t="s">
        <v>5</v>
      </c>
      <c r="E207" s="8">
        <v>25</v>
      </c>
      <c r="F207" s="8">
        <v>0.78432274375978306</v>
      </c>
      <c r="G207" s="8">
        <v>0.215677256240217</v>
      </c>
      <c r="H207" s="8">
        <f t="shared" si="18"/>
        <v>-0.215677256240217</v>
      </c>
    </row>
    <row r="208" spans="1:8" ht="13">
      <c r="A208" s="12" t="s">
        <v>11</v>
      </c>
      <c r="B208" s="8" t="s">
        <v>269</v>
      </c>
      <c r="C208" s="8">
        <v>2018</v>
      </c>
      <c r="D208" s="26" t="s">
        <v>5</v>
      </c>
      <c r="E208" s="8">
        <v>25</v>
      </c>
      <c r="F208" s="8">
        <v>0.70493435594144205</v>
      </c>
      <c r="G208" s="8">
        <v>0.29506564405855801</v>
      </c>
      <c r="H208" s="8">
        <f t="shared" si="18"/>
        <v>-0.29506564405855801</v>
      </c>
    </row>
    <row r="209" spans="1:8" ht="13">
      <c r="A209" s="12" t="s">
        <v>12</v>
      </c>
      <c r="B209" s="8" t="s">
        <v>270</v>
      </c>
      <c r="C209" s="8">
        <v>2018</v>
      </c>
      <c r="D209" s="26" t="s">
        <v>5</v>
      </c>
      <c r="E209" s="8">
        <v>25</v>
      </c>
      <c r="F209" s="8">
        <v>0.55759039396022403</v>
      </c>
      <c r="G209" s="8">
        <v>0.44240960603977603</v>
      </c>
      <c r="H209" s="8">
        <f t="shared" si="18"/>
        <v>-0.44240960603977603</v>
      </c>
    </row>
    <row r="210" spans="1:8" ht="13">
      <c r="A210" s="12" t="s">
        <v>13</v>
      </c>
      <c r="B210" s="8" t="s">
        <v>271</v>
      </c>
      <c r="C210" s="8">
        <v>2018</v>
      </c>
      <c r="D210" s="26" t="s">
        <v>5</v>
      </c>
      <c r="E210" s="8">
        <v>25</v>
      </c>
      <c r="F210" s="8">
        <v>1</v>
      </c>
      <c r="G210" s="8">
        <v>0</v>
      </c>
      <c r="H210" s="8">
        <v>-1E-4</v>
      </c>
    </row>
    <row r="211" spans="1:8" ht="13">
      <c r="A211" s="12" t="s">
        <v>14</v>
      </c>
      <c r="B211" s="8" t="s">
        <v>272</v>
      </c>
      <c r="C211" s="8">
        <v>2018</v>
      </c>
      <c r="D211" s="26" t="s">
        <v>5</v>
      </c>
      <c r="E211" s="8">
        <v>25</v>
      </c>
      <c r="F211" s="8">
        <v>0.59131662254248507</v>
      </c>
      <c r="G211" s="8">
        <v>0.40868337745751498</v>
      </c>
      <c r="H211" s="8">
        <f t="shared" ref="H211:H238" si="19">G211*-1</f>
        <v>-0.40868337745751498</v>
      </c>
    </row>
    <row r="212" spans="1:8" ht="13">
      <c r="A212" s="12" t="s">
        <v>15</v>
      </c>
      <c r="B212" s="8" t="s">
        <v>273</v>
      </c>
      <c r="C212" s="8">
        <v>2018</v>
      </c>
      <c r="D212" s="26" t="s">
        <v>5</v>
      </c>
      <c r="E212" s="8">
        <v>25</v>
      </c>
      <c r="F212" s="8">
        <v>6.3291983184437961E-2</v>
      </c>
      <c r="G212" s="8">
        <v>0.93670801681556204</v>
      </c>
      <c r="H212" s="8">
        <f t="shared" si="19"/>
        <v>-0.93670801681556204</v>
      </c>
    </row>
    <row r="213" spans="1:8" ht="13">
      <c r="A213" s="12" t="s">
        <v>16</v>
      </c>
      <c r="B213" s="8" t="s">
        <v>274</v>
      </c>
      <c r="C213" s="8">
        <v>2018</v>
      </c>
      <c r="D213" s="26" t="s">
        <v>5</v>
      </c>
      <c r="E213" s="8">
        <v>25</v>
      </c>
      <c r="F213" s="8">
        <v>0.76777037665654402</v>
      </c>
      <c r="G213" s="8">
        <v>0.23222962334345601</v>
      </c>
      <c r="H213" s="8">
        <f t="shared" si="19"/>
        <v>-0.23222962334345601</v>
      </c>
    </row>
    <row r="214" spans="1:8" ht="13">
      <c r="A214" s="12" t="s">
        <v>17</v>
      </c>
      <c r="B214" s="8" t="s">
        <v>275</v>
      </c>
      <c r="C214" s="8">
        <v>2018</v>
      </c>
      <c r="D214" s="26" t="s">
        <v>5</v>
      </c>
      <c r="E214" s="8">
        <v>25</v>
      </c>
      <c r="F214" s="8">
        <v>0.75725182853094497</v>
      </c>
      <c r="G214" s="8">
        <v>0.242748171469055</v>
      </c>
      <c r="H214" s="8">
        <f t="shared" si="19"/>
        <v>-0.242748171469055</v>
      </c>
    </row>
    <row r="215" spans="1:8" ht="13">
      <c r="A215" s="12" t="s">
        <v>18</v>
      </c>
      <c r="B215" s="8" t="s">
        <v>276</v>
      </c>
      <c r="C215" s="8">
        <v>2018</v>
      </c>
      <c r="D215" s="26" t="s">
        <v>5</v>
      </c>
      <c r="E215" s="8">
        <v>25</v>
      </c>
      <c r="F215" s="8">
        <v>0.88860660107901501</v>
      </c>
      <c r="G215" s="8">
        <v>0.111393398920985</v>
      </c>
      <c r="H215" s="8">
        <f t="shared" si="19"/>
        <v>-0.111393398920985</v>
      </c>
    </row>
    <row r="216" spans="1:8" ht="13">
      <c r="A216" s="12" t="s">
        <v>19</v>
      </c>
      <c r="B216" s="8" t="s">
        <v>277</v>
      </c>
      <c r="C216" s="8">
        <v>2018</v>
      </c>
      <c r="D216" s="26" t="s">
        <v>5</v>
      </c>
      <c r="E216" s="8">
        <v>25</v>
      </c>
      <c r="F216" s="8">
        <v>0.70572668483033696</v>
      </c>
      <c r="G216" s="8">
        <v>0.29427331516966299</v>
      </c>
      <c r="H216" s="8">
        <f t="shared" si="19"/>
        <v>-0.29427331516966299</v>
      </c>
    </row>
    <row r="217" spans="1:8" ht="13">
      <c r="A217" s="12" t="s">
        <v>20</v>
      </c>
      <c r="B217" s="8" t="s">
        <v>278</v>
      </c>
      <c r="C217" s="8">
        <v>2018</v>
      </c>
      <c r="D217" s="26" t="s">
        <v>5</v>
      </c>
      <c r="E217" s="8">
        <v>25</v>
      </c>
      <c r="F217" s="8">
        <v>0.60010537223441607</v>
      </c>
      <c r="G217" s="8">
        <v>0.39989462776558399</v>
      </c>
      <c r="H217" s="8">
        <f t="shared" si="19"/>
        <v>-0.39989462776558399</v>
      </c>
    </row>
    <row r="218" spans="1:8" ht="13">
      <c r="A218" s="12" t="s">
        <v>21</v>
      </c>
      <c r="B218" s="8" t="s">
        <v>279</v>
      </c>
      <c r="C218" s="8">
        <v>2018</v>
      </c>
      <c r="D218" s="26" t="s">
        <v>5</v>
      </c>
      <c r="E218" s="8">
        <v>25</v>
      </c>
      <c r="F218" s="8">
        <v>0.76045283995135604</v>
      </c>
      <c r="G218" s="8">
        <v>0.23954716004864399</v>
      </c>
      <c r="H218" s="8">
        <f t="shared" si="19"/>
        <v>-0.23954716004864399</v>
      </c>
    </row>
    <row r="219" spans="1:8" ht="13">
      <c r="A219" s="12" t="s">
        <v>22</v>
      </c>
      <c r="B219" s="8" t="s">
        <v>280</v>
      </c>
      <c r="C219" s="8">
        <v>2018</v>
      </c>
      <c r="D219" s="26" t="s">
        <v>5</v>
      </c>
      <c r="E219" s="8">
        <v>25</v>
      </c>
      <c r="F219" s="8">
        <v>0.94500305049746569</v>
      </c>
      <c r="G219" s="8">
        <v>5.4996949502534302E-2</v>
      </c>
      <c r="H219" s="8">
        <f t="shared" si="19"/>
        <v>-5.4996949502534302E-2</v>
      </c>
    </row>
    <row r="220" spans="1:8" ht="13">
      <c r="A220" s="12" t="s">
        <v>23</v>
      </c>
      <c r="B220" s="8" t="s">
        <v>281</v>
      </c>
      <c r="C220" s="8">
        <v>2018</v>
      </c>
      <c r="D220" s="26" t="s">
        <v>5</v>
      </c>
      <c r="E220" s="8">
        <v>25</v>
      </c>
      <c r="F220" s="8">
        <v>4.808349918647703E-2</v>
      </c>
      <c r="G220" s="8">
        <v>0.95191650081352297</v>
      </c>
      <c r="H220" s="8">
        <f t="shared" si="19"/>
        <v>-0.95191650081352297</v>
      </c>
    </row>
    <row r="221" spans="1:8" ht="13">
      <c r="A221" s="12" t="s">
        <v>24</v>
      </c>
      <c r="B221" s="8" t="s">
        <v>282</v>
      </c>
      <c r="C221" s="8">
        <v>2018</v>
      </c>
      <c r="D221" s="26" t="s">
        <v>5</v>
      </c>
      <c r="E221" s="8">
        <v>25</v>
      </c>
      <c r="F221" s="8">
        <v>0.30542896784120699</v>
      </c>
      <c r="G221" s="8">
        <v>0.69457103215879301</v>
      </c>
      <c r="H221" s="8">
        <f t="shared" si="19"/>
        <v>-0.69457103215879301</v>
      </c>
    </row>
    <row r="222" spans="1:8" ht="13">
      <c r="A222" s="12" t="s">
        <v>25</v>
      </c>
      <c r="B222" s="8" t="s">
        <v>283</v>
      </c>
      <c r="C222" s="8">
        <v>2018</v>
      </c>
      <c r="D222" s="26" t="s">
        <v>5</v>
      </c>
      <c r="E222" s="8">
        <v>25</v>
      </c>
      <c r="F222" s="8">
        <v>0.86350843381387499</v>
      </c>
      <c r="G222" s="8">
        <v>0.13649156618612501</v>
      </c>
      <c r="H222" s="8">
        <f t="shared" si="19"/>
        <v>-0.13649156618612501</v>
      </c>
    </row>
    <row r="223" spans="1:8" ht="13">
      <c r="A223" s="12" t="s">
        <v>26</v>
      </c>
      <c r="B223" s="8" t="s">
        <v>284</v>
      </c>
      <c r="C223" s="8">
        <v>2018</v>
      </c>
      <c r="D223" s="26" t="s">
        <v>5</v>
      </c>
      <c r="E223" s="8">
        <v>25</v>
      </c>
      <c r="F223" s="8">
        <v>-0.58031943118225993</v>
      </c>
      <c r="G223" s="8">
        <v>1.5803194311822599</v>
      </c>
      <c r="H223" s="8">
        <f t="shared" si="19"/>
        <v>-1.5803194311822599</v>
      </c>
    </row>
    <row r="224" spans="1:8" ht="13">
      <c r="A224" s="12" t="s">
        <v>27</v>
      </c>
      <c r="B224" s="8" t="s">
        <v>285</v>
      </c>
      <c r="C224" s="8">
        <v>2018</v>
      </c>
      <c r="D224" s="26" t="s">
        <v>5</v>
      </c>
      <c r="E224" s="8">
        <v>25</v>
      </c>
      <c r="F224" s="8">
        <v>0.575244844799776</v>
      </c>
      <c r="G224" s="8">
        <v>0.424755155200224</v>
      </c>
      <c r="H224" s="8">
        <f t="shared" si="19"/>
        <v>-0.424755155200224</v>
      </c>
    </row>
    <row r="225" spans="1:8" ht="13">
      <c r="A225" s="12" t="s">
        <v>28</v>
      </c>
      <c r="B225" s="8" t="s">
        <v>286</v>
      </c>
      <c r="C225" s="8">
        <v>2018</v>
      </c>
      <c r="D225" s="26" t="s">
        <v>5</v>
      </c>
      <c r="E225" s="8">
        <v>25</v>
      </c>
      <c r="F225" s="8">
        <v>0.51684752674248902</v>
      </c>
      <c r="G225" s="8">
        <v>0.48315247325751098</v>
      </c>
      <c r="H225" s="8">
        <f t="shared" si="19"/>
        <v>-0.48315247325751098</v>
      </c>
    </row>
    <row r="226" spans="1:8" ht="13">
      <c r="A226" s="12" t="s">
        <v>29</v>
      </c>
      <c r="B226" s="8" t="s">
        <v>287</v>
      </c>
      <c r="C226" s="8">
        <v>2018</v>
      </c>
      <c r="D226" s="26" t="s">
        <v>5</v>
      </c>
      <c r="E226" s="8">
        <v>25</v>
      </c>
      <c r="F226" s="8">
        <v>0.63334885489847603</v>
      </c>
      <c r="G226" s="8">
        <v>0.36665114510152402</v>
      </c>
      <c r="H226" s="8">
        <f t="shared" si="19"/>
        <v>-0.36665114510152402</v>
      </c>
    </row>
    <row r="227" spans="1:8" ht="13">
      <c r="A227" s="12" t="s">
        <v>30</v>
      </c>
      <c r="B227" s="8" t="s">
        <v>288</v>
      </c>
      <c r="C227" s="8">
        <v>2018</v>
      </c>
      <c r="D227" s="26" t="s">
        <v>5</v>
      </c>
      <c r="E227" s="8">
        <v>25</v>
      </c>
      <c r="F227" s="8">
        <v>0.72177242096945604</v>
      </c>
      <c r="G227" s="8">
        <v>0.27822757903054401</v>
      </c>
      <c r="H227" s="8">
        <f t="shared" si="19"/>
        <v>-0.27822757903054401</v>
      </c>
    </row>
    <row r="228" spans="1:8" ht="13">
      <c r="A228" s="12" t="s">
        <v>31</v>
      </c>
      <c r="B228" s="8" t="s">
        <v>289</v>
      </c>
      <c r="C228" s="8">
        <v>2018</v>
      </c>
      <c r="D228" s="26" t="s">
        <v>5</v>
      </c>
      <c r="E228" s="8">
        <v>25</v>
      </c>
      <c r="F228" s="8">
        <v>0.83289170324017403</v>
      </c>
      <c r="G228" s="8">
        <v>0.167108296759826</v>
      </c>
      <c r="H228" s="8">
        <f t="shared" si="19"/>
        <v>-0.167108296759826</v>
      </c>
    </row>
    <row r="229" spans="1:8" ht="13">
      <c r="A229" s="12" t="s">
        <v>32</v>
      </c>
      <c r="B229" s="8" t="s">
        <v>290</v>
      </c>
      <c r="C229" s="8">
        <v>2018</v>
      </c>
      <c r="D229" s="26" t="s">
        <v>5</v>
      </c>
      <c r="E229" s="8">
        <v>25</v>
      </c>
      <c r="F229" s="8">
        <v>0.85162456266339803</v>
      </c>
      <c r="G229" s="8">
        <v>0.148375437336602</v>
      </c>
      <c r="H229" s="8">
        <f t="shared" si="19"/>
        <v>-0.148375437336602</v>
      </c>
    </row>
    <row r="230" spans="1:8" ht="13">
      <c r="A230" s="12" t="s">
        <v>33</v>
      </c>
      <c r="B230" s="8" t="s">
        <v>291</v>
      </c>
      <c r="C230" s="8">
        <v>2018</v>
      </c>
      <c r="D230" s="26" t="s">
        <v>5</v>
      </c>
      <c r="E230" s="8">
        <v>25</v>
      </c>
      <c r="F230" s="8">
        <v>0.324177159013882</v>
      </c>
      <c r="G230" s="8">
        <v>0.675822840986118</v>
      </c>
      <c r="H230" s="8">
        <f t="shared" si="19"/>
        <v>-0.675822840986118</v>
      </c>
    </row>
    <row r="231" spans="1:8" ht="13">
      <c r="A231" s="12" t="s">
        <v>34</v>
      </c>
      <c r="B231" s="8" t="s">
        <v>292</v>
      </c>
      <c r="C231" s="8">
        <v>2018</v>
      </c>
      <c r="D231" s="26" t="s">
        <v>5</v>
      </c>
      <c r="E231" s="8">
        <v>25</v>
      </c>
      <c r="F231" s="8">
        <v>0.45657982208423398</v>
      </c>
      <c r="G231" s="8">
        <v>0.54342017791576602</v>
      </c>
      <c r="H231" s="8">
        <f t="shared" si="19"/>
        <v>-0.54342017791576602</v>
      </c>
    </row>
    <row r="232" spans="1:8" ht="13">
      <c r="A232" s="12" t="s">
        <v>35</v>
      </c>
      <c r="B232" s="8" t="s">
        <v>293</v>
      </c>
      <c r="C232" s="8">
        <v>2018</v>
      </c>
      <c r="D232" s="26" t="s">
        <v>5</v>
      </c>
      <c r="E232" s="8">
        <v>25</v>
      </c>
      <c r="F232" s="8">
        <v>0.81733914276041997</v>
      </c>
      <c r="G232" s="8">
        <v>0.18266085723958</v>
      </c>
      <c r="H232" s="8">
        <f t="shared" si="19"/>
        <v>-0.18266085723958</v>
      </c>
    </row>
    <row r="233" spans="1:8" ht="13">
      <c r="A233" s="12" t="s">
        <v>3</v>
      </c>
      <c r="B233" s="8" t="s">
        <v>261</v>
      </c>
      <c r="C233" s="8">
        <v>2019</v>
      </c>
      <c r="D233" s="26" t="s">
        <v>5</v>
      </c>
      <c r="E233" s="8">
        <v>25</v>
      </c>
      <c r="F233" s="8">
        <v>0.52045262067547093</v>
      </c>
      <c r="G233" s="8">
        <v>0.47954737932452901</v>
      </c>
      <c r="H233" s="8">
        <f t="shared" si="19"/>
        <v>-0.47954737932452901</v>
      </c>
    </row>
    <row r="234" spans="1:8" ht="13">
      <c r="A234" s="12" t="s">
        <v>4</v>
      </c>
      <c r="B234" s="8" t="s">
        <v>262</v>
      </c>
      <c r="C234" s="8">
        <v>2019</v>
      </c>
      <c r="D234" s="26" t="s">
        <v>5</v>
      </c>
      <c r="E234" s="8">
        <v>25</v>
      </c>
      <c r="F234" s="8">
        <v>0.78804892678574101</v>
      </c>
      <c r="G234" s="8">
        <v>0.21195107321425899</v>
      </c>
      <c r="H234" s="8">
        <f t="shared" si="19"/>
        <v>-0.21195107321425899</v>
      </c>
    </row>
    <row r="235" spans="1:8" ht="13">
      <c r="A235" s="12" t="s">
        <v>5</v>
      </c>
      <c r="B235" s="8" t="s">
        <v>263</v>
      </c>
      <c r="C235" s="8">
        <v>2019</v>
      </c>
      <c r="D235" s="26" t="s">
        <v>5</v>
      </c>
      <c r="E235" s="8">
        <v>25</v>
      </c>
      <c r="F235" s="8">
        <v>0.10578581726006597</v>
      </c>
      <c r="G235" s="8">
        <v>0.89421418273993403</v>
      </c>
      <c r="H235" s="8">
        <f t="shared" si="19"/>
        <v>-0.89421418273993403</v>
      </c>
    </row>
    <row r="236" spans="1:8" ht="13">
      <c r="A236" s="12" t="s">
        <v>6</v>
      </c>
      <c r="B236" s="8" t="s">
        <v>264</v>
      </c>
      <c r="C236" s="8">
        <v>2019</v>
      </c>
      <c r="D236" s="26" t="s">
        <v>5</v>
      </c>
      <c r="E236" s="8">
        <v>25</v>
      </c>
      <c r="F236" s="8">
        <v>-0.26884391824077003</v>
      </c>
      <c r="G236" s="8">
        <v>1.26884391824077</v>
      </c>
      <c r="H236" s="8">
        <f t="shared" si="19"/>
        <v>-1.26884391824077</v>
      </c>
    </row>
    <row r="237" spans="1:8" ht="13">
      <c r="A237" s="12" t="s">
        <v>7</v>
      </c>
      <c r="B237" s="8" t="s">
        <v>265</v>
      </c>
      <c r="C237" s="8">
        <v>2019</v>
      </c>
      <c r="D237" s="26" t="s">
        <v>5</v>
      </c>
      <c r="E237" s="8">
        <v>25</v>
      </c>
      <c r="F237" s="8">
        <v>-0.11783392239794011</v>
      </c>
      <c r="G237" s="8">
        <v>1.1178339223979401</v>
      </c>
      <c r="H237" s="8">
        <f t="shared" si="19"/>
        <v>-1.1178339223979401</v>
      </c>
    </row>
    <row r="238" spans="1:8" ht="13">
      <c r="A238" s="12" t="s">
        <v>8</v>
      </c>
      <c r="B238" s="8" t="s">
        <v>266</v>
      </c>
      <c r="C238" s="8">
        <v>2019</v>
      </c>
      <c r="D238" s="26" t="s">
        <v>5</v>
      </c>
      <c r="E238" s="8">
        <v>25</v>
      </c>
      <c r="F238" s="8">
        <v>0.14977848580586695</v>
      </c>
      <c r="G238" s="8">
        <v>0.85022151419413305</v>
      </c>
      <c r="H238" s="8">
        <f t="shared" si="19"/>
        <v>-0.85022151419413305</v>
      </c>
    </row>
    <row r="239" spans="1:8" ht="13">
      <c r="A239" s="12" t="s">
        <v>9</v>
      </c>
      <c r="B239" s="8" t="s">
        <v>267</v>
      </c>
      <c r="C239" s="8">
        <v>2019</v>
      </c>
      <c r="D239" s="26" t="s">
        <v>5</v>
      </c>
      <c r="E239" s="8">
        <v>25</v>
      </c>
      <c r="F239" s="8">
        <v>1</v>
      </c>
      <c r="G239" s="8">
        <v>0</v>
      </c>
      <c r="H239" s="8">
        <v>-1E-4</v>
      </c>
    </row>
    <row r="240" spans="1:8" ht="13">
      <c r="A240" s="12" t="s">
        <v>10</v>
      </c>
      <c r="B240" s="8" t="s">
        <v>268</v>
      </c>
      <c r="C240" s="8">
        <v>2019</v>
      </c>
      <c r="D240" s="26" t="s">
        <v>5</v>
      </c>
      <c r="E240" s="8">
        <v>25</v>
      </c>
      <c r="F240" s="8">
        <v>0.62815615741531006</v>
      </c>
      <c r="G240" s="8">
        <v>0.37184384258469</v>
      </c>
      <c r="H240" s="8">
        <f t="shared" ref="H240:H250" si="20">G240*-1</f>
        <v>-0.37184384258469</v>
      </c>
    </row>
    <row r="241" spans="1:8" ht="13">
      <c r="A241" s="12" t="s">
        <v>11</v>
      </c>
      <c r="B241" s="8" t="s">
        <v>269</v>
      </c>
      <c r="C241" s="8">
        <v>2019</v>
      </c>
      <c r="D241" s="26" t="s">
        <v>5</v>
      </c>
      <c r="E241" s="8">
        <v>25</v>
      </c>
      <c r="F241" s="8">
        <v>0.89376747027149106</v>
      </c>
      <c r="G241" s="8">
        <v>0.106232529728509</v>
      </c>
      <c r="H241" s="8">
        <f t="shared" si="20"/>
        <v>-0.106232529728509</v>
      </c>
    </row>
    <row r="242" spans="1:8" ht="13">
      <c r="A242" s="12" t="s">
        <v>12</v>
      </c>
      <c r="B242" s="8" t="s">
        <v>270</v>
      </c>
      <c r="C242" s="8">
        <v>2019</v>
      </c>
      <c r="D242" s="26" t="s">
        <v>5</v>
      </c>
      <c r="E242" s="8">
        <v>25</v>
      </c>
      <c r="F242" s="8">
        <v>6.9892383226926036E-2</v>
      </c>
      <c r="G242" s="8">
        <v>0.93010761677307396</v>
      </c>
      <c r="H242" s="8">
        <f t="shared" si="20"/>
        <v>-0.93010761677307396</v>
      </c>
    </row>
    <row r="243" spans="1:8" ht="13">
      <c r="A243" s="12" t="s">
        <v>13</v>
      </c>
      <c r="B243" s="8" t="s">
        <v>271</v>
      </c>
      <c r="C243" s="8">
        <v>2019</v>
      </c>
      <c r="D243" s="26" t="s">
        <v>5</v>
      </c>
      <c r="E243" s="8">
        <v>25</v>
      </c>
      <c r="F243" s="8">
        <v>0.78412824509215606</v>
      </c>
      <c r="G243" s="8">
        <v>0.21587175490784399</v>
      </c>
      <c r="H243" s="8">
        <f t="shared" si="20"/>
        <v>-0.21587175490784399</v>
      </c>
    </row>
    <row r="244" spans="1:8" ht="13">
      <c r="A244" s="12" t="s">
        <v>14</v>
      </c>
      <c r="B244" s="8" t="s">
        <v>272</v>
      </c>
      <c r="C244" s="8">
        <v>2019</v>
      </c>
      <c r="D244" s="26" t="s">
        <v>5</v>
      </c>
      <c r="E244" s="8">
        <v>25</v>
      </c>
      <c r="F244" s="8">
        <v>0.70844149344041996</v>
      </c>
      <c r="G244" s="8">
        <v>0.29155850655957999</v>
      </c>
      <c r="H244" s="8">
        <f t="shared" si="20"/>
        <v>-0.29155850655957999</v>
      </c>
    </row>
    <row r="245" spans="1:8" ht="13">
      <c r="A245" s="12" t="s">
        <v>15</v>
      </c>
      <c r="B245" s="8" t="s">
        <v>273</v>
      </c>
      <c r="C245" s="8">
        <v>2019</v>
      </c>
      <c r="D245" s="26" t="s">
        <v>5</v>
      </c>
      <c r="E245" s="8">
        <v>25</v>
      </c>
      <c r="F245" s="8">
        <v>-0.39957090802513995</v>
      </c>
      <c r="G245" s="8">
        <v>1.3995709080251399</v>
      </c>
      <c r="H245" s="8">
        <f t="shared" si="20"/>
        <v>-1.3995709080251399</v>
      </c>
    </row>
    <row r="246" spans="1:8" ht="13">
      <c r="A246" s="12" t="s">
        <v>16</v>
      </c>
      <c r="B246" s="8" t="s">
        <v>274</v>
      </c>
      <c r="C246" s="8">
        <v>2019</v>
      </c>
      <c r="D246" s="26" t="s">
        <v>5</v>
      </c>
      <c r="E246" s="8">
        <v>25</v>
      </c>
      <c r="F246" s="8">
        <v>0.90166255834688214</v>
      </c>
      <c r="G246" s="8">
        <v>9.8337441653117905E-2</v>
      </c>
      <c r="H246" s="8">
        <f t="shared" si="20"/>
        <v>-9.8337441653117905E-2</v>
      </c>
    </row>
    <row r="247" spans="1:8" ht="13">
      <c r="A247" s="12" t="s">
        <v>17</v>
      </c>
      <c r="B247" s="8" t="s">
        <v>275</v>
      </c>
      <c r="C247" s="8">
        <v>2019</v>
      </c>
      <c r="D247" s="26" t="s">
        <v>5</v>
      </c>
      <c r="E247" s="8">
        <v>25</v>
      </c>
      <c r="F247" s="8">
        <v>0.86788056402988301</v>
      </c>
      <c r="G247" s="8">
        <v>0.13211943597011699</v>
      </c>
      <c r="H247" s="8">
        <f t="shared" si="20"/>
        <v>-0.13211943597011699</v>
      </c>
    </row>
    <row r="248" spans="1:8" ht="13">
      <c r="A248" s="12" t="s">
        <v>18</v>
      </c>
      <c r="B248" s="8" t="s">
        <v>276</v>
      </c>
      <c r="C248" s="8">
        <v>2019</v>
      </c>
      <c r="D248" s="26" t="s">
        <v>5</v>
      </c>
      <c r="E248" s="8">
        <v>25</v>
      </c>
      <c r="F248" s="8">
        <v>0.88402806033857706</v>
      </c>
      <c r="G248" s="8">
        <v>0.115971939661423</v>
      </c>
      <c r="H248" s="8">
        <f t="shared" si="20"/>
        <v>-0.115971939661423</v>
      </c>
    </row>
    <row r="249" spans="1:8" ht="13">
      <c r="A249" s="12" t="s">
        <v>19</v>
      </c>
      <c r="B249" s="8" t="s">
        <v>277</v>
      </c>
      <c r="C249" s="8">
        <v>2019</v>
      </c>
      <c r="D249" s="26" t="s">
        <v>5</v>
      </c>
      <c r="E249" s="8">
        <v>25</v>
      </c>
      <c r="F249" s="8">
        <v>0.83305429053603597</v>
      </c>
      <c r="G249" s="8">
        <v>0.166945709463964</v>
      </c>
      <c r="H249" s="8">
        <f t="shared" si="20"/>
        <v>-0.166945709463964</v>
      </c>
    </row>
    <row r="250" spans="1:8" ht="13">
      <c r="A250" s="12" t="s">
        <v>20</v>
      </c>
      <c r="B250" s="8" t="s">
        <v>278</v>
      </c>
      <c r="C250" s="8">
        <v>2019</v>
      </c>
      <c r="D250" s="26" t="s">
        <v>5</v>
      </c>
      <c r="E250" s="8">
        <v>25</v>
      </c>
      <c r="F250" s="8">
        <v>-3.8284003306690018E-2</v>
      </c>
      <c r="G250" s="8">
        <v>1.03828400330669</v>
      </c>
      <c r="H250" s="8">
        <f t="shared" si="20"/>
        <v>-1.03828400330669</v>
      </c>
    </row>
    <row r="251" spans="1:8" ht="13">
      <c r="A251" s="12" t="s">
        <v>21</v>
      </c>
      <c r="B251" s="8" t="s">
        <v>279</v>
      </c>
      <c r="C251" s="8">
        <v>2019</v>
      </c>
      <c r="D251" s="26" t="s">
        <v>5</v>
      </c>
      <c r="E251" s="8">
        <v>25</v>
      </c>
      <c r="F251" s="8">
        <v>1</v>
      </c>
      <c r="G251" s="8">
        <v>0</v>
      </c>
      <c r="H251" s="8">
        <v>-1E-4</v>
      </c>
    </row>
    <row r="252" spans="1:8" ht="13">
      <c r="A252" s="12" t="s">
        <v>22</v>
      </c>
      <c r="B252" s="8" t="s">
        <v>280</v>
      </c>
      <c r="C252" s="8">
        <v>2019</v>
      </c>
      <c r="D252" s="26" t="s">
        <v>5</v>
      </c>
      <c r="E252" s="8">
        <v>25</v>
      </c>
      <c r="F252" s="8">
        <v>0.81927102243985206</v>
      </c>
      <c r="G252" s="8">
        <v>0.180728977560148</v>
      </c>
      <c r="H252" s="8">
        <f t="shared" ref="H252:H298" si="21">G252*-1</f>
        <v>-0.180728977560148</v>
      </c>
    </row>
    <row r="253" spans="1:8" ht="13">
      <c r="A253" s="12" t="s">
        <v>23</v>
      </c>
      <c r="B253" s="8" t="s">
        <v>281</v>
      </c>
      <c r="C253" s="8">
        <v>2019</v>
      </c>
      <c r="D253" s="26" t="s">
        <v>5</v>
      </c>
      <c r="E253" s="8">
        <v>25</v>
      </c>
      <c r="F253" s="8">
        <v>0.19917315841980798</v>
      </c>
      <c r="G253" s="8">
        <v>0.80082684158019202</v>
      </c>
      <c r="H253" s="8">
        <f t="shared" si="21"/>
        <v>-0.80082684158019202</v>
      </c>
    </row>
    <row r="254" spans="1:8" ht="13">
      <c r="A254" s="12" t="s">
        <v>24</v>
      </c>
      <c r="B254" s="8" t="s">
        <v>282</v>
      </c>
      <c r="C254" s="8">
        <v>2019</v>
      </c>
      <c r="D254" s="26" t="s">
        <v>5</v>
      </c>
      <c r="E254" s="8">
        <v>25</v>
      </c>
      <c r="F254" s="8">
        <v>0.480319707316059</v>
      </c>
      <c r="G254" s="8">
        <v>0.519680292683941</v>
      </c>
      <c r="H254" s="8">
        <f t="shared" si="21"/>
        <v>-0.519680292683941</v>
      </c>
    </row>
    <row r="255" spans="1:8" ht="13">
      <c r="A255" s="12" t="s">
        <v>25</v>
      </c>
      <c r="B255" s="8" t="s">
        <v>283</v>
      </c>
      <c r="C255" s="8">
        <v>2019</v>
      </c>
      <c r="D255" s="26" t="s">
        <v>5</v>
      </c>
      <c r="E255" s="8">
        <v>25</v>
      </c>
      <c r="F255" s="8">
        <v>0.95533943813440325</v>
      </c>
      <c r="G255" s="8">
        <v>4.46605618655967E-2</v>
      </c>
      <c r="H255" s="8">
        <f t="shared" si="21"/>
        <v>-4.46605618655967E-2</v>
      </c>
    </row>
    <row r="256" spans="1:8" ht="13">
      <c r="A256" s="12" t="s">
        <v>26</v>
      </c>
      <c r="B256" s="8" t="s">
        <v>284</v>
      </c>
      <c r="C256" s="8">
        <v>2019</v>
      </c>
      <c r="D256" s="26" t="s">
        <v>5</v>
      </c>
      <c r="E256" s="8">
        <v>25</v>
      </c>
      <c r="F256" s="8">
        <v>-2.3837110524469298</v>
      </c>
      <c r="G256" s="8">
        <v>3.3837110524469298</v>
      </c>
      <c r="H256" s="8">
        <f t="shared" si="21"/>
        <v>-3.3837110524469298</v>
      </c>
    </row>
    <row r="257" spans="1:8" ht="13">
      <c r="A257" s="12" t="s">
        <v>27</v>
      </c>
      <c r="B257" s="8" t="s">
        <v>285</v>
      </c>
      <c r="C257" s="8">
        <v>2019</v>
      </c>
      <c r="D257" s="26" t="s">
        <v>5</v>
      </c>
      <c r="E257" s="8">
        <v>25</v>
      </c>
      <c r="F257" s="8">
        <v>0.50807443114956996</v>
      </c>
      <c r="G257" s="8">
        <v>0.49192556885042998</v>
      </c>
      <c r="H257" s="8">
        <f t="shared" si="21"/>
        <v>-0.49192556885042998</v>
      </c>
    </row>
    <row r="258" spans="1:8" ht="13">
      <c r="A258" s="12" t="s">
        <v>28</v>
      </c>
      <c r="B258" s="8" t="s">
        <v>286</v>
      </c>
      <c r="C258" s="8">
        <v>2019</v>
      </c>
      <c r="D258" s="26" t="s">
        <v>5</v>
      </c>
      <c r="E258" s="8">
        <v>25</v>
      </c>
      <c r="F258" s="8">
        <v>0.39316744873542497</v>
      </c>
      <c r="G258" s="8">
        <v>0.60683255126457503</v>
      </c>
      <c r="H258" s="8">
        <f t="shared" si="21"/>
        <v>-0.60683255126457503</v>
      </c>
    </row>
    <row r="259" spans="1:8" ht="13">
      <c r="A259" s="12" t="s">
        <v>29</v>
      </c>
      <c r="B259" s="8" t="s">
        <v>287</v>
      </c>
      <c r="C259" s="8">
        <v>2019</v>
      </c>
      <c r="D259" s="26" t="s">
        <v>5</v>
      </c>
      <c r="E259" s="8">
        <v>25</v>
      </c>
      <c r="F259" s="8">
        <v>0.24286116839031002</v>
      </c>
      <c r="G259" s="8">
        <v>0.75713883160968998</v>
      </c>
      <c r="H259" s="8">
        <f t="shared" si="21"/>
        <v>-0.75713883160968998</v>
      </c>
    </row>
    <row r="260" spans="1:8" ht="13">
      <c r="A260" s="12" t="s">
        <v>30</v>
      </c>
      <c r="B260" s="8" t="s">
        <v>288</v>
      </c>
      <c r="C260" s="8">
        <v>2019</v>
      </c>
      <c r="D260" s="26" t="s">
        <v>5</v>
      </c>
      <c r="E260" s="8">
        <v>25</v>
      </c>
      <c r="F260" s="8">
        <v>0.80348785476337603</v>
      </c>
      <c r="G260" s="8">
        <v>0.196512145236624</v>
      </c>
      <c r="H260" s="8">
        <f t="shared" si="21"/>
        <v>-0.196512145236624</v>
      </c>
    </row>
    <row r="261" spans="1:8" ht="13">
      <c r="A261" s="12" t="s">
        <v>31</v>
      </c>
      <c r="B261" s="8" t="s">
        <v>289</v>
      </c>
      <c r="C261" s="8">
        <v>2019</v>
      </c>
      <c r="D261" s="26" t="s">
        <v>5</v>
      </c>
      <c r="E261" s="8">
        <v>25</v>
      </c>
      <c r="F261" s="8">
        <v>0.58573949642493206</v>
      </c>
      <c r="G261" s="8">
        <v>0.414260503575068</v>
      </c>
      <c r="H261" s="8">
        <f t="shared" si="21"/>
        <v>-0.414260503575068</v>
      </c>
    </row>
    <row r="262" spans="1:8" ht="13">
      <c r="A262" s="12" t="s">
        <v>32</v>
      </c>
      <c r="B262" s="8" t="s">
        <v>290</v>
      </c>
      <c r="C262" s="8">
        <v>2019</v>
      </c>
      <c r="D262" s="26" t="s">
        <v>5</v>
      </c>
      <c r="E262" s="8">
        <v>25</v>
      </c>
      <c r="F262" s="8">
        <v>0.56016470365730398</v>
      </c>
      <c r="G262" s="8">
        <v>0.43983529634269602</v>
      </c>
      <c r="H262" s="8">
        <f t="shared" si="21"/>
        <v>-0.43983529634269602</v>
      </c>
    </row>
    <row r="263" spans="1:8" ht="13">
      <c r="A263" s="12" t="s">
        <v>33</v>
      </c>
      <c r="B263" s="8" t="s">
        <v>291</v>
      </c>
      <c r="C263" s="8">
        <v>2019</v>
      </c>
      <c r="D263" s="26" t="s">
        <v>5</v>
      </c>
      <c r="E263" s="8">
        <v>25</v>
      </c>
      <c r="F263" s="8">
        <v>0.61123630741877799</v>
      </c>
      <c r="G263" s="8">
        <v>0.38876369258122201</v>
      </c>
      <c r="H263" s="8">
        <f t="shared" si="21"/>
        <v>-0.38876369258122201</v>
      </c>
    </row>
    <row r="264" spans="1:8" ht="13">
      <c r="A264" s="12" t="s">
        <v>34</v>
      </c>
      <c r="B264" s="8" t="s">
        <v>292</v>
      </c>
      <c r="C264" s="8">
        <v>2019</v>
      </c>
      <c r="D264" s="26" t="s">
        <v>5</v>
      </c>
      <c r="E264" s="8">
        <v>25</v>
      </c>
      <c r="F264" s="8">
        <v>-0.16390150528276992</v>
      </c>
      <c r="G264" s="8">
        <v>1.1639015052827699</v>
      </c>
      <c r="H264" s="8">
        <f t="shared" si="21"/>
        <v>-1.1639015052827699</v>
      </c>
    </row>
    <row r="265" spans="1:8" ht="13">
      <c r="A265" s="12" t="s">
        <v>35</v>
      </c>
      <c r="B265" s="8" t="s">
        <v>293</v>
      </c>
      <c r="C265" s="8">
        <v>2019</v>
      </c>
      <c r="D265" s="26" t="s">
        <v>5</v>
      </c>
      <c r="E265" s="8">
        <v>25</v>
      </c>
      <c r="F265" s="8">
        <v>0.81868652895304206</v>
      </c>
      <c r="G265" s="8">
        <v>0.181313471046958</v>
      </c>
      <c r="H265" s="8">
        <f t="shared" si="21"/>
        <v>-0.181313471046958</v>
      </c>
    </row>
    <row r="266" spans="1:8" ht="13">
      <c r="A266" s="12" t="s">
        <v>3</v>
      </c>
      <c r="B266" s="8" t="s">
        <v>261</v>
      </c>
      <c r="C266" s="8">
        <v>2020</v>
      </c>
      <c r="D266" s="26" t="s">
        <v>5</v>
      </c>
      <c r="E266" s="8">
        <v>25</v>
      </c>
      <c r="F266" s="8">
        <v>0.98133350898302851</v>
      </c>
      <c r="G266" s="8">
        <v>1.8666491016971501E-2</v>
      </c>
      <c r="H266" s="8">
        <f t="shared" si="21"/>
        <v>-1.8666491016971501E-2</v>
      </c>
    </row>
    <row r="267" spans="1:8" ht="13">
      <c r="A267" s="12" t="s">
        <v>4</v>
      </c>
      <c r="B267" s="8" t="s">
        <v>262</v>
      </c>
      <c r="C267" s="8">
        <v>2020</v>
      </c>
      <c r="D267" s="26" t="s">
        <v>5</v>
      </c>
      <c r="E267" s="8">
        <v>25</v>
      </c>
      <c r="F267" s="8">
        <v>0.98536835569473313</v>
      </c>
      <c r="G267" s="8">
        <v>1.4631644305266867E-2</v>
      </c>
      <c r="H267" s="8">
        <f t="shared" si="21"/>
        <v>-1.4631644305266867E-2</v>
      </c>
    </row>
    <row r="268" spans="1:8" ht="13">
      <c r="A268" s="12" t="s">
        <v>5</v>
      </c>
      <c r="B268" s="8" t="s">
        <v>263</v>
      </c>
      <c r="C268" s="8">
        <v>2020</v>
      </c>
      <c r="D268" s="26" t="s">
        <v>5</v>
      </c>
      <c r="E268" s="8">
        <v>25</v>
      </c>
      <c r="F268" s="8">
        <v>0.9836689495016826</v>
      </c>
      <c r="G268" s="8">
        <v>1.6331050498317401E-2</v>
      </c>
      <c r="H268" s="8">
        <f t="shared" si="21"/>
        <v>-1.6331050498317401E-2</v>
      </c>
    </row>
    <row r="269" spans="1:8" ht="13">
      <c r="A269" s="12" t="s">
        <v>6</v>
      </c>
      <c r="B269" s="8" t="s">
        <v>264</v>
      </c>
      <c r="C269" s="8">
        <v>2020</v>
      </c>
      <c r="D269" s="26" t="s">
        <v>5</v>
      </c>
      <c r="E269" s="8">
        <v>25</v>
      </c>
      <c r="F269" s="8">
        <v>0.96624536061791555</v>
      </c>
      <c r="G269" s="8">
        <v>3.375463938208445E-2</v>
      </c>
      <c r="H269" s="8">
        <f t="shared" si="21"/>
        <v>-3.375463938208445E-2</v>
      </c>
    </row>
    <row r="270" spans="1:8" ht="13">
      <c r="A270" s="12" t="s">
        <v>7</v>
      </c>
      <c r="B270" s="8" t="s">
        <v>265</v>
      </c>
      <c r="C270" s="8">
        <v>2020</v>
      </c>
      <c r="D270" s="26" t="s">
        <v>5</v>
      </c>
      <c r="E270" s="8">
        <v>25</v>
      </c>
      <c r="F270" s="8">
        <v>0.95661338485859826</v>
      </c>
      <c r="G270" s="8">
        <v>4.3386615141401741E-2</v>
      </c>
      <c r="H270" s="8">
        <f t="shared" si="21"/>
        <v>-4.3386615141401741E-2</v>
      </c>
    </row>
    <row r="271" spans="1:8" ht="13">
      <c r="A271" s="12" t="s">
        <v>8</v>
      </c>
      <c r="B271" s="8" t="s">
        <v>266</v>
      </c>
      <c r="C271" s="8">
        <v>2020</v>
      </c>
      <c r="D271" s="26" t="s">
        <v>5</v>
      </c>
      <c r="E271" s="8">
        <v>25</v>
      </c>
      <c r="F271" s="8">
        <v>0.98522110462274581</v>
      </c>
      <c r="G271" s="8">
        <v>1.4778895377254186E-2</v>
      </c>
      <c r="H271" s="8">
        <f t="shared" si="21"/>
        <v>-1.4778895377254186E-2</v>
      </c>
    </row>
    <row r="272" spans="1:8" ht="13">
      <c r="A272" s="12" t="s">
        <v>9</v>
      </c>
      <c r="B272" s="8" t="s">
        <v>267</v>
      </c>
      <c r="C272" s="8">
        <v>2020</v>
      </c>
      <c r="D272" s="26" t="s">
        <v>5</v>
      </c>
      <c r="E272" s="8">
        <v>25</v>
      </c>
      <c r="F272" s="8">
        <v>0.9701205364721861</v>
      </c>
      <c r="G272" s="8">
        <v>2.9879463527813899E-2</v>
      </c>
      <c r="H272" s="8">
        <f t="shared" si="21"/>
        <v>-2.9879463527813899E-2</v>
      </c>
    </row>
    <row r="273" spans="1:8" ht="13">
      <c r="A273" s="12" t="s">
        <v>10</v>
      </c>
      <c r="B273" s="8" t="s">
        <v>268</v>
      </c>
      <c r="C273" s="8">
        <v>2020</v>
      </c>
      <c r="D273" s="26" t="s">
        <v>5</v>
      </c>
      <c r="E273" s="8">
        <v>25</v>
      </c>
      <c r="F273" s="8">
        <v>0.94099599225296748</v>
      </c>
      <c r="G273" s="8">
        <v>5.9004007747032516E-2</v>
      </c>
      <c r="H273" s="8">
        <f t="shared" si="21"/>
        <v>-5.9004007747032516E-2</v>
      </c>
    </row>
    <row r="274" spans="1:8" ht="13">
      <c r="A274" s="12" t="s">
        <v>11</v>
      </c>
      <c r="B274" s="8" t="s">
        <v>269</v>
      </c>
      <c r="C274" s="8">
        <v>2020</v>
      </c>
      <c r="D274" s="26" t="s">
        <v>5</v>
      </c>
      <c r="E274" s="8">
        <v>25</v>
      </c>
      <c r="F274" s="8">
        <v>0.99996843733232332</v>
      </c>
      <c r="G274" s="8">
        <v>3.1562667676676703E-5</v>
      </c>
      <c r="H274" s="8">
        <f t="shared" si="21"/>
        <v>-3.1562667676676703E-5</v>
      </c>
    </row>
    <row r="275" spans="1:8" ht="13">
      <c r="A275" s="12" t="s">
        <v>12</v>
      </c>
      <c r="B275" s="8" t="s">
        <v>270</v>
      </c>
      <c r="C275" s="8">
        <v>2020</v>
      </c>
      <c r="D275" s="26" t="s">
        <v>5</v>
      </c>
      <c r="E275" s="8">
        <v>25</v>
      </c>
      <c r="F275" s="8">
        <v>0.97400244023679339</v>
      </c>
      <c r="G275" s="8">
        <v>2.5997559763206612E-2</v>
      </c>
      <c r="H275" s="8">
        <f t="shared" si="21"/>
        <v>-2.5997559763206612E-2</v>
      </c>
    </row>
    <row r="276" spans="1:8" ht="13">
      <c r="A276" s="12" t="s">
        <v>13</v>
      </c>
      <c r="B276" s="8" t="s">
        <v>271</v>
      </c>
      <c r="C276" s="8">
        <v>2020</v>
      </c>
      <c r="D276" s="26" t="s">
        <v>5</v>
      </c>
      <c r="E276" s="8">
        <v>25</v>
      </c>
      <c r="F276" s="8">
        <v>0.98813584147642863</v>
      </c>
      <c r="G276" s="8">
        <v>1.1864158523571366E-2</v>
      </c>
      <c r="H276" s="8">
        <f t="shared" si="21"/>
        <v>-1.1864158523571366E-2</v>
      </c>
    </row>
    <row r="277" spans="1:8" ht="13">
      <c r="A277" s="12" t="s">
        <v>14</v>
      </c>
      <c r="B277" s="8" t="s">
        <v>272</v>
      </c>
      <c r="C277" s="8">
        <v>2020</v>
      </c>
      <c r="D277" s="26" t="s">
        <v>5</v>
      </c>
      <c r="E277" s="8">
        <v>25</v>
      </c>
      <c r="F277" s="8">
        <v>0.9877642802406944</v>
      </c>
      <c r="G277" s="8">
        <v>1.2235719759305597E-2</v>
      </c>
      <c r="H277" s="8">
        <f t="shared" si="21"/>
        <v>-1.2235719759305597E-2</v>
      </c>
    </row>
    <row r="278" spans="1:8" ht="13">
      <c r="A278" s="12" t="s">
        <v>15</v>
      </c>
      <c r="B278" s="8" t="s">
        <v>273</v>
      </c>
      <c r="C278" s="8">
        <v>2020</v>
      </c>
      <c r="D278" s="26" t="s">
        <v>5</v>
      </c>
      <c r="E278" s="8">
        <v>25</v>
      </c>
      <c r="F278" s="8">
        <v>0.98715874413746496</v>
      </c>
      <c r="G278" s="8">
        <v>1.2841255862535039E-2</v>
      </c>
      <c r="H278" s="8">
        <f t="shared" si="21"/>
        <v>-1.2841255862535039E-2</v>
      </c>
    </row>
    <row r="279" spans="1:8" ht="13">
      <c r="A279" s="12" t="s">
        <v>16</v>
      </c>
      <c r="B279" s="8" t="s">
        <v>274</v>
      </c>
      <c r="C279" s="8">
        <v>2020</v>
      </c>
      <c r="D279" s="26" t="s">
        <v>5</v>
      </c>
      <c r="E279" s="8">
        <v>25</v>
      </c>
      <c r="F279" s="8">
        <v>0.98395715753147972</v>
      </c>
      <c r="G279" s="8">
        <v>1.604284246852028E-2</v>
      </c>
      <c r="H279" s="8">
        <f t="shared" si="21"/>
        <v>-1.604284246852028E-2</v>
      </c>
    </row>
    <row r="280" spans="1:8" ht="13">
      <c r="A280" s="12" t="s">
        <v>17</v>
      </c>
      <c r="B280" s="8" t="s">
        <v>275</v>
      </c>
      <c r="C280" s="8">
        <v>2020</v>
      </c>
      <c r="D280" s="26" t="s">
        <v>5</v>
      </c>
      <c r="E280" s="8">
        <v>25</v>
      </c>
      <c r="F280" s="8">
        <v>0.98245126416070849</v>
      </c>
      <c r="G280" s="8">
        <v>1.7548735839291507E-2</v>
      </c>
      <c r="H280" s="8">
        <f t="shared" si="21"/>
        <v>-1.7548735839291507E-2</v>
      </c>
    </row>
    <row r="281" spans="1:8" ht="13">
      <c r="A281" s="12" t="s">
        <v>18</v>
      </c>
      <c r="B281" s="8" t="s">
        <v>276</v>
      </c>
      <c r="C281" s="8">
        <v>2020</v>
      </c>
      <c r="D281" s="26" t="s">
        <v>5</v>
      </c>
      <c r="E281" s="8">
        <v>25</v>
      </c>
      <c r="F281" s="8">
        <v>0.99374307020995023</v>
      </c>
      <c r="G281" s="8">
        <v>6.25692979004977E-3</v>
      </c>
      <c r="H281" s="8">
        <f t="shared" si="21"/>
        <v>-6.25692979004977E-3</v>
      </c>
    </row>
    <row r="282" spans="1:8" ht="13">
      <c r="A282" s="12" t="s">
        <v>19</v>
      </c>
      <c r="B282" s="8" t="s">
        <v>277</v>
      </c>
      <c r="C282" s="8">
        <v>2020</v>
      </c>
      <c r="D282" s="26" t="s">
        <v>5</v>
      </c>
      <c r="E282" s="8">
        <v>25</v>
      </c>
      <c r="F282" s="8">
        <v>0.98790590528507516</v>
      </c>
      <c r="G282" s="8">
        <v>1.2094094714924841E-2</v>
      </c>
      <c r="H282" s="8">
        <f t="shared" si="21"/>
        <v>-1.2094094714924841E-2</v>
      </c>
    </row>
    <row r="283" spans="1:8" ht="13">
      <c r="A283" s="12" t="s">
        <v>20</v>
      </c>
      <c r="B283" s="8" t="s">
        <v>278</v>
      </c>
      <c r="C283" s="8">
        <v>2020</v>
      </c>
      <c r="D283" s="26" t="s">
        <v>5</v>
      </c>
      <c r="E283" s="8">
        <v>25</v>
      </c>
      <c r="F283" s="8">
        <v>0.98053419668150543</v>
      </c>
      <c r="G283" s="8">
        <v>1.9465803318494568E-2</v>
      </c>
      <c r="H283" s="8">
        <f t="shared" si="21"/>
        <v>-1.9465803318494568E-2</v>
      </c>
    </row>
    <row r="284" spans="1:8" ht="13">
      <c r="A284" s="12" t="s">
        <v>21</v>
      </c>
      <c r="B284" s="8" t="s">
        <v>279</v>
      </c>
      <c r="C284" s="8">
        <v>2020</v>
      </c>
      <c r="D284" s="26" t="s">
        <v>5</v>
      </c>
      <c r="E284" s="8">
        <v>25</v>
      </c>
      <c r="F284" s="8">
        <v>0.97036827551533433</v>
      </c>
      <c r="G284" s="8">
        <v>2.9631724484665667E-2</v>
      </c>
      <c r="H284" s="8">
        <f t="shared" si="21"/>
        <v>-2.9631724484665667E-2</v>
      </c>
    </row>
    <row r="285" spans="1:8" ht="13">
      <c r="A285" s="12" t="s">
        <v>22</v>
      </c>
      <c r="B285" s="8" t="s">
        <v>280</v>
      </c>
      <c r="C285" s="8">
        <v>2020</v>
      </c>
      <c r="D285" s="26" t="s">
        <v>5</v>
      </c>
      <c r="E285" s="8">
        <v>25</v>
      </c>
      <c r="F285" s="8">
        <v>0.96572805278617835</v>
      </c>
      <c r="G285" s="8">
        <v>3.4271947213821652E-2</v>
      </c>
      <c r="H285" s="8">
        <f t="shared" si="21"/>
        <v>-3.4271947213821652E-2</v>
      </c>
    </row>
    <row r="286" spans="1:8" ht="13">
      <c r="A286" s="12" t="s">
        <v>23</v>
      </c>
      <c r="B286" s="8" t="s">
        <v>281</v>
      </c>
      <c r="C286" s="8">
        <v>2020</v>
      </c>
      <c r="D286" s="26" t="s">
        <v>5</v>
      </c>
      <c r="E286" s="8">
        <v>25</v>
      </c>
      <c r="F286" s="8">
        <v>0.97071159262889284</v>
      </c>
      <c r="G286" s="8">
        <v>2.9288407371107161E-2</v>
      </c>
      <c r="H286" s="8">
        <f t="shared" si="21"/>
        <v>-2.9288407371107161E-2</v>
      </c>
    </row>
    <row r="287" spans="1:8" ht="13">
      <c r="A287" s="12" t="s">
        <v>24</v>
      </c>
      <c r="B287" s="8" t="s">
        <v>282</v>
      </c>
      <c r="C287" s="8">
        <v>2020</v>
      </c>
      <c r="D287" s="26" t="s">
        <v>5</v>
      </c>
      <c r="E287" s="8">
        <v>25</v>
      </c>
      <c r="F287" s="8">
        <v>0.99137589102571366</v>
      </c>
      <c r="G287" s="8">
        <v>8.6241089742863375E-3</v>
      </c>
      <c r="H287" s="8">
        <f t="shared" si="21"/>
        <v>-8.6241089742863375E-3</v>
      </c>
    </row>
    <row r="288" spans="1:8" ht="13">
      <c r="A288" s="12" t="s">
        <v>25</v>
      </c>
      <c r="B288" s="8" t="s">
        <v>283</v>
      </c>
      <c r="C288" s="8">
        <v>2020</v>
      </c>
      <c r="D288" s="26" t="s">
        <v>5</v>
      </c>
      <c r="E288" s="8">
        <v>25</v>
      </c>
      <c r="F288" s="8">
        <v>0.99503651108792956</v>
      </c>
      <c r="G288" s="8">
        <v>4.9634889120704351E-3</v>
      </c>
      <c r="H288" s="8">
        <f t="shared" si="21"/>
        <v>-4.9634889120704351E-3</v>
      </c>
    </row>
    <row r="289" spans="1:8" ht="13">
      <c r="A289" s="12" t="s">
        <v>26</v>
      </c>
      <c r="B289" s="8" t="s">
        <v>284</v>
      </c>
      <c r="C289" s="8">
        <v>2020</v>
      </c>
      <c r="D289" s="26" t="s">
        <v>5</v>
      </c>
      <c r="E289" s="8">
        <v>25</v>
      </c>
      <c r="F289" s="8">
        <v>0.97987584419128182</v>
      </c>
      <c r="G289" s="8">
        <v>2.012415580871818E-2</v>
      </c>
      <c r="H289" s="8">
        <f t="shared" si="21"/>
        <v>-2.012415580871818E-2</v>
      </c>
    </row>
    <row r="290" spans="1:8" ht="13">
      <c r="A290" s="12" t="s">
        <v>27</v>
      </c>
      <c r="B290" s="8" t="s">
        <v>285</v>
      </c>
      <c r="C290" s="8">
        <v>2020</v>
      </c>
      <c r="D290" s="26" t="s">
        <v>5</v>
      </c>
      <c r="E290" s="8">
        <v>25</v>
      </c>
      <c r="F290" s="8">
        <v>0.988099182315756</v>
      </c>
      <c r="G290" s="8">
        <v>1.1900817684244003E-2</v>
      </c>
      <c r="H290" s="8">
        <f t="shared" si="21"/>
        <v>-1.1900817684244003E-2</v>
      </c>
    </row>
    <row r="291" spans="1:8" ht="13">
      <c r="A291" s="12" t="s">
        <v>28</v>
      </c>
      <c r="B291" s="8" t="s">
        <v>286</v>
      </c>
      <c r="C291" s="8">
        <v>2020</v>
      </c>
      <c r="D291" s="26" t="s">
        <v>5</v>
      </c>
      <c r="E291" s="8">
        <v>25</v>
      </c>
      <c r="F291" s="8">
        <v>0.97543917968650118</v>
      </c>
      <c r="G291" s="8">
        <v>2.4560820313498821E-2</v>
      </c>
      <c r="H291" s="8">
        <f t="shared" si="21"/>
        <v>-2.4560820313498821E-2</v>
      </c>
    </row>
    <row r="292" spans="1:8" ht="13">
      <c r="A292" s="12" t="s">
        <v>29</v>
      </c>
      <c r="B292" s="8" t="s">
        <v>287</v>
      </c>
      <c r="C292" s="8">
        <v>2020</v>
      </c>
      <c r="D292" s="26" t="s">
        <v>5</v>
      </c>
      <c r="E292" s="8">
        <v>25</v>
      </c>
      <c r="F292" s="8">
        <v>0.97496267522824265</v>
      </c>
      <c r="G292" s="8">
        <v>2.5037324771757352E-2</v>
      </c>
      <c r="H292" s="8">
        <f t="shared" si="21"/>
        <v>-2.5037324771757352E-2</v>
      </c>
    </row>
    <row r="293" spans="1:8" ht="13">
      <c r="A293" s="12" t="s">
        <v>30</v>
      </c>
      <c r="B293" s="8" t="s">
        <v>288</v>
      </c>
      <c r="C293" s="8">
        <v>2020</v>
      </c>
      <c r="D293" s="26" t="s">
        <v>5</v>
      </c>
      <c r="E293" s="8">
        <v>25</v>
      </c>
      <c r="F293" s="8">
        <v>0.94663148180192647</v>
      </c>
      <c r="G293" s="8">
        <v>5.3368518198073533E-2</v>
      </c>
      <c r="H293" s="8">
        <f t="shared" si="21"/>
        <v>-5.3368518198073533E-2</v>
      </c>
    </row>
    <row r="294" spans="1:8" ht="13">
      <c r="A294" s="12" t="s">
        <v>31</v>
      </c>
      <c r="B294" s="8" t="s">
        <v>289</v>
      </c>
      <c r="C294" s="8">
        <v>2020</v>
      </c>
      <c r="D294" s="26" t="s">
        <v>5</v>
      </c>
      <c r="E294" s="8">
        <v>25</v>
      </c>
      <c r="F294" s="8">
        <v>0.98534427869747132</v>
      </c>
      <c r="G294" s="8">
        <v>1.4655721302528679E-2</v>
      </c>
      <c r="H294" s="8">
        <f t="shared" si="21"/>
        <v>-1.4655721302528679E-2</v>
      </c>
    </row>
    <row r="295" spans="1:8" ht="13">
      <c r="A295" s="12" t="s">
        <v>32</v>
      </c>
      <c r="B295" s="8" t="s">
        <v>290</v>
      </c>
      <c r="C295" s="8">
        <v>2020</v>
      </c>
      <c r="D295" s="26" t="s">
        <v>5</v>
      </c>
      <c r="E295" s="8">
        <v>25</v>
      </c>
      <c r="F295" s="8">
        <v>0.97164285903585723</v>
      </c>
      <c r="G295" s="8">
        <v>2.8357140964142769E-2</v>
      </c>
      <c r="H295" s="8">
        <f t="shared" si="21"/>
        <v>-2.8357140964142769E-2</v>
      </c>
    </row>
    <row r="296" spans="1:8" ht="13">
      <c r="A296" s="12" t="s">
        <v>33</v>
      </c>
      <c r="B296" s="8" t="s">
        <v>291</v>
      </c>
      <c r="C296" s="8">
        <v>2020</v>
      </c>
      <c r="D296" s="26" t="s">
        <v>5</v>
      </c>
      <c r="E296" s="8">
        <v>25</v>
      </c>
      <c r="F296" s="8">
        <v>0.97356075892108385</v>
      </c>
      <c r="G296" s="8">
        <v>2.6439241078916154E-2</v>
      </c>
      <c r="H296" s="8">
        <f t="shared" si="21"/>
        <v>-2.6439241078916154E-2</v>
      </c>
    </row>
    <row r="297" spans="1:8" ht="13">
      <c r="A297" s="12" t="s">
        <v>34</v>
      </c>
      <c r="B297" s="8" t="s">
        <v>292</v>
      </c>
      <c r="C297" s="8">
        <v>2020</v>
      </c>
      <c r="D297" s="26" t="s">
        <v>5</v>
      </c>
      <c r="E297" s="8">
        <v>25</v>
      </c>
      <c r="F297" s="8">
        <v>0.98134465519776504</v>
      </c>
      <c r="G297" s="8">
        <v>1.8655344802234963E-2</v>
      </c>
      <c r="H297" s="8">
        <f t="shared" si="21"/>
        <v>-1.8655344802234963E-2</v>
      </c>
    </row>
    <row r="298" spans="1:8" ht="13">
      <c r="A298" s="12" t="s">
        <v>35</v>
      </c>
      <c r="B298" s="8" t="s">
        <v>293</v>
      </c>
      <c r="C298" s="8">
        <v>2020</v>
      </c>
      <c r="D298" s="26" t="s">
        <v>5</v>
      </c>
      <c r="E298" s="8">
        <v>25</v>
      </c>
      <c r="F298" s="8">
        <v>0.9851579919371185</v>
      </c>
      <c r="G298" s="8">
        <v>1.4842008062881495E-2</v>
      </c>
      <c r="H298" s="8">
        <f t="shared" si="21"/>
        <v>-1.4842008062881495E-2</v>
      </c>
    </row>
  </sheetData>
  <autoFilter ref="A1:H298" xr:uid="{00000000-0009-0000-0000-00001A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397"/>
  <sheetViews>
    <sheetView workbookViewId="0"/>
  </sheetViews>
  <sheetFormatPr baseColWidth="10" defaultColWidth="14.5" defaultRowHeight="15.75" customHeight="1"/>
  <sheetData>
    <row r="1" spans="1:7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8" t="s">
        <v>312</v>
      </c>
      <c r="G1" s="30" t="s">
        <v>260</v>
      </c>
    </row>
    <row r="2" spans="1:7">
      <c r="A2" s="3" t="s">
        <v>3</v>
      </c>
      <c r="B2" s="1" t="s">
        <v>261</v>
      </c>
      <c r="C2" s="8">
        <v>2010</v>
      </c>
      <c r="D2" s="12" t="s">
        <v>5</v>
      </c>
      <c r="E2" s="12" t="s">
        <v>29</v>
      </c>
      <c r="F2" s="8">
        <f t="shared" ref="F2:F256" si="0">(100-G2)</f>
        <v>26</v>
      </c>
      <c r="G2" s="49">
        <v>74</v>
      </c>
    </row>
    <row r="3" spans="1:7">
      <c r="A3" s="3" t="s">
        <v>4</v>
      </c>
      <c r="B3" s="1" t="s">
        <v>262</v>
      </c>
      <c r="C3" s="8">
        <v>2010</v>
      </c>
      <c r="D3" s="12" t="s">
        <v>5</v>
      </c>
      <c r="E3" s="12" t="s">
        <v>29</v>
      </c>
      <c r="F3" s="50">
        <f t="shared" si="0"/>
        <v>24.799999999999997</v>
      </c>
      <c r="G3" s="51">
        <v>75.2</v>
      </c>
    </row>
    <row r="4" spans="1:7">
      <c r="A4" s="1" t="s">
        <v>5</v>
      </c>
      <c r="B4" s="1" t="s">
        <v>263</v>
      </c>
      <c r="C4" s="8">
        <v>2010</v>
      </c>
      <c r="D4" s="12" t="s">
        <v>5</v>
      </c>
      <c r="E4" s="12" t="s">
        <v>29</v>
      </c>
      <c r="F4" s="50">
        <f t="shared" si="0"/>
        <v>26.900000000000006</v>
      </c>
      <c r="G4" s="51">
        <v>73.099999999999994</v>
      </c>
    </row>
    <row r="5" spans="1:7">
      <c r="A5" s="1" t="s">
        <v>6</v>
      </c>
      <c r="B5" s="1" t="s">
        <v>264</v>
      </c>
      <c r="C5" s="8">
        <v>2010</v>
      </c>
      <c r="D5" s="12" t="s">
        <v>5</v>
      </c>
      <c r="E5" s="12" t="s">
        <v>29</v>
      </c>
      <c r="F5" s="50">
        <f t="shared" si="0"/>
        <v>24.5</v>
      </c>
      <c r="G5" s="51">
        <v>75.5</v>
      </c>
    </row>
    <row r="6" spans="1:7">
      <c r="A6" s="1" t="s">
        <v>7</v>
      </c>
      <c r="B6" s="1" t="s">
        <v>265</v>
      </c>
      <c r="C6" s="8">
        <v>2010</v>
      </c>
      <c r="D6" s="12" t="s">
        <v>5</v>
      </c>
      <c r="E6" s="12" t="s">
        <v>29</v>
      </c>
      <c r="F6" s="50">
        <f t="shared" si="0"/>
        <v>25.400000000000006</v>
      </c>
      <c r="G6" s="51">
        <v>74.599999999999994</v>
      </c>
    </row>
    <row r="7" spans="1:7">
      <c r="A7" s="1" t="s">
        <v>8</v>
      </c>
      <c r="B7" s="1" t="s">
        <v>266</v>
      </c>
      <c r="C7" s="8">
        <v>2010</v>
      </c>
      <c r="D7" s="12" t="s">
        <v>5</v>
      </c>
      <c r="E7" s="12" t="s">
        <v>29</v>
      </c>
      <c r="F7" s="50">
        <f t="shared" si="0"/>
        <v>25.299999999999997</v>
      </c>
      <c r="G7" s="51">
        <v>74.7</v>
      </c>
    </row>
    <row r="8" spans="1:7">
      <c r="A8" s="1" t="s">
        <v>9</v>
      </c>
      <c r="B8" s="1" t="s">
        <v>267</v>
      </c>
      <c r="C8" s="8">
        <v>2010</v>
      </c>
      <c r="D8" s="12" t="s">
        <v>5</v>
      </c>
      <c r="E8" s="12" t="s">
        <v>29</v>
      </c>
      <c r="F8" s="50">
        <f t="shared" si="0"/>
        <v>24.700000000000003</v>
      </c>
      <c r="G8" s="51">
        <v>75.3</v>
      </c>
    </row>
    <row r="9" spans="1:7">
      <c r="A9" s="1" t="s">
        <v>10</v>
      </c>
      <c r="B9" s="1" t="s">
        <v>268</v>
      </c>
      <c r="C9" s="8">
        <v>2010</v>
      </c>
      <c r="D9" s="12" t="s">
        <v>5</v>
      </c>
      <c r="E9" s="12" t="s">
        <v>29</v>
      </c>
      <c r="F9" s="50">
        <f t="shared" si="0"/>
        <v>28</v>
      </c>
      <c r="G9" s="51">
        <v>72</v>
      </c>
    </row>
    <row r="10" spans="1:7">
      <c r="A10" s="1" t="s">
        <v>11</v>
      </c>
      <c r="B10" s="1" t="s">
        <v>269</v>
      </c>
      <c r="C10" s="8">
        <v>2010</v>
      </c>
      <c r="D10" s="12" t="s">
        <v>5</v>
      </c>
      <c r="E10" s="12" t="s">
        <v>29</v>
      </c>
      <c r="F10" s="50">
        <f t="shared" si="0"/>
        <v>31.299999999999997</v>
      </c>
      <c r="G10" s="51">
        <v>68.7</v>
      </c>
    </row>
    <row r="11" spans="1:7">
      <c r="A11" s="1" t="s">
        <v>12</v>
      </c>
      <c r="B11" s="1" t="s">
        <v>270</v>
      </c>
      <c r="C11" s="8">
        <v>2010</v>
      </c>
      <c r="D11" s="12" t="s">
        <v>5</v>
      </c>
      <c r="E11" s="12" t="s">
        <v>29</v>
      </c>
      <c r="F11" s="50">
        <f t="shared" si="0"/>
        <v>24.5</v>
      </c>
      <c r="G11" s="51">
        <v>75.5</v>
      </c>
    </row>
    <row r="12" spans="1:7">
      <c r="A12" s="1" t="s">
        <v>13</v>
      </c>
      <c r="B12" s="1" t="s">
        <v>271</v>
      </c>
      <c r="C12" s="8">
        <v>2010</v>
      </c>
      <c r="D12" s="12" t="s">
        <v>5</v>
      </c>
      <c r="E12" s="12" t="s">
        <v>29</v>
      </c>
      <c r="F12" s="50">
        <f t="shared" si="0"/>
        <v>26.099999999999994</v>
      </c>
      <c r="G12" s="51">
        <v>73.900000000000006</v>
      </c>
    </row>
    <row r="13" spans="1:7">
      <c r="A13" s="1" t="s">
        <v>14</v>
      </c>
      <c r="B13" s="1" t="s">
        <v>272</v>
      </c>
      <c r="C13" s="8">
        <v>2010</v>
      </c>
      <c r="D13" s="12" t="s">
        <v>5</v>
      </c>
      <c r="E13" s="12" t="s">
        <v>29</v>
      </c>
      <c r="F13" s="50">
        <f t="shared" si="0"/>
        <v>25.299999999999997</v>
      </c>
      <c r="G13" s="51">
        <v>74.7</v>
      </c>
    </row>
    <row r="14" spans="1:7">
      <c r="A14" s="1" t="s">
        <v>15</v>
      </c>
      <c r="B14" s="1" t="s">
        <v>273</v>
      </c>
      <c r="C14" s="8">
        <v>2010</v>
      </c>
      <c r="D14" s="12" t="s">
        <v>5</v>
      </c>
      <c r="E14" s="12" t="s">
        <v>29</v>
      </c>
      <c r="F14" s="50">
        <f t="shared" si="0"/>
        <v>28.099999999999994</v>
      </c>
      <c r="G14" s="51">
        <v>71.900000000000006</v>
      </c>
    </row>
    <row r="15" spans="1:7">
      <c r="A15" s="1" t="s">
        <v>16</v>
      </c>
      <c r="B15" s="1" t="s">
        <v>274</v>
      </c>
      <c r="C15" s="8">
        <v>2010</v>
      </c>
      <c r="D15" s="12" t="s">
        <v>5</v>
      </c>
      <c r="E15" s="12" t="s">
        <v>29</v>
      </c>
      <c r="F15" s="50">
        <f t="shared" si="0"/>
        <v>26.400000000000006</v>
      </c>
      <c r="G15" s="51">
        <v>73.599999999999994</v>
      </c>
    </row>
    <row r="16" spans="1:7">
      <c r="A16" s="1" t="s">
        <v>17</v>
      </c>
      <c r="B16" s="1" t="s">
        <v>275</v>
      </c>
      <c r="C16" s="8">
        <v>2010</v>
      </c>
      <c r="D16" s="12" t="s">
        <v>5</v>
      </c>
      <c r="E16" s="12" t="s">
        <v>29</v>
      </c>
      <c r="F16" s="50">
        <f t="shared" si="0"/>
        <v>25.200000000000003</v>
      </c>
      <c r="G16" s="51">
        <v>74.8</v>
      </c>
    </row>
    <row r="17" spans="1:7">
      <c r="A17" s="1" t="s">
        <v>18</v>
      </c>
      <c r="B17" s="1" t="s">
        <v>276</v>
      </c>
      <c r="C17" s="8">
        <v>2010</v>
      </c>
      <c r="D17" s="12" t="s">
        <v>5</v>
      </c>
      <c r="E17" s="12" t="s">
        <v>29</v>
      </c>
      <c r="F17" s="50">
        <f t="shared" si="0"/>
        <v>25.599999999999994</v>
      </c>
      <c r="G17" s="51">
        <v>74.400000000000006</v>
      </c>
    </row>
    <row r="18" spans="1:7">
      <c r="A18" s="1" t="s">
        <v>19</v>
      </c>
      <c r="B18" s="1" t="s">
        <v>277</v>
      </c>
      <c r="C18" s="8">
        <v>2010</v>
      </c>
      <c r="D18" s="12" t="s">
        <v>5</v>
      </c>
      <c r="E18" s="12" t="s">
        <v>29</v>
      </c>
      <c r="F18" s="50">
        <f t="shared" si="0"/>
        <v>26.200000000000003</v>
      </c>
      <c r="G18" s="51">
        <v>73.8</v>
      </c>
    </row>
    <row r="19" spans="1:7">
      <c r="A19" s="1" t="s">
        <v>20</v>
      </c>
      <c r="B19" s="1" t="s">
        <v>278</v>
      </c>
      <c r="C19" s="8">
        <v>2010</v>
      </c>
      <c r="D19" s="12" t="s">
        <v>5</v>
      </c>
      <c r="E19" s="12" t="s">
        <v>29</v>
      </c>
      <c r="F19" s="50">
        <f t="shared" si="0"/>
        <v>25.299999999999997</v>
      </c>
      <c r="G19" s="51">
        <v>74.7</v>
      </c>
    </row>
    <row r="20" spans="1:7">
      <c r="A20" s="1" t="s">
        <v>21</v>
      </c>
      <c r="B20" s="1" t="s">
        <v>279</v>
      </c>
      <c r="C20" s="8">
        <v>2010</v>
      </c>
      <c r="D20" s="12" t="s">
        <v>5</v>
      </c>
      <c r="E20" s="12" t="s">
        <v>29</v>
      </c>
      <c r="F20" s="50">
        <f t="shared" si="0"/>
        <v>26.099999999999994</v>
      </c>
      <c r="G20" s="51">
        <v>73.900000000000006</v>
      </c>
    </row>
    <row r="21" spans="1:7">
      <c r="A21" s="1" t="s">
        <v>22</v>
      </c>
      <c r="B21" s="1" t="s">
        <v>280</v>
      </c>
      <c r="C21" s="8">
        <v>2010</v>
      </c>
      <c r="D21" s="12" t="s">
        <v>5</v>
      </c>
      <c r="E21" s="12" t="s">
        <v>29</v>
      </c>
      <c r="F21" s="50">
        <f t="shared" si="0"/>
        <v>24.200000000000003</v>
      </c>
      <c r="G21" s="51">
        <v>75.8</v>
      </c>
    </row>
    <row r="22" spans="1:7">
      <c r="A22" s="1" t="s">
        <v>23</v>
      </c>
      <c r="B22" s="1" t="s">
        <v>281</v>
      </c>
      <c r="C22" s="8">
        <v>2010</v>
      </c>
      <c r="D22" s="12" t="s">
        <v>5</v>
      </c>
      <c r="E22" s="12" t="s">
        <v>29</v>
      </c>
      <c r="F22" s="50">
        <f t="shared" si="0"/>
        <v>28.099999999999994</v>
      </c>
      <c r="G22" s="51">
        <v>71.900000000000006</v>
      </c>
    </row>
    <row r="23" spans="1:7">
      <c r="A23" s="1" t="s">
        <v>24</v>
      </c>
      <c r="B23" s="1" t="s">
        <v>282</v>
      </c>
      <c r="C23" s="8">
        <v>2010</v>
      </c>
      <c r="D23" s="12" t="s">
        <v>5</v>
      </c>
      <c r="E23" s="12" t="s">
        <v>29</v>
      </c>
      <c r="F23" s="50">
        <f t="shared" si="0"/>
        <v>26</v>
      </c>
      <c r="G23" s="51">
        <v>74</v>
      </c>
    </row>
    <row r="24" spans="1:7">
      <c r="A24" s="1" t="s">
        <v>25</v>
      </c>
      <c r="B24" s="1" t="s">
        <v>283</v>
      </c>
      <c r="C24" s="8">
        <v>2010</v>
      </c>
      <c r="D24" s="12" t="s">
        <v>5</v>
      </c>
      <c r="E24" s="12" t="s">
        <v>29</v>
      </c>
      <c r="F24" s="50">
        <f t="shared" si="0"/>
        <v>25.299999999999997</v>
      </c>
      <c r="G24" s="51">
        <v>74.7</v>
      </c>
    </row>
    <row r="25" spans="1:7">
      <c r="A25" s="1" t="s">
        <v>26</v>
      </c>
      <c r="B25" s="1" t="s">
        <v>284</v>
      </c>
      <c r="C25" s="8">
        <v>2010</v>
      </c>
      <c r="D25" s="12" t="s">
        <v>5</v>
      </c>
      <c r="E25" s="12" t="s">
        <v>29</v>
      </c>
      <c r="F25" s="50">
        <f t="shared" si="0"/>
        <v>25.099999999999994</v>
      </c>
      <c r="G25" s="51">
        <v>74.900000000000006</v>
      </c>
    </row>
    <row r="26" spans="1:7">
      <c r="A26" s="1" t="s">
        <v>27</v>
      </c>
      <c r="B26" s="1" t="s">
        <v>285</v>
      </c>
      <c r="C26" s="8">
        <v>2010</v>
      </c>
      <c r="D26" s="12" t="s">
        <v>5</v>
      </c>
      <c r="E26" s="12" t="s">
        <v>29</v>
      </c>
      <c r="F26" s="50">
        <f t="shared" si="0"/>
        <v>26.200000000000003</v>
      </c>
      <c r="G26" s="51">
        <v>73.8</v>
      </c>
    </row>
    <row r="27" spans="1:7">
      <c r="A27" s="1" t="s">
        <v>28</v>
      </c>
      <c r="B27" s="1" t="s">
        <v>286</v>
      </c>
      <c r="C27" s="8">
        <v>2010</v>
      </c>
      <c r="D27" s="12" t="s">
        <v>5</v>
      </c>
      <c r="E27" s="12" t="s">
        <v>29</v>
      </c>
      <c r="F27" s="50">
        <f t="shared" si="0"/>
        <v>26.200000000000003</v>
      </c>
      <c r="G27" s="51">
        <v>73.8</v>
      </c>
    </row>
    <row r="28" spans="1:7">
      <c r="A28" s="1" t="s">
        <v>29</v>
      </c>
      <c r="B28" s="1" t="s">
        <v>287</v>
      </c>
      <c r="C28" s="8">
        <v>2010</v>
      </c>
      <c r="D28" s="12" t="s">
        <v>5</v>
      </c>
      <c r="E28" s="12" t="s">
        <v>29</v>
      </c>
      <c r="F28" s="50">
        <f t="shared" si="0"/>
        <v>25.5</v>
      </c>
      <c r="G28" s="51">
        <v>74.5</v>
      </c>
    </row>
    <row r="29" spans="1:7">
      <c r="A29" s="1" t="s">
        <v>30</v>
      </c>
      <c r="B29" s="1" t="s">
        <v>288</v>
      </c>
      <c r="C29" s="8">
        <v>2010</v>
      </c>
      <c r="D29" s="12" t="s">
        <v>5</v>
      </c>
      <c r="E29" s="12" t="s">
        <v>29</v>
      </c>
      <c r="F29" s="50">
        <f t="shared" si="0"/>
        <v>26</v>
      </c>
      <c r="G29" s="51">
        <v>74</v>
      </c>
    </row>
    <row r="30" spans="1:7">
      <c r="A30" s="1" t="s">
        <v>31</v>
      </c>
      <c r="B30" s="1" t="s">
        <v>289</v>
      </c>
      <c r="C30" s="8">
        <v>2010</v>
      </c>
      <c r="D30" s="12" t="s">
        <v>5</v>
      </c>
      <c r="E30" s="12" t="s">
        <v>29</v>
      </c>
      <c r="F30" s="50">
        <f t="shared" si="0"/>
        <v>25.299999999999997</v>
      </c>
      <c r="G30" s="51">
        <v>74.7</v>
      </c>
    </row>
    <row r="31" spans="1:7">
      <c r="A31" s="1" t="s">
        <v>32</v>
      </c>
      <c r="B31" s="1" t="s">
        <v>290</v>
      </c>
      <c r="C31" s="8">
        <v>2010</v>
      </c>
      <c r="D31" s="12" t="s">
        <v>5</v>
      </c>
      <c r="E31" s="12" t="s">
        <v>29</v>
      </c>
      <c r="F31" s="50">
        <f t="shared" si="0"/>
        <v>25.700000000000003</v>
      </c>
      <c r="G31" s="51">
        <v>74.3</v>
      </c>
    </row>
    <row r="32" spans="1:7">
      <c r="A32" s="1" t="s">
        <v>33</v>
      </c>
      <c r="B32" s="1" t="s">
        <v>291</v>
      </c>
      <c r="C32" s="8">
        <v>2010</v>
      </c>
      <c r="D32" s="12" t="s">
        <v>5</v>
      </c>
      <c r="E32" s="12" t="s">
        <v>29</v>
      </c>
      <c r="F32" s="50">
        <f t="shared" si="0"/>
        <v>26.700000000000003</v>
      </c>
      <c r="G32" s="51">
        <v>73.3</v>
      </c>
    </row>
    <row r="33" spans="1:7">
      <c r="A33" s="1" t="s">
        <v>34</v>
      </c>
      <c r="B33" s="1" t="s">
        <v>292</v>
      </c>
      <c r="C33" s="8">
        <v>2010</v>
      </c>
      <c r="D33" s="12" t="s">
        <v>5</v>
      </c>
      <c r="E33" s="12" t="s">
        <v>29</v>
      </c>
      <c r="F33" s="50">
        <f t="shared" si="0"/>
        <v>25.099999999999994</v>
      </c>
      <c r="G33" s="51">
        <v>74.900000000000006</v>
      </c>
    </row>
    <row r="34" spans="1:7">
      <c r="A34" s="1" t="s">
        <v>35</v>
      </c>
      <c r="B34" s="1" t="s">
        <v>293</v>
      </c>
      <c r="C34" s="8">
        <v>2010</v>
      </c>
      <c r="D34" s="12" t="s">
        <v>5</v>
      </c>
      <c r="E34" s="12" t="s">
        <v>29</v>
      </c>
      <c r="F34" s="50">
        <f t="shared" si="0"/>
        <v>25.689999999999998</v>
      </c>
      <c r="G34" s="51">
        <v>74.31</v>
      </c>
    </row>
    <row r="35" spans="1:7">
      <c r="A35" s="3" t="s">
        <v>3</v>
      </c>
      <c r="B35" s="1" t="s">
        <v>261</v>
      </c>
      <c r="C35" s="8">
        <v>2011</v>
      </c>
      <c r="D35" s="12" t="s">
        <v>5</v>
      </c>
      <c r="E35" s="12" t="s">
        <v>29</v>
      </c>
      <c r="F35" s="50">
        <f t="shared" si="0"/>
        <v>25.900000000000006</v>
      </c>
      <c r="G35" s="51">
        <v>74.099999999999994</v>
      </c>
    </row>
    <row r="36" spans="1:7">
      <c r="A36" s="3" t="s">
        <v>4</v>
      </c>
      <c r="B36" s="1" t="s">
        <v>262</v>
      </c>
      <c r="C36" s="8">
        <v>2011</v>
      </c>
      <c r="D36" s="12" t="s">
        <v>5</v>
      </c>
      <c r="E36" s="12" t="s">
        <v>29</v>
      </c>
      <c r="F36" s="50">
        <f t="shared" si="0"/>
        <v>24.700000000000003</v>
      </c>
      <c r="G36" s="51">
        <v>75.3</v>
      </c>
    </row>
    <row r="37" spans="1:7">
      <c r="A37" s="1" t="s">
        <v>5</v>
      </c>
      <c r="B37" s="1" t="s">
        <v>263</v>
      </c>
      <c r="C37" s="8">
        <v>2011</v>
      </c>
      <c r="D37" s="12" t="s">
        <v>5</v>
      </c>
      <c r="E37" s="12" t="s">
        <v>29</v>
      </c>
      <c r="F37" s="50">
        <f t="shared" si="0"/>
        <v>26.799999999999997</v>
      </c>
      <c r="G37" s="51">
        <v>73.2</v>
      </c>
    </row>
    <row r="38" spans="1:7">
      <c r="A38" s="1" t="s">
        <v>6</v>
      </c>
      <c r="B38" s="1" t="s">
        <v>264</v>
      </c>
      <c r="C38" s="8">
        <v>2011</v>
      </c>
      <c r="D38" s="12" t="s">
        <v>5</v>
      </c>
      <c r="E38" s="12" t="s">
        <v>29</v>
      </c>
      <c r="F38" s="50">
        <f t="shared" si="0"/>
        <v>24.400000000000006</v>
      </c>
      <c r="G38" s="51">
        <v>75.599999999999994</v>
      </c>
    </row>
    <row r="39" spans="1:7">
      <c r="A39" s="1" t="s">
        <v>7</v>
      </c>
      <c r="B39" s="1" t="s">
        <v>265</v>
      </c>
      <c r="C39" s="8">
        <v>2011</v>
      </c>
      <c r="D39" s="12" t="s">
        <v>5</v>
      </c>
      <c r="E39" s="12" t="s">
        <v>29</v>
      </c>
      <c r="F39" s="50">
        <f t="shared" si="0"/>
        <v>25.200000000000003</v>
      </c>
      <c r="G39" s="51">
        <v>74.8</v>
      </c>
    </row>
    <row r="40" spans="1:7">
      <c r="A40" s="1" t="s">
        <v>8</v>
      </c>
      <c r="B40" s="1" t="s">
        <v>266</v>
      </c>
      <c r="C40" s="8">
        <v>2011</v>
      </c>
      <c r="D40" s="12" t="s">
        <v>5</v>
      </c>
      <c r="E40" s="12" t="s">
        <v>29</v>
      </c>
      <c r="F40" s="50">
        <f t="shared" si="0"/>
        <v>25.200000000000003</v>
      </c>
      <c r="G40" s="51">
        <v>74.8</v>
      </c>
    </row>
    <row r="41" spans="1:7">
      <c r="A41" s="1" t="s">
        <v>9</v>
      </c>
      <c r="B41" s="1" t="s">
        <v>267</v>
      </c>
      <c r="C41" s="8">
        <v>2011</v>
      </c>
      <c r="D41" s="12" t="s">
        <v>5</v>
      </c>
      <c r="E41" s="12" t="s">
        <v>29</v>
      </c>
      <c r="F41" s="50">
        <f t="shared" si="0"/>
        <v>24.599999999999994</v>
      </c>
      <c r="G41" s="51">
        <v>75.400000000000006</v>
      </c>
    </row>
    <row r="42" spans="1:7">
      <c r="A42" s="1" t="s">
        <v>10</v>
      </c>
      <c r="B42" s="1" t="s">
        <v>268</v>
      </c>
      <c r="C42" s="8">
        <v>2011</v>
      </c>
      <c r="D42" s="12" t="s">
        <v>5</v>
      </c>
      <c r="E42" s="12" t="s">
        <v>29</v>
      </c>
      <c r="F42" s="50">
        <f t="shared" si="0"/>
        <v>27.900000000000006</v>
      </c>
      <c r="G42" s="51">
        <v>72.099999999999994</v>
      </c>
    </row>
    <row r="43" spans="1:7">
      <c r="A43" s="1" t="s">
        <v>11</v>
      </c>
      <c r="B43" s="1" t="s">
        <v>269</v>
      </c>
      <c r="C43" s="8">
        <v>2011</v>
      </c>
      <c r="D43" s="12" t="s">
        <v>5</v>
      </c>
      <c r="E43" s="12" t="s">
        <v>29</v>
      </c>
      <c r="F43" s="50">
        <f t="shared" si="0"/>
        <v>29.5</v>
      </c>
      <c r="G43" s="51">
        <v>70.5</v>
      </c>
    </row>
    <row r="44" spans="1:7">
      <c r="A44" s="1" t="s">
        <v>12</v>
      </c>
      <c r="B44" s="1" t="s">
        <v>270</v>
      </c>
      <c r="C44" s="8">
        <v>2011</v>
      </c>
      <c r="D44" s="12" t="s">
        <v>5</v>
      </c>
      <c r="E44" s="12" t="s">
        <v>29</v>
      </c>
      <c r="F44" s="50">
        <f t="shared" si="0"/>
        <v>24.400000000000006</v>
      </c>
      <c r="G44" s="51">
        <v>75.599999999999994</v>
      </c>
    </row>
    <row r="45" spans="1:7">
      <c r="A45" s="1" t="s">
        <v>13</v>
      </c>
      <c r="B45" s="1" t="s">
        <v>271</v>
      </c>
      <c r="C45" s="8">
        <v>2011</v>
      </c>
      <c r="D45" s="12" t="s">
        <v>5</v>
      </c>
      <c r="E45" s="12" t="s">
        <v>29</v>
      </c>
      <c r="F45" s="50">
        <f t="shared" si="0"/>
        <v>25.799999999999997</v>
      </c>
      <c r="G45" s="51">
        <v>74.2</v>
      </c>
    </row>
    <row r="46" spans="1:7">
      <c r="A46" s="1" t="s">
        <v>14</v>
      </c>
      <c r="B46" s="1" t="s">
        <v>272</v>
      </c>
      <c r="C46" s="8">
        <v>2011</v>
      </c>
      <c r="D46" s="12" t="s">
        <v>5</v>
      </c>
      <c r="E46" s="12" t="s">
        <v>29</v>
      </c>
      <c r="F46" s="50">
        <f t="shared" si="0"/>
        <v>25.200000000000003</v>
      </c>
      <c r="G46" s="51">
        <v>74.8</v>
      </c>
    </row>
    <row r="47" spans="1:7">
      <c r="A47" s="1" t="s">
        <v>15</v>
      </c>
      <c r="B47" s="1" t="s">
        <v>273</v>
      </c>
      <c r="C47" s="8">
        <v>2011</v>
      </c>
      <c r="D47" s="12" t="s">
        <v>5</v>
      </c>
      <c r="E47" s="12" t="s">
        <v>29</v>
      </c>
      <c r="F47" s="50">
        <f t="shared" si="0"/>
        <v>27.900000000000006</v>
      </c>
      <c r="G47" s="51">
        <v>72.099999999999994</v>
      </c>
    </row>
    <row r="48" spans="1:7">
      <c r="A48" s="1" t="s">
        <v>16</v>
      </c>
      <c r="B48" s="1" t="s">
        <v>274</v>
      </c>
      <c r="C48" s="8">
        <v>2011</v>
      </c>
      <c r="D48" s="12" t="s">
        <v>5</v>
      </c>
      <c r="E48" s="12" t="s">
        <v>29</v>
      </c>
      <c r="F48" s="50">
        <f t="shared" si="0"/>
        <v>26.200000000000003</v>
      </c>
      <c r="G48" s="51">
        <v>73.8</v>
      </c>
    </row>
    <row r="49" spans="1:7">
      <c r="A49" s="1" t="s">
        <v>17</v>
      </c>
      <c r="B49" s="1" t="s">
        <v>275</v>
      </c>
      <c r="C49" s="8">
        <v>2011</v>
      </c>
      <c r="D49" s="12" t="s">
        <v>5</v>
      </c>
      <c r="E49" s="12" t="s">
        <v>29</v>
      </c>
      <c r="F49" s="50">
        <f t="shared" si="0"/>
        <v>25.099999999999994</v>
      </c>
      <c r="G49" s="51">
        <v>74.900000000000006</v>
      </c>
    </row>
    <row r="50" spans="1:7">
      <c r="A50" s="1" t="s">
        <v>18</v>
      </c>
      <c r="B50" s="1" t="s">
        <v>276</v>
      </c>
      <c r="C50" s="8">
        <v>2011</v>
      </c>
      <c r="D50" s="12" t="s">
        <v>5</v>
      </c>
      <c r="E50" s="12" t="s">
        <v>29</v>
      </c>
      <c r="F50" s="50">
        <f t="shared" si="0"/>
        <v>25.400000000000006</v>
      </c>
      <c r="G50" s="51">
        <v>74.599999999999994</v>
      </c>
    </row>
    <row r="51" spans="1:7">
      <c r="A51" s="1" t="s">
        <v>19</v>
      </c>
      <c r="B51" s="1" t="s">
        <v>277</v>
      </c>
      <c r="C51" s="8">
        <v>2011</v>
      </c>
      <c r="D51" s="12" t="s">
        <v>5</v>
      </c>
      <c r="E51" s="12" t="s">
        <v>29</v>
      </c>
      <c r="F51" s="50">
        <f t="shared" si="0"/>
        <v>26</v>
      </c>
      <c r="G51" s="51">
        <v>74</v>
      </c>
    </row>
    <row r="52" spans="1:7">
      <c r="A52" s="1" t="s">
        <v>20</v>
      </c>
      <c r="B52" s="1" t="s">
        <v>278</v>
      </c>
      <c r="C52" s="8">
        <v>2011</v>
      </c>
      <c r="D52" s="12" t="s">
        <v>5</v>
      </c>
      <c r="E52" s="12" t="s">
        <v>29</v>
      </c>
      <c r="F52" s="50">
        <f t="shared" si="0"/>
        <v>25.200000000000003</v>
      </c>
      <c r="G52" s="51">
        <v>74.8</v>
      </c>
    </row>
    <row r="53" spans="1:7">
      <c r="A53" s="1" t="s">
        <v>21</v>
      </c>
      <c r="B53" s="1" t="s">
        <v>279</v>
      </c>
      <c r="C53" s="8">
        <v>2011</v>
      </c>
      <c r="D53" s="12" t="s">
        <v>5</v>
      </c>
      <c r="E53" s="12" t="s">
        <v>29</v>
      </c>
      <c r="F53" s="50">
        <f t="shared" si="0"/>
        <v>26</v>
      </c>
      <c r="G53" s="51">
        <v>74</v>
      </c>
    </row>
    <row r="54" spans="1:7">
      <c r="A54" s="1" t="s">
        <v>22</v>
      </c>
      <c r="B54" s="1" t="s">
        <v>280</v>
      </c>
      <c r="C54" s="8">
        <v>2011</v>
      </c>
      <c r="D54" s="12" t="s">
        <v>5</v>
      </c>
      <c r="E54" s="12" t="s">
        <v>29</v>
      </c>
      <c r="F54" s="50">
        <f t="shared" si="0"/>
        <v>25</v>
      </c>
      <c r="G54" s="51">
        <v>75</v>
      </c>
    </row>
    <row r="55" spans="1:7">
      <c r="A55" s="1" t="s">
        <v>23</v>
      </c>
      <c r="B55" s="1" t="s">
        <v>281</v>
      </c>
      <c r="C55" s="8">
        <v>2011</v>
      </c>
      <c r="D55" s="12" t="s">
        <v>5</v>
      </c>
      <c r="E55" s="12" t="s">
        <v>29</v>
      </c>
      <c r="F55" s="50">
        <f t="shared" si="0"/>
        <v>27.900000000000006</v>
      </c>
      <c r="G55" s="51">
        <v>72.099999999999994</v>
      </c>
    </row>
    <row r="56" spans="1:7">
      <c r="A56" s="1" t="s">
        <v>24</v>
      </c>
      <c r="B56" s="1" t="s">
        <v>282</v>
      </c>
      <c r="C56" s="8">
        <v>2011</v>
      </c>
      <c r="D56" s="12" t="s">
        <v>5</v>
      </c>
      <c r="E56" s="12" t="s">
        <v>29</v>
      </c>
      <c r="F56" s="50">
        <f t="shared" si="0"/>
        <v>25.799999999999997</v>
      </c>
      <c r="G56" s="51">
        <v>74.2</v>
      </c>
    </row>
    <row r="57" spans="1:7">
      <c r="A57" s="1" t="s">
        <v>25</v>
      </c>
      <c r="B57" s="1" t="s">
        <v>283</v>
      </c>
      <c r="C57" s="8">
        <v>2011</v>
      </c>
      <c r="D57" s="12" t="s">
        <v>5</v>
      </c>
      <c r="E57" s="12" t="s">
        <v>29</v>
      </c>
      <c r="F57" s="50">
        <f t="shared" si="0"/>
        <v>25.200000000000003</v>
      </c>
      <c r="G57" s="51">
        <v>74.8</v>
      </c>
    </row>
    <row r="58" spans="1:7">
      <c r="A58" s="1" t="s">
        <v>26</v>
      </c>
      <c r="B58" s="1" t="s">
        <v>284</v>
      </c>
      <c r="C58" s="8">
        <v>2011</v>
      </c>
      <c r="D58" s="12" t="s">
        <v>5</v>
      </c>
      <c r="E58" s="12" t="s">
        <v>29</v>
      </c>
      <c r="F58" s="50">
        <f t="shared" si="0"/>
        <v>24.900000000000006</v>
      </c>
      <c r="G58" s="51">
        <v>75.099999999999994</v>
      </c>
    </row>
    <row r="59" spans="1:7">
      <c r="A59" s="1" t="s">
        <v>27</v>
      </c>
      <c r="B59" s="1" t="s">
        <v>285</v>
      </c>
      <c r="C59" s="8">
        <v>2011</v>
      </c>
      <c r="D59" s="12" t="s">
        <v>5</v>
      </c>
      <c r="E59" s="12" t="s">
        <v>29</v>
      </c>
      <c r="F59" s="50">
        <f t="shared" si="0"/>
        <v>26.099999999999994</v>
      </c>
      <c r="G59" s="51">
        <v>73.900000000000006</v>
      </c>
    </row>
    <row r="60" spans="1:7">
      <c r="A60" s="1" t="s">
        <v>28</v>
      </c>
      <c r="B60" s="1" t="s">
        <v>286</v>
      </c>
      <c r="C60" s="8">
        <v>2011</v>
      </c>
      <c r="D60" s="12" t="s">
        <v>5</v>
      </c>
      <c r="E60" s="12" t="s">
        <v>29</v>
      </c>
      <c r="F60" s="50">
        <f t="shared" si="0"/>
        <v>26</v>
      </c>
      <c r="G60" s="51">
        <v>74</v>
      </c>
    </row>
    <row r="61" spans="1:7">
      <c r="A61" s="1" t="s">
        <v>29</v>
      </c>
      <c r="B61" s="1" t="s">
        <v>287</v>
      </c>
      <c r="C61" s="8">
        <v>2011</v>
      </c>
      <c r="D61" s="12" t="s">
        <v>5</v>
      </c>
      <c r="E61" s="12" t="s">
        <v>29</v>
      </c>
      <c r="F61" s="50">
        <f t="shared" si="0"/>
        <v>25.400000000000006</v>
      </c>
      <c r="G61" s="51">
        <v>74.599999999999994</v>
      </c>
    </row>
    <row r="62" spans="1:7">
      <c r="A62" s="1" t="s">
        <v>30</v>
      </c>
      <c r="B62" s="1" t="s">
        <v>288</v>
      </c>
      <c r="C62" s="8">
        <v>2011</v>
      </c>
      <c r="D62" s="12" t="s">
        <v>5</v>
      </c>
      <c r="E62" s="12" t="s">
        <v>29</v>
      </c>
      <c r="F62" s="50">
        <f t="shared" si="0"/>
        <v>25.900000000000006</v>
      </c>
      <c r="G62" s="51">
        <v>74.099999999999994</v>
      </c>
    </row>
    <row r="63" spans="1:7">
      <c r="A63" s="1" t="s">
        <v>31</v>
      </c>
      <c r="B63" s="1" t="s">
        <v>289</v>
      </c>
      <c r="C63" s="8">
        <v>2011</v>
      </c>
      <c r="D63" s="12" t="s">
        <v>5</v>
      </c>
      <c r="E63" s="12" t="s">
        <v>29</v>
      </c>
      <c r="F63" s="50">
        <f t="shared" si="0"/>
        <v>25.200000000000003</v>
      </c>
      <c r="G63" s="51">
        <v>74.8</v>
      </c>
    </row>
    <row r="64" spans="1:7">
      <c r="A64" s="1" t="s">
        <v>32</v>
      </c>
      <c r="B64" s="1" t="s">
        <v>290</v>
      </c>
      <c r="C64" s="8">
        <v>2011</v>
      </c>
      <c r="D64" s="12" t="s">
        <v>5</v>
      </c>
      <c r="E64" s="12" t="s">
        <v>29</v>
      </c>
      <c r="F64" s="50">
        <f t="shared" si="0"/>
        <v>25.5</v>
      </c>
      <c r="G64" s="51">
        <v>74.5</v>
      </c>
    </row>
    <row r="65" spans="1:7">
      <c r="A65" s="1" t="s">
        <v>33</v>
      </c>
      <c r="B65" s="1" t="s">
        <v>291</v>
      </c>
      <c r="C65" s="8">
        <v>2011</v>
      </c>
      <c r="D65" s="12" t="s">
        <v>5</v>
      </c>
      <c r="E65" s="12" t="s">
        <v>29</v>
      </c>
      <c r="F65" s="50">
        <f t="shared" si="0"/>
        <v>26.599999999999994</v>
      </c>
      <c r="G65" s="51">
        <v>73.400000000000006</v>
      </c>
    </row>
    <row r="66" spans="1:7">
      <c r="A66" s="1" t="s">
        <v>34</v>
      </c>
      <c r="B66" s="1" t="s">
        <v>292</v>
      </c>
      <c r="C66" s="8">
        <v>2011</v>
      </c>
      <c r="D66" s="12" t="s">
        <v>5</v>
      </c>
      <c r="E66" s="12" t="s">
        <v>29</v>
      </c>
      <c r="F66" s="50">
        <f t="shared" si="0"/>
        <v>24.980000000000004</v>
      </c>
      <c r="G66" s="51">
        <v>75.02</v>
      </c>
    </row>
    <row r="67" spans="1:7">
      <c r="A67" s="1" t="s">
        <v>35</v>
      </c>
      <c r="B67" s="1" t="s">
        <v>293</v>
      </c>
      <c r="C67" s="8">
        <v>2011</v>
      </c>
      <c r="D67" s="12" t="s">
        <v>5</v>
      </c>
      <c r="E67" s="12" t="s">
        <v>29</v>
      </c>
      <c r="F67" s="50">
        <f t="shared" si="0"/>
        <v>25.560000000000002</v>
      </c>
      <c r="G67" s="51">
        <v>74.44</v>
      </c>
    </row>
    <row r="68" spans="1:7">
      <c r="A68" s="3" t="s">
        <v>3</v>
      </c>
      <c r="B68" s="1" t="s">
        <v>261</v>
      </c>
      <c r="C68" s="8">
        <v>2012</v>
      </c>
      <c r="D68" s="12" t="s">
        <v>5</v>
      </c>
      <c r="E68" s="12" t="s">
        <v>29</v>
      </c>
      <c r="F68" s="50">
        <f t="shared" si="0"/>
        <v>25.700000000000003</v>
      </c>
      <c r="G68" s="51">
        <v>74.3</v>
      </c>
    </row>
    <row r="69" spans="1:7">
      <c r="A69" s="3" t="s">
        <v>4</v>
      </c>
      <c r="B69" s="1" t="s">
        <v>262</v>
      </c>
      <c r="C69" s="8">
        <v>2012</v>
      </c>
      <c r="D69" s="12" t="s">
        <v>5</v>
      </c>
      <c r="E69" s="12" t="s">
        <v>29</v>
      </c>
      <c r="F69" s="50">
        <f t="shared" si="0"/>
        <v>24.599999999999994</v>
      </c>
      <c r="G69" s="51">
        <v>75.400000000000006</v>
      </c>
    </row>
    <row r="70" spans="1:7">
      <c r="A70" s="1" t="s">
        <v>5</v>
      </c>
      <c r="B70" s="1" t="s">
        <v>263</v>
      </c>
      <c r="C70" s="8">
        <v>2012</v>
      </c>
      <c r="D70" s="12" t="s">
        <v>5</v>
      </c>
      <c r="E70" s="12" t="s">
        <v>29</v>
      </c>
      <c r="F70" s="50">
        <f t="shared" si="0"/>
        <v>26.700000000000003</v>
      </c>
      <c r="G70" s="51">
        <v>73.3</v>
      </c>
    </row>
    <row r="71" spans="1:7">
      <c r="A71" s="1" t="s">
        <v>6</v>
      </c>
      <c r="B71" s="1" t="s">
        <v>264</v>
      </c>
      <c r="C71" s="8">
        <v>2012</v>
      </c>
      <c r="D71" s="12" t="s">
        <v>5</v>
      </c>
      <c r="E71" s="12" t="s">
        <v>29</v>
      </c>
      <c r="F71" s="50">
        <f t="shared" si="0"/>
        <v>24.299999999999997</v>
      </c>
      <c r="G71" s="51">
        <v>75.7</v>
      </c>
    </row>
    <row r="72" spans="1:7">
      <c r="A72" s="1" t="s">
        <v>7</v>
      </c>
      <c r="B72" s="1" t="s">
        <v>265</v>
      </c>
      <c r="C72" s="8">
        <v>2012</v>
      </c>
      <c r="D72" s="12" t="s">
        <v>5</v>
      </c>
      <c r="E72" s="12" t="s">
        <v>29</v>
      </c>
      <c r="F72" s="50">
        <f t="shared" si="0"/>
        <v>25.099999999999994</v>
      </c>
      <c r="G72" s="51">
        <v>74.900000000000006</v>
      </c>
    </row>
    <row r="73" spans="1:7">
      <c r="A73" s="1" t="s">
        <v>8</v>
      </c>
      <c r="B73" s="1" t="s">
        <v>266</v>
      </c>
      <c r="C73" s="8">
        <v>2012</v>
      </c>
      <c r="D73" s="12" t="s">
        <v>5</v>
      </c>
      <c r="E73" s="12" t="s">
        <v>29</v>
      </c>
      <c r="F73" s="50">
        <f t="shared" si="0"/>
        <v>25.099999999999994</v>
      </c>
      <c r="G73" s="51">
        <v>74.900000000000006</v>
      </c>
    </row>
    <row r="74" spans="1:7">
      <c r="A74" s="1" t="s">
        <v>9</v>
      </c>
      <c r="B74" s="1" t="s">
        <v>267</v>
      </c>
      <c r="C74" s="8">
        <v>2012</v>
      </c>
      <c r="D74" s="12" t="s">
        <v>5</v>
      </c>
      <c r="E74" s="12" t="s">
        <v>29</v>
      </c>
      <c r="F74" s="50">
        <f t="shared" si="0"/>
        <v>24.5</v>
      </c>
      <c r="G74" s="51">
        <v>75.5</v>
      </c>
    </row>
    <row r="75" spans="1:7">
      <c r="A75" s="1" t="s">
        <v>10</v>
      </c>
      <c r="B75" s="1" t="s">
        <v>268</v>
      </c>
      <c r="C75" s="8">
        <v>2012</v>
      </c>
      <c r="D75" s="12" t="s">
        <v>5</v>
      </c>
      <c r="E75" s="12" t="s">
        <v>29</v>
      </c>
      <c r="F75" s="50">
        <f t="shared" si="0"/>
        <v>27.700000000000003</v>
      </c>
      <c r="G75" s="51">
        <v>72.3</v>
      </c>
    </row>
    <row r="76" spans="1:7">
      <c r="A76" s="1" t="s">
        <v>11</v>
      </c>
      <c r="B76" s="1" t="s">
        <v>269</v>
      </c>
      <c r="C76" s="8">
        <v>2012</v>
      </c>
      <c r="D76" s="12" t="s">
        <v>5</v>
      </c>
      <c r="E76" s="12" t="s">
        <v>29</v>
      </c>
      <c r="F76" s="50">
        <f t="shared" si="0"/>
        <v>29.299999999999997</v>
      </c>
      <c r="G76" s="51">
        <v>70.7</v>
      </c>
    </row>
    <row r="77" spans="1:7">
      <c r="A77" s="1" t="s">
        <v>12</v>
      </c>
      <c r="B77" s="1" t="s">
        <v>270</v>
      </c>
      <c r="C77" s="8">
        <v>2012</v>
      </c>
      <c r="D77" s="12" t="s">
        <v>5</v>
      </c>
      <c r="E77" s="12" t="s">
        <v>29</v>
      </c>
      <c r="F77" s="50">
        <f t="shared" si="0"/>
        <v>24.299999999999997</v>
      </c>
      <c r="G77" s="51">
        <v>75.7</v>
      </c>
    </row>
    <row r="78" spans="1:7">
      <c r="A78" s="1" t="s">
        <v>13</v>
      </c>
      <c r="B78" s="1" t="s">
        <v>271</v>
      </c>
      <c r="C78" s="8">
        <v>2012</v>
      </c>
      <c r="D78" s="12" t="s">
        <v>5</v>
      </c>
      <c r="E78" s="12" t="s">
        <v>29</v>
      </c>
      <c r="F78" s="50">
        <f t="shared" si="0"/>
        <v>25.700000000000003</v>
      </c>
      <c r="G78" s="51">
        <v>74.3</v>
      </c>
    </row>
    <row r="79" spans="1:7">
      <c r="A79" s="1" t="s">
        <v>14</v>
      </c>
      <c r="B79" s="1" t="s">
        <v>272</v>
      </c>
      <c r="C79" s="8">
        <v>2012</v>
      </c>
      <c r="D79" s="12" t="s">
        <v>5</v>
      </c>
      <c r="E79" s="12" t="s">
        <v>29</v>
      </c>
      <c r="F79" s="50">
        <f t="shared" si="0"/>
        <v>25.099999999999994</v>
      </c>
      <c r="G79" s="51">
        <v>74.900000000000006</v>
      </c>
    </row>
    <row r="80" spans="1:7">
      <c r="A80" s="1" t="s">
        <v>15</v>
      </c>
      <c r="B80" s="1" t="s">
        <v>273</v>
      </c>
      <c r="C80" s="8">
        <v>2012</v>
      </c>
      <c r="D80" s="12" t="s">
        <v>5</v>
      </c>
      <c r="E80" s="12" t="s">
        <v>29</v>
      </c>
      <c r="F80" s="50">
        <f t="shared" si="0"/>
        <v>27.799999999999997</v>
      </c>
      <c r="G80" s="51">
        <v>72.2</v>
      </c>
    </row>
    <row r="81" spans="1:7">
      <c r="A81" s="1" t="s">
        <v>16</v>
      </c>
      <c r="B81" s="1" t="s">
        <v>274</v>
      </c>
      <c r="C81" s="8">
        <v>2012</v>
      </c>
      <c r="D81" s="12" t="s">
        <v>5</v>
      </c>
      <c r="E81" s="12" t="s">
        <v>29</v>
      </c>
      <c r="F81" s="50">
        <f t="shared" si="0"/>
        <v>26.099999999999994</v>
      </c>
      <c r="G81" s="51">
        <v>73.900000000000006</v>
      </c>
    </row>
    <row r="82" spans="1:7">
      <c r="A82" s="1" t="s">
        <v>17</v>
      </c>
      <c r="B82" s="1" t="s">
        <v>275</v>
      </c>
      <c r="C82" s="8">
        <v>2012</v>
      </c>
      <c r="D82" s="12" t="s">
        <v>5</v>
      </c>
      <c r="E82" s="12" t="s">
        <v>29</v>
      </c>
      <c r="F82" s="50">
        <f t="shared" si="0"/>
        <v>25</v>
      </c>
      <c r="G82" s="51">
        <v>75</v>
      </c>
    </row>
    <row r="83" spans="1:7">
      <c r="A83" s="1" t="s">
        <v>18</v>
      </c>
      <c r="B83" s="1" t="s">
        <v>276</v>
      </c>
      <c r="C83" s="8">
        <v>2012</v>
      </c>
      <c r="D83" s="12" t="s">
        <v>5</v>
      </c>
      <c r="E83" s="12" t="s">
        <v>29</v>
      </c>
      <c r="F83" s="50">
        <f t="shared" si="0"/>
        <v>25.299999999999997</v>
      </c>
      <c r="G83" s="51">
        <v>74.7</v>
      </c>
    </row>
    <row r="84" spans="1:7">
      <c r="A84" s="1" t="s">
        <v>19</v>
      </c>
      <c r="B84" s="1" t="s">
        <v>277</v>
      </c>
      <c r="C84" s="8">
        <v>2012</v>
      </c>
      <c r="D84" s="12" t="s">
        <v>5</v>
      </c>
      <c r="E84" s="12" t="s">
        <v>29</v>
      </c>
      <c r="F84" s="50">
        <f t="shared" si="0"/>
        <v>25.900000000000006</v>
      </c>
      <c r="G84" s="51">
        <v>74.099999999999994</v>
      </c>
    </row>
    <row r="85" spans="1:7">
      <c r="A85" s="1" t="s">
        <v>20</v>
      </c>
      <c r="B85" s="1" t="s">
        <v>278</v>
      </c>
      <c r="C85" s="8">
        <v>2012</v>
      </c>
      <c r="D85" s="12" t="s">
        <v>5</v>
      </c>
      <c r="E85" s="12" t="s">
        <v>29</v>
      </c>
      <c r="F85" s="50">
        <f t="shared" si="0"/>
        <v>25</v>
      </c>
      <c r="G85" s="51">
        <v>75</v>
      </c>
    </row>
    <row r="86" spans="1:7">
      <c r="A86" s="1" t="s">
        <v>21</v>
      </c>
      <c r="B86" s="1" t="s">
        <v>279</v>
      </c>
      <c r="C86" s="8">
        <v>2012</v>
      </c>
      <c r="D86" s="12" t="s">
        <v>5</v>
      </c>
      <c r="E86" s="12" t="s">
        <v>29</v>
      </c>
      <c r="F86" s="50">
        <f t="shared" si="0"/>
        <v>25.900000000000006</v>
      </c>
      <c r="G86" s="51">
        <v>74.099999999999994</v>
      </c>
    </row>
    <row r="87" spans="1:7">
      <c r="A87" s="1" t="s">
        <v>22</v>
      </c>
      <c r="B87" s="1" t="s">
        <v>280</v>
      </c>
      <c r="C87" s="8">
        <v>2012</v>
      </c>
      <c r="D87" s="12" t="s">
        <v>5</v>
      </c>
      <c r="E87" s="12" t="s">
        <v>29</v>
      </c>
      <c r="F87" s="50">
        <f t="shared" si="0"/>
        <v>24.900000000000006</v>
      </c>
      <c r="G87" s="51">
        <v>75.099999999999994</v>
      </c>
    </row>
    <row r="88" spans="1:7">
      <c r="A88" s="1" t="s">
        <v>23</v>
      </c>
      <c r="B88" s="1" t="s">
        <v>281</v>
      </c>
      <c r="C88" s="8">
        <v>2012</v>
      </c>
      <c r="D88" s="12" t="s">
        <v>5</v>
      </c>
      <c r="E88" s="12" t="s">
        <v>29</v>
      </c>
      <c r="F88" s="50">
        <f t="shared" si="0"/>
        <v>27.700000000000003</v>
      </c>
      <c r="G88" s="51">
        <v>72.3</v>
      </c>
    </row>
    <row r="89" spans="1:7">
      <c r="A89" s="1" t="s">
        <v>24</v>
      </c>
      <c r="B89" s="1" t="s">
        <v>282</v>
      </c>
      <c r="C89" s="8">
        <v>2012</v>
      </c>
      <c r="D89" s="12" t="s">
        <v>5</v>
      </c>
      <c r="E89" s="12" t="s">
        <v>29</v>
      </c>
      <c r="F89" s="50">
        <f t="shared" si="0"/>
        <v>25.700000000000003</v>
      </c>
      <c r="G89" s="51">
        <v>74.3</v>
      </c>
    </row>
    <row r="90" spans="1:7">
      <c r="A90" s="1" t="s">
        <v>25</v>
      </c>
      <c r="B90" s="1" t="s">
        <v>283</v>
      </c>
      <c r="C90" s="8">
        <v>2012</v>
      </c>
      <c r="D90" s="12" t="s">
        <v>5</v>
      </c>
      <c r="E90" s="12" t="s">
        <v>29</v>
      </c>
      <c r="F90" s="50">
        <f t="shared" si="0"/>
        <v>25.099999999999994</v>
      </c>
      <c r="G90" s="51">
        <v>74.900000000000006</v>
      </c>
    </row>
    <row r="91" spans="1:7">
      <c r="A91" s="1" t="s">
        <v>26</v>
      </c>
      <c r="B91" s="1" t="s">
        <v>284</v>
      </c>
      <c r="C91" s="8">
        <v>2012</v>
      </c>
      <c r="D91" s="12" t="s">
        <v>5</v>
      </c>
      <c r="E91" s="12" t="s">
        <v>29</v>
      </c>
      <c r="F91" s="50">
        <f t="shared" si="0"/>
        <v>24.799999999999997</v>
      </c>
      <c r="G91" s="51">
        <v>75.2</v>
      </c>
    </row>
    <row r="92" spans="1:7">
      <c r="A92" s="1" t="s">
        <v>27</v>
      </c>
      <c r="B92" s="1" t="s">
        <v>285</v>
      </c>
      <c r="C92" s="8">
        <v>2012</v>
      </c>
      <c r="D92" s="12" t="s">
        <v>5</v>
      </c>
      <c r="E92" s="12" t="s">
        <v>29</v>
      </c>
      <c r="F92" s="50">
        <f t="shared" si="0"/>
        <v>26</v>
      </c>
      <c r="G92" s="51">
        <v>74</v>
      </c>
    </row>
    <row r="93" spans="1:7">
      <c r="A93" s="1" t="s">
        <v>28</v>
      </c>
      <c r="B93" s="1" t="s">
        <v>286</v>
      </c>
      <c r="C93" s="8">
        <v>2012</v>
      </c>
      <c r="D93" s="12" t="s">
        <v>5</v>
      </c>
      <c r="E93" s="12" t="s">
        <v>29</v>
      </c>
      <c r="F93" s="50">
        <f t="shared" si="0"/>
        <v>25.900000000000006</v>
      </c>
      <c r="G93" s="51">
        <v>74.099999999999994</v>
      </c>
    </row>
    <row r="94" spans="1:7">
      <c r="A94" s="1" t="s">
        <v>29</v>
      </c>
      <c r="B94" s="1" t="s">
        <v>287</v>
      </c>
      <c r="C94" s="8">
        <v>2012</v>
      </c>
      <c r="D94" s="12" t="s">
        <v>5</v>
      </c>
      <c r="E94" s="12" t="s">
        <v>29</v>
      </c>
      <c r="F94" s="50">
        <f t="shared" si="0"/>
        <v>25.200000000000003</v>
      </c>
      <c r="G94" s="51">
        <v>74.8</v>
      </c>
    </row>
    <row r="95" spans="1:7">
      <c r="A95" s="1" t="s">
        <v>30</v>
      </c>
      <c r="B95" s="1" t="s">
        <v>288</v>
      </c>
      <c r="C95" s="8">
        <v>2012</v>
      </c>
      <c r="D95" s="12" t="s">
        <v>5</v>
      </c>
      <c r="E95" s="12" t="s">
        <v>29</v>
      </c>
      <c r="F95" s="50">
        <f t="shared" si="0"/>
        <v>25.700000000000003</v>
      </c>
      <c r="G95" s="51">
        <v>74.3</v>
      </c>
    </row>
    <row r="96" spans="1:7">
      <c r="A96" s="1" t="s">
        <v>31</v>
      </c>
      <c r="B96" s="1" t="s">
        <v>289</v>
      </c>
      <c r="C96" s="8">
        <v>2012</v>
      </c>
      <c r="D96" s="12" t="s">
        <v>5</v>
      </c>
      <c r="E96" s="12" t="s">
        <v>29</v>
      </c>
      <c r="F96" s="50">
        <f t="shared" si="0"/>
        <v>25</v>
      </c>
      <c r="G96" s="51">
        <v>75</v>
      </c>
    </row>
    <row r="97" spans="1:7">
      <c r="A97" s="1" t="s">
        <v>32</v>
      </c>
      <c r="B97" s="1" t="s">
        <v>290</v>
      </c>
      <c r="C97" s="8">
        <v>2012</v>
      </c>
      <c r="D97" s="12" t="s">
        <v>5</v>
      </c>
      <c r="E97" s="12" t="s">
        <v>29</v>
      </c>
      <c r="F97" s="50">
        <f t="shared" si="0"/>
        <v>25.400000000000006</v>
      </c>
      <c r="G97" s="51">
        <v>74.599999999999994</v>
      </c>
    </row>
    <row r="98" spans="1:7">
      <c r="A98" s="1" t="s">
        <v>33</v>
      </c>
      <c r="B98" s="1" t="s">
        <v>291</v>
      </c>
      <c r="C98" s="8">
        <v>2012</v>
      </c>
      <c r="D98" s="12" t="s">
        <v>5</v>
      </c>
      <c r="E98" s="12" t="s">
        <v>29</v>
      </c>
      <c r="F98" s="50">
        <f t="shared" si="0"/>
        <v>26.400000000000006</v>
      </c>
      <c r="G98" s="51">
        <v>73.599999999999994</v>
      </c>
    </row>
    <row r="99" spans="1:7">
      <c r="A99" s="1" t="s">
        <v>34</v>
      </c>
      <c r="B99" s="1" t="s">
        <v>292</v>
      </c>
      <c r="C99" s="8">
        <v>2012</v>
      </c>
      <c r="D99" s="12" t="s">
        <v>5</v>
      </c>
      <c r="E99" s="12" t="s">
        <v>29</v>
      </c>
      <c r="F99" s="50">
        <f t="shared" si="0"/>
        <v>24.870000000000005</v>
      </c>
      <c r="G99" s="51">
        <v>75.13</v>
      </c>
    </row>
    <row r="100" spans="1:7">
      <c r="A100" s="1" t="s">
        <v>35</v>
      </c>
      <c r="B100" s="1" t="s">
        <v>293</v>
      </c>
      <c r="C100" s="8">
        <v>2012</v>
      </c>
      <c r="D100" s="12" t="s">
        <v>5</v>
      </c>
      <c r="E100" s="12" t="s">
        <v>29</v>
      </c>
      <c r="F100" s="50">
        <f t="shared" si="0"/>
        <v>25.430000000000007</v>
      </c>
      <c r="G100" s="51">
        <v>74.569999999999993</v>
      </c>
    </row>
    <row r="101" spans="1:7">
      <c r="A101" s="3" t="s">
        <v>3</v>
      </c>
      <c r="B101" s="1" t="s">
        <v>261</v>
      </c>
      <c r="C101" s="8">
        <v>2013</v>
      </c>
      <c r="D101" s="12" t="s">
        <v>5</v>
      </c>
      <c r="E101" s="12" t="s">
        <v>29</v>
      </c>
      <c r="F101" s="8">
        <f t="shared" si="0"/>
        <v>25.5</v>
      </c>
      <c r="G101" s="49">
        <v>74.5</v>
      </c>
    </row>
    <row r="102" spans="1:7">
      <c r="A102" s="3" t="s">
        <v>4</v>
      </c>
      <c r="B102" s="1" t="s">
        <v>262</v>
      </c>
      <c r="C102" s="8">
        <v>2013</v>
      </c>
      <c r="D102" s="12" t="s">
        <v>5</v>
      </c>
      <c r="E102" s="12" t="s">
        <v>29</v>
      </c>
      <c r="F102" s="8">
        <f t="shared" si="0"/>
        <v>24.400000000000006</v>
      </c>
      <c r="G102" s="49">
        <v>75.599999999999994</v>
      </c>
    </row>
    <row r="103" spans="1:7">
      <c r="A103" s="1" t="s">
        <v>5</v>
      </c>
      <c r="B103" s="1" t="s">
        <v>263</v>
      </c>
      <c r="C103" s="8">
        <v>2013</v>
      </c>
      <c r="D103" s="12" t="s">
        <v>5</v>
      </c>
      <c r="E103" s="12" t="s">
        <v>29</v>
      </c>
      <c r="F103" s="8">
        <f t="shared" si="0"/>
        <v>26.400000000000006</v>
      </c>
      <c r="G103" s="49">
        <v>73.599999999999994</v>
      </c>
    </row>
    <row r="104" spans="1:7">
      <c r="A104" s="1" t="s">
        <v>6</v>
      </c>
      <c r="B104" s="1" t="s">
        <v>264</v>
      </c>
      <c r="C104" s="8">
        <v>2013</v>
      </c>
      <c r="D104" s="12" t="s">
        <v>5</v>
      </c>
      <c r="E104" s="12" t="s">
        <v>29</v>
      </c>
      <c r="F104" s="8">
        <f t="shared" si="0"/>
        <v>24.200000000000003</v>
      </c>
      <c r="G104" s="49">
        <v>75.8</v>
      </c>
    </row>
    <row r="105" spans="1:7">
      <c r="A105" s="1" t="s">
        <v>7</v>
      </c>
      <c r="B105" s="1" t="s">
        <v>265</v>
      </c>
      <c r="C105" s="8">
        <v>2013</v>
      </c>
      <c r="D105" s="12" t="s">
        <v>5</v>
      </c>
      <c r="E105" s="12" t="s">
        <v>29</v>
      </c>
      <c r="F105" s="8">
        <f t="shared" si="0"/>
        <v>25</v>
      </c>
      <c r="G105" s="49">
        <v>75</v>
      </c>
    </row>
    <row r="106" spans="1:7">
      <c r="A106" s="1" t="s">
        <v>8</v>
      </c>
      <c r="B106" s="1" t="s">
        <v>266</v>
      </c>
      <c r="C106" s="8">
        <v>2013</v>
      </c>
      <c r="D106" s="12" t="s">
        <v>5</v>
      </c>
      <c r="E106" s="12" t="s">
        <v>29</v>
      </c>
      <c r="F106" s="8">
        <f t="shared" si="0"/>
        <v>24.799999999999997</v>
      </c>
      <c r="G106" s="49">
        <v>75.2</v>
      </c>
    </row>
    <row r="107" spans="1:7">
      <c r="A107" s="1" t="s">
        <v>9</v>
      </c>
      <c r="B107" s="1" t="s">
        <v>267</v>
      </c>
      <c r="C107" s="8">
        <v>2013</v>
      </c>
      <c r="D107" s="12" t="s">
        <v>5</v>
      </c>
      <c r="E107" s="12" t="s">
        <v>29</v>
      </c>
      <c r="F107" s="8">
        <f t="shared" si="0"/>
        <v>24.400000000000006</v>
      </c>
      <c r="G107" s="49">
        <v>75.599999999999994</v>
      </c>
    </row>
    <row r="108" spans="1:7">
      <c r="A108" s="1" t="s">
        <v>10</v>
      </c>
      <c r="B108" s="1" t="s">
        <v>268</v>
      </c>
      <c r="C108" s="8">
        <v>2013</v>
      </c>
      <c r="D108" s="12" t="s">
        <v>5</v>
      </c>
      <c r="E108" s="12" t="s">
        <v>29</v>
      </c>
      <c r="F108" s="8">
        <f t="shared" si="0"/>
        <v>27.5</v>
      </c>
      <c r="G108" s="49">
        <v>72.5</v>
      </c>
    </row>
    <row r="109" spans="1:7">
      <c r="A109" s="1" t="s">
        <v>11</v>
      </c>
      <c r="B109" s="1" t="s">
        <v>269</v>
      </c>
      <c r="C109" s="8">
        <v>2013</v>
      </c>
      <c r="D109" s="12" t="s">
        <v>5</v>
      </c>
      <c r="E109" s="12" t="s">
        <v>29</v>
      </c>
      <c r="F109" s="8">
        <f t="shared" si="0"/>
        <v>28.5</v>
      </c>
      <c r="G109" s="49">
        <v>71.5</v>
      </c>
    </row>
    <row r="110" spans="1:7">
      <c r="A110" s="1" t="s">
        <v>12</v>
      </c>
      <c r="B110" s="1" t="s">
        <v>270</v>
      </c>
      <c r="C110" s="8">
        <v>2013</v>
      </c>
      <c r="D110" s="12" t="s">
        <v>5</v>
      </c>
      <c r="E110" s="12" t="s">
        <v>29</v>
      </c>
      <c r="F110" s="8">
        <f t="shared" si="0"/>
        <v>24.200000000000003</v>
      </c>
      <c r="G110" s="49">
        <v>75.8</v>
      </c>
    </row>
    <row r="111" spans="1:7">
      <c r="A111" s="1" t="s">
        <v>13</v>
      </c>
      <c r="B111" s="1" t="s">
        <v>271</v>
      </c>
      <c r="C111" s="8">
        <v>2013</v>
      </c>
      <c r="D111" s="12" t="s">
        <v>5</v>
      </c>
      <c r="E111" s="12" t="s">
        <v>29</v>
      </c>
      <c r="F111" s="8">
        <f t="shared" si="0"/>
        <v>25.200000000000003</v>
      </c>
      <c r="G111" s="49">
        <v>74.8</v>
      </c>
    </row>
    <row r="112" spans="1:7">
      <c r="A112" s="1" t="s">
        <v>14</v>
      </c>
      <c r="B112" s="1" t="s">
        <v>272</v>
      </c>
      <c r="C112" s="8">
        <v>2013</v>
      </c>
      <c r="D112" s="12" t="s">
        <v>5</v>
      </c>
      <c r="E112" s="12" t="s">
        <v>29</v>
      </c>
      <c r="F112" s="8">
        <f t="shared" si="0"/>
        <v>24.900000000000006</v>
      </c>
      <c r="G112" s="49">
        <v>75.099999999999994</v>
      </c>
    </row>
    <row r="113" spans="1:7">
      <c r="A113" s="1" t="s">
        <v>15</v>
      </c>
      <c r="B113" s="1" t="s">
        <v>273</v>
      </c>
      <c r="C113" s="8">
        <v>2013</v>
      </c>
      <c r="D113" s="12" t="s">
        <v>5</v>
      </c>
      <c r="E113" s="12" t="s">
        <v>29</v>
      </c>
      <c r="F113" s="8">
        <f t="shared" si="0"/>
        <v>27.5</v>
      </c>
      <c r="G113" s="49">
        <v>72.5</v>
      </c>
    </row>
    <row r="114" spans="1:7">
      <c r="A114" s="1" t="s">
        <v>16</v>
      </c>
      <c r="B114" s="1" t="s">
        <v>274</v>
      </c>
      <c r="C114" s="8">
        <v>2013</v>
      </c>
      <c r="D114" s="12" t="s">
        <v>5</v>
      </c>
      <c r="E114" s="12" t="s">
        <v>29</v>
      </c>
      <c r="F114" s="8">
        <f t="shared" si="0"/>
        <v>25.900000000000006</v>
      </c>
      <c r="G114" s="49">
        <v>74.099999999999994</v>
      </c>
    </row>
    <row r="115" spans="1:7">
      <c r="A115" s="1" t="s">
        <v>17</v>
      </c>
      <c r="B115" s="1" t="s">
        <v>275</v>
      </c>
      <c r="C115" s="8">
        <v>2013</v>
      </c>
      <c r="D115" s="12" t="s">
        <v>5</v>
      </c>
      <c r="E115" s="12" t="s">
        <v>29</v>
      </c>
      <c r="F115" s="8">
        <f t="shared" si="0"/>
        <v>24.799999999999997</v>
      </c>
      <c r="G115" s="49">
        <v>75.2</v>
      </c>
    </row>
    <row r="116" spans="1:7">
      <c r="A116" s="1" t="s">
        <v>18</v>
      </c>
      <c r="B116" s="1" t="s">
        <v>276</v>
      </c>
      <c r="C116" s="8">
        <v>2013</v>
      </c>
      <c r="D116" s="12" t="s">
        <v>5</v>
      </c>
      <c r="E116" s="12" t="s">
        <v>29</v>
      </c>
      <c r="F116" s="8">
        <f t="shared" si="0"/>
        <v>25.099999999999994</v>
      </c>
      <c r="G116" s="49">
        <v>74.900000000000006</v>
      </c>
    </row>
    <row r="117" spans="1:7">
      <c r="A117" s="1" t="s">
        <v>19</v>
      </c>
      <c r="B117" s="1" t="s">
        <v>277</v>
      </c>
      <c r="C117" s="8">
        <v>2013</v>
      </c>
      <c r="D117" s="12" t="s">
        <v>5</v>
      </c>
      <c r="E117" s="12" t="s">
        <v>29</v>
      </c>
      <c r="F117" s="8">
        <f t="shared" si="0"/>
        <v>25.700000000000003</v>
      </c>
      <c r="G117" s="49">
        <v>74.3</v>
      </c>
    </row>
    <row r="118" spans="1:7">
      <c r="A118" s="1" t="s">
        <v>20</v>
      </c>
      <c r="B118" s="1" t="s">
        <v>278</v>
      </c>
      <c r="C118" s="8">
        <v>2013</v>
      </c>
      <c r="D118" s="12" t="s">
        <v>5</v>
      </c>
      <c r="E118" s="12" t="s">
        <v>29</v>
      </c>
      <c r="F118" s="8">
        <f t="shared" si="0"/>
        <v>24.799999999999997</v>
      </c>
      <c r="G118" s="49">
        <v>75.2</v>
      </c>
    </row>
    <row r="119" spans="1:7">
      <c r="A119" s="1" t="s">
        <v>21</v>
      </c>
      <c r="B119" s="1" t="s">
        <v>279</v>
      </c>
      <c r="C119" s="8">
        <v>2013</v>
      </c>
      <c r="D119" s="12" t="s">
        <v>5</v>
      </c>
      <c r="E119" s="12" t="s">
        <v>29</v>
      </c>
      <c r="F119" s="8">
        <f t="shared" si="0"/>
        <v>25.5</v>
      </c>
      <c r="G119" s="49">
        <v>74.5</v>
      </c>
    </row>
    <row r="120" spans="1:7">
      <c r="A120" s="1" t="s">
        <v>22</v>
      </c>
      <c r="B120" s="1" t="s">
        <v>280</v>
      </c>
      <c r="C120" s="8">
        <v>2013</v>
      </c>
      <c r="D120" s="12" t="s">
        <v>5</v>
      </c>
      <c r="E120" s="12" t="s">
        <v>29</v>
      </c>
      <c r="F120" s="8">
        <f t="shared" si="0"/>
        <v>24.400000000000006</v>
      </c>
      <c r="G120" s="49">
        <v>75.599999999999994</v>
      </c>
    </row>
    <row r="121" spans="1:7">
      <c r="A121" s="1" t="s">
        <v>23</v>
      </c>
      <c r="B121" s="1" t="s">
        <v>281</v>
      </c>
      <c r="C121" s="8">
        <v>2013</v>
      </c>
      <c r="D121" s="12" t="s">
        <v>5</v>
      </c>
      <c r="E121" s="12" t="s">
        <v>29</v>
      </c>
      <c r="F121" s="8">
        <f t="shared" si="0"/>
        <v>27.5</v>
      </c>
      <c r="G121" s="49">
        <v>72.5</v>
      </c>
    </row>
    <row r="122" spans="1:7">
      <c r="A122" s="1" t="s">
        <v>24</v>
      </c>
      <c r="B122" s="1" t="s">
        <v>282</v>
      </c>
      <c r="C122" s="8">
        <v>2013</v>
      </c>
      <c r="D122" s="12" t="s">
        <v>5</v>
      </c>
      <c r="E122" s="12" t="s">
        <v>29</v>
      </c>
      <c r="F122" s="8">
        <f t="shared" si="0"/>
        <v>25.5</v>
      </c>
      <c r="G122" s="49">
        <v>74.5</v>
      </c>
    </row>
    <row r="123" spans="1:7">
      <c r="A123" s="1" t="s">
        <v>25</v>
      </c>
      <c r="B123" s="1" t="s">
        <v>283</v>
      </c>
      <c r="C123" s="8">
        <v>2013</v>
      </c>
      <c r="D123" s="12" t="s">
        <v>5</v>
      </c>
      <c r="E123" s="12" t="s">
        <v>29</v>
      </c>
      <c r="F123" s="8">
        <f t="shared" si="0"/>
        <v>24.900000000000006</v>
      </c>
      <c r="G123" s="49">
        <v>75.099999999999994</v>
      </c>
    </row>
    <row r="124" spans="1:7">
      <c r="A124" s="1" t="s">
        <v>26</v>
      </c>
      <c r="B124" s="1" t="s">
        <v>284</v>
      </c>
      <c r="C124" s="8">
        <v>2013</v>
      </c>
      <c r="D124" s="12" t="s">
        <v>5</v>
      </c>
      <c r="E124" s="12" t="s">
        <v>29</v>
      </c>
      <c r="F124" s="8">
        <f t="shared" si="0"/>
        <v>24.700000000000003</v>
      </c>
      <c r="G124" s="49">
        <v>75.3</v>
      </c>
    </row>
    <row r="125" spans="1:7">
      <c r="A125" s="1" t="s">
        <v>27</v>
      </c>
      <c r="B125" s="1" t="s">
        <v>285</v>
      </c>
      <c r="C125" s="8">
        <v>2013</v>
      </c>
      <c r="D125" s="12" t="s">
        <v>5</v>
      </c>
      <c r="E125" s="12" t="s">
        <v>29</v>
      </c>
      <c r="F125" s="8">
        <f t="shared" si="0"/>
        <v>25.700000000000003</v>
      </c>
      <c r="G125" s="49">
        <v>74.3</v>
      </c>
    </row>
    <row r="126" spans="1:7">
      <c r="A126" s="1" t="s">
        <v>28</v>
      </c>
      <c r="B126" s="1" t="s">
        <v>286</v>
      </c>
      <c r="C126" s="8">
        <v>2013</v>
      </c>
      <c r="D126" s="12" t="s">
        <v>5</v>
      </c>
      <c r="E126" s="12" t="s">
        <v>29</v>
      </c>
      <c r="F126" s="8">
        <f t="shared" si="0"/>
        <v>25.400000000000006</v>
      </c>
      <c r="G126" s="49">
        <v>74.599999999999994</v>
      </c>
    </row>
    <row r="127" spans="1:7">
      <c r="A127" s="1" t="s">
        <v>29</v>
      </c>
      <c r="B127" s="1" t="s">
        <v>287</v>
      </c>
      <c r="C127" s="8">
        <v>2013</v>
      </c>
      <c r="D127" s="12" t="s">
        <v>5</v>
      </c>
      <c r="E127" s="12" t="s">
        <v>29</v>
      </c>
      <c r="F127" s="8">
        <f t="shared" si="0"/>
        <v>25</v>
      </c>
      <c r="G127" s="49">
        <v>75</v>
      </c>
    </row>
    <row r="128" spans="1:7">
      <c r="A128" s="1" t="s">
        <v>30</v>
      </c>
      <c r="B128" s="1" t="s">
        <v>288</v>
      </c>
      <c r="C128" s="8">
        <v>2013</v>
      </c>
      <c r="D128" s="12" t="s">
        <v>5</v>
      </c>
      <c r="E128" s="12" t="s">
        <v>29</v>
      </c>
      <c r="F128" s="8">
        <f t="shared" si="0"/>
        <v>25.599999999999994</v>
      </c>
      <c r="G128" s="49">
        <v>74.400000000000006</v>
      </c>
    </row>
    <row r="129" spans="1:7">
      <c r="A129" s="1" t="s">
        <v>31</v>
      </c>
      <c r="B129" s="1" t="s">
        <v>289</v>
      </c>
      <c r="C129" s="8">
        <v>2013</v>
      </c>
      <c r="D129" s="12" t="s">
        <v>5</v>
      </c>
      <c r="E129" s="12" t="s">
        <v>29</v>
      </c>
      <c r="F129" s="8">
        <f t="shared" si="0"/>
        <v>24.799999999999997</v>
      </c>
      <c r="G129" s="49">
        <v>75.2</v>
      </c>
    </row>
    <row r="130" spans="1:7">
      <c r="A130" s="1" t="s">
        <v>32</v>
      </c>
      <c r="B130" s="1" t="s">
        <v>290</v>
      </c>
      <c r="C130" s="8">
        <v>2013</v>
      </c>
      <c r="D130" s="12" t="s">
        <v>5</v>
      </c>
      <c r="E130" s="12" t="s">
        <v>29</v>
      </c>
      <c r="F130" s="8">
        <f t="shared" si="0"/>
        <v>25.200000000000003</v>
      </c>
      <c r="G130" s="49">
        <v>74.8</v>
      </c>
    </row>
    <row r="131" spans="1:7">
      <c r="A131" s="1" t="s">
        <v>33</v>
      </c>
      <c r="B131" s="1" t="s">
        <v>291</v>
      </c>
      <c r="C131" s="8">
        <v>2013</v>
      </c>
      <c r="D131" s="12" t="s">
        <v>5</v>
      </c>
      <c r="E131" s="12" t="s">
        <v>29</v>
      </c>
      <c r="F131" s="8">
        <f t="shared" si="0"/>
        <v>26.299999999999997</v>
      </c>
      <c r="G131" s="49">
        <v>73.7</v>
      </c>
    </row>
    <row r="132" spans="1:7">
      <c r="A132" s="1" t="s">
        <v>34</v>
      </c>
      <c r="B132" s="1" t="s">
        <v>292</v>
      </c>
      <c r="C132" s="8">
        <v>2013</v>
      </c>
      <c r="D132" s="12" t="s">
        <v>5</v>
      </c>
      <c r="E132" s="12" t="s">
        <v>29</v>
      </c>
      <c r="F132" s="8">
        <f t="shared" si="0"/>
        <v>24.75</v>
      </c>
      <c r="G132" s="49">
        <v>75.25</v>
      </c>
    </row>
    <row r="133" spans="1:7">
      <c r="A133" s="1" t="s">
        <v>35</v>
      </c>
      <c r="B133" s="1" t="s">
        <v>293</v>
      </c>
      <c r="C133" s="8">
        <v>2013</v>
      </c>
      <c r="D133" s="12" t="s">
        <v>5</v>
      </c>
      <c r="E133" s="12" t="s">
        <v>29</v>
      </c>
      <c r="F133" s="8">
        <f t="shared" si="0"/>
        <v>25.189999999999998</v>
      </c>
      <c r="G133" s="49">
        <v>74.81</v>
      </c>
    </row>
    <row r="134" spans="1:7">
      <c r="A134" s="3" t="s">
        <v>3</v>
      </c>
      <c r="B134" s="1" t="s">
        <v>261</v>
      </c>
      <c r="C134" s="8">
        <v>2014</v>
      </c>
      <c r="D134" s="12" t="s">
        <v>5</v>
      </c>
      <c r="E134" s="12" t="s">
        <v>29</v>
      </c>
      <c r="F134" s="8">
        <f t="shared" si="0"/>
        <v>25.299999999999997</v>
      </c>
      <c r="G134" s="49">
        <v>74.7</v>
      </c>
    </row>
    <row r="135" spans="1:7">
      <c r="A135" s="3" t="s">
        <v>4</v>
      </c>
      <c r="B135" s="1" t="s">
        <v>262</v>
      </c>
      <c r="C135" s="8">
        <v>2014</v>
      </c>
      <c r="D135" s="12" t="s">
        <v>5</v>
      </c>
      <c r="E135" s="12" t="s">
        <v>29</v>
      </c>
      <c r="F135" s="8">
        <f t="shared" si="0"/>
        <v>24.299999999999997</v>
      </c>
      <c r="G135" s="49">
        <v>75.7</v>
      </c>
    </row>
    <row r="136" spans="1:7">
      <c r="A136" s="1" t="s">
        <v>5</v>
      </c>
      <c r="B136" s="1" t="s">
        <v>263</v>
      </c>
      <c r="C136" s="8">
        <v>2014</v>
      </c>
      <c r="D136" s="12" t="s">
        <v>5</v>
      </c>
      <c r="E136" s="12" t="s">
        <v>29</v>
      </c>
      <c r="F136" s="8">
        <f t="shared" si="0"/>
        <v>26.200000000000003</v>
      </c>
      <c r="G136" s="49">
        <v>73.8</v>
      </c>
    </row>
    <row r="137" spans="1:7">
      <c r="A137" s="1" t="s">
        <v>6</v>
      </c>
      <c r="B137" s="1" t="s">
        <v>264</v>
      </c>
      <c r="C137" s="8">
        <v>2014</v>
      </c>
      <c r="D137" s="12" t="s">
        <v>5</v>
      </c>
      <c r="E137" s="12" t="s">
        <v>29</v>
      </c>
      <c r="F137" s="8">
        <f t="shared" si="0"/>
        <v>24.099999999999994</v>
      </c>
      <c r="G137" s="49">
        <v>75.900000000000006</v>
      </c>
    </row>
    <row r="138" spans="1:7">
      <c r="A138" s="1" t="s">
        <v>7</v>
      </c>
      <c r="B138" s="1" t="s">
        <v>265</v>
      </c>
      <c r="C138" s="8">
        <v>2014</v>
      </c>
      <c r="D138" s="12" t="s">
        <v>5</v>
      </c>
      <c r="E138" s="12" t="s">
        <v>29</v>
      </c>
      <c r="F138" s="8">
        <f t="shared" si="0"/>
        <v>24.900000000000006</v>
      </c>
      <c r="G138" s="49">
        <v>75.099999999999994</v>
      </c>
    </row>
    <row r="139" spans="1:7">
      <c r="A139" s="1" t="s">
        <v>8</v>
      </c>
      <c r="B139" s="1" t="s">
        <v>266</v>
      </c>
      <c r="C139" s="8">
        <v>2014</v>
      </c>
      <c r="D139" s="12" t="s">
        <v>5</v>
      </c>
      <c r="E139" s="12" t="s">
        <v>29</v>
      </c>
      <c r="F139" s="8">
        <f t="shared" si="0"/>
        <v>24.5</v>
      </c>
      <c r="G139" s="49">
        <v>75.5</v>
      </c>
    </row>
    <row r="140" spans="1:7">
      <c r="A140" s="1" t="s">
        <v>9</v>
      </c>
      <c r="B140" s="1" t="s">
        <v>267</v>
      </c>
      <c r="C140" s="8">
        <v>2014</v>
      </c>
      <c r="D140" s="12" t="s">
        <v>5</v>
      </c>
      <c r="E140" s="12" t="s">
        <v>29</v>
      </c>
      <c r="F140" s="8">
        <f t="shared" si="0"/>
        <v>24.200000000000003</v>
      </c>
      <c r="G140" s="49">
        <v>75.8</v>
      </c>
    </row>
    <row r="141" spans="1:7">
      <c r="A141" s="1" t="s">
        <v>10</v>
      </c>
      <c r="B141" s="1" t="s">
        <v>268</v>
      </c>
      <c r="C141" s="8">
        <v>2014</v>
      </c>
      <c r="D141" s="12" t="s">
        <v>5</v>
      </c>
      <c r="E141" s="12" t="s">
        <v>29</v>
      </c>
      <c r="F141" s="8">
        <f t="shared" si="0"/>
        <v>27.400000000000006</v>
      </c>
      <c r="G141" s="49">
        <v>72.599999999999994</v>
      </c>
    </row>
    <row r="142" spans="1:7">
      <c r="A142" s="1" t="s">
        <v>11</v>
      </c>
      <c r="B142" s="1" t="s">
        <v>269</v>
      </c>
      <c r="C142" s="8">
        <v>2014</v>
      </c>
      <c r="D142" s="12" t="s">
        <v>5</v>
      </c>
      <c r="E142" s="12" t="s">
        <v>29</v>
      </c>
      <c r="F142" s="8">
        <f t="shared" si="0"/>
        <v>27.700000000000003</v>
      </c>
      <c r="G142" s="49">
        <v>72.3</v>
      </c>
    </row>
    <row r="143" spans="1:7">
      <c r="A143" s="1" t="s">
        <v>12</v>
      </c>
      <c r="B143" s="1" t="s">
        <v>270</v>
      </c>
      <c r="C143" s="8">
        <v>2014</v>
      </c>
      <c r="D143" s="12" t="s">
        <v>5</v>
      </c>
      <c r="E143" s="12" t="s">
        <v>29</v>
      </c>
      <c r="F143" s="8">
        <f t="shared" si="0"/>
        <v>24</v>
      </c>
      <c r="G143" s="49">
        <v>76</v>
      </c>
    </row>
    <row r="144" spans="1:7">
      <c r="A144" s="1" t="s">
        <v>13</v>
      </c>
      <c r="B144" s="1" t="s">
        <v>271</v>
      </c>
      <c r="C144" s="8">
        <v>2014</v>
      </c>
      <c r="D144" s="12" t="s">
        <v>5</v>
      </c>
      <c r="E144" s="12" t="s">
        <v>29</v>
      </c>
      <c r="F144" s="8">
        <f t="shared" si="0"/>
        <v>24.799999999999997</v>
      </c>
      <c r="G144" s="49">
        <v>75.2</v>
      </c>
    </row>
    <row r="145" spans="1:7">
      <c r="A145" s="1" t="s">
        <v>14</v>
      </c>
      <c r="B145" s="1" t="s">
        <v>272</v>
      </c>
      <c r="C145" s="8">
        <v>2014</v>
      </c>
      <c r="D145" s="12" t="s">
        <v>5</v>
      </c>
      <c r="E145" s="12" t="s">
        <v>29</v>
      </c>
      <c r="F145" s="8">
        <f t="shared" si="0"/>
        <v>24.700000000000003</v>
      </c>
      <c r="G145" s="49">
        <v>75.3</v>
      </c>
    </row>
    <row r="146" spans="1:7">
      <c r="A146" s="1" t="s">
        <v>15</v>
      </c>
      <c r="B146" s="1" t="s">
        <v>273</v>
      </c>
      <c r="C146" s="8">
        <v>2014</v>
      </c>
      <c r="D146" s="12" t="s">
        <v>5</v>
      </c>
      <c r="E146" s="12" t="s">
        <v>29</v>
      </c>
      <c r="F146" s="8">
        <f t="shared" si="0"/>
        <v>27.299999999999997</v>
      </c>
      <c r="G146" s="49">
        <v>72.7</v>
      </c>
    </row>
    <row r="147" spans="1:7">
      <c r="A147" s="1" t="s">
        <v>16</v>
      </c>
      <c r="B147" s="1" t="s">
        <v>274</v>
      </c>
      <c r="C147" s="8">
        <v>2014</v>
      </c>
      <c r="D147" s="12" t="s">
        <v>5</v>
      </c>
      <c r="E147" s="12" t="s">
        <v>29</v>
      </c>
      <c r="F147" s="8">
        <f t="shared" si="0"/>
        <v>25.700000000000003</v>
      </c>
      <c r="G147" s="49">
        <v>74.3</v>
      </c>
    </row>
    <row r="148" spans="1:7">
      <c r="A148" s="1" t="s">
        <v>17</v>
      </c>
      <c r="B148" s="1" t="s">
        <v>275</v>
      </c>
      <c r="C148" s="8">
        <v>2014</v>
      </c>
      <c r="D148" s="12" t="s">
        <v>5</v>
      </c>
      <c r="E148" s="12" t="s">
        <v>29</v>
      </c>
      <c r="F148" s="8">
        <f t="shared" si="0"/>
        <v>24.599999999999994</v>
      </c>
      <c r="G148" s="49">
        <v>75.400000000000006</v>
      </c>
    </row>
    <row r="149" spans="1:7">
      <c r="A149" s="1" t="s">
        <v>18</v>
      </c>
      <c r="B149" s="1" t="s">
        <v>276</v>
      </c>
      <c r="C149" s="8">
        <v>2014</v>
      </c>
      <c r="D149" s="12" t="s">
        <v>5</v>
      </c>
      <c r="E149" s="12" t="s">
        <v>29</v>
      </c>
      <c r="F149" s="8">
        <f t="shared" si="0"/>
        <v>24.900000000000006</v>
      </c>
      <c r="G149" s="49">
        <v>75.099999999999994</v>
      </c>
    </row>
    <row r="150" spans="1:7">
      <c r="A150" s="1" t="s">
        <v>19</v>
      </c>
      <c r="B150" s="1" t="s">
        <v>277</v>
      </c>
      <c r="C150" s="8">
        <v>2014</v>
      </c>
      <c r="D150" s="12" t="s">
        <v>5</v>
      </c>
      <c r="E150" s="12" t="s">
        <v>29</v>
      </c>
      <c r="F150" s="8">
        <f t="shared" si="0"/>
        <v>25.5</v>
      </c>
      <c r="G150" s="49">
        <v>74.5</v>
      </c>
    </row>
    <row r="151" spans="1:7">
      <c r="A151" s="1" t="s">
        <v>20</v>
      </c>
      <c r="B151" s="1" t="s">
        <v>278</v>
      </c>
      <c r="C151" s="8">
        <v>2014</v>
      </c>
      <c r="D151" s="12" t="s">
        <v>5</v>
      </c>
      <c r="E151" s="12" t="s">
        <v>29</v>
      </c>
      <c r="F151" s="8">
        <f t="shared" si="0"/>
        <v>24.5</v>
      </c>
      <c r="G151" s="49">
        <v>75.5</v>
      </c>
    </row>
    <row r="152" spans="1:7">
      <c r="A152" s="1" t="s">
        <v>21</v>
      </c>
      <c r="B152" s="1" t="s">
        <v>279</v>
      </c>
      <c r="C152" s="8">
        <v>2014</v>
      </c>
      <c r="D152" s="12" t="s">
        <v>5</v>
      </c>
      <c r="E152" s="12" t="s">
        <v>29</v>
      </c>
      <c r="F152" s="8">
        <f t="shared" si="0"/>
        <v>25.200000000000003</v>
      </c>
      <c r="G152" s="49">
        <v>74.8</v>
      </c>
    </row>
    <row r="153" spans="1:7">
      <c r="A153" s="1" t="s">
        <v>22</v>
      </c>
      <c r="B153" s="1" t="s">
        <v>280</v>
      </c>
      <c r="C153" s="8">
        <v>2014</v>
      </c>
      <c r="D153" s="12" t="s">
        <v>5</v>
      </c>
      <c r="E153" s="12" t="s">
        <v>29</v>
      </c>
      <c r="F153" s="8">
        <f t="shared" si="0"/>
        <v>24</v>
      </c>
      <c r="G153" s="49">
        <v>76</v>
      </c>
    </row>
    <row r="154" spans="1:7">
      <c r="A154" s="1" t="s">
        <v>23</v>
      </c>
      <c r="B154" s="1" t="s">
        <v>281</v>
      </c>
      <c r="C154" s="8">
        <v>2014</v>
      </c>
      <c r="D154" s="12" t="s">
        <v>5</v>
      </c>
      <c r="E154" s="12" t="s">
        <v>29</v>
      </c>
      <c r="F154" s="8">
        <f t="shared" si="0"/>
        <v>27.200000000000003</v>
      </c>
      <c r="G154" s="49">
        <v>72.8</v>
      </c>
    </row>
    <row r="155" spans="1:7">
      <c r="A155" s="1" t="s">
        <v>24</v>
      </c>
      <c r="B155" s="1" t="s">
        <v>282</v>
      </c>
      <c r="C155" s="8">
        <v>2014</v>
      </c>
      <c r="D155" s="12" t="s">
        <v>5</v>
      </c>
      <c r="E155" s="12" t="s">
        <v>29</v>
      </c>
      <c r="F155" s="8">
        <f t="shared" si="0"/>
        <v>25.400000000000006</v>
      </c>
      <c r="G155" s="49">
        <v>74.599999999999994</v>
      </c>
    </row>
    <row r="156" spans="1:7">
      <c r="A156" s="1" t="s">
        <v>25</v>
      </c>
      <c r="B156" s="1" t="s">
        <v>283</v>
      </c>
      <c r="C156" s="8">
        <v>2014</v>
      </c>
      <c r="D156" s="12" t="s">
        <v>5</v>
      </c>
      <c r="E156" s="12" t="s">
        <v>29</v>
      </c>
      <c r="F156" s="8">
        <f t="shared" si="0"/>
        <v>24.799999999999997</v>
      </c>
      <c r="G156" s="49">
        <v>75.2</v>
      </c>
    </row>
    <row r="157" spans="1:7">
      <c r="A157" s="1" t="s">
        <v>26</v>
      </c>
      <c r="B157" s="1" t="s">
        <v>284</v>
      </c>
      <c r="C157" s="8">
        <v>2014</v>
      </c>
      <c r="D157" s="12" t="s">
        <v>5</v>
      </c>
      <c r="E157" s="12" t="s">
        <v>29</v>
      </c>
      <c r="F157" s="8">
        <f t="shared" si="0"/>
        <v>24.5</v>
      </c>
      <c r="G157" s="49">
        <v>75.5</v>
      </c>
    </row>
    <row r="158" spans="1:7">
      <c r="A158" s="1" t="s">
        <v>27</v>
      </c>
      <c r="B158" s="1" t="s">
        <v>285</v>
      </c>
      <c r="C158" s="8">
        <v>2014</v>
      </c>
      <c r="D158" s="12" t="s">
        <v>5</v>
      </c>
      <c r="E158" s="12" t="s">
        <v>29</v>
      </c>
      <c r="F158" s="8">
        <f t="shared" si="0"/>
        <v>25.5</v>
      </c>
      <c r="G158" s="49">
        <v>74.5</v>
      </c>
    </row>
    <row r="159" spans="1:7">
      <c r="A159" s="1" t="s">
        <v>28</v>
      </c>
      <c r="B159" s="1" t="s">
        <v>286</v>
      </c>
      <c r="C159" s="8">
        <v>2014</v>
      </c>
      <c r="D159" s="12" t="s">
        <v>5</v>
      </c>
      <c r="E159" s="12" t="s">
        <v>29</v>
      </c>
      <c r="F159" s="8">
        <f t="shared" si="0"/>
        <v>24.900000000000006</v>
      </c>
      <c r="G159" s="49">
        <v>75.099999999999994</v>
      </c>
    </row>
    <row r="160" spans="1:7">
      <c r="A160" s="1" t="s">
        <v>29</v>
      </c>
      <c r="B160" s="1" t="s">
        <v>287</v>
      </c>
      <c r="C160" s="8">
        <v>2014</v>
      </c>
      <c r="D160" s="12" t="s">
        <v>5</v>
      </c>
      <c r="E160" s="12" t="s">
        <v>29</v>
      </c>
      <c r="F160" s="8">
        <f t="shared" si="0"/>
        <v>24.900000000000006</v>
      </c>
      <c r="G160" s="49">
        <v>75.099999999999994</v>
      </c>
    </row>
    <row r="161" spans="1:7">
      <c r="A161" s="1" t="s">
        <v>30</v>
      </c>
      <c r="B161" s="1" t="s">
        <v>288</v>
      </c>
      <c r="C161" s="8">
        <v>2014</v>
      </c>
      <c r="D161" s="12" t="s">
        <v>5</v>
      </c>
      <c r="E161" s="12" t="s">
        <v>29</v>
      </c>
      <c r="F161" s="8">
        <f t="shared" si="0"/>
        <v>25.400000000000006</v>
      </c>
      <c r="G161" s="49">
        <v>74.599999999999994</v>
      </c>
    </row>
    <row r="162" spans="1:7">
      <c r="A162" s="1" t="s">
        <v>31</v>
      </c>
      <c r="B162" s="1" t="s">
        <v>289</v>
      </c>
      <c r="C162" s="8">
        <v>2014</v>
      </c>
      <c r="D162" s="12" t="s">
        <v>5</v>
      </c>
      <c r="E162" s="12" t="s">
        <v>29</v>
      </c>
      <c r="F162" s="8">
        <f t="shared" si="0"/>
        <v>24.5</v>
      </c>
      <c r="G162" s="49">
        <v>75.5</v>
      </c>
    </row>
    <row r="163" spans="1:7">
      <c r="A163" s="1" t="s">
        <v>32</v>
      </c>
      <c r="B163" s="1" t="s">
        <v>290</v>
      </c>
      <c r="C163" s="8">
        <v>2014</v>
      </c>
      <c r="D163" s="12" t="s">
        <v>5</v>
      </c>
      <c r="E163" s="12" t="s">
        <v>29</v>
      </c>
      <c r="F163" s="8">
        <f t="shared" si="0"/>
        <v>25</v>
      </c>
      <c r="G163" s="49">
        <v>75</v>
      </c>
    </row>
    <row r="164" spans="1:7">
      <c r="A164" s="1" t="s">
        <v>33</v>
      </c>
      <c r="B164" s="1" t="s">
        <v>291</v>
      </c>
      <c r="C164" s="8">
        <v>2014</v>
      </c>
      <c r="D164" s="12" t="s">
        <v>5</v>
      </c>
      <c r="E164" s="12" t="s">
        <v>29</v>
      </c>
      <c r="F164" s="8">
        <f t="shared" si="0"/>
        <v>26.099999999999994</v>
      </c>
      <c r="G164" s="49">
        <v>73.900000000000006</v>
      </c>
    </row>
    <row r="165" spans="1:7">
      <c r="A165" s="1" t="s">
        <v>34</v>
      </c>
      <c r="B165" s="1" t="s">
        <v>292</v>
      </c>
      <c r="C165" s="8">
        <v>2014</v>
      </c>
      <c r="D165" s="12" t="s">
        <v>5</v>
      </c>
      <c r="E165" s="12" t="s">
        <v>29</v>
      </c>
      <c r="F165" s="8">
        <f t="shared" si="0"/>
        <v>24.629999999999995</v>
      </c>
      <c r="G165" s="8">
        <v>75.37</v>
      </c>
    </row>
    <row r="166" spans="1:7">
      <c r="A166" s="1" t="s">
        <v>35</v>
      </c>
      <c r="B166" s="1" t="s">
        <v>293</v>
      </c>
      <c r="C166" s="8">
        <v>2014</v>
      </c>
      <c r="D166" s="12" t="s">
        <v>5</v>
      </c>
      <c r="E166" s="12" t="s">
        <v>29</v>
      </c>
      <c r="F166" s="8">
        <f t="shared" si="0"/>
        <v>24.959999999999994</v>
      </c>
      <c r="G166" s="49">
        <v>75.040000000000006</v>
      </c>
    </row>
    <row r="167" spans="1:7">
      <c r="A167" s="3" t="s">
        <v>3</v>
      </c>
      <c r="B167" s="1" t="s">
        <v>261</v>
      </c>
      <c r="C167" s="8">
        <v>2015</v>
      </c>
      <c r="D167" s="12" t="s">
        <v>5</v>
      </c>
      <c r="E167" s="12" t="s">
        <v>29</v>
      </c>
      <c r="F167" s="8">
        <f t="shared" si="0"/>
        <v>25.099999999999994</v>
      </c>
      <c r="G167" s="49">
        <v>74.900000000000006</v>
      </c>
    </row>
    <row r="168" spans="1:7">
      <c r="A168" s="3" t="s">
        <v>4</v>
      </c>
      <c r="B168" s="1" t="s">
        <v>262</v>
      </c>
      <c r="C168" s="8">
        <v>2015</v>
      </c>
      <c r="D168" s="12" t="s">
        <v>5</v>
      </c>
      <c r="E168" s="12" t="s">
        <v>29</v>
      </c>
      <c r="F168" s="8">
        <f t="shared" si="0"/>
        <v>24.099999999999994</v>
      </c>
      <c r="G168" s="49">
        <v>75.900000000000006</v>
      </c>
    </row>
    <row r="169" spans="1:7">
      <c r="A169" s="1" t="s">
        <v>5</v>
      </c>
      <c r="B169" s="1" t="s">
        <v>263</v>
      </c>
      <c r="C169" s="8">
        <v>2015</v>
      </c>
      <c r="D169" s="12" t="s">
        <v>5</v>
      </c>
      <c r="E169" s="12" t="s">
        <v>29</v>
      </c>
      <c r="F169" s="8">
        <f t="shared" si="0"/>
        <v>26</v>
      </c>
      <c r="G169" s="49">
        <v>74</v>
      </c>
    </row>
    <row r="170" spans="1:7">
      <c r="A170" s="1" t="s">
        <v>6</v>
      </c>
      <c r="B170" s="1" t="s">
        <v>264</v>
      </c>
      <c r="C170" s="8">
        <v>2015</v>
      </c>
      <c r="D170" s="12" t="s">
        <v>5</v>
      </c>
      <c r="E170" s="12" t="s">
        <v>29</v>
      </c>
      <c r="F170" s="8">
        <f t="shared" si="0"/>
        <v>24</v>
      </c>
      <c r="G170" s="49">
        <v>76</v>
      </c>
    </row>
    <row r="171" spans="1:7">
      <c r="A171" s="1" t="s">
        <v>7</v>
      </c>
      <c r="B171" s="1" t="s">
        <v>265</v>
      </c>
      <c r="C171" s="8">
        <v>2015</v>
      </c>
      <c r="D171" s="12" t="s">
        <v>5</v>
      </c>
      <c r="E171" s="12" t="s">
        <v>29</v>
      </c>
      <c r="F171" s="8">
        <f t="shared" si="0"/>
        <v>24.799999999999997</v>
      </c>
      <c r="G171" s="49">
        <v>75.2</v>
      </c>
    </row>
    <row r="172" spans="1:7">
      <c r="A172" s="1" t="s">
        <v>8</v>
      </c>
      <c r="B172" s="1" t="s">
        <v>266</v>
      </c>
      <c r="C172" s="8">
        <v>2015</v>
      </c>
      <c r="D172" s="12" t="s">
        <v>5</v>
      </c>
      <c r="E172" s="12" t="s">
        <v>29</v>
      </c>
      <c r="F172" s="8">
        <f t="shared" si="0"/>
        <v>24.299999999999997</v>
      </c>
      <c r="G172" s="49">
        <v>75.7</v>
      </c>
    </row>
    <row r="173" spans="1:7">
      <c r="A173" s="1" t="s">
        <v>9</v>
      </c>
      <c r="B173" s="1" t="s">
        <v>267</v>
      </c>
      <c r="C173" s="8">
        <v>2015</v>
      </c>
      <c r="D173" s="12" t="s">
        <v>5</v>
      </c>
      <c r="E173" s="12" t="s">
        <v>29</v>
      </c>
      <c r="F173" s="8">
        <f t="shared" si="0"/>
        <v>24.099999999999994</v>
      </c>
      <c r="G173" s="49">
        <v>75.900000000000006</v>
      </c>
    </row>
    <row r="174" spans="1:7">
      <c r="A174" s="1" t="s">
        <v>10</v>
      </c>
      <c r="B174" s="1" t="s">
        <v>268</v>
      </c>
      <c r="C174" s="8">
        <v>2015</v>
      </c>
      <c r="D174" s="12" t="s">
        <v>5</v>
      </c>
      <c r="E174" s="12" t="s">
        <v>29</v>
      </c>
      <c r="F174" s="8">
        <f t="shared" si="0"/>
        <v>27.200000000000003</v>
      </c>
      <c r="G174" s="49">
        <v>72.8</v>
      </c>
    </row>
    <row r="175" spans="1:7">
      <c r="A175" s="1" t="s">
        <v>11</v>
      </c>
      <c r="B175" s="1" t="s">
        <v>269</v>
      </c>
      <c r="C175" s="8">
        <v>2015</v>
      </c>
      <c r="D175" s="12" t="s">
        <v>5</v>
      </c>
      <c r="E175" s="12" t="s">
        <v>29</v>
      </c>
      <c r="F175" s="8">
        <f t="shared" si="0"/>
        <v>27.099999999999994</v>
      </c>
      <c r="G175" s="49">
        <v>72.900000000000006</v>
      </c>
    </row>
    <row r="176" spans="1:7">
      <c r="A176" s="1" t="s">
        <v>12</v>
      </c>
      <c r="B176" s="1" t="s">
        <v>270</v>
      </c>
      <c r="C176" s="8">
        <v>2015</v>
      </c>
      <c r="D176" s="12" t="s">
        <v>5</v>
      </c>
      <c r="E176" s="12" t="s">
        <v>29</v>
      </c>
      <c r="F176" s="8">
        <f t="shared" si="0"/>
        <v>23.900000000000006</v>
      </c>
      <c r="G176" s="49">
        <v>76.099999999999994</v>
      </c>
    </row>
    <row r="177" spans="1:7">
      <c r="A177" s="1" t="s">
        <v>13</v>
      </c>
      <c r="B177" s="1" t="s">
        <v>271</v>
      </c>
      <c r="C177" s="8">
        <v>2015</v>
      </c>
      <c r="D177" s="12" t="s">
        <v>5</v>
      </c>
      <c r="E177" s="12" t="s">
        <v>29</v>
      </c>
      <c r="F177" s="8">
        <f t="shared" si="0"/>
        <v>24.400000000000006</v>
      </c>
      <c r="G177" s="49">
        <v>75.599999999999994</v>
      </c>
    </row>
    <row r="178" spans="1:7">
      <c r="A178" s="1" t="s">
        <v>14</v>
      </c>
      <c r="B178" s="1" t="s">
        <v>272</v>
      </c>
      <c r="C178" s="8">
        <v>2015</v>
      </c>
      <c r="D178" s="12" t="s">
        <v>5</v>
      </c>
      <c r="E178" s="12" t="s">
        <v>29</v>
      </c>
      <c r="F178" s="8">
        <f t="shared" si="0"/>
        <v>24.5</v>
      </c>
      <c r="G178" s="49">
        <v>75.5</v>
      </c>
    </row>
    <row r="179" spans="1:7">
      <c r="A179" s="1" t="s">
        <v>15</v>
      </c>
      <c r="B179" s="1" t="s">
        <v>273</v>
      </c>
      <c r="C179" s="8">
        <v>2015</v>
      </c>
      <c r="D179" s="12" t="s">
        <v>5</v>
      </c>
      <c r="E179" s="12" t="s">
        <v>29</v>
      </c>
      <c r="F179" s="8">
        <f t="shared" si="0"/>
        <v>27.099999999999994</v>
      </c>
      <c r="G179" s="49">
        <v>72.900000000000006</v>
      </c>
    </row>
    <row r="180" spans="1:7">
      <c r="A180" s="1" t="s">
        <v>16</v>
      </c>
      <c r="B180" s="1" t="s">
        <v>274</v>
      </c>
      <c r="C180" s="8">
        <v>2015</v>
      </c>
      <c r="D180" s="12" t="s">
        <v>5</v>
      </c>
      <c r="E180" s="12" t="s">
        <v>29</v>
      </c>
      <c r="F180" s="8">
        <f t="shared" si="0"/>
        <v>25.599999999999994</v>
      </c>
      <c r="G180" s="49">
        <v>74.400000000000006</v>
      </c>
    </row>
    <row r="181" spans="1:7">
      <c r="A181" s="1" t="s">
        <v>17</v>
      </c>
      <c r="B181" s="1" t="s">
        <v>275</v>
      </c>
      <c r="C181" s="8">
        <v>2015</v>
      </c>
      <c r="D181" s="12" t="s">
        <v>5</v>
      </c>
      <c r="E181" s="12" t="s">
        <v>29</v>
      </c>
      <c r="F181" s="8">
        <f t="shared" si="0"/>
        <v>24.5</v>
      </c>
      <c r="G181" s="49">
        <v>75.5</v>
      </c>
    </row>
    <row r="182" spans="1:7">
      <c r="A182" s="1" t="s">
        <v>18</v>
      </c>
      <c r="B182" s="1" t="s">
        <v>276</v>
      </c>
      <c r="C182" s="8">
        <v>2015</v>
      </c>
      <c r="D182" s="12" t="s">
        <v>5</v>
      </c>
      <c r="E182" s="12" t="s">
        <v>29</v>
      </c>
      <c r="F182" s="8">
        <f t="shared" si="0"/>
        <v>24.799999999999997</v>
      </c>
      <c r="G182" s="49">
        <v>75.2</v>
      </c>
    </row>
    <row r="183" spans="1:7">
      <c r="A183" s="1" t="s">
        <v>19</v>
      </c>
      <c r="B183" s="1" t="s">
        <v>277</v>
      </c>
      <c r="C183" s="8">
        <v>2015</v>
      </c>
      <c r="D183" s="12" t="s">
        <v>5</v>
      </c>
      <c r="E183" s="12" t="s">
        <v>29</v>
      </c>
      <c r="F183" s="8">
        <f t="shared" si="0"/>
        <v>25.299999999999997</v>
      </c>
      <c r="G183" s="49">
        <v>74.7</v>
      </c>
    </row>
    <row r="184" spans="1:7">
      <c r="A184" s="1" t="s">
        <v>20</v>
      </c>
      <c r="B184" s="1" t="s">
        <v>278</v>
      </c>
      <c r="C184" s="8">
        <v>2015</v>
      </c>
      <c r="D184" s="12" t="s">
        <v>5</v>
      </c>
      <c r="E184" s="12" t="s">
        <v>29</v>
      </c>
      <c r="F184" s="8">
        <f t="shared" si="0"/>
        <v>24.299999999999997</v>
      </c>
      <c r="G184" s="49">
        <v>75.7</v>
      </c>
    </row>
    <row r="185" spans="1:7">
      <c r="A185" s="1" t="s">
        <v>21</v>
      </c>
      <c r="B185" s="1" t="s">
        <v>279</v>
      </c>
      <c r="C185" s="8">
        <v>2015</v>
      </c>
      <c r="D185" s="12" t="s">
        <v>5</v>
      </c>
      <c r="E185" s="12" t="s">
        <v>29</v>
      </c>
      <c r="F185" s="8">
        <f t="shared" si="0"/>
        <v>24.900000000000006</v>
      </c>
      <c r="G185" s="49">
        <v>75.099999999999994</v>
      </c>
    </row>
    <row r="186" spans="1:7">
      <c r="A186" s="1" t="s">
        <v>22</v>
      </c>
      <c r="B186" s="1" t="s">
        <v>280</v>
      </c>
      <c r="C186" s="8">
        <v>2015</v>
      </c>
      <c r="D186" s="12" t="s">
        <v>5</v>
      </c>
      <c r="E186" s="12" t="s">
        <v>29</v>
      </c>
      <c r="F186" s="8">
        <f t="shared" si="0"/>
        <v>23.599999999999994</v>
      </c>
      <c r="G186" s="49">
        <v>76.400000000000006</v>
      </c>
    </row>
    <row r="187" spans="1:7">
      <c r="A187" s="1" t="s">
        <v>23</v>
      </c>
      <c r="B187" s="1" t="s">
        <v>281</v>
      </c>
      <c r="C187" s="8">
        <v>2015</v>
      </c>
      <c r="D187" s="12" t="s">
        <v>5</v>
      </c>
      <c r="E187" s="12" t="s">
        <v>29</v>
      </c>
      <c r="F187" s="8">
        <f t="shared" si="0"/>
        <v>27</v>
      </c>
      <c r="G187" s="49">
        <v>73</v>
      </c>
    </row>
    <row r="188" spans="1:7">
      <c r="A188" s="1" t="s">
        <v>24</v>
      </c>
      <c r="B188" s="1" t="s">
        <v>282</v>
      </c>
      <c r="C188" s="8">
        <v>2015</v>
      </c>
      <c r="D188" s="12" t="s">
        <v>5</v>
      </c>
      <c r="E188" s="12" t="s">
        <v>29</v>
      </c>
      <c r="F188" s="8">
        <f t="shared" si="0"/>
        <v>25.200000000000003</v>
      </c>
      <c r="G188" s="49">
        <v>74.8</v>
      </c>
    </row>
    <row r="189" spans="1:7">
      <c r="A189" s="1" t="s">
        <v>25</v>
      </c>
      <c r="B189" s="1" t="s">
        <v>283</v>
      </c>
      <c r="C189" s="8">
        <v>2015</v>
      </c>
      <c r="D189" s="12" t="s">
        <v>5</v>
      </c>
      <c r="E189" s="12" t="s">
        <v>29</v>
      </c>
      <c r="F189" s="8">
        <f t="shared" si="0"/>
        <v>24.599999999999994</v>
      </c>
      <c r="G189" s="49">
        <v>75.400000000000006</v>
      </c>
    </row>
    <row r="190" spans="1:7">
      <c r="A190" s="1" t="s">
        <v>26</v>
      </c>
      <c r="B190" s="1" t="s">
        <v>284</v>
      </c>
      <c r="C190" s="8">
        <v>2015</v>
      </c>
      <c r="D190" s="12" t="s">
        <v>5</v>
      </c>
      <c r="E190" s="12" t="s">
        <v>29</v>
      </c>
      <c r="F190" s="8">
        <f t="shared" si="0"/>
        <v>24.400000000000006</v>
      </c>
      <c r="G190" s="49">
        <v>75.599999999999994</v>
      </c>
    </row>
    <row r="191" spans="1:7">
      <c r="A191" s="1" t="s">
        <v>27</v>
      </c>
      <c r="B191" s="1" t="s">
        <v>285</v>
      </c>
      <c r="C191" s="8">
        <v>2015</v>
      </c>
      <c r="D191" s="12" t="s">
        <v>5</v>
      </c>
      <c r="E191" s="12" t="s">
        <v>29</v>
      </c>
      <c r="F191" s="8">
        <f t="shared" si="0"/>
        <v>25.299999999999997</v>
      </c>
      <c r="G191" s="49">
        <v>74.7</v>
      </c>
    </row>
    <row r="192" spans="1:7">
      <c r="A192" s="1" t="s">
        <v>28</v>
      </c>
      <c r="B192" s="1" t="s">
        <v>286</v>
      </c>
      <c r="C192" s="8">
        <v>2015</v>
      </c>
      <c r="D192" s="12" t="s">
        <v>5</v>
      </c>
      <c r="E192" s="12" t="s">
        <v>29</v>
      </c>
      <c r="F192" s="8">
        <f t="shared" si="0"/>
        <v>24.5</v>
      </c>
      <c r="G192" s="49">
        <v>75.5</v>
      </c>
    </row>
    <row r="193" spans="1:7">
      <c r="A193" s="1" t="s">
        <v>29</v>
      </c>
      <c r="B193" s="1" t="s">
        <v>287</v>
      </c>
      <c r="C193" s="8">
        <v>2015</v>
      </c>
      <c r="D193" s="12" t="s">
        <v>5</v>
      </c>
      <c r="E193" s="12" t="s">
        <v>29</v>
      </c>
      <c r="F193" s="8">
        <f t="shared" si="0"/>
        <v>24.700000000000003</v>
      </c>
      <c r="G193" s="49">
        <v>75.3</v>
      </c>
    </row>
    <row r="194" spans="1:7">
      <c r="A194" s="1" t="s">
        <v>30</v>
      </c>
      <c r="B194" s="1" t="s">
        <v>288</v>
      </c>
      <c r="C194" s="8">
        <v>2015</v>
      </c>
      <c r="D194" s="12" t="s">
        <v>5</v>
      </c>
      <c r="E194" s="12" t="s">
        <v>29</v>
      </c>
      <c r="F194" s="8">
        <f t="shared" si="0"/>
        <v>25.200000000000003</v>
      </c>
      <c r="G194" s="49">
        <v>74.8</v>
      </c>
    </row>
    <row r="195" spans="1:7">
      <c r="A195" s="1" t="s">
        <v>31</v>
      </c>
      <c r="B195" s="1" t="s">
        <v>289</v>
      </c>
      <c r="C195" s="8">
        <v>2015</v>
      </c>
      <c r="D195" s="12" t="s">
        <v>5</v>
      </c>
      <c r="E195" s="12" t="s">
        <v>29</v>
      </c>
      <c r="F195" s="8">
        <f t="shared" si="0"/>
        <v>24.200000000000003</v>
      </c>
      <c r="G195" s="49">
        <v>75.8</v>
      </c>
    </row>
    <row r="196" spans="1:7">
      <c r="A196" s="1" t="s">
        <v>32</v>
      </c>
      <c r="B196" s="1" t="s">
        <v>290</v>
      </c>
      <c r="C196" s="8">
        <v>2015</v>
      </c>
      <c r="D196" s="12" t="s">
        <v>5</v>
      </c>
      <c r="E196" s="12" t="s">
        <v>29</v>
      </c>
      <c r="F196" s="8">
        <f t="shared" si="0"/>
        <v>24.799999999999997</v>
      </c>
      <c r="G196" s="49">
        <v>75.2</v>
      </c>
    </row>
    <row r="197" spans="1:7">
      <c r="A197" s="1" t="s">
        <v>33</v>
      </c>
      <c r="B197" s="1" t="s">
        <v>291</v>
      </c>
      <c r="C197" s="8">
        <v>2015</v>
      </c>
      <c r="D197" s="12" t="s">
        <v>5</v>
      </c>
      <c r="E197" s="12" t="s">
        <v>29</v>
      </c>
      <c r="F197" s="8">
        <f t="shared" si="0"/>
        <v>25.900000000000006</v>
      </c>
      <c r="G197" s="49">
        <v>74.099999999999994</v>
      </c>
    </row>
    <row r="198" spans="1:7">
      <c r="A198" s="1" t="s">
        <v>34</v>
      </c>
      <c r="B198" s="1" t="s">
        <v>292</v>
      </c>
      <c r="C198" s="8">
        <v>2015</v>
      </c>
      <c r="D198" s="12" t="s">
        <v>5</v>
      </c>
      <c r="E198" s="12" t="s">
        <v>29</v>
      </c>
      <c r="F198" s="8">
        <f t="shared" si="0"/>
        <v>24.510000000000005</v>
      </c>
      <c r="G198" s="49">
        <v>75.489999999999995</v>
      </c>
    </row>
    <row r="199" spans="1:7">
      <c r="A199" s="1" t="s">
        <v>35</v>
      </c>
      <c r="B199" s="1" t="s">
        <v>293</v>
      </c>
      <c r="C199" s="8">
        <v>2015</v>
      </c>
      <c r="D199" s="12" t="s">
        <v>5</v>
      </c>
      <c r="E199" s="12" t="s">
        <v>29</v>
      </c>
      <c r="F199" s="8">
        <f t="shared" si="0"/>
        <v>24.739999999999995</v>
      </c>
      <c r="G199" s="49">
        <v>75.260000000000005</v>
      </c>
    </row>
    <row r="200" spans="1:7">
      <c r="A200" s="3" t="s">
        <v>3</v>
      </c>
      <c r="B200" s="1" t="s">
        <v>261</v>
      </c>
      <c r="C200" s="23">
        <v>2016</v>
      </c>
      <c r="D200" s="12" t="s">
        <v>5</v>
      </c>
      <c r="E200" s="12" t="s">
        <v>29</v>
      </c>
      <c r="F200" s="8">
        <f t="shared" si="0"/>
        <v>25.17</v>
      </c>
      <c r="G200" s="23">
        <v>74.83</v>
      </c>
    </row>
    <row r="201" spans="1:7">
      <c r="A201" s="3" t="s">
        <v>4</v>
      </c>
      <c r="B201" s="1" t="s">
        <v>262</v>
      </c>
      <c r="C201" s="23">
        <v>2016</v>
      </c>
      <c r="D201" s="12" t="s">
        <v>5</v>
      </c>
      <c r="E201" s="12" t="s">
        <v>29</v>
      </c>
      <c r="F201" s="8">
        <f t="shared" si="0"/>
        <v>24.430000000000007</v>
      </c>
      <c r="G201" s="23">
        <v>75.569999999999993</v>
      </c>
    </row>
    <row r="202" spans="1:7">
      <c r="A202" s="1" t="s">
        <v>5</v>
      </c>
      <c r="B202" s="1" t="s">
        <v>263</v>
      </c>
      <c r="C202" s="23">
        <v>2016</v>
      </c>
      <c r="D202" s="12" t="s">
        <v>5</v>
      </c>
      <c r="E202" s="12" t="s">
        <v>29</v>
      </c>
      <c r="F202" s="8">
        <f t="shared" si="0"/>
        <v>24.39</v>
      </c>
      <c r="G202" s="23">
        <v>75.61</v>
      </c>
    </row>
    <row r="203" spans="1:7">
      <c r="A203" s="1" t="s">
        <v>6</v>
      </c>
      <c r="B203" s="1" t="s">
        <v>264</v>
      </c>
      <c r="C203" s="23">
        <v>2016</v>
      </c>
      <c r="D203" s="12" t="s">
        <v>5</v>
      </c>
      <c r="E203" s="12" t="s">
        <v>29</v>
      </c>
      <c r="F203" s="8">
        <f t="shared" si="0"/>
        <v>24.510000000000005</v>
      </c>
      <c r="G203" s="23">
        <v>75.489999999999995</v>
      </c>
    </row>
    <row r="204" spans="1:7">
      <c r="A204" s="1" t="s">
        <v>7</v>
      </c>
      <c r="B204" s="1" t="s">
        <v>265</v>
      </c>
      <c r="C204" s="23">
        <v>2016</v>
      </c>
      <c r="D204" s="12" t="s">
        <v>5</v>
      </c>
      <c r="E204" s="12" t="s">
        <v>29</v>
      </c>
      <c r="F204" s="8">
        <f t="shared" si="0"/>
        <v>25.64</v>
      </c>
      <c r="G204" s="23">
        <v>74.36</v>
      </c>
    </row>
    <row r="205" spans="1:7">
      <c r="A205" s="1" t="s">
        <v>8</v>
      </c>
      <c r="B205" s="1" t="s">
        <v>266</v>
      </c>
      <c r="C205" s="23">
        <v>2016</v>
      </c>
      <c r="D205" s="12" t="s">
        <v>5</v>
      </c>
      <c r="E205" s="12" t="s">
        <v>29</v>
      </c>
      <c r="F205" s="8">
        <f t="shared" si="0"/>
        <v>24.689999999999998</v>
      </c>
      <c r="G205" s="23">
        <v>75.31</v>
      </c>
    </row>
    <row r="206" spans="1:7">
      <c r="A206" s="1" t="s">
        <v>9</v>
      </c>
      <c r="B206" s="1" t="s">
        <v>267</v>
      </c>
      <c r="C206" s="23">
        <v>2016</v>
      </c>
      <c r="D206" s="12" t="s">
        <v>5</v>
      </c>
      <c r="E206" s="12" t="s">
        <v>29</v>
      </c>
      <c r="F206" s="8">
        <f t="shared" si="0"/>
        <v>24.879999999999995</v>
      </c>
      <c r="G206" s="23">
        <v>75.12</v>
      </c>
    </row>
    <row r="207" spans="1:7">
      <c r="A207" s="1" t="s">
        <v>10</v>
      </c>
      <c r="B207" s="1" t="s">
        <v>268</v>
      </c>
      <c r="C207" s="23">
        <v>2016</v>
      </c>
      <c r="D207" s="12" t="s">
        <v>5</v>
      </c>
      <c r="E207" s="12" t="s">
        <v>29</v>
      </c>
      <c r="F207" s="8">
        <f t="shared" si="0"/>
        <v>26.129999999999995</v>
      </c>
      <c r="G207" s="23">
        <v>73.87</v>
      </c>
    </row>
    <row r="208" spans="1:7">
      <c r="A208" s="1" t="s">
        <v>11</v>
      </c>
      <c r="B208" s="1" t="s">
        <v>269</v>
      </c>
      <c r="C208" s="23">
        <v>2016</v>
      </c>
      <c r="D208" s="12" t="s">
        <v>5</v>
      </c>
      <c r="E208" s="12" t="s">
        <v>29</v>
      </c>
      <c r="F208" s="8">
        <f t="shared" si="0"/>
        <v>24.959999999999994</v>
      </c>
      <c r="G208" s="23">
        <v>75.040000000000006</v>
      </c>
    </row>
    <row r="209" spans="1:7">
      <c r="A209" s="1" t="s">
        <v>12</v>
      </c>
      <c r="B209" s="1" t="s">
        <v>270</v>
      </c>
      <c r="C209" s="23">
        <v>2016</v>
      </c>
      <c r="D209" s="12" t="s">
        <v>5</v>
      </c>
      <c r="E209" s="12" t="s">
        <v>29</v>
      </c>
      <c r="F209" s="8">
        <f t="shared" si="0"/>
        <v>23.730000000000004</v>
      </c>
      <c r="G209" s="23">
        <v>76.27</v>
      </c>
    </row>
    <row r="210" spans="1:7">
      <c r="A210" s="1" t="s">
        <v>13</v>
      </c>
      <c r="B210" s="1" t="s">
        <v>271</v>
      </c>
      <c r="C210" s="23">
        <v>2016</v>
      </c>
      <c r="D210" s="12" t="s">
        <v>5</v>
      </c>
      <c r="E210" s="12" t="s">
        <v>29</v>
      </c>
      <c r="F210" s="8">
        <f t="shared" si="0"/>
        <v>25.260000000000005</v>
      </c>
      <c r="G210" s="23">
        <v>74.739999999999995</v>
      </c>
    </row>
    <row r="211" spans="1:7">
      <c r="A211" s="1" t="s">
        <v>14</v>
      </c>
      <c r="B211" s="1" t="s">
        <v>272</v>
      </c>
      <c r="C211" s="23">
        <v>2016</v>
      </c>
      <c r="D211" s="12" t="s">
        <v>5</v>
      </c>
      <c r="E211" s="12" t="s">
        <v>29</v>
      </c>
      <c r="F211" s="8">
        <f t="shared" si="0"/>
        <v>25.159999999999997</v>
      </c>
      <c r="G211" s="23">
        <v>74.84</v>
      </c>
    </row>
    <row r="212" spans="1:7">
      <c r="A212" s="1" t="s">
        <v>15</v>
      </c>
      <c r="B212" s="1" t="s">
        <v>273</v>
      </c>
      <c r="C212" s="23">
        <v>2016</v>
      </c>
      <c r="D212" s="12" t="s">
        <v>5</v>
      </c>
      <c r="E212" s="12" t="s">
        <v>29</v>
      </c>
      <c r="F212" s="8">
        <f t="shared" si="0"/>
        <v>27.150000000000006</v>
      </c>
      <c r="G212" s="23">
        <v>72.849999999999994</v>
      </c>
    </row>
    <row r="213" spans="1:7">
      <c r="A213" s="1" t="s">
        <v>16</v>
      </c>
      <c r="B213" s="1" t="s">
        <v>274</v>
      </c>
      <c r="C213" s="23">
        <v>2016</v>
      </c>
      <c r="D213" s="12" t="s">
        <v>5</v>
      </c>
      <c r="E213" s="12" t="s">
        <v>29</v>
      </c>
      <c r="F213" s="8">
        <f t="shared" si="0"/>
        <v>25.290000000000006</v>
      </c>
      <c r="G213" s="23">
        <v>74.709999999999994</v>
      </c>
    </row>
    <row r="214" spans="1:7">
      <c r="A214" s="1" t="s">
        <v>17</v>
      </c>
      <c r="B214" s="1" t="s">
        <v>275</v>
      </c>
      <c r="C214" s="23">
        <v>2016</v>
      </c>
      <c r="D214" s="12" t="s">
        <v>5</v>
      </c>
      <c r="E214" s="12" t="s">
        <v>29</v>
      </c>
      <c r="F214" s="8">
        <f t="shared" si="0"/>
        <v>24.870000000000005</v>
      </c>
      <c r="G214" s="23">
        <v>75.13</v>
      </c>
    </row>
    <row r="215" spans="1:7">
      <c r="A215" s="1" t="s">
        <v>18</v>
      </c>
      <c r="B215" s="1" t="s">
        <v>276</v>
      </c>
      <c r="C215" s="23">
        <v>2016</v>
      </c>
      <c r="D215" s="12" t="s">
        <v>5</v>
      </c>
      <c r="E215" s="12" t="s">
        <v>29</v>
      </c>
      <c r="F215" s="8">
        <f t="shared" si="0"/>
        <v>24.89</v>
      </c>
      <c r="G215" s="23">
        <v>75.11</v>
      </c>
    </row>
    <row r="216" spans="1:7">
      <c r="A216" s="1" t="s">
        <v>19</v>
      </c>
      <c r="B216" s="1" t="s">
        <v>277</v>
      </c>
      <c r="C216" s="23">
        <v>2016</v>
      </c>
      <c r="D216" s="12" t="s">
        <v>5</v>
      </c>
      <c r="E216" s="12" t="s">
        <v>29</v>
      </c>
      <c r="F216" s="8">
        <f t="shared" si="0"/>
        <v>25.519999999999996</v>
      </c>
      <c r="G216" s="23">
        <v>74.48</v>
      </c>
    </row>
    <row r="217" spans="1:7">
      <c r="A217" s="1" t="s">
        <v>20</v>
      </c>
      <c r="B217" s="1" t="s">
        <v>278</v>
      </c>
      <c r="C217" s="23">
        <v>2016</v>
      </c>
      <c r="D217" s="12" t="s">
        <v>5</v>
      </c>
      <c r="E217" s="12" t="s">
        <v>29</v>
      </c>
      <c r="F217" s="8">
        <f t="shared" si="0"/>
        <v>25.120000000000005</v>
      </c>
      <c r="G217" s="23">
        <v>74.88</v>
      </c>
    </row>
    <row r="218" spans="1:7">
      <c r="A218" s="1" t="s">
        <v>21</v>
      </c>
      <c r="B218" s="1" t="s">
        <v>279</v>
      </c>
      <c r="C218" s="23">
        <v>2016</v>
      </c>
      <c r="D218" s="12" t="s">
        <v>5</v>
      </c>
      <c r="E218" s="12" t="s">
        <v>29</v>
      </c>
      <c r="F218" s="8">
        <f t="shared" si="0"/>
        <v>25.049999999999997</v>
      </c>
      <c r="G218" s="23">
        <v>74.95</v>
      </c>
    </row>
    <row r="219" spans="1:7">
      <c r="A219" s="1" t="s">
        <v>22</v>
      </c>
      <c r="B219" s="1" t="s">
        <v>280</v>
      </c>
      <c r="C219" s="23">
        <v>2016</v>
      </c>
      <c r="D219" s="12" t="s">
        <v>5</v>
      </c>
      <c r="E219" s="12" t="s">
        <v>29</v>
      </c>
      <c r="F219" s="8">
        <f t="shared" si="0"/>
        <v>24.430000000000007</v>
      </c>
      <c r="G219" s="23">
        <v>75.569999999999993</v>
      </c>
    </row>
    <row r="220" spans="1:7">
      <c r="A220" s="1" t="s">
        <v>23</v>
      </c>
      <c r="B220" s="1" t="s">
        <v>281</v>
      </c>
      <c r="C220" s="23">
        <v>2016</v>
      </c>
      <c r="D220" s="12" t="s">
        <v>5</v>
      </c>
      <c r="E220" s="12" t="s">
        <v>29</v>
      </c>
      <c r="F220" s="8">
        <f t="shared" si="0"/>
        <v>26.260000000000005</v>
      </c>
      <c r="G220" s="23">
        <v>73.739999999999995</v>
      </c>
    </row>
    <row r="221" spans="1:7">
      <c r="A221" s="1" t="s">
        <v>24</v>
      </c>
      <c r="B221" s="1" t="s">
        <v>282</v>
      </c>
      <c r="C221" s="23">
        <v>2016</v>
      </c>
      <c r="D221" s="12" t="s">
        <v>5</v>
      </c>
      <c r="E221" s="12" t="s">
        <v>29</v>
      </c>
      <c r="F221" s="8">
        <f t="shared" si="0"/>
        <v>25.560000000000002</v>
      </c>
      <c r="G221" s="23">
        <v>74.44</v>
      </c>
    </row>
    <row r="222" spans="1:7">
      <c r="A222" s="1" t="s">
        <v>25</v>
      </c>
      <c r="B222" s="1" t="s">
        <v>283</v>
      </c>
      <c r="C222" s="23">
        <v>2016</v>
      </c>
      <c r="D222" s="12" t="s">
        <v>5</v>
      </c>
      <c r="E222" s="12" t="s">
        <v>29</v>
      </c>
      <c r="F222" s="8">
        <f t="shared" si="0"/>
        <v>24.709999999999994</v>
      </c>
      <c r="G222" s="23">
        <v>75.290000000000006</v>
      </c>
    </row>
    <row r="223" spans="1:7">
      <c r="A223" s="1" t="s">
        <v>26</v>
      </c>
      <c r="B223" s="1" t="s">
        <v>284</v>
      </c>
      <c r="C223" s="23">
        <v>2016</v>
      </c>
      <c r="D223" s="12" t="s">
        <v>5</v>
      </c>
      <c r="E223" s="12" t="s">
        <v>29</v>
      </c>
      <c r="F223" s="8">
        <f t="shared" si="0"/>
        <v>24.870000000000005</v>
      </c>
      <c r="G223" s="23">
        <v>75.13</v>
      </c>
    </row>
    <row r="224" spans="1:7">
      <c r="A224" s="1" t="s">
        <v>27</v>
      </c>
      <c r="B224" s="1" t="s">
        <v>285</v>
      </c>
      <c r="C224" s="23">
        <v>2016</v>
      </c>
      <c r="D224" s="12" t="s">
        <v>5</v>
      </c>
      <c r="E224" s="12" t="s">
        <v>29</v>
      </c>
      <c r="F224" s="8">
        <f t="shared" si="0"/>
        <v>25.510000000000005</v>
      </c>
      <c r="G224" s="23">
        <v>74.489999999999995</v>
      </c>
    </row>
    <row r="225" spans="1:7">
      <c r="A225" s="1" t="s">
        <v>28</v>
      </c>
      <c r="B225" s="1" t="s">
        <v>286</v>
      </c>
      <c r="C225" s="23">
        <v>2016</v>
      </c>
      <c r="D225" s="12" t="s">
        <v>5</v>
      </c>
      <c r="E225" s="12" t="s">
        <v>29</v>
      </c>
      <c r="F225" s="8">
        <f t="shared" si="0"/>
        <v>25.260000000000005</v>
      </c>
      <c r="G225" s="23">
        <v>74.739999999999995</v>
      </c>
    </row>
    <row r="226" spans="1:7">
      <c r="A226" s="1" t="s">
        <v>29</v>
      </c>
      <c r="B226" s="1" t="s">
        <v>287</v>
      </c>
      <c r="C226" s="23">
        <v>2016</v>
      </c>
      <c r="D226" s="12" t="s">
        <v>5</v>
      </c>
      <c r="E226" s="12" t="s">
        <v>29</v>
      </c>
      <c r="F226" s="8">
        <f t="shared" si="0"/>
        <v>24.980000000000004</v>
      </c>
      <c r="G226" s="23">
        <v>75.02</v>
      </c>
    </row>
    <row r="227" spans="1:7">
      <c r="A227" s="1" t="s">
        <v>30</v>
      </c>
      <c r="B227" s="1" t="s">
        <v>288</v>
      </c>
      <c r="C227" s="23">
        <v>2016</v>
      </c>
      <c r="D227" s="12" t="s">
        <v>5</v>
      </c>
      <c r="E227" s="12" t="s">
        <v>29</v>
      </c>
      <c r="F227" s="8">
        <f t="shared" si="0"/>
        <v>25.33</v>
      </c>
      <c r="G227" s="23">
        <v>74.67</v>
      </c>
    </row>
    <row r="228" spans="1:7">
      <c r="A228" s="1" t="s">
        <v>31</v>
      </c>
      <c r="B228" s="1" t="s">
        <v>289</v>
      </c>
      <c r="C228" s="23">
        <v>2016</v>
      </c>
      <c r="D228" s="12" t="s">
        <v>5</v>
      </c>
      <c r="E228" s="12" t="s">
        <v>29</v>
      </c>
      <c r="F228" s="8">
        <f t="shared" si="0"/>
        <v>25.14</v>
      </c>
      <c r="G228" s="23">
        <v>74.86</v>
      </c>
    </row>
    <row r="229" spans="1:7">
      <c r="A229" s="1" t="s">
        <v>32</v>
      </c>
      <c r="B229" s="1" t="s">
        <v>290</v>
      </c>
      <c r="C229" s="23">
        <v>2016</v>
      </c>
      <c r="D229" s="12" t="s">
        <v>5</v>
      </c>
      <c r="E229" s="12" t="s">
        <v>29</v>
      </c>
      <c r="F229" s="8">
        <f t="shared" si="0"/>
        <v>25.11</v>
      </c>
      <c r="G229" s="23">
        <v>74.89</v>
      </c>
    </row>
    <row r="230" spans="1:7">
      <c r="A230" s="1" t="s">
        <v>33</v>
      </c>
      <c r="B230" s="1" t="s">
        <v>291</v>
      </c>
      <c r="C230" s="23">
        <v>2016</v>
      </c>
      <c r="D230" s="12" t="s">
        <v>5</v>
      </c>
      <c r="E230" s="12" t="s">
        <v>29</v>
      </c>
      <c r="F230" s="8">
        <f t="shared" si="0"/>
        <v>25.849999999999994</v>
      </c>
      <c r="G230" s="23">
        <v>74.150000000000006</v>
      </c>
    </row>
    <row r="231" spans="1:7">
      <c r="A231" s="1" t="s">
        <v>34</v>
      </c>
      <c r="B231" s="1" t="s">
        <v>292</v>
      </c>
      <c r="C231" s="23">
        <v>2016</v>
      </c>
      <c r="D231" s="12" t="s">
        <v>5</v>
      </c>
      <c r="E231" s="12" t="s">
        <v>29</v>
      </c>
      <c r="F231" s="8">
        <f t="shared" si="0"/>
        <v>25.72</v>
      </c>
      <c r="G231" s="23">
        <v>74.28</v>
      </c>
    </row>
    <row r="232" spans="1:7">
      <c r="A232" s="1" t="s">
        <v>35</v>
      </c>
      <c r="B232" s="1" t="s">
        <v>293</v>
      </c>
      <c r="C232" s="23">
        <v>2016</v>
      </c>
      <c r="D232" s="12" t="s">
        <v>5</v>
      </c>
      <c r="E232" s="12" t="s">
        <v>29</v>
      </c>
      <c r="F232" s="8">
        <f t="shared" si="0"/>
        <v>25.36</v>
      </c>
      <c r="G232" s="23">
        <v>74.64</v>
      </c>
    </row>
    <row r="233" spans="1:7">
      <c r="A233" s="3" t="s">
        <v>3</v>
      </c>
      <c r="B233" s="1" t="s">
        <v>261</v>
      </c>
      <c r="C233" s="23">
        <v>2017</v>
      </c>
      <c r="D233" s="12" t="s">
        <v>5</v>
      </c>
      <c r="E233" s="12" t="s">
        <v>29</v>
      </c>
      <c r="F233" s="8">
        <f t="shared" si="0"/>
        <v>25.120000000000005</v>
      </c>
      <c r="G233" s="23">
        <v>74.88</v>
      </c>
    </row>
    <row r="234" spans="1:7">
      <c r="A234" s="3" t="s">
        <v>4</v>
      </c>
      <c r="B234" s="1" t="s">
        <v>262</v>
      </c>
      <c r="C234" s="23">
        <v>2017</v>
      </c>
      <c r="D234" s="12" t="s">
        <v>5</v>
      </c>
      <c r="E234" s="12" t="s">
        <v>29</v>
      </c>
      <c r="F234" s="8">
        <f t="shared" si="0"/>
        <v>24.400000000000006</v>
      </c>
      <c r="G234" s="23">
        <v>75.599999999999994</v>
      </c>
    </row>
    <row r="235" spans="1:7">
      <c r="A235" s="1" t="s">
        <v>5</v>
      </c>
      <c r="B235" s="1" t="s">
        <v>263</v>
      </c>
      <c r="C235" s="23">
        <v>2017</v>
      </c>
      <c r="D235" s="12" t="s">
        <v>5</v>
      </c>
      <c r="E235" s="12" t="s">
        <v>29</v>
      </c>
      <c r="F235" s="8">
        <f t="shared" si="0"/>
        <v>24.349999999999994</v>
      </c>
      <c r="G235" s="23">
        <v>75.650000000000006</v>
      </c>
    </row>
    <row r="236" spans="1:7">
      <c r="A236" s="1" t="s">
        <v>6</v>
      </c>
      <c r="B236" s="1" t="s">
        <v>264</v>
      </c>
      <c r="C236" s="23">
        <v>2017</v>
      </c>
      <c r="D236" s="12" t="s">
        <v>5</v>
      </c>
      <c r="E236" s="12" t="s">
        <v>29</v>
      </c>
      <c r="F236" s="8">
        <f t="shared" si="0"/>
        <v>24.47</v>
      </c>
      <c r="G236" s="23">
        <v>75.53</v>
      </c>
    </row>
    <row r="237" spans="1:7">
      <c r="A237" s="1" t="s">
        <v>7</v>
      </c>
      <c r="B237" s="1" t="s">
        <v>265</v>
      </c>
      <c r="C237" s="23">
        <v>2017</v>
      </c>
      <c r="D237" s="12" t="s">
        <v>5</v>
      </c>
      <c r="E237" s="12" t="s">
        <v>29</v>
      </c>
      <c r="F237" s="8">
        <f t="shared" si="0"/>
        <v>25.590000000000003</v>
      </c>
      <c r="G237" s="23">
        <v>74.41</v>
      </c>
    </row>
    <row r="238" spans="1:7">
      <c r="A238" s="1" t="s">
        <v>8</v>
      </c>
      <c r="B238" s="1" t="s">
        <v>266</v>
      </c>
      <c r="C238" s="23">
        <v>2017</v>
      </c>
      <c r="D238" s="12" t="s">
        <v>5</v>
      </c>
      <c r="E238" s="12" t="s">
        <v>29</v>
      </c>
      <c r="F238" s="8">
        <f t="shared" si="0"/>
        <v>24.64</v>
      </c>
      <c r="G238" s="23">
        <v>75.36</v>
      </c>
    </row>
    <row r="239" spans="1:7">
      <c r="A239" s="1" t="s">
        <v>9</v>
      </c>
      <c r="B239" s="1" t="s">
        <v>267</v>
      </c>
      <c r="C239" s="23">
        <v>2017</v>
      </c>
      <c r="D239" s="12" t="s">
        <v>5</v>
      </c>
      <c r="E239" s="12" t="s">
        <v>29</v>
      </c>
      <c r="F239" s="8">
        <f t="shared" si="0"/>
        <v>24.840000000000003</v>
      </c>
      <c r="G239" s="23">
        <v>75.16</v>
      </c>
    </row>
    <row r="240" spans="1:7">
      <c r="A240" s="1" t="s">
        <v>10</v>
      </c>
      <c r="B240" s="1" t="s">
        <v>268</v>
      </c>
      <c r="C240" s="23">
        <v>2017</v>
      </c>
      <c r="D240" s="12" t="s">
        <v>5</v>
      </c>
      <c r="E240" s="12" t="s">
        <v>29</v>
      </c>
      <c r="F240" s="8">
        <f t="shared" si="0"/>
        <v>26.08</v>
      </c>
      <c r="G240" s="23">
        <v>73.92</v>
      </c>
    </row>
    <row r="241" spans="1:7">
      <c r="A241" s="1" t="s">
        <v>11</v>
      </c>
      <c r="B241" s="1" t="s">
        <v>269</v>
      </c>
      <c r="C241" s="23">
        <v>2017</v>
      </c>
      <c r="D241" s="12" t="s">
        <v>5</v>
      </c>
      <c r="E241" s="12" t="s">
        <v>29</v>
      </c>
      <c r="F241" s="8">
        <f t="shared" si="0"/>
        <v>24.92</v>
      </c>
      <c r="G241" s="23">
        <v>75.08</v>
      </c>
    </row>
    <row r="242" spans="1:7">
      <c r="A242" s="1" t="s">
        <v>12</v>
      </c>
      <c r="B242" s="1" t="s">
        <v>270</v>
      </c>
      <c r="C242" s="23">
        <v>2017</v>
      </c>
      <c r="D242" s="12" t="s">
        <v>5</v>
      </c>
      <c r="E242" s="12" t="s">
        <v>29</v>
      </c>
      <c r="F242" s="8">
        <f t="shared" si="0"/>
        <v>23.689999999999998</v>
      </c>
      <c r="G242" s="23">
        <v>76.31</v>
      </c>
    </row>
    <row r="243" spans="1:7">
      <c r="A243" s="1" t="s">
        <v>13</v>
      </c>
      <c r="B243" s="1" t="s">
        <v>271</v>
      </c>
      <c r="C243" s="23">
        <v>2017</v>
      </c>
      <c r="D243" s="12" t="s">
        <v>5</v>
      </c>
      <c r="E243" s="12" t="s">
        <v>29</v>
      </c>
      <c r="F243" s="8">
        <f t="shared" si="0"/>
        <v>25.22</v>
      </c>
      <c r="G243" s="23">
        <v>74.78</v>
      </c>
    </row>
    <row r="244" spans="1:7">
      <c r="A244" s="1" t="s">
        <v>14</v>
      </c>
      <c r="B244" s="1" t="s">
        <v>272</v>
      </c>
      <c r="C244" s="23">
        <v>2017</v>
      </c>
      <c r="D244" s="12" t="s">
        <v>5</v>
      </c>
      <c r="E244" s="12" t="s">
        <v>29</v>
      </c>
      <c r="F244" s="8">
        <f t="shared" si="0"/>
        <v>25.120000000000005</v>
      </c>
      <c r="G244" s="23">
        <v>74.88</v>
      </c>
    </row>
    <row r="245" spans="1:7">
      <c r="A245" s="1" t="s">
        <v>15</v>
      </c>
      <c r="B245" s="1" t="s">
        <v>273</v>
      </c>
      <c r="C245" s="23">
        <v>2017</v>
      </c>
      <c r="D245" s="12" t="s">
        <v>5</v>
      </c>
      <c r="E245" s="12" t="s">
        <v>29</v>
      </c>
      <c r="F245" s="8">
        <f t="shared" si="0"/>
        <v>27.11</v>
      </c>
      <c r="G245" s="23">
        <v>72.89</v>
      </c>
    </row>
    <row r="246" spans="1:7">
      <c r="A246" s="1" t="s">
        <v>16</v>
      </c>
      <c r="B246" s="1" t="s">
        <v>274</v>
      </c>
      <c r="C246" s="23">
        <v>2017</v>
      </c>
      <c r="D246" s="12" t="s">
        <v>5</v>
      </c>
      <c r="E246" s="12" t="s">
        <v>29</v>
      </c>
      <c r="F246" s="8">
        <f t="shared" si="0"/>
        <v>25.239999999999995</v>
      </c>
      <c r="G246" s="23">
        <v>74.760000000000005</v>
      </c>
    </row>
    <row r="247" spans="1:7">
      <c r="A247" s="1" t="s">
        <v>17</v>
      </c>
      <c r="B247" s="1" t="s">
        <v>275</v>
      </c>
      <c r="C247" s="23">
        <v>2017</v>
      </c>
      <c r="D247" s="12" t="s">
        <v>5</v>
      </c>
      <c r="E247" s="12" t="s">
        <v>29</v>
      </c>
      <c r="F247" s="8">
        <f t="shared" si="0"/>
        <v>24.83</v>
      </c>
      <c r="G247" s="23">
        <v>75.17</v>
      </c>
    </row>
    <row r="248" spans="1:7">
      <c r="A248" s="1" t="s">
        <v>18</v>
      </c>
      <c r="B248" s="1" t="s">
        <v>276</v>
      </c>
      <c r="C248" s="23">
        <v>2017</v>
      </c>
      <c r="D248" s="12" t="s">
        <v>5</v>
      </c>
      <c r="E248" s="12" t="s">
        <v>29</v>
      </c>
      <c r="F248" s="8">
        <f t="shared" si="0"/>
        <v>24.849999999999994</v>
      </c>
      <c r="G248" s="23">
        <v>75.150000000000006</v>
      </c>
    </row>
    <row r="249" spans="1:7">
      <c r="A249" s="1" t="s">
        <v>19</v>
      </c>
      <c r="B249" s="1" t="s">
        <v>277</v>
      </c>
      <c r="C249" s="23">
        <v>2017</v>
      </c>
      <c r="D249" s="12" t="s">
        <v>5</v>
      </c>
      <c r="E249" s="12" t="s">
        <v>29</v>
      </c>
      <c r="F249" s="8">
        <f t="shared" si="0"/>
        <v>25.489999999999995</v>
      </c>
      <c r="G249" s="23">
        <v>74.510000000000005</v>
      </c>
    </row>
    <row r="250" spans="1:7">
      <c r="A250" s="1" t="s">
        <v>20</v>
      </c>
      <c r="B250" s="1" t="s">
        <v>278</v>
      </c>
      <c r="C250" s="23">
        <v>2017</v>
      </c>
      <c r="D250" s="12" t="s">
        <v>5</v>
      </c>
      <c r="E250" s="12" t="s">
        <v>29</v>
      </c>
      <c r="F250" s="8">
        <f t="shared" si="0"/>
        <v>25.069999999999993</v>
      </c>
      <c r="G250" s="23">
        <v>74.930000000000007</v>
      </c>
    </row>
    <row r="251" spans="1:7">
      <c r="A251" s="1" t="s">
        <v>21</v>
      </c>
      <c r="B251" s="1" t="s">
        <v>279</v>
      </c>
      <c r="C251" s="23">
        <v>2017</v>
      </c>
      <c r="D251" s="12" t="s">
        <v>5</v>
      </c>
      <c r="E251" s="12" t="s">
        <v>29</v>
      </c>
      <c r="F251" s="8">
        <f t="shared" si="0"/>
        <v>25</v>
      </c>
      <c r="G251" s="23">
        <v>75</v>
      </c>
    </row>
    <row r="252" spans="1:7">
      <c r="A252" s="1" t="s">
        <v>22</v>
      </c>
      <c r="B252" s="1" t="s">
        <v>280</v>
      </c>
      <c r="C252" s="23">
        <v>2017</v>
      </c>
      <c r="D252" s="12" t="s">
        <v>5</v>
      </c>
      <c r="E252" s="12" t="s">
        <v>29</v>
      </c>
      <c r="F252" s="8">
        <f t="shared" si="0"/>
        <v>24.39</v>
      </c>
      <c r="G252" s="23">
        <v>75.61</v>
      </c>
    </row>
    <row r="253" spans="1:7">
      <c r="A253" s="1" t="s">
        <v>23</v>
      </c>
      <c r="B253" s="1" t="s">
        <v>281</v>
      </c>
      <c r="C253" s="23">
        <v>2017</v>
      </c>
      <c r="D253" s="12" t="s">
        <v>5</v>
      </c>
      <c r="E253" s="12" t="s">
        <v>29</v>
      </c>
      <c r="F253" s="8">
        <f t="shared" si="0"/>
        <v>26.209999999999994</v>
      </c>
      <c r="G253" s="23">
        <v>73.790000000000006</v>
      </c>
    </row>
    <row r="254" spans="1:7">
      <c r="A254" s="1" t="s">
        <v>24</v>
      </c>
      <c r="B254" s="1" t="s">
        <v>282</v>
      </c>
      <c r="C254" s="23">
        <v>2017</v>
      </c>
      <c r="D254" s="12" t="s">
        <v>5</v>
      </c>
      <c r="E254" s="12" t="s">
        <v>29</v>
      </c>
      <c r="F254" s="8">
        <f t="shared" si="0"/>
        <v>25.519999999999996</v>
      </c>
      <c r="G254" s="23">
        <v>74.48</v>
      </c>
    </row>
    <row r="255" spans="1:7">
      <c r="A255" s="1" t="s">
        <v>25</v>
      </c>
      <c r="B255" s="1" t="s">
        <v>283</v>
      </c>
      <c r="C255" s="23">
        <v>2017</v>
      </c>
      <c r="D255" s="12" t="s">
        <v>5</v>
      </c>
      <c r="E255" s="12" t="s">
        <v>29</v>
      </c>
      <c r="F255" s="8">
        <f t="shared" si="0"/>
        <v>24.67</v>
      </c>
      <c r="G255" s="23">
        <v>75.33</v>
      </c>
    </row>
    <row r="256" spans="1:7">
      <c r="A256" s="1" t="s">
        <v>26</v>
      </c>
      <c r="B256" s="1" t="s">
        <v>284</v>
      </c>
      <c r="C256" s="23">
        <v>2017</v>
      </c>
      <c r="D256" s="12" t="s">
        <v>5</v>
      </c>
      <c r="E256" s="12" t="s">
        <v>29</v>
      </c>
      <c r="F256" s="8">
        <f t="shared" si="0"/>
        <v>24.83</v>
      </c>
      <c r="G256" s="23">
        <v>75.17</v>
      </c>
    </row>
    <row r="257" spans="1:7">
      <c r="A257" s="1" t="s">
        <v>27</v>
      </c>
      <c r="B257" s="1" t="s">
        <v>285</v>
      </c>
      <c r="C257" s="23">
        <v>2017</v>
      </c>
      <c r="D257" s="12" t="s">
        <v>5</v>
      </c>
      <c r="E257" s="12" t="s">
        <v>29</v>
      </c>
      <c r="F257" s="8">
        <f t="shared" ref="F257:F397" si="1">(100-G257)</f>
        <v>25.459999999999994</v>
      </c>
      <c r="G257" s="23">
        <v>74.540000000000006</v>
      </c>
    </row>
    <row r="258" spans="1:7">
      <c r="A258" s="1" t="s">
        <v>28</v>
      </c>
      <c r="B258" s="1" t="s">
        <v>286</v>
      </c>
      <c r="C258" s="23">
        <v>2017</v>
      </c>
      <c r="D258" s="12" t="s">
        <v>5</v>
      </c>
      <c r="E258" s="12" t="s">
        <v>29</v>
      </c>
      <c r="F258" s="8">
        <f t="shared" si="1"/>
        <v>25.22</v>
      </c>
      <c r="G258" s="23">
        <v>74.78</v>
      </c>
    </row>
    <row r="259" spans="1:7">
      <c r="A259" s="1" t="s">
        <v>29</v>
      </c>
      <c r="B259" s="1" t="s">
        <v>287</v>
      </c>
      <c r="C259" s="23">
        <v>2017</v>
      </c>
      <c r="D259" s="12" t="s">
        <v>5</v>
      </c>
      <c r="E259" s="12" t="s">
        <v>29</v>
      </c>
      <c r="F259" s="8">
        <f t="shared" si="1"/>
        <v>24.939999999999998</v>
      </c>
      <c r="G259" s="23">
        <v>75.06</v>
      </c>
    </row>
    <row r="260" spans="1:7">
      <c r="A260" s="1" t="s">
        <v>30</v>
      </c>
      <c r="B260" s="1" t="s">
        <v>288</v>
      </c>
      <c r="C260" s="23">
        <v>2017</v>
      </c>
      <c r="D260" s="12" t="s">
        <v>5</v>
      </c>
      <c r="E260" s="12" t="s">
        <v>29</v>
      </c>
      <c r="F260" s="8">
        <f t="shared" si="1"/>
        <v>25.299999999999997</v>
      </c>
      <c r="G260" s="23">
        <v>74.7</v>
      </c>
    </row>
    <row r="261" spans="1:7">
      <c r="A261" s="1" t="s">
        <v>31</v>
      </c>
      <c r="B261" s="1" t="s">
        <v>289</v>
      </c>
      <c r="C261" s="23">
        <v>2017</v>
      </c>
      <c r="D261" s="12" t="s">
        <v>5</v>
      </c>
      <c r="E261" s="12" t="s">
        <v>29</v>
      </c>
      <c r="F261" s="8">
        <f t="shared" si="1"/>
        <v>25.099999999999994</v>
      </c>
      <c r="G261" s="23">
        <v>74.900000000000006</v>
      </c>
    </row>
    <row r="262" spans="1:7">
      <c r="A262" s="1" t="s">
        <v>32</v>
      </c>
      <c r="B262" s="1" t="s">
        <v>290</v>
      </c>
      <c r="C262" s="23">
        <v>2017</v>
      </c>
      <c r="D262" s="12" t="s">
        <v>5</v>
      </c>
      <c r="E262" s="12" t="s">
        <v>29</v>
      </c>
      <c r="F262" s="8">
        <f t="shared" si="1"/>
        <v>25.049999999999997</v>
      </c>
      <c r="G262" s="23">
        <v>74.95</v>
      </c>
    </row>
    <row r="263" spans="1:7">
      <c r="A263" s="1" t="s">
        <v>33</v>
      </c>
      <c r="B263" s="1" t="s">
        <v>291</v>
      </c>
      <c r="C263" s="23">
        <v>2017</v>
      </c>
      <c r="D263" s="12" t="s">
        <v>5</v>
      </c>
      <c r="E263" s="12" t="s">
        <v>29</v>
      </c>
      <c r="F263" s="8">
        <f t="shared" si="1"/>
        <v>25.799999999999997</v>
      </c>
      <c r="G263" s="23">
        <v>74.2</v>
      </c>
    </row>
    <row r="264" spans="1:7">
      <c r="A264" s="1" t="s">
        <v>34</v>
      </c>
      <c r="B264" s="1" t="s">
        <v>292</v>
      </c>
      <c r="C264" s="23">
        <v>2017</v>
      </c>
      <c r="D264" s="12" t="s">
        <v>5</v>
      </c>
      <c r="E264" s="12" t="s">
        <v>29</v>
      </c>
      <c r="F264" s="8">
        <f t="shared" si="1"/>
        <v>25.67</v>
      </c>
      <c r="G264" s="23">
        <v>74.33</v>
      </c>
    </row>
    <row r="265" spans="1:7">
      <c r="A265" s="1" t="s">
        <v>35</v>
      </c>
      <c r="B265" s="1" t="s">
        <v>293</v>
      </c>
      <c r="C265" s="23">
        <v>2017</v>
      </c>
      <c r="D265" s="12" t="s">
        <v>5</v>
      </c>
      <c r="E265" s="12" t="s">
        <v>29</v>
      </c>
      <c r="F265" s="8">
        <f t="shared" si="1"/>
        <v>25.310000000000002</v>
      </c>
      <c r="G265" s="23">
        <v>74.69</v>
      </c>
    </row>
    <row r="266" spans="1:7">
      <c r="A266" s="3" t="s">
        <v>3</v>
      </c>
      <c r="B266" s="1" t="s">
        <v>261</v>
      </c>
      <c r="C266" s="23">
        <v>2018</v>
      </c>
      <c r="D266" s="12" t="s">
        <v>5</v>
      </c>
      <c r="E266" s="12" t="s">
        <v>29</v>
      </c>
      <c r="F266" s="8">
        <f t="shared" si="1"/>
        <v>25</v>
      </c>
      <c r="G266" s="23">
        <v>75</v>
      </c>
    </row>
    <row r="267" spans="1:7">
      <c r="A267" s="3" t="s">
        <v>4</v>
      </c>
      <c r="B267" s="1" t="s">
        <v>262</v>
      </c>
      <c r="C267" s="23">
        <v>2018</v>
      </c>
      <c r="D267" s="12" t="s">
        <v>5</v>
      </c>
      <c r="E267" s="12" t="s">
        <v>29</v>
      </c>
      <c r="F267" s="8">
        <f t="shared" si="1"/>
        <v>24.299999999999997</v>
      </c>
      <c r="G267" s="23">
        <v>75.7</v>
      </c>
    </row>
    <row r="268" spans="1:7">
      <c r="A268" s="1" t="s">
        <v>5</v>
      </c>
      <c r="B268" s="1" t="s">
        <v>263</v>
      </c>
      <c r="C268" s="23">
        <v>2018</v>
      </c>
      <c r="D268" s="12" t="s">
        <v>5</v>
      </c>
      <c r="E268" s="12" t="s">
        <v>29</v>
      </c>
      <c r="F268" s="8">
        <f t="shared" si="1"/>
        <v>24.239999999999995</v>
      </c>
      <c r="G268" s="23">
        <v>75.760000000000005</v>
      </c>
    </row>
    <row r="269" spans="1:7">
      <c r="A269" s="1" t="s">
        <v>6</v>
      </c>
      <c r="B269" s="1" t="s">
        <v>264</v>
      </c>
      <c r="C269" s="23">
        <v>2018</v>
      </c>
      <c r="D269" s="12" t="s">
        <v>5</v>
      </c>
      <c r="E269" s="12" t="s">
        <v>29</v>
      </c>
      <c r="F269" s="8">
        <f t="shared" si="1"/>
        <v>24.36</v>
      </c>
      <c r="G269" s="23">
        <v>75.64</v>
      </c>
    </row>
    <row r="270" spans="1:7">
      <c r="A270" s="1" t="s">
        <v>7</v>
      </c>
      <c r="B270" s="1" t="s">
        <v>265</v>
      </c>
      <c r="C270" s="23">
        <v>2018</v>
      </c>
      <c r="D270" s="12" t="s">
        <v>5</v>
      </c>
      <c r="E270" s="12" t="s">
        <v>29</v>
      </c>
      <c r="F270" s="8">
        <f t="shared" si="1"/>
        <v>25.480000000000004</v>
      </c>
      <c r="G270" s="23">
        <v>74.52</v>
      </c>
    </row>
    <row r="271" spans="1:7">
      <c r="A271" s="1" t="s">
        <v>8</v>
      </c>
      <c r="B271" s="1" t="s">
        <v>266</v>
      </c>
      <c r="C271" s="23">
        <v>2018</v>
      </c>
      <c r="D271" s="12" t="s">
        <v>5</v>
      </c>
      <c r="E271" s="12" t="s">
        <v>29</v>
      </c>
      <c r="F271" s="8">
        <f t="shared" si="1"/>
        <v>24.519999999999996</v>
      </c>
      <c r="G271" s="23">
        <v>75.48</v>
      </c>
    </row>
    <row r="272" spans="1:7">
      <c r="A272" s="1" t="s">
        <v>9</v>
      </c>
      <c r="B272" s="1" t="s">
        <v>267</v>
      </c>
      <c r="C272" s="23">
        <v>2018</v>
      </c>
      <c r="D272" s="12" t="s">
        <v>5</v>
      </c>
      <c r="E272" s="12" t="s">
        <v>29</v>
      </c>
      <c r="F272" s="8">
        <f t="shared" si="1"/>
        <v>24.700000000000003</v>
      </c>
      <c r="G272" s="23">
        <v>75.3</v>
      </c>
    </row>
    <row r="273" spans="1:7">
      <c r="A273" s="1" t="s">
        <v>10</v>
      </c>
      <c r="B273" s="1" t="s">
        <v>268</v>
      </c>
      <c r="C273" s="23">
        <v>2018</v>
      </c>
      <c r="D273" s="12" t="s">
        <v>5</v>
      </c>
      <c r="E273" s="12" t="s">
        <v>29</v>
      </c>
      <c r="F273" s="8">
        <f t="shared" si="1"/>
        <v>25.950000000000003</v>
      </c>
      <c r="G273" s="23">
        <v>74.05</v>
      </c>
    </row>
    <row r="274" spans="1:7">
      <c r="A274" s="1" t="s">
        <v>11</v>
      </c>
      <c r="B274" s="1" t="s">
        <v>269</v>
      </c>
      <c r="C274" s="23">
        <v>2018</v>
      </c>
      <c r="D274" s="12" t="s">
        <v>5</v>
      </c>
      <c r="E274" s="12" t="s">
        <v>29</v>
      </c>
      <c r="F274" s="8">
        <f t="shared" si="1"/>
        <v>24.799999999999997</v>
      </c>
      <c r="G274" s="23">
        <v>75.2</v>
      </c>
    </row>
    <row r="275" spans="1:7">
      <c r="A275" s="1" t="s">
        <v>12</v>
      </c>
      <c r="B275" s="1" t="s">
        <v>270</v>
      </c>
      <c r="C275" s="23">
        <v>2018</v>
      </c>
      <c r="D275" s="12" t="s">
        <v>5</v>
      </c>
      <c r="E275" s="12" t="s">
        <v>29</v>
      </c>
      <c r="F275" s="8">
        <f t="shared" si="1"/>
        <v>23.590000000000003</v>
      </c>
      <c r="G275" s="23">
        <v>76.41</v>
      </c>
    </row>
    <row r="276" spans="1:7">
      <c r="A276" s="1" t="s">
        <v>13</v>
      </c>
      <c r="B276" s="1" t="s">
        <v>271</v>
      </c>
      <c r="C276" s="23">
        <v>2018</v>
      </c>
      <c r="D276" s="12" t="s">
        <v>5</v>
      </c>
      <c r="E276" s="12" t="s">
        <v>29</v>
      </c>
      <c r="F276" s="8">
        <f t="shared" si="1"/>
        <v>25.08</v>
      </c>
      <c r="G276" s="23">
        <v>74.92</v>
      </c>
    </row>
    <row r="277" spans="1:7">
      <c r="A277" s="1" t="s">
        <v>14</v>
      </c>
      <c r="B277" s="1" t="s">
        <v>272</v>
      </c>
      <c r="C277" s="23">
        <v>2018</v>
      </c>
      <c r="D277" s="12" t="s">
        <v>5</v>
      </c>
      <c r="E277" s="12" t="s">
        <v>29</v>
      </c>
      <c r="F277" s="8">
        <f t="shared" si="1"/>
        <v>24.989999999999995</v>
      </c>
      <c r="G277" s="23">
        <v>75.010000000000005</v>
      </c>
    </row>
    <row r="278" spans="1:7">
      <c r="A278" s="1" t="s">
        <v>15</v>
      </c>
      <c r="B278" s="1" t="s">
        <v>273</v>
      </c>
      <c r="C278" s="23">
        <v>2018</v>
      </c>
      <c r="D278" s="12" t="s">
        <v>5</v>
      </c>
      <c r="E278" s="12" t="s">
        <v>29</v>
      </c>
      <c r="F278" s="8">
        <f t="shared" si="1"/>
        <v>26.959999999999994</v>
      </c>
      <c r="G278" s="23">
        <v>73.040000000000006</v>
      </c>
    </row>
    <row r="279" spans="1:7">
      <c r="A279" s="1" t="s">
        <v>16</v>
      </c>
      <c r="B279" s="1" t="s">
        <v>274</v>
      </c>
      <c r="C279" s="23">
        <v>2018</v>
      </c>
      <c r="D279" s="12" t="s">
        <v>5</v>
      </c>
      <c r="E279" s="12" t="s">
        <v>29</v>
      </c>
      <c r="F279" s="8">
        <f t="shared" si="1"/>
        <v>25.120000000000005</v>
      </c>
      <c r="G279" s="23">
        <v>74.88</v>
      </c>
    </row>
    <row r="280" spans="1:7">
      <c r="A280" s="1" t="s">
        <v>17</v>
      </c>
      <c r="B280" s="1" t="s">
        <v>275</v>
      </c>
      <c r="C280" s="23">
        <v>2018</v>
      </c>
      <c r="D280" s="12" t="s">
        <v>5</v>
      </c>
      <c r="E280" s="12" t="s">
        <v>29</v>
      </c>
      <c r="F280" s="8">
        <f t="shared" si="1"/>
        <v>24.709999999999994</v>
      </c>
      <c r="G280" s="23">
        <v>75.290000000000006</v>
      </c>
    </row>
    <row r="281" spans="1:7">
      <c r="A281" s="1" t="s">
        <v>18</v>
      </c>
      <c r="B281" s="1" t="s">
        <v>276</v>
      </c>
      <c r="C281" s="23">
        <v>2018</v>
      </c>
      <c r="D281" s="12" t="s">
        <v>5</v>
      </c>
      <c r="E281" s="12" t="s">
        <v>29</v>
      </c>
      <c r="F281" s="8">
        <f t="shared" si="1"/>
        <v>24.730000000000004</v>
      </c>
      <c r="G281" s="23">
        <v>75.27</v>
      </c>
    </row>
    <row r="282" spans="1:7">
      <c r="A282" s="1" t="s">
        <v>19</v>
      </c>
      <c r="B282" s="1" t="s">
        <v>277</v>
      </c>
      <c r="C282" s="23">
        <v>2018</v>
      </c>
      <c r="D282" s="12" t="s">
        <v>5</v>
      </c>
      <c r="E282" s="12" t="s">
        <v>29</v>
      </c>
      <c r="F282" s="8">
        <f t="shared" si="1"/>
        <v>25.36</v>
      </c>
      <c r="G282" s="23">
        <v>74.64</v>
      </c>
    </row>
    <row r="283" spans="1:7">
      <c r="A283" s="1" t="s">
        <v>20</v>
      </c>
      <c r="B283" s="1" t="s">
        <v>278</v>
      </c>
      <c r="C283" s="23">
        <v>2018</v>
      </c>
      <c r="D283" s="12" t="s">
        <v>5</v>
      </c>
      <c r="E283" s="12" t="s">
        <v>29</v>
      </c>
      <c r="F283" s="8">
        <f t="shared" si="1"/>
        <v>24.959999999999994</v>
      </c>
      <c r="G283" s="23">
        <v>75.040000000000006</v>
      </c>
    </row>
    <row r="284" spans="1:7">
      <c r="A284" s="1" t="s">
        <v>21</v>
      </c>
      <c r="B284" s="1" t="s">
        <v>279</v>
      </c>
      <c r="C284" s="23">
        <v>2018</v>
      </c>
      <c r="D284" s="12" t="s">
        <v>5</v>
      </c>
      <c r="E284" s="12" t="s">
        <v>29</v>
      </c>
      <c r="F284" s="8">
        <f t="shared" si="1"/>
        <v>24.870000000000005</v>
      </c>
      <c r="G284" s="23">
        <v>75.13</v>
      </c>
    </row>
    <row r="285" spans="1:7">
      <c r="A285" s="1" t="s">
        <v>22</v>
      </c>
      <c r="B285" s="1" t="s">
        <v>280</v>
      </c>
      <c r="C285" s="23">
        <v>2018</v>
      </c>
      <c r="D285" s="12" t="s">
        <v>5</v>
      </c>
      <c r="E285" s="12" t="s">
        <v>29</v>
      </c>
      <c r="F285" s="8">
        <f t="shared" si="1"/>
        <v>24.28</v>
      </c>
      <c r="G285" s="23">
        <v>75.72</v>
      </c>
    </row>
    <row r="286" spans="1:7">
      <c r="A286" s="1" t="s">
        <v>23</v>
      </c>
      <c r="B286" s="1" t="s">
        <v>281</v>
      </c>
      <c r="C286" s="23">
        <v>2018</v>
      </c>
      <c r="D286" s="12" t="s">
        <v>5</v>
      </c>
      <c r="E286" s="12" t="s">
        <v>29</v>
      </c>
      <c r="F286" s="8">
        <f t="shared" si="1"/>
        <v>26.08</v>
      </c>
      <c r="G286" s="23">
        <v>73.92</v>
      </c>
    </row>
    <row r="287" spans="1:7">
      <c r="A287" s="1" t="s">
        <v>24</v>
      </c>
      <c r="B287" s="1" t="s">
        <v>282</v>
      </c>
      <c r="C287" s="23">
        <v>2018</v>
      </c>
      <c r="D287" s="12" t="s">
        <v>5</v>
      </c>
      <c r="E287" s="12" t="s">
        <v>29</v>
      </c>
      <c r="F287" s="8">
        <f t="shared" si="1"/>
        <v>25.39</v>
      </c>
      <c r="G287" s="23">
        <v>74.61</v>
      </c>
    </row>
    <row r="288" spans="1:7">
      <c r="A288" s="1" t="s">
        <v>25</v>
      </c>
      <c r="B288" s="1" t="s">
        <v>283</v>
      </c>
      <c r="C288" s="23">
        <v>2018</v>
      </c>
      <c r="D288" s="12" t="s">
        <v>5</v>
      </c>
      <c r="E288" s="12" t="s">
        <v>29</v>
      </c>
      <c r="F288" s="8">
        <f t="shared" si="1"/>
        <v>24.540000000000006</v>
      </c>
      <c r="G288" s="23">
        <v>75.459999999999994</v>
      </c>
    </row>
    <row r="289" spans="1:7">
      <c r="A289" s="1" t="s">
        <v>26</v>
      </c>
      <c r="B289" s="1" t="s">
        <v>284</v>
      </c>
      <c r="C289" s="23">
        <v>2018</v>
      </c>
      <c r="D289" s="12" t="s">
        <v>5</v>
      </c>
      <c r="E289" s="12" t="s">
        <v>29</v>
      </c>
      <c r="F289" s="8">
        <f t="shared" si="1"/>
        <v>24.72</v>
      </c>
      <c r="G289" s="23">
        <v>75.28</v>
      </c>
    </row>
    <row r="290" spans="1:7">
      <c r="A290" s="1" t="s">
        <v>27</v>
      </c>
      <c r="B290" s="1" t="s">
        <v>285</v>
      </c>
      <c r="C290" s="23">
        <v>2018</v>
      </c>
      <c r="D290" s="12" t="s">
        <v>5</v>
      </c>
      <c r="E290" s="12" t="s">
        <v>29</v>
      </c>
      <c r="F290" s="8">
        <f t="shared" si="1"/>
        <v>25.33</v>
      </c>
      <c r="G290" s="23">
        <v>74.67</v>
      </c>
    </row>
    <row r="291" spans="1:7">
      <c r="A291" s="1" t="s">
        <v>28</v>
      </c>
      <c r="B291" s="1" t="s">
        <v>286</v>
      </c>
      <c r="C291" s="23">
        <v>2018</v>
      </c>
      <c r="D291" s="12" t="s">
        <v>5</v>
      </c>
      <c r="E291" s="12" t="s">
        <v>29</v>
      </c>
      <c r="F291" s="8">
        <f t="shared" si="1"/>
        <v>25.090000000000003</v>
      </c>
      <c r="G291" s="23">
        <v>74.91</v>
      </c>
    </row>
    <row r="292" spans="1:7">
      <c r="A292" s="1" t="s">
        <v>29</v>
      </c>
      <c r="B292" s="1" t="s">
        <v>287</v>
      </c>
      <c r="C292" s="23">
        <v>2018</v>
      </c>
      <c r="D292" s="12" t="s">
        <v>5</v>
      </c>
      <c r="E292" s="12" t="s">
        <v>29</v>
      </c>
      <c r="F292" s="8">
        <f t="shared" si="1"/>
        <v>24.819999999999993</v>
      </c>
      <c r="G292" s="23">
        <v>75.180000000000007</v>
      </c>
    </row>
    <row r="293" spans="1:7">
      <c r="A293" s="1" t="s">
        <v>30</v>
      </c>
      <c r="B293" s="1" t="s">
        <v>288</v>
      </c>
      <c r="C293" s="23">
        <v>2018</v>
      </c>
      <c r="D293" s="12" t="s">
        <v>5</v>
      </c>
      <c r="E293" s="12" t="s">
        <v>29</v>
      </c>
      <c r="F293" s="8">
        <f t="shared" si="1"/>
        <v>25.17</v>
      </c>
      <c r="G293" s="23">
        <v>74.83</v>
      </c>
    </row>
    <row r="294" spans="1:7">
      <c r="A294" s="1" t="s">
        <v>31</v>
      </c>
      <c r="B294" s="1" t="s">
        <v>289</v>
      </c>
      <c r="C294" s="23">
        <v>2018</v>
      </c>
      <c r="D294" s="12" t="s">
        <v>5</v>
      </c>
      <c r="E294" s="12" t="s">
        <v>29</v>
      </c>
      <c r="F294" s="8">
        <f t="shared" si="1"/>
        <v>24.97</v>
      </c>
      <c r="G294" s="23">
        <v>75.03</v>
      </c>
    </row>
    <row r="295" spans="1:7">
      <c r="A295" s="1" t="s">
        <v>32</v>
      </c>
      <c r="B295" s="1" t="s">
        <v>290</v>
      </c>
      <c r="C295" s="23">
        <v>2018</v>
      </c>
      <c r="D295" s="12" t="s">
        <v>5</v>
      </c>
      <c r="E295" s="12" t="s">
        <v>29</v>
      </c>
      <c r="F295" s="8">
        <f t="shared" si="1"/>
        <v>24.950000000000003</v>
      </c>
      <c r="G295" s="23">
        <v>75.05</v>
      </c>
    </row>
    <row r="296" spans="1:7">
      <c r="A296" s="1" t="s">
        <v>33</v>
      </c>
      <c r="B296" s="1" t="s">
        <v>291</v>
      </c>
      <c r="C296" s="23">
        <v>2018</v>
      </c>
      <c r="D296" s="12" t="s">
        <v>5</v>
      </c>
      <c r="E296" s="12" t="s">
        <v>29</v>
      </c>
      <c r="F296" s="8">
        <f t="shared" si="1"/>
        <v>25.67</v>
      </c>
      <c r="G296" s="23">
        <v>74.33</v>
      </c>
    </row>
    <row r="297" spans="1:7">
      <c r="A297" s="1" t="s">
        <v>34</v>
      </c>
      <c r="B297" s="1" t="s">
        <v>292</v>
      </c>
      <c r="C297" s="23">
        <v>2018</v>
      </c>
      <c r="D297" s="12" t="s">
        <v>5</v>
      </c>
      <c r="E297" s="12" t="s">
        <v>29</v>
      </c>
      <c r="F297" s="8">
        <f t="shared" si="1"/>
        <v>25.540000000000006</v>
      </c>
      <c r="G297" s="23">
        <v>74.459999999999994</v>
      </c>
    </row>
    <row r="298" spans="1:7">
      <c r="A298" s="1" t="s">
        <v>35</v>
      </c>
      <c r="B298" s="1" t="s">
        <v>293</v>
      </c>
      <c r="C298" s="23">
        <v>2018</v>
      </c>
      <c r="D298" s="12" t="s">
        <v>5</v>
      </c>
      <c r="E298" s="12" t="s">
        <v>29</v>
      </c>
      <c r="F298" s="8">
        <f t="shared" si="1"/>
        <v>25.189999999999998</v>
      </c>
      <c r="G298" s="23">
        <v>74.81</v>
      </c>
    </row>
    <row r="299" spans="1:7">
      <c r="A299" s="3" t="s">
        <v>3</v>
      </c>
      <c r="B299" s="1" t="s">
        <v>261</v>
      </c>
      <c r="C299" s="23">
        <v>2019</v>
      </c>
      <c r="D299" s="12" t="s">
        <v>5</v>
      </c>
      <c r="E299" s="12" t="s">
        <v>29</v>
      </c>
      <c r="F299" s="8">
        <f t="shared" si="1"/>
        <v>24.900000000000006</v>
      </c>
      <c r="G299" s="23">
        <v>75.099999999999994</v>
      </c>
    </row>
    <row r="300" spans="1:7">
      <c r="A300" s="3" t="s">
        <v>4</v>
      </c>
      <c r="B300" s="1" t="s">
        <v>262</v>
      </c>
      <c r="C300" s="23">
        <v>2019</v>
      </c>
      <c r="D300" s="12" t="s">
        <v>5</v>
      </c>
      <c r="E300" s="12" t="s">
        <v>29</v>
      </c>
      <c r="F300" s="8">
        <f t="shared" si="1"/>
        <v>24.209999999999994</v>
      </c>
      <c r="G300" s="23">
        <v>75.790000000000006</v>
      </c>
    </row>
    <row r="301" spans="1:7">
      <c r="A301" s="1" t="s">
        <v>5</v>
      </c>
      <c r="B301" s="1" t="s">
        <v>263</v>
      </c>
      <c r="C301" s="23">
        <v>2019</v>
      </c>
      <c r="D301" s="12" t="s">
        <v>5</v>
      </c>
      <c r="E301" s="12" t="s">
        <v>29</v>
      </c>
      <c r="F301" s="8">
        <f t="shared" si="1"/>
        <v>24.150000000000006</v>
      </c>
      <c r="G301" s="23">
        <v>75.849999999999994</v>
      </c>
    </row>
    <row r="302" spans="1:7">
      <c r="A302" s="1" t="s">
        <v>6</v>
      </c>
      <c r="B302" s="1" t="s">
        <v>264</v>
      </c>
      <c r="C302" s="23">
        <v>2019</v>
      </c>
      <c r="D302" s="12" t="s">
        <v>5</v>
      </c>
      <c r="E302" s="12" t="s">
        <v>29</v>
      </c>
      <c r="F302" s="8">
        <f t="shared" si="1"/>
        <v>24.25</v>
      </c>
      <c r="G302" s="23">
        <v>75.75</v>
      </c>
    </row>
    <row r="303" spans="1:7">
      <c r="A303" s="1" t="s">
        <v>7</v>
      </c>
      <c r="B303" s="1" t="s">
        <v>265</v>
      </c>
      <c r="C303" s="23">
        <v>2019</v>
      </c>
      <c r="D303" s="12" t="s">
        <v>5</v>
      </c>
      <c r="E303" s="12" t="s">
        <v>29</v>
      </c>
      <c r="F303" s="8">
        <f t="shared" si="1"/>
        <v>25.340000000000003</v>
      </c>
      <c r="G303" s="23">
        <v>74.66</v>
      </c>
    </row>
    <row r="304" spans="1:7">
      <c r="A304" s="1" t="s">
        <v>8</v>
      </c>
      <c r="B304" s="1" t="s">
        <v>266</v>
      </c>
      <c r="C304" s="23">
        <v>2019</v>
      </c>
      <c r="D304" s="12" t="s">
        <v>5</v>
      </c>
      <c r="E304" s="12" t="s">
        <v>29</v>
      </c>
      <c r="F304" s="8">
        <f t="shared" si="1"/>
        <v>24.439999999999998</v>
      </c>
      <c r="G304" s="23">
        <v>75.56</v>
      </c>
    </row>
    <row r="305" spans="1:7">
      <c r="A305" s="1" t="s">
        <v>9</v>
      </c>
      <c r="B305" s="1" t="s">
        <v>267</v>
      </c>
      <c r="C305" s="23">
        <v>2019</v>
      </c>
      <c r="D305" s="12" t="s">
        <v>5</v>
      </c>
      <c r="E305" s="12" t="s">
        <v>29</v>
      </c>
      <c r="F305" s="8">
        <f t="shared" si="1"/>
        <v>24.61</v>
      </c>
      <c r="G305" s="23">
        <v>75.39</v>
      </c>
    </row>
    <row r="306" spans="1:7">
      <c r="A306" s="1" t="s">
        <v>10</v>
      </c>
      <c r="B306" s="1" t="s">
        <v>268</v>
      </c>
      <c r="C306" s="23">
        <v>2019</v>
      </c>
      <c r="D306" s="12" t="s">
        <v>5</v>
      </c>
      <c r="E306" s="12" t="s">
        <v>29</v>
      </c>
      <c r="F306" s="8">
        <f t="shared" si="1"/>
        <v>25.840000000000003</v>
      </c>
      <c r="G306" s="23">
        <v>74.16</v>
      </c>
    </row>
    <row r="307" spans="1:7">
      <c r="A307" s="1" t="s">
        <v>11</v>
      </c>
      <c r="B307" s="1" t="s">
        <v>269</v>
      </c>
      <c r="C307" s="23">
        <v>2019</v>
      </c>
      <c r="D307" s="12" t="s">
        <v>5</v>
      </c>
      <c r="E307" s="12" t="s">
        <v>29</v>
      </c>
      <c r="F307" s="8">
        <f t="shared" si="1"/>
        <v>24.709999999999994</v>
      </c>
      <c r="G307" s="23">
        <v>75.290000000000006</v>
      </c>
    </row>
    <row r="308" spans="1:7">
      <c r="A308" s="1" t="s">
        <v>12</v>
      </c>
      <c r="B308" s="1" t="s">
        <v>270</v>
      </c>
      <c r="C308" s="23">
        <v>2019</v>
      </c>
      <c r="D308" s="12" t="s">
        <v>5</v>
      </c>
      <c r="E308" s="12" t="s">
        <v>29</v>
      </c>
      <c r="F308" s="8">
        <f t="shared" si="1"/>
        <v>23.510000000000005</v>
      </c>
      <c r="G308" s="23">
        <v>76.489999999999995</v>
      </c>
    </row>
    <row r="309" spans="1:7">
      <c r="A309" s="1" t="s">
        <v>13</v>
      </c>
      <c r="B309" s="1" t="s">
        <v>271</v>
      </c>
      <c r="C309" s="23">
        <v>2019</v>
      </c>
      <c r="D309" s="12" t="s">
        <v>5</v>
      </c>
      <c r="E309" s="12" t="s">
        <v>29</v>
      </c>
      <c r="F309" s="8">
        <f t="shared" si="1"/>
        <v>25</v>
      </c>
      <c r="G309" s="23">
        <v>75</v>
      </c>
    </row>
    <row r="310" spans="1:7">
      <c r="A310" s="1" t="s">
        <v>14</v>
      </c>
      <c r="B310" s="1" t="s">
        <v>272</v>
      </c>
      <c r="C310" s="23">
        <v>2019</v>
      </c>
      <c r="D310" s="12" t="s">
        <v>5</v>
      </c>
      <c r="E310" s="12" t="s">
        <v>29</v>
      </c>
      <c r="F310" s="8">
        <f t="shared" si="1"/>
        <v>24.900000000000006</v>
      </c>
      <c r="G310" s="23">
        <v>75.099999999999994</v>
      </c>
    </row>
    <row r="311" spans="1:7">
      <c r="A311" s="1" t="s">
        <v>15</v>
      </c>
      <c r="B311" s="1" t="s">
        <v>273</v>
      </c>
      <c r="C311" s="23">
        <v>2019</v>
      </c>
      <c r="D311" s="12" t="s">
        <v>5</v>
      </c>
      <c r="E311" s="12" t="s">
        <v>29</v>
      </c>
      <c r="F311" s="8">
        <f t="shared" si="1"/>
        <v>26.840000000000003</v>
      </c>
      <c r="G311" s="23">
        <v>73.16</v>
      </c>
    </row>
    <row r="312" spans="1:7">
      <c r="A312" s="1" t="s">
        <v>16</v>
      </c>
      <c r="B312" s="1" t="s">
        <v>274</v>
      </c>
      <c r="C312" s="23">
        <v>2019</v>
      </c>
      <c r="D312" s="12" t="s">
        <v>5</v>
      </c>
      <c r="E312" s="12" t="s">
        <v>29</v>
      </c>
      <c r="F312" s="8">
        <f t="shared" si="1"/>
        <v>25.019999999999996</v>
      </c>
      <c r="G312" s="23">
        <v>74.98</v>
      </c>
    </row>
    <row r="313" spans="1:7">
      <c r="A313" s="1" t="s">
        <v>17</v>
      </c>
      <c r="B313" s="1" t="s">
        <v>275</v>
      </c>
      <c r="C313" s="23">
        <v>2019</v>
      </c>
      <c r="D313" s="12" t="s">
        <v>5</v>
      </c>
      <c r="E313" s="12" t="s">
        <v>29</v>
      </c>
      <c r="F313" s="8">
        <f t="shared" si="1"/>
        <v>24.620000000000005</v>
      </c>
      <c r="G313" s="23">
        <v>75.38</v>
      </c>
    </row>
    <row r="314" spans="1:7">
      <c r="A314" s="1" t="s">
        <v>18</v>
      </c>
      <c r="B314" s="1" t="s">
        <v>276</v>
      </c>
      <c r="C314" s="23">
        <v>2019</v>
      </c>
      <c r="D314" s="12" t="s">
        <v>5</v>
      </c>
      <c r="E314" s="12" t="s">
        <v>29</v>
      </c>
      <c r="F314" s="8">
        <f t="shared" si="1"/>
        <v>24.64</v>
      </c>
      <c r="G314" s="23">
        <v>75.36</v>
      </c>
    </row>
    <row r="315" spans="1:7">
      <c r="A315" s="1" t="s">
        <v>19</v>
      </c>
      <c r="B315" s="1" t="s">
        <v>277</v>
      </c>
      <c r="C315" s="23">
        <v>2019</v>
      </c>
      <c r="D315" s="12" t="s">
        <v>5</v>
      </c>
      <c r="E315" s="12" t="s">
        <v>29</v>
      </c>
      <c r="F315" s="8">
        <f t="shared" si="1"/>
        <v>25.260000000000005</v>
      </c>
      <c r="G315" s="23">
        <v>74.739999999999995</v>
      </c>
    </row>
    <row r="316" spans="1:7">
      <c r="A316" s="1" t="s">
        <v>20</v>
      </c>
      <c r="B316" s="1" t="s">
        <v>278</v>
      </c>
      <c r="C316" s="23">
        <v>2019</v>
      </c>
      <c r="D316" s="12" t="s">
        <v>5</v>
      </c>
      <c r="E316" s="12" t="s">
        <v>29</v>
      </c>
      <c r="F316" s="8">
        <f t="shared" si="1"/>
        <v>24.86</v>
      </c>
      <c r="G316" s="23">
        <v>75.14</v>
      </c>
    </row>
    <row r="317" spans="1:7">
      <c r="A317" s="1" t="s">
        <v>21</v>
      </c>
      <c r="B317" s="1" t="s">
        <v>279</v>
      </c>
      <c r="C317" s="23">
        <v>2019</v>
      </c>
      <c r="D317" s="12" t="s">
        <v>5</v>
      </c>
      <c r="E317" s="12" t="s">
        <v>29</v>
      </c>
      <c r="F317" s="8">
        <f t="shared" si="1"/>
        <v>24.790000000000006</v>
      </c>
      <c r="G317" s="23">
        <v>75.209999999999994</v>
      </c>
    </row>
    <row r="318" spans="1:7">
      <c r="A318" s="1" t="s">
        <v>22</v>
      </c>
      <c r="B318" s="1" t="s">
        <v>280</v>
      </c>
      <c r="C318" s="23">
        <v>2019</v>
      </c>
      <c r="D318" s="12" t="s">
        <v>5</v>
      </c>
      <c r="E318" s="12" t="s">
        <v>29</v>
      </c>
      <c r="F318" s="8">
        <f t="shared" si="1"/>
        <v>24.189999999999998</v>
      </c>
      <c r="G318" s="23">
        <v>75.81</v>
      </c>
    </row>
    <row r="319" spans="1:7">
      <c r="A319" s="1" t="s">
        <v>23</v>
      </c>
      <c r="B319" s="1" t="s">
        <v>281</v>
      </c>
      <c r="C319" s="23">
        <v>2019</v>
      </c>
      <c r="D319" s="12" t="s">
        <v>5</v>
      </c>
      <c r="E319" s="12" t="s">
        <v>29</v>
      </c>
      <c r="F319" s="8">
        <f t="shared" si="1"/>
        <v>25.97</v>
      </c>
      <c r="G319" s="23">
        <v>74.03</v>
      </c>
    </row>
    <row r="320" spans="1:7">
      <c r="A320" s="1" t="s">
        <v>24</v>
      </c>
      <c r="B320" s="1" t="s">
        <v>282</v>
      </c>
      <c r="C320" s="23">
        <v>2019</v>
      </c>
      <c r="D320" s="12" t="s">
        <v>5</v>
      </c>
      <c r="E320" s="12" t="s">
        <v>29</v>
      </c>
      <c r="F320" s="8">
        <f t="shared" si="1"/>
        <v>25.290000000000006</v>
      </c>
      <c r="G320" s="23">
        <v>74.709999999999994</v>
      </c>
    </row>
    <row r="321" spans="1:7">
      <c r="A321" s="1" t="s">
        <v>25</v>
      </c>
      <c r="B321" s="1" t="s">
        <v>283</v>
      </c>
      <c r="C321" s="23">
        <v>2019</v>
      </c>
      <c r="D321" s="12" t="s">
        <v>5</v>
      </c>
      <c r="E321" s="12" t="s">
        <v>29</v>
      </c>
      <c r="F321" s="8">
        <f t="shared" si="1"/>
        <v>24.459999999999994</v>
      </c>
      <c r="G321" s="23">
        <v>75.540000000000006</v>
      </c>
    </row>
    <row r="322" spans="1:7">
      <c r="A322" s="1" t="s">
        <v>26</v>
      </c>
      <c r="B322" s="1" t="s">
        <v>284</v>
      </c>
      <c r="C322" s="23">
        <v>2019</v>
      </c>
      <c r="D322" s="12" t="s">
        <v>5</v>
      </c>
      <c r="E322" s="12" t="s">
        <v>29</v>
      </c>
      <c r="F322" s="8">
        <f t="shared" si="1"/>
        <v>24.629999999999995</v>
      </c>
      <c r="G322" s="23">
        <v>75.37</v>
      </c>
    </row>
    <row r="323" spans="1:7">
      <c r="A323" s="1" t="s">
        <v>27</v>
      </c>
      <c r="B323" s="1" t="s">
        <v>285</v>
      </c>
      <c r="C323" s="23">
        <v>2019</v>
      </c>
      <c r="D323" s="12" t="s">
        <v>5</v>
      </c>
      <c r="E323" s="12" t="s">
        <v>29</v>
      </c>
      <c r="F323" s="8">
        <f t="shared" si="1"/>
        <v>25.230000000000004</v>
      </c>
      <c r="G323" s="23">
        <v>74.77</v>
      </c>
    </row>
    <row r="324" spans="1:7">
      <c r="A324" s="1" t="s">
        <v>28</v>
      </c>
      <c r="B324" s="1" t="s">
        <v>286</v>
      </c>
      <c r="C324" s="23">
        <v>2019</v>
      </c>
      <c r="D324" s="12" t="s">
        <v>5</v>
      </c>
      <c r="E324" s="12" t="s">
        <v>29</v>
      </c>
      <c r="F324" s="8">
        <f t="shared" si="1"/>
        <v>24.989999999999995</v>
      </c>
      <c r="G324" s="23">
        <v>75.010000000000005</v>
      </c>
    </row>
    <row r="325" spans="1:7">
      <c r="A325" s="1" t="s">
        <v>29</v>
      </c>
      <c r="B325" s="1" t="s">
        <v>287</v>
      </c>
      <c r="C325" s="23">
        <v>2019</v>
      </c>
      <c r="D325" s="12" t="s">
        <v>5</v>
      </c>
      <c r="E325" s="12" t="s">
        <v>29</v>
      </c>
      <c r="F325" s="8">
        <f t="shared" si="1"/>
        <v>24.739999999999995</v>
      </c>
      <c r="G325" s="23">
        <v>75.260000000000005</v>
      </c>
    </row>
    <row r="326" spans="1:7">
      <c r="A326" s="1" t="s">
        <v>30</v>
      </c>
      <c r="B326" s="1" t="s">
        <v>288</v>
      </c>
      <c r="C326" s="23">
        <v>2019</v>
      </c>
      <c r="D326" s="12" t="s">
        <v>5</v>
      </c>
      <c r="E326" s="12" t="s">
        <v>29</v>
      </c>
      <c r="F326" s="8">
        <f t="shared" si="1"/>
        <v>25.069999999999993</v>
      </c>
      <c r="G326" s="23">
        <v>74.930000000000007</v>
      </c>
    </row>
    <row r="327" spans="1:7">
      <c r="A327" s="1" t="s">
        <v>31</v>
      </c>
      <c r="B327" s="1" t="s">
        <v>289</v>
      </c>
      <c r="C327" s="23">
        <v>2019</v>
      </c>
      <c r="D327" s="12" t="s">
        <v>5</v>
      </c>
      <c r="E327" s="12" t="s">
        <v>29</v>
      </c>
      <c r="F327" s="8">
        <f t="shared" si="1"/>
        <v>24.89</v>
      </c>
      <c r="G327" s="23">
        <v>75.11</v>
      </c>
    </row>
    <row r="328" spans="1:7">
      <c r="A328" s="1" t="s">
        <v>32</v>
      </c>
      <c r="B328" s="1" t="s">
        <v>290</v>
      </c>
      <c r="C328" s="23">
        <v>2019</v>
      </c>
      <c r="D328" s="12" t="s">
        <v>5</v>
      </c>
      <c r="E328" s="12" t="s">
        <v>29</v>
      </c>
      <c r="F328" s="8">
        <f t="shared" si="1"/>
        <v>24.86</v>
      </c>
      <c r="G328" s="23">
        <v>75.14</v>
      </c>
    </row>
    <row r="329" spans="1:7">
      <c r="A329" s="1" t="s">
        <v>33</v>
      </c>
      <c r="B329" s="1" t="s">
        <v>291</v>
      </c>
      <c r="C329" s="23">
        <v>2019</v>
      </c>
      <c r="D329" s="12" t="s">
        <v>5</v>
      </c>
      <c r="E329" s="12" t="s">
        <v>29</v>
      </c>
      <c r="F329" s="8">
        <f t="shared" si="1"/>
        <v>25.569999999999993</v>
      </c>
      <c r="G329" s="23">
        <v>74.430000000000007</v>
      </c>
    </row>
    <row r="330" spans="1:7">
      <c r="A330" s="1" t="s">
        <v>34</v>
      </c>
      <c r="B330" s="1" t="s">
        <v>292</v>
      </c>
      <c r="C330" s="23">
        <v>2019</v>
      </c>
      <c r="D330" s="12" t="s">
        <v>5</v>
      </c>
      <c r="E330" s="12" t="s">
        <v>29</v>
      </c>
      <c r="F330" s="8">
        <f t="shared" si="1"/>
        <v>25.430000000000007</v>
      </c>
      <c r="G330" s="23">
        <v>74.569999999999993</v>
      </c>
    </row>
    <row r="331" spans="1:7">
      <c r="A331" s="1" t="s">
        <v>35</v>
      </c>
      <c r="B331" s="1" t="s">
        <v>293</v>
      </c>
      <c r="C331" s="23">
        <v>2019</v>
      </c>
      <c r="D331" s="12" t="s">
        <v>5</v>
      </c>
      <c r="E331" s="12" t="s">
        <v>29</v>
      </c>
      <c r="F331" s="8">
        <f t="shared" si="1"/>
        <v>25.090000000000003</v>
      </c>
      <c r="G331" s="23">
        <v>74.91</v>
      </c>
    </row>
    <row r="332" spans="1:7">
      <c r="A332" s="3" t="s">
        <v>3</v>
      </c>
      <c r="B332" s="1" t="s">
        <v>261</v>
      </c>
      <c r="C332" s="23">
        <v>2020</v>
      </c>
      <c r="D332" s="12" t="s">
        <v>5</v>
      </c>
      <c r="E332" s="12" t="s">
        <v>29</v>
      </c>
      <c r="F332" s="8">
        <f t="shared" si="1"/>
        <v>24.769999999999996</v>
      </c>
      <c r="G332" s="23">
        <v>75.23</v>
      </c>
    </row>
    <row r="333" spans="1:7">
      <c r="A333" s="3" t="s">
        <v>4</v>
      </c>
      <c r="B333" s="1" t="s">
        <v>262</v>
      </c>
      <c r="C333" s="23">
        <v>2020</v>
      </c>
      <c r="D333" s="12" t="s">
        <v>5</v>
      </c>
      <c r="E333" s="12" t="s">
        <v>29</v>
      </c>
      <c r="F333" s="8">
        <f t="shared" si="1"/>
        <v>24.090000000000003</v>
      </c>
      <c r="G333" s="23">
        <v>75.91</v>
      </c>
    </row>
    <row r="334" spans="1:7">
      <c r="A334" s="1" t="s">
        <v>5</v>
      </c>
      <c r="B334" s="1" t="s">
        <v>263</v>
      </c>
      <c r="C334" s="23">
        <v>2020</v>
      </c>
      <c r="D334" s="12" t="s">
        <v>5</v>
      </c>
      <c r="E334" s="12" t="s">
        <v>29</v>
      </c>
      <c r="F334" s="8">
        <f t="shared" si="1"/>
        <v>24.040000000000006</v>
      </c>
      <c r="G334" s="23">
        <v>75.959999999999994</v>
      </c>
    </row>
    <row r="335" spans="1:7">
      <c r="A335" s="1" t="s">
        <v>6</v>
      </c>
      <c r="B335" s="1" t="s">
        <v>264</v>
      </c>
      <c r="C335" s="23">
        <v>2020</v>
      </c>
      <c r="D335" s="12" t="s">
        <v>5</v>
      </c>
      <c r="E335" s="12" t="s">
        <v>29</v>
      </c>
      <c r="F335" s="8">
        <f t="shared" si="1"/>
        <v>24.150000000000006</v>
      </c>
      <c r="G335" s="23">
        <v>75.849999999999994</v>
      </c>
    </row>
    <row r="336" spans="1:7">
      <c r="A336" s="1" t="s">
        <v>7</v>
      </c>
      <c r="B336" s="1" t="s">
        <v>265</v>
      </c>
      <c r="C336" s="23">
        <v>2020</v>
      </c>
      <c r="D336" s="12" t="s">
        <v>5</v>
      </c>
      <c r="E336" s="12" t="s">
        <v>29</v>
      </c>
      <c r="F336" s="8">
        <f t="shared" si="1"/>
        <v>25.22</v>
      </c>
      <c r="G336" s="23">
        <v>74.78</v>
      </c>
    </row>
    <row r="337" spans="1:7">
      <c r="A337" s="1" t="s">
        <v>8</v>
      </c>
      <c r="B337" s="1" t="s">
        <v>266</v>
      </c>
      <c r="C337" s="23">
        <v>2020</v>
      </c>
      <c r="D337" s="12" t="s">
        <v>5</v>
      </c>
      <c r="E337" s="12" t="s">
        <v>29</v>
      </c>
      <c r="F337" s="8">
        <f t="shared" si="1"/>
        <v>24.310000000000002</v>
      </c>
      <c r="G337" s="23">
        <v>75.69</v>
      </c>
    </row>
    <row r="338" spans="1:7">
      <c r="A338" s="1" t="s">
        <v>9</v>
      </c>
      <c r="B338" s="1" t="s">
        <v>267</v>
      </c>
      <c r="C338" s="23">
        <v>2020</v>
      </c>
      <c r="D338" s="12" t="s">
        <v>5</v>
      </c>
      <c r="E338" s="12" t="s">
        <v>29</v>
      </c>
      <c r="F338" s="8">
        <f t="shared" si="1"/>
        <v>24.480000000000004</v>
      </c>
      <c r="G338" s="23">
        <v>75.52</v>
      </c>
    </row>
    <row r="339" spans="1:7">
      <c r="A339" s="1" t="s">
        <v>10</v>
      </c>
      <c r="B339" s="1" t="s">
        <v>268</v>
      </c>
      <c r="C339" s="23">
        <v>2020</v>
      </c>
      <c r="D339" s="12" t="s">
        <v>5</v>
      </c>
      <c r="E339" s="12" t="s">
        <v>29</v>
      </c>
      <c r="F339" s="8">
        <f t="shared" si="1"/>
        <v>25.700000000000003</v>
      </c>
      <c r="G339" s="23">
        <v>74.3</v>
      </c>
    </row>
    <row r="340" spans="1:7">
      <c r="A340" s="1" t="s">
        <v>11</v>
      </c>
      <c r="B340" s="1" t="s">
        <v>269</v>
      </c>
      <c r="C340" s="23">
        <v>2020</v>
      </c>
      <c r="D340" s="12" t="s">
        <v>5</v>
      </c>
      <c r="E340" s="12" t="s">
        <v>29</v>
      </c>
      <c r="F340" s="8">
        <f t="shared" si="1"/>
        <v>24.58</v>
      </c>
      <c r="G340" s="23">
        <v>75.42</v>
      </c>
    </row>
    <row r="341" spans="1:7">
      <c r="A341" s="1" t="s">
        <v>12</v>
      </c>
      <c r="B341" s="1" t="s">
        <v>270</v>
      </c>
      <c r="C341" s="23">
        <v>2020</v>
      </c>
      <c r="D341" s="12" t="s">
        <v>5</v>
      </c>
      <c r="E341" s="12" t="s">
        <v>29</v>
      </c>
      <c r="F341" s="8">
        <f t="shared" si="1"/>
        <v>23.400000000000006</v>
      </c>
      <c r="G341" s="23">
        <v>76.599999999999994</v>
      </c>
    </row>
    <row r="342" spans="1:7">
      <c r="A342" s="1" t="s">
        <v>13</v>
      </c>
      <c r="B342" s="1" t="s">
        <v>271</v>
      </c>
      <c r="C342" s="23">
        <v>2020</v>
      </c>
      <c r="D342" s="12" t="s">
        <v>5</v>
      </c>
      <c r="E342" s="12" t="s">
        <v>29</v>
      </c>
      <c r="F342" s="8">
        <f t="shared" si="1"/>
        <v>24.870000000000005</v>
      </c>
      <c r="G342" s="23">
        <v>75.13</v>
      </c>
    </row>
    <row r="343" spans="1:7">
      <c r="A343" s="1" t="s">
        <v>14</v>
      </c>
      <c r="B343" s="1" t="s">
        <v>272</v>
      </c>
      <c r="C343" s="23">
        <v>2020</v>
      </c>
      <c r="D343" s="12" t="s">
        <v>5</v>
      </c>
      <c r="E343" s="12" t="s">
        <v>29</v>
      </c>
      <c r="F343" s="8">
        <f t="shared" si="1"/>
        <v>24.769999999999996</v>
      </c>
      <c r="G343" s="23">
        <v>75.23</v>
      </c>
    </row>
    <row r="344" spans="1:7">
      <c r="A344" s="1" t="s">
        <v>15</v>
      </c>
      <c r="B344" s="1" t="s">
        <v>273</v>
      </c>
      <c r="C344" s="23">
        <v>2020</v>
      </c>
      <c r="D344" s="12" t="s">
        <v>5</v>
      </c>
      <c r="E344" s="12" t="s">
        <v>29</v>
      </c>
      <c r="F344" s="8">
        <f t="shared" si="1"/>
        <v>26.680000000000007</v>
      </c>
      <c r="G344" s="23">
        <v>73.319999999999993</v>
      </c>
    </row>
    <row r="345" spans="1:7">
      <c r="A345" s="1" t="s">
        <v>16</v>
      </c>
      <c r="B345" s="1" t="s">
        <v>274</v>
      </c>
      <c r="C345" s="23">
        <v>2020</v>
      </c>
      <c r="D345" s="12" t="s">
        <v>5</v>
      </c>
      <c r="E345" s="12" t="s">
        <v>29</v>
      </c>
      <c r="F345" s="8">
        <f t="shared" si="1"/>
        <v>24.89</v>
      </c>
      <c r="G345" s="23">
        <v>75.11</v>
      </c>
    </row>
    <row r="346" spans="1:7">
      <c r="A346" s="1" t="s">
        <v>17</v>
      </c>
      <c r="B346" s="1" t="s">
        <v>275</v>
      </c>
      <c r="C346" s="23">
        <v>2020</v>
      </c>
      <c r="D346" s="12" t="s">
        <v>5</v>
      </c>
      <c r="E346" s="12" t="s">
        <v>29</v>
      </c>
      <c r="F346" s="8">
        <f t="shared" si="1"/>
        <v>24.5</v>
      </c>
      <c r="G346" s="23">
        <v>75.5</v>
      </c>
    </row>
    <row r="347" spans="1:7">
      <c r="A347" s="1" t="s">
        <v>18</v>
      </c>
      <c r="B347" s="1" t="s">
        <v>276</v>
      </c>
      <c r="C347" s="23">
        <v>2020</v>
      </c>
      <c r="D347" s="12" t="s">
        <v>5</v>
      </c>
      <c r="E347" s="12" t="s">
        <v>29</v>
      </c>
      <c r="F347" s="8">
        <f t="shared" si="1"/>
        <v>24.519999999999996</v>
      </c>
      <c r="G347" s="23">
        <v>75.48</v>
      </c>
    </row>
    <row r="348" spans="1:7">
      <c r="A348" s="1" t="s">
        <v>19</v>
      </c>
      <c r="B348" s="1" t="s">
        <v>277</v>
      </c>
      <c r="C348" s="23">
        <v>2020</v>
      </c>
      <c r="D348" s="12" t="s">
        <v>5</v>
      </c>
      <c r="E348" s="12" t="s">
        <v>29</v>
      </c>
      <c r="F348" s="8">
        <f t="shared" si="1"/>
        <v>25.129999999999995</v>
      </c>
      <c r="G348" s="23">
        <v>74.87</v>
      </c>
    </row>
    <row r="349" spans="1:7">
      <c r="A349" s="1" t="s">
        <v>20</v>
      </c>
      <c r="B349" s="1" t="s">
        <v>278</v>
      </c>
      <c r="C349" s="23">
        <v>2020</v>
      </c>
      <c r="D349" s="12" t="s">
        <v>5</v>
      </c>
      <c r="E349" s="12" t="s">
        <v>29</v>
      </c>
      <c r="F349" s="8">
        <f t="shared" si="1"/>
        <v>24.730000000000004</v>
      </c>
      <c r="G349" s="23">
        <v>75.27</v>
      </c>
    </row>
    <row r="350" spans="1:7">
      <c r="A350" s="1" t="s">
        <v>21</v>
      </c>
      <c r="B350" s="1" t="s">
        <v>279</v>
      </c>
      <c r="C350" s="23">
        <v>2020</v>
      </c>
      <c r="D350" s="12" t="s">
        <v>5</v>
      </c>
      <c r="E350" s="12" t="s">
        <v>29</v>
      </c>
      <c r="F350" s="8">
        <f t="shared" si="1"/>
        <v>24.67</v>
      </c>
      <c r="G350" s="23">
        <v>75.33</v>
      </c>
    </row>
    <row r="351" spans="1:7">
      <c r="A351" s="1" t="s">
        <v>22</v>
      </c>
      <c r="B351" s="1" t="s">
        <v>280</v>
      </c>
      <c r="C351" s="23">
        <v>2020</v>
      </c>
      <c r="D351" s="12" t="s">
        <v>5</v>
      </c>
      <c r="E351" s="12" t="s">
        <v>29</v>
      </c>
      <c r="F351" s="8">
        <f t="shared" si="1"/>
        <v>24.08</v>
      </c>
      <c r="G351" s="23">
        <v>75.92</v>
      </c>
    </row>
    <row r="352" spans="1:7">
      <c r="A352" s="1" t="s">
        <v>23</v>
      </c>
      <c r="B352" s="1" t="s">
        <v>281</v>
      </c>
      <c r="C352" s="23">
        <v>2020</v>
      </c>
      <c r="D352" s="12" t="s">
        <v>5</v>
      </c>
      <c r="E352" s="12" t="s">
        <v>29</v>
      </c>
      <c r="F352" s="8">
        <f t="shared" si="1"/>
        <v>25.83</v>
      </c>
      <c r="G352" s="23">
        <v>74.17</v>
      </c>
    </row>
    <row r="353" spans="1:7">
      <c r="A353" s="1" t="s">
        <v>24</v>
      </c>
      <c r="B353" s="1" t="s">
        <v>282</v>
      </c>
      <c r="C353" s="23">
        <v>2020</v>
      </c>
      <c r="D353" s="12" t="s">
        <v>5</v>
      </c>
      <c r="E353" s="12" t="s">
        <v>29</v>
      </c>
      <c r="F353" s="8">
        <f t="shared" si="1"/>
        <v>25.150000000000006</v>
      </c>
      <c r="G353" s="23">
        <v>74.849999999999994</v>
      </c>
    </row>
    <row r="354" spans="1:7">
      <c r="A354" s="1" t="s">
        <v>25</v>
      </c>
      <c r="B354" s="1" t="s">
        <v>283</v>
      </c>
      <c r="C354" s="23">
        <v>2020</v>
      </c>
      <c r="D354" s="12" t="s">
        <v>5</v>
      </c>
      <c r="E354" s="12" t="s">
        <v>29</v>
      </c>
      <c r="F354" s="8">
        <f t="shared" si="1"/>
        <v>24.340000000000003</v>
      </c>
      <c r="G354" s="23">
        <v>75.66</v>
      </c>
    </row>
    <row r="355" spans="1:7">
      <c r="A355" s="1" t="s">
        <v>26</v>
      </c>
      <c r="B355" s="1" t="s">
        <v>284</v>
      </c>
      <c r="C355" s="23">
        <v>2020</v>
      </c>
      <c r="D355" s="12" t="s">
        <v>5</v>
      </c>
      <c r="E355" s="12" t="s">
        <v>29</v>
      </c>
      <c r="F355" s="8">
        <f t="shared" si="1"/>
        <v>24.519999999999996</v>
      </c>
      <c r="G355" s="23">
        <v>75.48</v>
      </c>
    </row>
    <row r="356" spans="1:7">
      <c r="A356" s="1" t="s">
        <v>27</v>
      </c>
      <c r="B356" s="1" t="s">
        <v>285</v>
      </c>
      <c r="C356" s="23">
        <v>2020</v>
      </c>
      <c r="D356" s="12" t="s">
        <v>5</v>
      </c>
      <c r="E356" s="12" t="s">
        <v>29</v>
      </c>
      <c r="F356" s="8">
        <f t="shared" si="1"/>
        <v>25.090000000000003</v>
      </c>
      <c r="G356" s="23">
        <v>74.91</v>
      </c>
    </row>
    <row r="357" spans="1:7">
      <c r="A357" s="1" t="s">
        <v>28</v>
      </c>
      <c r="B357" s="1" t="s">
        <v>286</v>
      </c>
      <c r="C357" s="23">
        <v>2020</v>
      </c>
      <c r="D357" s="12" t="s">
        <v>5</v>
      </c>
      <c r="E357" s="12" t="s">
        <v>29</v>
      </c>
      <c r="F357" s="8">
        <f t="shared" si="1"/>
        <v>24.870000000000005</v>
      </c>
      <c r="G357" s="23">
        <v>75.13</v>
      </c>
    </row>
    <row r="358" spans="1:7">
      <c r="A358" s="1" t="s">
        <v>29</v>
      </c>
      <c r="B358" s="1" t="s">
        <v>287</v>
      </c>
      <c r="C358" s="23">
        <v>2020</v>
      </c>
      <c r="D358" s="12" t="s">
        <v>5</v>
      </c>
      <c r="E358" s="12" t="s">
        <v>29</v>
      </c>
      <c r="F358" s="8">
        <f t="shared" si="1"/>
        <v>24.620000000000005</v>
      </c>
      <c r="G358" s="23">
        <v>75.38</v>
      </c>
    </row>
    <row r="359" spans="1:7">
      <c r="A359" s="1" t="s">
        <v>30</v>
      </c>
      <c r="B359" s="1" t="s">
        <v>288</v>
      </c>
      <c r="C359" s="23">
        <v>2020</v>
      </c>
      <c r="D359" s="12" t="s">
        <v>5</v>
      </c>
      <c r="E359" s="12" t="s">
        <v>29</v>
      </c>
      <c r="F359" s="8">
        <f t="shared" si="1"/>
        <v>24.939999999999998</v>
      </c>
      <c r="G359" s="23">
        <v>75.06</v>
      </c>
    </row>
    <row r="360" spans="1:7">
      <c r="A360" s="1" t="s">
        <v>31</v>
      </c>
      <c r="B360" s="1" t="s">
        <v>289</v>
      </c>
      <c r="C360" s="23">
        <v>2020</v>
      </c>
      <c r="D360" s="12" t="s">
        <v>5</v>
      </c>
      <c r="E360" s="12" t="s">
        <v>29</v>
      </c>
      <c r="F360" s="8">
        <f t="shared" si="1"/>
        <v>24.75</v>
      </c>
      <c r="G360" s="23">
        <v>75.25</v>
      </c>
    </row>
    <row r="361" spans="1:7">
      <c r="A361" s="1" t="s">
        <v>32</v>
      </c>
      <c r="B361" s="1" t="s">
        <v>290</v>
      </c>
      <c r="C361" s="23">
        <v>2020</v>
      </c>
      <c r="D361" s="12" t="s">
        <v>5</v>
      </c>
      <c r="E361" s="12" t="s">
        <v>29</v>
      </c>
      <c r="F361" s="8">
        <f t="shared" si="1"/>
        <v>24.730000000000004</v>
      </c>
      <c r="G361" s="23">
        <v>75.27</v>
      </c>
    </row>
    <row r="362" spans="1:7">
      <c r="A362" s="1" t="s">
        <v>33</v>
      </c>
      <c r="B362" s="1" t="s">
        <v>291</v>
      </c>
      <c r="C362" s="23">
        <v>2020</v>
      </c>
      <c r="D362" s="12" t="s">
        <v>5</v>
      </c>
      <c r="E362" s="12" t="s">
        <v>29</v>
      </c>
      <c r="F362" s="8">
        <f t="shared" si="1"/>
        <v>25.430000000000007</v>
      </c>
      <c r="G362" s="23">
        <v>74.569999999999993</v>
      </c>
    </row>
    <row r="363" spans="1:7">
      <c r="A363" s="1" t="s">
        <v>34</v>
      </c>
      <c r="B363" s="1" t="s">
        <v>292</v>
      </c>
      <c r="C363" s="23">
        <v>2020</v>
      </c>
      <c r="D363" s="12" t="s">
        <v>5</v>
      </c>
      <c r="E363" s="12" t="s">
        <v>29</v>
      </c>
      <c r="F363" s="8">
        <f t="shared" si="1"/>
        <v>25.290000000000006</v>
      </c>
      <c r="G363" s="23">
        <v>74.709999999999994</v>
      </c>
    </row>
    <row r="364" spans="1:7">
      <c r="A364" s="1" t="s">
        <v>35</v>
      </c>
      <c r="B364" s="1" t="s">
        <v>293</v>
      </c>
      <c r="C364" s="23">
        <v>2020</v>
      </c>
      <c r="D364" s="12" t="s">
        <v>5</v>
      </c>
      <c r="E364" s="12" t="s">
        <v>29</v>
      </c>
      <c r="F364" s="8">
        <f t="shared" si="1"/>
        <v>24.950000000000003</v>
      </c>
      <c r="G364" s="23">
        <v>75.05</v>
      </c>
    </row>
    <row r="365" spans="1:7">
      <c r="A365" s="3" t="s">
        <v>3</v>
      </c>
      <c r="B365" s="1" t="s">
        <v>261</v>
      </c>
      <c r="C365" s="23">
        <v>2021</v>
      </c>
      <c r="D365" s="12" t="s">
        <v>5</v>
      </c>
      <c r="E365" s="12" t="s">
        <v>29</v>
      </c>
      <c r="F365" s="8">
        <f t="shared" si="1"/>
        <v>24.650000000000006</v>
      </c>
      <c r="G365" s="23">
        <v>75.349999999999994</v>
      </c>
    </row>
    <row r="366" spans="1:7">
      <c r="A366" s="3" t="s">
        <v>4</v>
      </c>
      <c r="B366" s="1" t="s">
        <v>262</v>
      </c>
      <c r="C366" s="23">
        <v>2021</v>
      </c>
      <c r="D366" s="12" t="s">
        <v>5</v>
      </c>
      <c r="E366" s="12" t="s">
        <v>29</v>
      </c>
      <c r="F366" s="8">
        <f t="shared" si="1"/>
        <v>23.989999999999995</v>
      </c>
      <c r="G366" s="23">
        <v>76.010000000000005</v>
      </c>
    </row>
    <row r="367" spans="1:7">
      <c r="A367" s="1" t="s">
        <v>5</v>
      </c>
      <c r="B367" s="1" t="s">
        <v>263</v>
      </c>
      <c r="C367" s="23">
        <v>2021</v>
      </c>
      <c r="D367" s="12" t="s">
        <v>5</v>
      </c>
      <c r="E367" s="12" t="s">
        <v>29</v>
      </c>
      <c r="F367" s="8">
        <f t="shared" si="1"/>
        <v>23.930000000000007</v>
      </c>
      <c r="G367" s="23">
        <v>76.069999999999993</v>
      </c>
    </row>
    <row r="368" spans="1:7">
      <c r="A368" s="1" t="s">
        <v>6</v>
      </c>
      <c r="B368" s="1" t="s">
        <v>264</v>
      </c>
      <c r="C368" s="23">
        <v>2021</v>
      </c>
      <c r="D368" s="12" t="s">
        <v>5</v>
      </c>
      <c r="E368" s="12" t="s">
        <v>29</v>
      </c>
      <c r="F368" s="8">
        <f t="shared" si="1"/>
        <v>24.03</v>
      </c>
      <c r="G368" s="23">
        <v>75.97</v>
      </c>
    </row>
    <row r="369" spans="1:7">
      <c r="A369" s="1" t="s">
        <v>7</v>
      </c>
      <c r="B369" s="1" t="s">
        <v>265</v>
      </c>
      <c r="C369" s="23">
        <v>2021</v>
      </c>
      <c r="D369" s="12" t="s">
        <v>5</v>
      </c>
      <c r="E369" s="12" t="s">
        <v>29</v>
      </c>
      <c r="F369" s="8">
        <f t="shared" si="1"/>
        <v>25.08</v>
      </c>
      <c r="G369" s="23">
        <v>74.92</v>
      </c>
    </row>
    <row r="370" spans="1:7">
      <c r="A370" s="1" t="s">
        <v>8</v>
      </c>
      <c r="B370" s="1" t="s">
        <v>266</v>
      </c>
      <c r="C370" s="23">
        <v>2021</v>
      </c>
      <c r="D370" s="12" t="s">
        <v>5</v>
      </c>
      <c r="E370" s="12" t="s">
        <v>29</v>
      </c>
      <c r="F370" s="8">
        <f t="shared" si="1"/>
        <v>24.200000000000003</v>
      </c>
      <c r="G370" s="23">
        <v>75.8</v>
      </c>
    </row>
    <row r="371" spans="1:7">
      <c r="A371" s="1" t="s">
        <v>9</v>
      </c>
      <c r="B371" s="1" t="s">
        <v>267</v>
      </c>
      <c r="C371" s="23">
        <v>2021</v>
      </c>
      <c r="D371" s="12" t="s">
        <v>5</v>
      </c>
      <c r="E371" s="12" t="s">
        <v>29</v>
      </c>
      <c r="F371" s="8">
        <f t="shared" si="1"/>
        <v>24.370000000000005</v>
      </c>
      <c r="G371" s="23">
        <v>75.63</v>
      </c>
    </row>
    <row r="372" spans="1:7">
      <c r="A372" s="1" t="s">
        <v>10</v>
      </c>
      <c r="B372" s="1" t="s">
        <v>268</v>
      </c>
      <c r="C372" s="23">
        <v>2021</v>
      </c>
      <c r="D372" s="12" t="s">
        <v>5</v>
      </c>
      <c r="E372" s="12" t="s">
        <v>29</v>
      </c>
      <c r="F372" s="8">
        <f t="shared" si="1"/>
        <v>25.560000000000002</v>
      </c>
      <c r="G372" s="23">
        <v>74.44</v>
      </c>
    </row>
    <row r="373" spans="1:7">
      <c r="A373" s="1" t="s">
        <v>11</v>
      </c>
      <c r="B373" s="1" t="s">
        <v>269</v>
      </c>
      <c r="C373" s="23">
        <v>2021</v>
      </c>
      <c r="D373" s="12" t="s">
        <v>5</v>
      </c>
      <c r="E373" s="12" t="s">
        <v>29</v>
      </c>
      <c r="F373" s="8">
        <f t="shared" si="1"/>
        <v>24.459999999999994</v>
      </c>
      <c r="G373" s="23">
        <v>75.540000000000006</v>
      </c>
    </row>
    <row r="374" spans="1:7">
      <c r="A374" s="1" t="s">
        <v>12</v>
      </c>
      <c r="B374" s="1" t="s">
        <v>270</v>
      </c>
      <c r="C374" s="23">
        <v>2021</v>
      </c>
      <c r="D374" s="12" t="s">
        <v>5</v>
      </c>
      <c r="E374" s="12" t="s">
        <v>29</v>
      </c>
      <c r="F374" s="8">
        <f t="shared" si="1"/>
        <v>23.299999999999997</v>
      </c>
      <c r="G374" s="23">
        <v>76.7</v>
      </c>
    </row>
    <row r="375" spans="1:7">
      <c r="A375" s="1" t="s">
        <v>13</v>
      </c>
      <c r="B375" s="1" t="s">
        <v>271</v>
      </c>
      <c r="C375" s="23">
        <v>2021</v>
      </c>
      <c r="D375" s="12" t="s">
        <v>5</v>
      </c>
      <c r="E375" s="12" t="s">
        <v>29</v>
      </c>
      <c r="F375" s="8">
        <f t="shared" si="1"/>
        <v>24.75</v>
      </c>
      <c r="G375" s="23">
        <v>75.25</v>
      </c>
    </row>
    <row r="376" spans="1:7">
      <c r="A376" s="1" t="s">
        <v>14</v>
      </c>
      <c r="B376" s="1" t="s">
        <v>272</v>
      </c>
      <c r="C376" s="23">
        <v>2021</v>
      </c>
      <c r="D376" s="12" t="s">
        <v>5</v>
      </c>
      <c r="E376" s="12" t="s">
        <v>29</v>
      </c>
      <c r="F376" s="8">
        <f t="shared" si="1"/>
        <v>24.650000000000006</v>
      </c>
      <c r="G376" s="23">
        <v>75.349999999999994</v>
      </c>
    </row>
    <row r="377" spans="1:7">
      <c r="A377" s="1" t="s">
        <v>15</v>
      </c>
      <c r="B377" s="1" t="s">
        <v>273</v>
      </c>
      <c r="C377" s="23">
        <v>2021</v>
      </c>
      <c r="D377" s="12" t="s">
        <v>5</v>
      </c>
      <c r="E377" s="12" t="s">
        <v>29</v>
      </c>
      <c r="F377" s="8">
        <f t="shared" si="1"/>
        <v>26.540000000000006</v>
      </c>
      <c r="G377" s="23">
        <v>73.459999999999994</v>
      </c>
    </row>
    <row r="378" spans="1:7">
      <c r="A378" s="1" t="s">
        <v>16</v>
      </c>
      <c r="B378" s="1" t="s">
        <v>274</v>
      </c>
      <c r="C378" s="23">
        <v>2021</v>
      </c>
      <c r="D378" s="12" t="s">
        <v>5</v>
      </c>
      <c r="E378" s="12" t="s">
        <v>29</v>
      </c>
      <c r="F378" s="8">
        <f t="shared" si="1"/>
        <v>24.769999999999996</v>
      </c>
      <c r="G378" s="23">
        <v>75.23</v>
      </c>
    </row>
    <row r="379" spans="1:7">
      <c r="A379" s="1" t="s">
        <v>17</v>
      </c>
      <c r="B379" s="1" t="s">
        <v>275</v>
      </c>
      <c r="C379" s="23">
        <v>2021</v>
      </c>
      <c r="D379" s="12" t="s">
        <v>5</v>
      </c>
      <c r="E379" s="12" t="s">
        <v>29</v>
      </c>
      <c r="F379" s="8">
        <f t="shared" si="1"/>
        <v>24.379999999999995</v>
      </c>
      <c r="G379" s="23">
        <v>75.62</v>
      </c>
    </row>
    <row r="380" spans="1:7">
      <c r="A380" s="1" t="s">
        <v>18</v>
      </c>
      <c r="B380" s="1" t="s">
        <v>276</v>
      </c>
      <c r="C380" s="23">
        <v>2021</v>
      </c>
      <c r="D380" s="12" t="s">
        <v>5</v>
      </c>
      <c r="E380" s="12" t="s">
        <v>29</v>
      </c>
      <c r="F380" s="8">
        <f t="shared" si="1"/>
        <v>24.400000000000006</v>
      </c>
      <c r="G380" s="23">
        <v>75.599999999999994</v>
      </c>
    </row>
    <row r="381" spans="1:7">
      <c r="A381" s="1" t="s">
        <v>19</v>
      </c>
      <c r="B381" s="1" t="s">
        <v>277</v>
      </c>
      <c r="C381" s="23">
        <v>2021</v>
      </c>
      <c r="D381" s="12" t="s">
        <v>5</v>
      </c>
      <c r="E381" s="12" t="s">
        <v>29</v>
      </c>
      <c r="F381" s="8">
        <f t="shared" si="1"/>
        <v>25</v>
      </c>
      <c r="G381" s="23">
        <v>75</v>
      </c>
    </row>
    <row r="382" spans="1:7">
      <c r="A382" s="1" t="s">
        <v>20</v>
      </c>
      <c r="B382" s="1" t="s">
        <v>278</v>
      </c>
      <c r="C382" s="23">
        <v>2021</v>
      </c>
      <c r="D382" s="12" t="s">
        <v>5</v>
      </c>
      <c r="E382" s="12" t="s">
        <v>29</v>
      </c>
      <c r="F382" s="8">
        <f t="shared" si="1"/>
        <v>24.61</v>
      </c>
      <c r="G382" s="23">
        <v>75.39</v>
      </c>
    </row>
    <row r="383" spans="1:7">
      <c r="A383" s="1" t="s">
        <v>21</v>
      </c>
      <c r="B383" s="1" t="s">
        <v>279</v>
      </c>
      <c r="C383" s="23">
        <v>2021</v>
      </c>
      <c r="D383" s="12" t="s">
        <v>5</v>
      </c>
      <c r="E383" s="12" t="s">
        <v>29</v>
      </c>
      <c r="F383" s="8">
        <f t="shared" si="1"/>
        <v>24.560000000000002</v>
      </c>
      <c r="G383" s="23">
        <v>75.44</v>
      </c>
    </row>
    <row r="384" spans="1:7">
      <c r="A384" s="1" t="s">
        <v>22</v>
      </c>
      <c r="B384" s="1" t="s">
        <v>280</v>
      </c>
      <c r="C384" s="23">
        <v>2021</v>
      </c>
      <c r="D384" s="12" t="s">
        <v>5</v>
      </c>
      <c r="E384" s="12" t="s">
        <v>29</v>
      </c>
      <c r="F384" s="8">
        <f t="shared" si="1"/>
        <v>23.97</v>
      </c>
      <c r="G384" s="23">
        <v>76.03</v>
      </c>
    </row>
    <row r="385" spans="1:7">
      <c r="A385" s="1" t="s">
        <v>23</v>
      </c>
      <c r="B385" s="1" t="s">
        <v>281</v>
      </c>
      <c r="C385" s="23">
        <v>2021</v>
      </c>
      <c r="D385" s="12" t="s">
        <v>5</v>
      </c>
      <c r="E385" s="12" t="s">
        <v>29</v>
      </c>
      <c r="F385" s="8">
        <f t="shared" si="1"/>
        <v>25.689999999999998</v>
      </c>
      <c r="G385" s="23">
        <v>74.31</v>
      </c>
    </row>
    <row r="386" spans="1:7">
      <c r="A386" s="1" t="s">
        <v>24</v>
      </c>
      <c r="B386" s="1" t="s">
        <v>282</v>
      </c>
      <c r="C386" s="23">
        <v>2021</v>
      </c>
      <c r="D386" s="12" t="s">
        <v>5</v>
      </c>
      <c r="E386" s="12" t="s">
        <v>29</v>
      </c>
      <c r="F386" s="8">
        <f t="shared" si="1"/>
        <v>25.03</v>
      </c>
      <c r="G386" s="23">
        <v>74.97</v>
      </c>
    </row>
    <row r="387" spans="1:7">
      <c r="A387" s="1" t="s">
        <v>25</v>
      </c>
      <c r="B387" s="1" t="s">
        <v>283</v>
      </c>
      <c r="C387" s="23">
        <v>2021</v>
      </c>
      <c r="D387" s="12" t="s">
        <v>5</v>
      </c>
      <c r="E387" s="12" t="s">
        <v>29</v>
      </c>
      <c r="F387" s="8">
        <f t="shared" si="1"/>
        <v>24.22</v>
      </c>
      <c r="G387" s="23">
        <v>75.78</v>
      </c>
    </row>
    <row r="388" spans="1:7">
      <c r="A388" s="1" t="s">
        <v>26</v>
      </c>
      <c r="B388" s="1" t="s">
        <v>284</v>
      </c>
      <c r="C388" s="23">
        <v>2021</v>
      </c>
      <c r="D388" s="12" t="s">
        <v>5</v>
      </c>
      <c r="E388" s="12" t="s">
        <v>29</v>
      </c>
      <c r="F388" s="8">
        <f t="shared" si="1"/>
        <v>24.379999999999995</v>
      </c>
      <c r="G388" s="23">
        <v>75.62</v>
      </c>
    </row>
    <row r="389" spans="1:7">
      <c r="A389" s="1" t="s">
        <v>27</v>
      </c>
      <c r="B389" s="1" t="s">
        <v>285</v>
      </c>
      <c r="C389" s="23">
        <v>2021</v>
      </c>
      <c r="D389" s="12" t="s">
        <v>5</v>
      </c>
      <c r="E389" s="12" t="s">
        <v>29</v>
      </c>
      <c r="F389" s="8">
        <f t="shared" si="1"/>
        <v>24.97</v>
      </c>
      <c r="G389" s="23">
        <v>75.03</v>
      </c>
    </row>
    <row r="390" spans="1:7">
      <c r="A390" s="1" t="s">
        <v>28</v>
      </c>
      <c r="B390" s="1" t="s">
        <v>286</v>
      </c>
      <c r="C390" s="23">
        <v>2021</v>
      </c>
      <c r="D390" s="12" t="s">
        <v>5</v>
      </c>
      <c r="E390" s="12" t="s">
        <v>29</v>
      </c>
      <c r="F390" s="8">
        <f t="shared" si="1"/>
        <v>24.739999999999995</v>
      </c>
      <c r="G390" s="23">
        <v>75.260000000000005</v>
      </c>
    </row>
    <row r="391" spans="1:7">
      <c r="A391" s="1" t="s">
        <v>29</v>
      </c>
      <c r="B391" s="1" t="s">
        <v>287</v>
      </c>
      <c r="C391" s="23">
        <v>2021</v>
      </c>
      <c r="D391" s="12" t="s">
        <v>5</v>
      </c>
      <c r="E391" s="12" t="s">
        <v>29</v>
      </c>
      <c r="F391" s="8">
        <f t="shared" si="1"/>
        <v>24.480000000000004</v>
      </c>
      <c r="G391" s="23">
        <v>75.52</v>
      </c>
    </row>
    <row r="392" spans="1:7">
      <c r="A392" s="1" t="s">
        <v>30</v>
      </c>
      <c r="B392" s="1" t="s">
        <v>288</v>
      </c>
      <c r="C392" s="23">
        <v>2021</v>
      </c>
      <c r="D392" s="12" t="s">
        <v>5</v>
      </c>
      <c r="E392" s="12" t="s">
        <v>29</v>
      </c>
      <c r="F392" s="8">
        <f t="shared" si="1"/>
        <v>24.810000000000002</v>
      </c>
      <c r="G392" s="23">
        <v>75.19</v>
      </c>
    </row>
    <row r="393" spans="1:7">
      <c r="A393" s="1" t="s">
        <v>31</v>
      </c>
      <c r="B393" s="1" t="s">
        <v>289</v>
      </c>
      <c r="C393" s="23">
        <v>2021</v>
      </c>
      <c r="D393" s="12" t="s">
        <v>5</v>
      </c>
      <c r="E393" s="12" t="s">
        <v>29</v>
      </c>
      <c r="F393" s="8">
        <f t="shared" si="1"/>
        <v>24.629999999999995</v>
      </c>
      <c r="G393" s="23">
        <v>75.37</v>
      </c>
    </row>
    <row r="394" spans="1:7">
      <c r="A394" s="1" t="s">
        <v>32</v>
      </c>
      <c r="B394" s="1" t="s">
        <v>290</v>
      </c>
      <c r="C394" s="23">
        <v>2021</v>
      </c>
      <c r="D394" s="12" t="s">
        <v>5</v>
      </c>
      <c r="E394" s="12" t="s">
        <v>29</v>
      </c>
      <c r="F394" s="8">
        <f t="shared" si="1"/>
        <v>24.599999999999994</v>
      </c>
      <c r="G394" s="23">
        <v>75.400000000000006</v>
      </c>
    </row>
    <row r="395" spans="1:7">
      <c r="A395" s="1" t="s">
        <v>33</v>
      </c>
      <c r="B395" s="1" t="s">
        <v>291</v>
      </c>
      <c r="C395" s="23">
        <v>2021</v>
      </c>
      <c r="D395" s="12" t="s">
        <v>5</v>
      </c>
      <c r="E395" s="12" t="s">
        <v>29</v>
      </c>
      <c r="F395" s="8">
        <f t="shared" si="1"/>
        <v>25.299999999999997</v>
      </c>
      <c r="G395" s="23">
        <v>74.7</v>
      </c>
    </row>
    <row r="396" spans="1:7">
      <c r="A396" s="1" t="s">
        <v>34</v>
      </c>
      <c r="B396" s="1" t="s">
        <v>292</v>
      </c>
      <c r="C396" s="23">
        <v>2021</v>
      </c>
      <c r="D396" s="12" t="s">
        <v>5</v>
      </c>
      <c r="E396" s="12" t="s">
        <v>29</v>
      </c>
      <c r="F396" s="8">
        <f t="shared" si="1"/>
        <v>25.159999999999997</v>
      </c>
      <c r="G396" s="23">
        <v>74.84</v>
      </c>
    </row>
    <row r="397" spans="1:7">
      <c r="A397" s="1" t="s">
        <v>35</v>
      </c>
      <c r="B397" s="1" t="s">
        <v>293</v>
      </c>
      <c r="C397" s="23">
        <v>2021</v>
      </c>
      <c r="D397" s="12" t="s">
        <v>5</v>
      </c>
      <c r="E397" s="12" t="s">
        <v>29</v>
      </c>
      <c r="F397" s="8">
        <f t="shared" si="1"/>
        <v>24.83</v>
      </c>
      <c r="G397" s="23">
        <v>75.17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>
    <outlinePr summaryBelow="0" summaryRight="0"/>
  </sheetPr>
  <dimension ref="A1:F364"/>
  <sheetViews>
    <sheetView workbookViewId="0"/>
  </sheetViews>
  <sheetFormatPr baseColWidth="10" defaultColWidth="14.5" defaultRowHeight="15.75" customHeight="1"/>
  <sheetData>
    <row r="1" spans="1:6" ht="1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30" t="s">
        <v>260</v>
      </c>
    </row>
    <row r="2" spans="1:6" ht="16" hidden="1">
      <c r="A2" s="3" t="s">
        <v>3</v>
      </c>
      <c r="B2" s="1" t="s">
        <v>261</v>
      </c>
      <c r="C2" s="2">
        <v>2010</v>
      </c>
      <c r="D2" s="12" t="s">
        <v>5</v>
      </c>
      <c r="E2" s="12" t="s">
        <v>30</v>
      </c>
      <c r="F2" s="2">
        <v>4.4615937900000002</v>
      </c>
    </row>
    <row r="3" spans="1:6" ht="16" hidden="1">
      <c r="A3" s="3" t="s">
        <v>4</v>
      </c>
      <c r="B3" s="1" t="s">
        <v>262</v>
      </c>
      <c r="C3" s="2">
        <v>2010</v>
      </c>
      <c r="D3" s="12" t="s">
        <v>5</v>
      </c>
      <c r="E3" s="12" t="s">
        <v>30</v>
      </c>
      <c r="F3" s="2">
        <v>4.2194235300000003</v>
      </c>
    </row>
    <row r="4" spans="1:6" ht="16" hidden="1">
      <c r="A4" s="1" t="s">
        <v>5</v>
      </c>
      <c r="B4" s="1" t="s">
        <v>263</v>
      </c>
      <c r="C4" s="2">
        <v>2010</v>
      </c>
      <c r="D4" s="12" t="s">
        <v>5</v>
      </c>
      <c r="E4" s="12" t="s">
        <v>30</v>
      </c>
      <c r="F4" s="2">
        <v>3.3913669099999999</v>
      </c>
    </row>
    <row r="5" spans="1:6" ht="16" hidden="1">
      <c r="A5" s="1" t="s">
        <v>6</v>
      </c>
      <c r="B5" s="1" t="s">
        <v>264</v>
      </c>
      <c r="C5" s="2">
        <v>2010</v>
      </c>
      <c r="D5" s="12" t="s">
        <v>5</v>
      </c>
      <c r="E5" s="12" t="s">
        <v>30</v>
      </c>
      <c r="F5" s="2">
        <v>7.0640758799999999</v>
      </c>
    </row>
    <row r="6" spans="1:6" ht="16" hidden="1">
      <c r="A6" s="1" t="s">
        <v>7</v>
      </c>
      <c r="B6" s="1" t="s">
        <v>265</v>
      </c>
      <c r="C6" s="2">
        <v>2010</v>
      </c>
      <c r="D6" s="12" t="s">
        <v>5</v>
      </c>
      <c r="E6" s="12" t="s">
        <v>30</v>
      </c>
      <c r="F6" s="2">
        <v>7.5385346799999997</v>
      </c>
    </row>
    <row r="7" spans="1:6" ht="16" hidden="1">
      <c r="A7" s="1" t="s">
        <v>8</v>
      </c>
      <c r="B7" s="1" t="s">
        <v>266</v>
      </c>
      <c r="C7" s="2">
        <v>2010</v>
      </c>
      <c r="D7" s="12" t="s">
        <v>5</v>
      </c>
      <c r="E7" s="12" t="s">
        <v>30</v>
      </c>
      <c r="F7" s="2">
        <v>6.1490523000000001</v>
      </c>
    </row>
    <row r="8" spans="1:6" ht="16" hidden="1">
      <c r="A8" s="1" t="s">
        <v>9</v>
      </c>
      <c r="B8" s="1" t="s">
        <v>267</v>
      </c>
      <c r="C8" s="2">
        <v>2010</v>
      </c>
      <c r="D8" s="12" t="s">
        <v>5</v>
      </c>
      <c r="E8" s="12" t="s">
        <v>30</v>
      </c>
      <c r="F8" s="2">
        <v>4.7651620499999998</v>
      </c>
    </row>
    <row r="9" spans="1:6" ht="16" hidden="1">
      <c r="A9" s="1" t="s">
        <v>10</v>
      </c>
      <c r="B9" s="1" t="s">
        <v>268</v>
      </c>
      <c r="C9" s="2">
        <v>2010</v>
      </c>
      <c r="D9" s="12" t="s">
        <v>5</v>
      </c>
      <c r="E9" s="12" t="s">
        <v>30</v>
      </c>
      <c r="F9" s="2">
        <v>1.8346405100000001</v>
      </c>
    </row>
    <row r="10" spans="1:6" ht="16" hidden="1">
      <c r="A10" s="1" t="s">
        <v>11</v>
      </c>
      <c r="B10" s="1" t="s">
        <v>269</v>
      </c>
      <c r="C10" s="2">
        <v>2010</v>
      </c>
      <c r="D10" s="12" t="s">
        <v>5</v>
      </c>
      <c r="E10" s="12" t="s">
        <v>30</v>
      </c>
      <c r="F10" s="2">
        <v>6.8692911900000002</v>
      </c>
    </row>
    <row r="11" spans="1:6" ht="16">
      <c r="A11" s="1" t="s">
        <v>12</v>
      </c>
      <c r="B11" s="1" t="s">
        <v>270</v>
      </c>
      <c r="C11" s="2">
        <v>2010</v>
      </c>
      <c r="D11" s="12" t="s">
        <v>5</v>
      </c>
      <c r="E11" s="12" t="s">
        <v>30</v>
      </c>
      <c r="F11" s="2">
        <v>4.2367711100000003</v>
      </c>
    </row>
    <row r="12" spans="1:6" ht="16" hidden="1">
      <c r="A12" s="1" t="s">
        <v>13</v>
      </c>
      <c r="B12" s="1" t="s">
        <v>271</v>
      </c>
      <c r="C12" s="2">
        <v>2010</v>
      </c>
      <c r="D12" s="12" t="s">
        <v>5</v>
      </c>
      <c r="E12" s="12" t="s">
        <v>30</v>
      </c>
      <c r="F12" s="2">
        <v>5.7565094500000002</v>
      </c>
    </row>
    <row r="13" spans="1:6" ht="16" hidden="1">
      <c r="A13" s="1" t="s">
        <v>14</v>
      </c>
      <c r="B13" s="1" t="s">
        <v>272</v>
      </c>
      <c r="C13" s="2">
        <v>2010</v>
      </c>
      <c r="D13" s="12" t="s">
        <v>5</v>
      </c>
      <c r="E13" s="12" t="s">
        <v>30</v>
      </c>
      <c r="F13" s="2">
        <v>5.1582357200000004</v>
      </c>
    </row>
    <row r="14" spans="1:6" ht="16" hidden="1">
      <c r="A14" s="1" t="s">
        <v>15</v>
      </c>
      <c r="B14" s="1" t="s">
        <v>273</v>
      </c>
      <c r="C14" s="2">
        <v>2010</v>
      </c>
      <c r="D14" s="12" t="s">
        <v>5</v>
      </c>
      <c r="E14" s="12" t="s">
        <v>30</v>
      </c>
      <c r="F14" s="2">
        <v>2.68534169</v>
      </c>
    </row>
    <row r="15" spans="1:6" ht="16" hidden="1">
      <c r="A15" s="1" t="s">
        <v>16</v>
      </c>
      <c r="B15" s="1" t="s">
        <v>274</v>
      </c>
      <c r="C15" s="2">
        <v>2010</v>
      </c>
      <c r="D15" s="12" t="s">
        <v>5</v>
      </c>
      <c r="E15" s="12" t="s">
        <v>30</v>
      </c>
      <c r="F15" s="2">
        <v>2.1012991300000001</v>
      </c>
    </row>
    <row r="16" spans="1:6" ht="16" hidden="1">
      <c r="A16" s="1" t="s">
        <v>17</v>
      </c>
      <c r="B16" s="1" t="s">
        <v>275</v>
      </c>
      <c r="C16" s="2">
        <v>2010</v>
      </c>
      <c r="D16" s="12" t="s">
        <v>5</v>
      </c>
      <c r="E16" s="12" t="s">
        <v>30</v>
      </c>
      <c r="F16" s="2">
        <v>5.4280677600000002</v>
      </c>
    </row>
    <row r="17" spans="1:6" ht="16" hidden="1">
      <c r="A17" s="1" t="s">
        <v>18</v>
      </c>
      <c r="B17" s="1" t="s">
        <v>276</v>
      </c>
      <c r="C17" s="2">
        <v>2010</v>
      </c>
      <c r="D17" s="12" t="s">
        <v>5</v>
      </c>
      <c r="E17" s="12" t="s">
        <v>30</v>
      </c>
      <c r="F17" s="2">
        <v>3.5385139900000002</v>
      </c>
    </row>
    <row r="18" spans="1:6" ht="16" hidden="1">
      <c r="A18" s="1" t="s">
        <v>19</v>
      </c>
      <c r="B18" s="1" t="s">
        <v>277</v>
      </c>
      <c r="C18" s="2">
        <v>2010</v>
      </c>
      <c r="D18" s="12" t="s">
        <v>5</v>
      </c>
      <c r="E18" s="12" t="s">
        <v>30</v>
      </c>
      <c r="F18" s="2">
        <v>3.4704370500000001</v>
      </c>
    </row>
    <row r="19" spans="1:6" ht="16" hidden="1">
      <c r="A19" s="1" t="s">
        <v>20</v>
      </c>
      <c r="B19" s="1" t="s">
        <v>278</v>
      </c>
      <c r="C19" s="2">
        <v>2010</v>
      </c>
      <c r="D19" s="12" t="s">
        <v>5</v>
      </c>
      <c r="E19" s="12" t="s">
        <v>30</v>
      </c>
      <c r="F19" s="2">
        <v>2.5320344600000002</v>
      </c>
    </row>
    <row r="20" spans="1:6" ht="16" hidden="1">
      <c r="A20" s="1" t="s">
        <v>21</v>
      </c>
      <c r="B20" s="1" t="s">
        <v>279</v>
      </c>
      <c r="C20" s="2">
        <v>2010</v>
      </c>
      <c r="D20" s="12" t="s">
        <v>5</v>
      </c>
      <c r="E20" s="12" t="s">
        <v>30</v>
      </c>
      <c r="F20" s="2">
        <v>4.2397134000000003</v>
      </c>
    </row>
    <row r="21" spans="1:6" ht="16" hidden="1">
      <c r="A21" s="1" t="s">
        <v>22</v>
      </c>
      <c r="B21" s="1" t="s">
        <v>280</v>
      </c>
      <c r="C21" s="2">
        <v>2010</v>
      </c>
      <c r="D21" s="12" t="s">
        <v>5</v>
      </c>
      <c r="E21" s="12" t="s">
        <v>30</v>
      </c>
      <c r="F21" s="2">
        <v>5.1144761599999997</v>
      </c>
    </row>
    <row r="22" spans="1:6" ht="16" hidden="1">
      <c r="A22" s="1" t="s">
        <v>23</v>
      </c>
      <c r="B22" s="1" t="s">
        <v>281</v>
      </c>
      <c r="C22" s="2">
        <v>2010</v>
      </c>
      <c r="D22" s="12" t="s">
        <v>5</v>
      </c>
      <c r="E22" s="12" t="s">
        <v>30</v>
      </c>
      <c r="F22" s="2">
        <v>3.4455894100000002</v>
      </c>
    </row>
    <row r="23" spans="1:6" ht="16" hidden="1">
      <c r="A23" s="1" t="s">
        <v>24</v>
      </c>
      <c r="B23" s="1" t="s">
        <v>282</v>
      </c>
      <c r="C23" s="2">
        <v>2010</v>
      </c>
      <c r="D23" s="12" t="s">
        <v>5</v>
      </c>
      <c r="E23" s="12" t="s">
        <v>30</v>
      </c>
      <c r="F23" s="2">
        <v>3.5468177299999999</v>
      </c>
    </row>
    <row r="24" spans="1:6" ht="16" hidden="1">
      <c r="A24" s="1" t="s">
        <v>25</v>
      </c>
      <c r="B24" s="1" t="s">
        <v>283</v>
      </c>
      <c r="C24" s="2">
        <v>2010</v>
      </c>
      <c r="D24" s="12" t="s">
        <v>5</v>
      </c>
      <c r="E24" s="12" t="s">
        <v>30</v>
      </c>
      <c r="F24" s="2">
        <v>4.6500508500000004</v>
      </c>
    </row>
    <row r="25" spans="1:6" ht="16" hidden="1">
      <c r="A25" s="1" t="s">
        <v>26</v>
      </c>
      <c r="B25" s="1" t="s">
        <v>284</v>
      </c>
      <c r="C25" s="2">
        <v>2010</v>
      </c>
      <c r="D25" s="12" t="s">
        <v>5</v>
      </c>
      <c r="E25" s="12" t="s">
        <v>30</v>
      </c>
      <c r="F25" s="2">
        <v>9.95792024</v>
      </c>
    </row>
    <row r="26" spans="1:6" ht="16" hidden="1">
      <c r="A26" s="1" t="s">
        <v>27</v>
      </c>
      <c r="B26" s="1" t="s">
        <v>285</v>
      </c>
      <c r="C26" s="2">
        <v>2010</v>
      </c>
      <c r="D26" s="12" t="s">
        <v>5</v>
      </c>
      <c r="E26" s="12" t="s">
        <v>30</v>
      </c>
      <c r="F26" s="2">
        <v>6.3430229499999999</v>
      </c>
    </row>
    <row r="27" spans="1:6" ht="16" hidden="1">
      <c r="A27" s="1" t="s">
        <v>28</v>
      </c>
      <c r="B27" s="1" t="s">
        <v>286</v>
      </c>
      <c r="C27" s="2">
        <v>2010</v>
      </c>
      <c r="D27" s="12" t="s">
        <v>5</v>
      </c>
      <c r="E27" s="12" t="s">
        <v>30</v>
      </c>
      <c r="F27" s="2">
        <v>4.0827224600000003</v>
      </c>
    </row>
    <row r="28" spans="1:6" ht="16" hidden="1">
      <c r="A28" s="1" t="s">
        <v>29</v>
      </c>
      <c r="B28" s="1" t="s">
        <v>287</v>
      </c>
      <c r="C28" s="2">
        <v>2010</v>
      </c>
      <c r="D28" s="12" t="s">
        <v>5</v>
      </c>
      <c r="E28" s="12" t="s">
        <v>30</v>
      </c>
      <c r="F28" s="2">
        <v>6.3850244900000002</v>
      </c>
    </row>
    <row r="29" spans="1:6" ht="16" hidden="1">
      <c r="A29" s="1" t="s">
        <v>30</v>
      </c>
      <c r="B29" s="1" t="s">
        <v>288</v>
      </c>
      <c r="C29" s="2">
        <v>2010</v>
      </c>
      <c r="D29" s="12" t="s">
        <v>5</v>
      </c>
      <c r="E29" s="12" t="s">
        <v>30</v>
      </c>
      <c r="F29" s="2">
        <v>8.3534239899999996</v>
      </c>
    </row>
    <row r="30" spans="1:6" ht="16" hidden="1">
      <c r="A30" s="1" t="s">
        <v>31</v>
      </c>
      <c r="B30" s="1" t="s">
        <v>289</v>
      </c>
      <c r="C30" s="2">
        <v>2010</v>
      </c>
      <c r="D30" s="12" t="s">
        <v>5</v>
      </c>
      <c r="E30" s="12" t="s">
        <v>30</v>
      </c>
      <c r="F30" s="2">
        <v>5.0786984100000003</v>
      </c>
    </row>
    <row r="31" spans="1:6" ht="16" hidden="1">
      <c r="A31" s="1" t="s">
        <v>32</v>
      </c>
      <c r="B31" s="1" t="s">
        <v>290</v>
      </c>
      <c r="C31" s="2">
        <v>2010</v>
      </c>
      <c r="D31" s="12" t="s">
        <v>5</v>
      </c>
      <c r="E31" s="12" t="s">
        <v>30</v>
      </c>
      <c r="F31" s="2">
        <v>2.82066711</v>
      </c>
    </row>
    <row r="32" spans="1:6" ht="16" hidden="1">
      <c r="A32" s="1" t="s">
        <v>33</v>
      </c>
      <c r="B32" s="1" t="s">
        <v>291</v>
      </c>
      <c r="C32" s="2">
        <v>2010</v>
      </c>
      <c r="D32" s="12" t="s">
        <v>5</v>
      </c>
      <c r="E32" s="12" t="s">
        <v>30</v>
      </c>
      <c r="F32" s="2">
        <v>3.4278862999999999</v>
      </c>
    </row>
    <row r="33" spans="1:6" ht="16" hidden="1">
      <c r="A33" s="1" t="s">
        <v>34</v>
      </c>
      <c r="B33" s="1" t="s">
        <v>292</v>
      </c>
      <c r="C33" s="2">
        <v>2010</v>
      </c>
      <c r="D33" s="12" t="s">
        <v>5</v>
      </c>
      <c r="E33" s="12" t="s">
        <v>30</v>
      </c>
      <c r="F33" s="2">
        <v>10.533975399999999</v>
      </c>
    </row>
    <row r="34" spans="1:6" ht="16" hidden="1">
      <c r="A34" s="1" t="s">
        <v>35</v>
      </c>
      <c r="B34" s="1" t="s">
        <v>293</v>
      </c>
      <c r="C34" s="2">
        <v>2010</v>
      </c>
      <c r="D34" s="12" t="s">
        <v>5</v>
      </c>
      <c r="E34" s="12" t="s">
        <v>30</v>
      </c>
      <c r="F34" s="2">
        <v>3.42128495</v>
      </c>
    </row>
    <row r="35" spans="1:6" ht="16" hidden="1">
      <c r="A35" s="3" t="s">
        <v>3</v>
      </c>
      <c r="B35" s="1" t="s">
        <v>261</v>
      </c>
      <c r="C35" s="2">
        <v>2011</v>
      </c>
      <c r="D35" s="12" t="s">
        <v>5</v>
      </c>
      <c r="E35" s="12" t="s">
        <v>30</v>
      </c>
      <c r="F35" s="2">
        <v>4.9563372499999998</v>
      </c>
    </row>
    <row r="36" spans="1:6" ht="16" hidden="1">
      <c r="A36" s="3" t="s">
        <v>4</v>
      </c>
      <c r="B36" s="1" t="s">
        <v>262</v>
      </c>
      <c r="C36" s="2">
        <v>2011</v>
      </c>
      <c r="D36" s="12" t="s">
        <v>5</v>
      </c>
      <c r="E36" s="12" t="s">
        <v>30</v>
      </c>
      <c r="F36" s="2">
        <v>8.0102989600000001</v>
      </c>
    </row>
    <row r="37" spans="1:6" ht="16" hidden="1">
      <c r="A37" s="1" t="s">
        <v>5</v>
      </c>
      <c r="B37" s="1" t="s">
        <v>263</v>
      </c>
      <c r="C37" s="2">
        <v>2011</v>
      </c>
      <c r="D37" s="12" t="s">
        <v>5</v>
      </c>
      <c r="E37" s="12" t="s">
        <v>30</v>
      </c>
      <c r="F37" s="2">
        <v>4.6235872499999999</v>
      </c>
    </row>
    <row r="38" spans="1:6" ht="16" hidden="1">
      <c r="A38" s="1" t="s">
        <v>6</v>
      </c>
      <c r="B38" s="1" t="s">
        <v>264</v>
      </c>
      <c r="C38" s="2">
        <v>2011</v>
      </c>
      <c r="D38" s="12" t="s">
        <v>5</v>
      </c>
      <c r="E38" s="12" t="s">
        <v>30</v>
      </c>
      <c r="F38" s="2">
        <v>4.6053308199999998</v>
      </c>
    </row>
    <row r="39" spans="1:6" ht="16" hidden="1">
      <c r="A39" s="1" t="s">
        <v>7</v>
      </c>
      <c r="B39" s="1" t="s">
        <v>265</v>
      </c>
      <c r="C39" s="2">
        <v>2011</v>
      </c>
      <c r="D39" s="12" t="s">
        <v>5</v>
      </c>
      <c r="E39" s="12" t="s">
        <v>30</v>
      </c>
      <c r="F39" s="2">
        <v>9.53007326</v>
      </c>
    </row>
    <row r="40" spans="1:6" ht="16" hidden="1">
      <c r="A40" s="1" t="s">
        <v>8</v>
      </c>
      <c r="B40" s="1" t="s">
        <v>266</v>
      </c>
      <c r="C40" s="2">
        <v>2011</v>
      </c>
      <c r="D40" s="12" t="s">
        <v>5</v>
      </c>
      <c r="E40" s="12" t="s">
        <v>30</v>
      </c>
      <c r="F40" s="2">
        <v>5.9710773699999997</v>
      </c>
    </row>
    <row r="41" spans="1:6" ht="16" hidden="1">
      <c r="A41" s="1" t="s">
        <v>9</v>
      </c>
      <c r="B41" s="1" t="s">
        <v>267</v>
      </c>
      <c r="C41" s="2">
        <v>2011</v>
      </c>
      <c r="D41" s="12" t="s">
        <v>5</v>
      </c>
      <c r="E41" s="12" t="s">
        <v>30</v>
      </c>
      <c r="F41" s="2">
        <v>7.1843166399999996</v>
      </c>
    </row>
    <row r="42" spans="1:6" ht="16" hidden="1">
      <c r="A42" s="1" t="s">
        <v>10</v>
      </c>
      <c r="B42" s="1" t="s">
        <v>268</v>
      </c>
      <c r="C42" s="2">
        <v>2011</v>
      </c>
      <c r="D42" s="12" t="s">
        <v>5</v>
      </c>
      <c r="E42" s="12" t="s">
        <v>30</v>
      </c>
      <c r="F42" s="2">
        <v>4.6512220500000003</v>
      </c>
    </row>
    <row r="43" spans="1:6" ht="16" hidden="1">
      <c r="A43" s="1" t="s">
        <v>11</v>
      </c>
      <c r="B43" s="1" t="s">
        <v>269</v>
      </c>
      <c r="C43" s="2">
        <v>2011</v>
      </c>
      <c r="D43" s="12" t="s">
        <v>5</v>
      </c>
      <c r="E43" s="12" t="s">
        <v>30</v>
      </c>
      <c r="F43" s="2">
        <v>8.2581999100000001</v>
      </c>
    </row>
    <row r="44" spans="1:6" ht="16">
      <c r="A44" s="1" t="s">
        <v>12</v>
      </c>
      <c r="B44" s="1" t="s">
        <v>270</v>
      </c>
      <c r="C44" s="2">
        <v>2011</v>
      </c>
      <c r="D44" s="12" t="s">
        <v>5</v>
      </c>
      <c r="E44" s="12" t="s">
        <v>30</v>
      </c>
      <c r="F44" s="2">
        <v>4.5713779700000003</v>
      </c>
    </row>
    <row r="45" spans="1:6" ht="16" hidden="1">
      <c r="A45" s="1" t="s">
        <v>13</v>
      </c>
      <c r="B45" s="1" t="s">
        <v>271</v>
      </c>
      <c r="C45" s="2">
        <v>2011</v>
      </c>
      <c r="D45" s="12" t="s">
        <v>5</v>
      </c>
      <c r="E45" s="12" t="s">
        <v>30</v>
      </c>
      <c r="F45" s="2">
        <v>5.1116296700000001</v>
      </c>
    </row>
    <row r="46" spans="1:6" ht="16" hidden="1">
      <c r="A46" s="1" t="s">
        <v>14</v>
      </c>
      <c r="B46" s="1" t="s">
        <v>272</v>
      </c>
      <c r="C46" s="2">
        <v>2011</v>
      </c>
      <c r="D46" s="12" t="s">
        <v>5</v>
      </c>
      <c r="E46" s="12" t="s">
        <v>30</v>
      </c>
      <c r="F46" s="2">
        <v>6.3659122799999999</v>
      </c>
    </row>
    <row r="47" spans="1:6" ht="16" hidden="1">
      <c r="A47" s="1" t="s">
        <v>15</v>
      </c>
      <c r="B47" s="1" t="s">
        <v>273</v>
      </c>
      <c r="C47" s="2">
        <v>2011</v>
      </c>
      <c r="D47" s="12" t="s">
        <v>5</v>
      </c>
      <c r="E47" s="12" t="s">
        <v>30</v>
      </c>
      <c r="F47" s="2">
        <v>2.5970435799999998</v>
      </c>
    </row>
    <row r="48" spans="1:6" ht="16" hidden="1">
      <c r="A48" s="1" t="s">
        <v>16</v>
      </c>
      <c r="B48" s="1" t="s">
        <v>274</v>
      </c>
      <c r="C48" s="2">
        <v>2011</v>
      </c>
      <c r="D48" s="12" t="s">
        <v>5</v>
      </c>
      <c r="E48" s="12" t="s">
        <v>30</v>
      </c>
      <c r="F48" s="2">
        <v>4.13657582</v>
      </c>
    </row>
    <row r="49" spans="1:6" ht="16" hidden="1">
      <c r="A49" s="1" t="s">
        <v>17</v>
      </c>
      <c r="B49" s="1" t="s">
        <v>275</v>
      </c>
      <c r="C49" s="2">
        <v>2011</v>
      </c>
      <c r="D49" s="12" t="s">
        <v>5</v>
      </c>
      <c r="E49" s="12" t="s">
        <v>30</v>
      </c>
      <c r="F49" s="2">
        <v>5.9850208</v>
      </c>
    </row>
    <row r="50" spans="1:6" ht="16" hidden="1">
      <c r="A50" s="1" t="s">
        <v>18</v>
      </c>
      <c r="B50" s="1" t="s">
        <v>276</v>
      </c>
      <c r="C50" s="2">
        <v>2011</v>
      </c>
      <c r="D50" s="12" t="s">
        <v>5</v>
      </c>
      <c r="E50" s="12" t="s">
        <v>30</v>
      </c>
      <c r="F50" s="2">
        <v>3.8459694400000002</v>
      </c>
    </row>
    <row r="51" spans="1:6" ht="16" hidden="1">
      <c r="A51" s="1" t="s">
        <v>19</v>
      </c>
      <c r="B51" s="1" t="s">
        <v>277</v>
      </c>
      <c r="C51" s="2">
        <v>2011</v>
      </c>
      <c r="D51" s="12" t="s">
        <v>5</v>
      </c>
      <c r="E51" s="12" t="s">
        <v>30</v>
      </c>
      <c r="F51" s="2">
        <v>3.3678636700000002</v>
      </c>
    </row>
    <row r="52" spans="1:6" ht="16" hidden="1">
      <c r="A52" s="1" t="s">
        <v>20</v>
      </c>
      <c r="B52" s="1" t="s">
        <v>278</v>
      </c>
      <c r="C52" s="2">
        <v>2011</v>
      </c>
      <c r="D52" s="12" t="s">
        <v>5</v>
      </c>
      <c r="E52" s="12" t="s">
        <v>30</v>
      </c>
      <c r="F52" s="2">
        <v>3.3427551499999999</v>
      </c>
    </row>
    <row r="53" spans="1:6" ht="16" hidden="1">
      <c r="A53" s="1" t="s">
        <v>21</v>
      </c>
      <c r="B53" s="1" t="s">
        <v>279</v>
      </c>
      <c r="C53" s="2">
        <v>2011</v>
      </c>
      <c r="D53" s="12" t="s">
        <v>5</v>
      </c>
      <c r="E53" s="12" t="s">
        <v>30</v>
      </c>
      <c r="F53" s="2">
        <v>4.1274039900000004</v>
      </c>
    </row>
    <row r="54" spans="1:6" ht="16" hidden="1">
      <c r="A54" s="1" t="s">
        <v>22</v>
      </c>
      <c r="B54" s="1" t="s">
        <v>280</v>
      </c>
      <c r="C54" s="2">
        <v>2011</v>
      </c>
      <c r="D54" s="12" t="s">
        <v>5</v>
      </c>
      <c r="E54" s="12" t="s">
        <v>30</v>
      </c>
      <c r="F54" s="2">
        <v>4.5345172399999996</v>
      </c>
    </row>
    <row r="55" spans="1:6" ht="16" hidden="1">
      <c r="A55" s="1" t="s">
        <v>23</v>
      </c>
      <c r="B55" s="1" t="s">
        <v>281</v>
      </c>
      <c r="C55" s="2">
        <v>2011</v>
      </c>
      <c r="D55" s="12" t="s">
        <v>5</v>
      </c>
      <c r="E55" s="12" t="s">
        <v>30</v>
      </c>
      <c r="F55" s="2">
        <v>3.6518303799999998</v>
      </c>
    </row>
    <row r="56" spans="1:6" ht="16" hidden="1">
      <c r="A56" s="1" t="s">
        <v>24</v>
      </c>
      <c r="B56" s="1" t="s">
        <v>282</v>
      </c>
      <c r="C56" s="2">
        <v>2011</v>
      </c>
      <c r="D56" s="12" t="s">
        <v>5</v>
      </c>
      <c r="E56" s="12" t="s">
        <v>30</v>
      </c>
      <c r="F56" s="2">
        <v>4.2996752699999998</v>
      </c>
    </row>
    <row r="57" spans="1:6" ht="16" hidden="1">
      <c r="A57" s="1" t="s">
        <v>25</v>
      </c>
      <c r="B57" s="1" t="s">
        <v>283</v>
      </c>
      <c r="C57" s="2">
        <v>2011</v>
      </c>
      <c r="D57" s="12" t="s">
        <v>5</v>
      </c>
      <c r="E57" s="12" t="s">
        <v>30</v>
      </c>
      <c r="F57" s="2">
        <v>5.2015383799999997</v>
      </c>
    </row>
    <row r="58" spans="1:6" ht="16" hidden="1">
      <c r="A58" s="1" t="s">
        <v>26</v>
      </c>
      <c r="B58" s="1" t="s">
        <v>284</v>
      </c>
      <c r="C58" s="2">
        <v>2011</v>
      </c>
      <c r="D58" s="12" t="s">
        <v>5</v>
      </c>
      <c r="E58" s="12" t="s">
        <v>30</v>
      </c>
      <c r="F58" s="2">
        <v>8.8518428300000007</v>
      </c>
    </row>
    <row r="59" spans="1:6" ht="16" hidden="1">
      <c r="A59" s="1" t="s">
        <v>27</v>
      </c>
      <c r="B59" s="1" t="s">
        <v>285</v>
      </c>
      <c r="C59" s="2">
        <v>2011</v>
      </c>
      <c r="D59" s="12" t="s">
        <v>5</v>
      </c>
      <c r="E59" s="12" t="s">
        <v>30</v>
      </c>
      <c r="F59" s="2">
        <v>5.9944941099999998</v>
      </c>
    </row>
    <row r="60" spans="1:6" ht="16" hidden="1">
      <c r="A60" s="1" t="s">
        <v>28</v>
      </c>
      <c r="B60" s="1" t="s">
        <v>286</v>
      </c>
      <c r="C60" s="2">
        <v>2011</v>
      </c>
      <c r="D60" s="12" t="s">
        <v>5</v>
      </c>
      <c r="E60" s="12" t="s">
        <v>30</v>
      </c>
      <c r="F60" s="2">
        <v>3.8944006899999999</v>
      </c>
    </row>
    <row r="61" spans="1:6" ht="16" hidden="1">
      <c r="A61" s="1" t="s">
        <v>29</v>
      </c>
      <c r="B61" s="1" t="s">
        <v>287</v>
      </c>
      <c r="C61" s="2">
        <v>2011</v>
      </c>
      <c r="D61" s="12" t="s">
        <v>5</v>
      </c>
      <c r="E61" s="12" t="s">
        <v>30</v>
      </c>
      <c r="F61" s="2">
        <v>6.5231811100000003</v>
      </c>
    </row>
    <row r="62" spans="1:6" ht="16" hidden="1">
      <c r="A62" s="1" t="s">
        <v>30</v>
      </c>
      <c r="B62" s="1" t="s">
        <v>288</v>
      </c>
      <c r="C62" s="2">
        <v>2011</v>
      </c>
      <c r="D62" s="12" t="s">
        <v>5</v>
      </c>
      <c r="E62" s="12" t="s">
        <v>30</v>
      </c>
      <c r="F62" s="2">
        <v>8.2092664299999996</v>
      </c>
    </row>
    <row r="63" spans="1:6" ht="16" hidden="1">
      <c r="A63" s="1" t="s">
        <v>31</v>
      </c>
      <c r="B63" s="1" t="s">
        <v>289</v>
      </c>
      <c r="C63" s="2">
        <v>2011</v>
      </c>
      <c r="D63" s="12" t="s">
        <v>5</v>
      </c>
      <c r="E63" s="12" t="s">
        <v>30</v>
      </c>
      <c r="F63" s="2">
        <v>4.4449456200000004</v>
      </c>
    </row>
    <row r="64" spans="1:6" ht="16" hidden="1">
      <c r="A64" s="1" t="s">
        <v>32</v>
      </c>
      <c r="B64" s="1" t="s">
        <v>290</v>
      </c>
      <c r="C64" s="2">
        <v>2011</v>
      </c>
      <c r="D64" s="12" t="s">
        <v>5</v>
      </c>
      <c r="E64" s="12" t="s">
        <v>30</v>
      </c>
      <c r="F64" s="2">
        <v>4.2251420800000004</v>
      </c>
    </row>
    <row r="65" spans="1:6" ht="16" hidden="1">
      <c r="A65" s="1" t="s">
        <v>33</v>
      </c>
      <c r="B65" s="1" t="s">
        <v>291</v>
      </c>
      <c r="C65" s="2">
        <v>2011</v>
      </c>
      <c r="D65" s="12" t="s">
        <v>5</v>
      </c>
      <c r="E65" s="12" t="s">
        <v>30</v>
      </c>
      <c r="F65" s="2">
        <v>3.9335477399999998</v>
      </c>
    </row>
    <row r="66" spans="1:6" ht="16" hidden="1">
      <c r="A66" s="1" t="s">
        <v>34</v>
      </c>
      <c r="B66" s="1" t="s">
        <v>292</v>
      </c>
      <c r="C66" s="2">
        <v>2011</v>
      </c>
      <c r="D66" s="12" t="s">
        <v>5</v>
      </c>
      <c r="E66" s="12" t="s">
        <v>30</v>
      </c>
      <c r="F66" s="2">
        <v>9.2502475400000002</v>
      </c>
    </row>
    <row r="67" spans="1:6" ht="16" hidden="1">
      <c r="A67" s="1" t="s">
        <v>35</v>
      </c>
      <c r="B67" s="1" t="s">
        <v>293</v>
      </c>
      <c r="C67" s="2">
        <v>2011</v>
      </c>
      <c r="D67" s="12" t="s">
        <v>5</v>
      </c>
      <c r="E67" s="12" t="s">
        <v>30</v>
      </c>
      <c r="F67" s="2">
        <v>5.3645717099999999</v>
      </c>
    </row>
    <row r="68" spans="1:6" ht="16" hidden="1">
      <c r="A68" s="3" t="s">
        <v>3</v>
      </c>
      <c r="B68" s="1" t="s">
        <v>261</v>
      </c>
      <c r="C68" s="2">
        <v>2012</v>
      </c>
      <c r="D68" s="12" t="s">
        <v>5</v>
      </c>
      <c r="E68" s="12" t="s">
        <v>30</v>
      </c>
      <c r="F68" s="2">
        <v>4.7453441700000001</v>
      </c>
    </row>
    <row r="69" spans="1:6" ht="16" hidden="1">
      <c r="A69" s="3" t="s">
        <v>4</v>
      </c>
      <c r="B69" s="1" t="s">
        <v>262</v>
      </c>
      <c r="C69" s="2">
        <v>2012</v>
      </c>
      <c r="D69" s="12" t="s">
        <v>5</v>
      </c>
      <c r="E69" s="12" t="s">
        <v>30</v>
      </c>
      <c r="F69" s="2">
        <v>9.2728636000000009</v>
      </c>
    </row>
    <row r="70" spans="1:6" ht="16" hidden="1">
      <c r="A70" s="1" t="s">
        <v>5</v>
      </c>
      <c r="B70" s="1" t="s">
        <v>263</v>
      </c>
      <c r="C70" s="2">
        <v>2012</v>
      </c>
      <c r="D70" s="12" t="s">
        <v>5</v>
      </c>
      <c r="E70" s="12" t="s">
        <v>30</v>
      </c>
      <c r="F70" s="2">
        <v>3.46797464</v>
      </c>
    </row>
    <row r="71" spans="1:6" ht="16" hidden="1">
      <c r="A71" s="1" t="s">
        <v>6</v>
      </c>
      <c r="B71" s="1" t="s">
        <v>264</v>
      </c>
      <c r="C71" s="2">
        <v>2012</v>
      </c>
      <c r="D71" s="12" t="s">
        <v>5</v>
      </c>
      <c r="E71" s="12" t="s">
        <v>30</v>
      </c>
      <c r="F71" s="2">
        <v>6.5805708599999999</v>
      </c>
    </row>
    <row r="72" spans="1:6" ht="16" hidden="1">
      <c r="A72" s="1" t="s">
        <v>7</v>
      </c>
      <c r="B72" s="1" t="s">
        <v>265</v>
      </c>
      <c r="C72" s="2">
        <v>2012</v>
      </c>
      <c r="D72" s="12" t="s">
        <v>5</v>
      </c>
      <c r="E72" s="12" t="s">
        <v>30</v>
      </c>
      <c r="F72" s="2">
        <v>7.2658996299999998</v>
      </c>
    </row>
    <row r="73" spans="1:6" ht="16" hidden="1">
      <c r="A73" s="1" t="s">
        <v>8</v>
      </c>
      <c r="B73" s="1" t="s">
        <v>266</v>
      </c>
      <c r="C73" s="2">
        <v>2012</v>
      </c>
      <c r="D73" s="12" t="s">
        <v>5</v>
      </c>
      <c r="E73" s="12" t="s">
        <v>30</v>
      </c>
      <c r="F73" s="2">
        <v>5.2178468499999999</v>
      </c>
    </row>
    <row r="74" spans="1:6" ht="16" hidden="1">
      <c r="A74" s="1" t="s">
        <v>9</v>
      </c>
      <c r="B74" s="1" t="s">
        <v>267</v>
      </c>
      <c r="C74" s="2">
        <v>2012</v>
      </c>
      <c r="D74" s="12" t="s">
        <v>5</v>
      </c>
      <c r="E74" s="12" t="s">
        <v>30</v>
      </c>
      <c r="F74" s="2">
        <v>6.7459857699999999</v>
      </c>
    </row>
    <row r="75" spans="1:6" ht="16" hidden="1">
      <c r="A75" s="1" t="s">
        <v>10</v>
      </c>
      <c r="B75" s="1" t="s">
        <v>268</v>
      </c>
      <c r="C75" s="2">
        <v>2012</v>
      </c>
      <c r="D75" s="12" t="s">
        <v>5</v>
      </c>
      <c r="E75" s="12" t="s">
        <v>30</v>
      </c>
      <c r="F75" s="2">
        <v>3.7509034899999998</v>
      </c>
    </row>
    <row r="76" spans="1:6" ht="16" hidden="1">
      <c r="A76" s="1" t="s">
        <v>11</v>
      </c>
      <c r="B76" s="1" t="s">
        <v>269</v>
      </c>
      <c r="C76" s="2">
        <v>2012</v>
      </c>
      <c r="D76" s="12" t="s">
        <v>5</v>
      </c>
      <c r="E76" s="12" t="s">
        <v>30</v>
      </c>
      <c r="F76" s="2">
        <v>7.5319883000000001</v>
      </c>
    </row>
    <row r="77" spans="1:6" ht="16">
      <c r="A77" s="1" t="s">
        <v>12</v>
      </c>
      <c r="B77" s="1" t="s">
        <v>270</v>
      </c>
      <c r="C77" s="2">
        <v>2012</v>
      </c>
      <c r="D77" s="12" t="s">
        <v>5</v>
      </c>
      <c r="E77" s="12" t="s">
        <v>30</v>
      </c>
      <c r="F77" s="2">
        <v>4.7076504799999999</v>
      </c>
    </row>
    <row r="78" spans="1:6" ht="16" hidden="1">
      <c r="A78" s="1" t="s">
        <v>13</v>
      </c>
      <c r="B78" s="1" t="s">
        <v>271</v>
      </c>
      <c r="C78" s="2">
        <v>2012</v>
      </c>
      <c r="D78" s="12" t="s">
        <v>5</v>
      </c>
      <c r="E78" s="12" t="s">
        <v>30</v>
      </c>
      <c r="F78" s="2">
        <v>4.4485053299999997</v>
      </c>
    </row>
    <row r="79" spans="1:6" ht="16" hidden="1">
      <c r="A79" s="1" t="s">
        <v>14</v>
      </c>
      <c r="B79" s="1" t="s">
        <v>272</v>
      </c>
      <c r="C79" s="2">
        <v>2012</v>
      </c>
      <c r="D79" s="12" t="s">
        <v>5</v>
      </c>
      <c r="E79" s="12" t="s">
        <v>30</v>
      </c>
      <c r="F79" s="2">
        <v>5.9256786699999999</v>
      </c>
    </row>
    <row r="80" spans="1:6" ht="16" hidden="1">
      <c r="A80" s="1" t="s">
        <v>15</v>
      </c>
      <c r="B80" s="1" t="s">
        <v>273</v>
      </c>
      <c r="C80" s="2">
        <v>2012</v>
      </c>
      <c r="D80" s="12" t="s">
        <v>5</v>
      </c>
      <c r="E80" s="12" t="s">
        <v>30</v>
      </c>
      <c r="F80" s="2">
        <v>2.5744296200000001</v>
      </c>
    </row>
    <row r="81" spans="1:6" ht="16" hidden="1">
      <c r="A81" s="1" t="s">
        <v>16</v>
      </c>
      <c r="B81" s="1" t="s">
        <v>274</v>
      </c>
      <c r="C81" s="2">
        <v>2012</v>
      </c>
      <c r="D81" s="12" t="s">
        <v>5</v>
      </c>
      <c r="E81" s="12" t="s">
        <v>30</v>
      </c>
      <c r="F81" s="2">
        <v>3.6755418999999998</v>
      </c>
    </row>
    <row r="82" spans="1:6" ht="16" hidden="1">
      <c r="A82" s="1" t="s">
        <v>17</v>
      </c>
      <c r="B82" s="1" t="s">
        <v>275</v>
      </c>
      <c r="C82" s="2">
        <v>2012</v>
      </c>
      <c r="D82" s="12" t="s">
        <v>5</v>
      </c>
      <c r="E82" s="12" t="s">
        <v>30</v>
      </c>
      <c r="F82" s="2">
        <v>6.6076625399999998</v>
      </c>
    </row>
    <row r="83" spans="1:6" ht="16" hidden="1">
      <c r="A83" s="1" t="s">
        <v>18</v>
      </c>
      <c r="B83" s="1" t="s">
        <v>276</v>
      </c>
      <c r="C83" s="2">
        <v>2012</v>
      </c>
      <c r="D83" s="12" t="s">
        <v>5</v>
      </c>
      <c r="E83" s="12" t="s">
        <v>30</v>
      </c>
      <c r="F83" s="2">
        <v>3.7799304299999998</v>
      </c>
    </row>
    <row r="84" spans="1:6" ht="16" hidden="1">
      <c r="A84" s="1" t="s">
        <v>19</v>
      </c>
      <c r="B84" s="1" t="s">
        <v>277</v>
      </c>
      <c r="C84" s="2">
        <v>2012</v>
      </c>
      <c r="D84" s="12" t="s">
        <v>5</v>
      </c>
      <c r="E84" s="12" t="s">
        <v>30</v>
      </c>
      <c r="F84" s="2">
        <v>3.2627513700000002</v>
      </c>
    </row>
    <row r="85" spans="1:6" ht="16" hidden="1">
      <c r="A85" s="1" t="s">
        <v>20</v>
      </c>
      <c r="B85" s="1" t="s">
        <v>278</v>
      </c>
      <c r="C85" s="2">
        <v>2012</v>
      </c>
      <c r="D85" s="12" t="s">
        <v>5</v>
      </c>
      <c r="E85" s="12" t="s">
        <v>30</v>
      </c>
      <c r="F85" s="2">
        <v>3.34725684</v>
      </c>
    </row>
    <row r="86" spans="1:6" ht="16" hidden="1">
      <c r="A86" s="1" t="s">
        <v>21</v>
      </c>
      <c r="B86" s="1" t="s">
        <v>279</v>
      </c>
      <c r="C86" s="2">
        <v>2012</v>
      </c>
      <c r="D86" s="12" t="s">
        <v>5</v>
      </c>
      <c r="E86" s="12" t="s">
        <v>30</v>
      </c>
      <c r="F86" s="2">
        <v>4.4032263299999999</v>
      </c>
    </row>
    <row r="87" spans="1:6" ht="16" hidden="1">
      <c r="A87" s="1" t="s">
        <v>22</v>
      </c>
      <c r="B87" s="1" t="s">
        <v>280</v>
      </c>
      <c r="C87" s="2">
        <v>2012</v>
      </c>
      <c r="D87" s="12" t="s">
        <v>5</v>
      </c>
      <c r="E87" s="12" t="s">
        <v>30</v>
      </c>
      <c r="F87" s="2">
        <v>4.6645933299999998</v>
      </c>
    </row>
    <row r="88" spans="1:6" ht="16" hidden="1">
      <c r="A88" s="1" t="s">
        <v>23</v>
      </c>
      <c r="B88" s="1" t="s">
        <v>281</v>
      </c>
      <c r="C88" s="2">
        <v>2012</v>
      </c>
      <c r="D88" s="12" t="s">
        <v>5</v>
      </c>
      <c r="E88" s="12" t="s">
        <v>30</v>
      </c>
      <c r="F88" s="2">
        <v>3.1597814899999999</v>
      </c>
    </row>
    <row r="89" spans="1:6" ht="16" hidden="1">
      <c r="A89" s="1" t="s">
        <v>24</v>
      </c>
      <c r="B89" s="1" t="s">
        <v>282</v>
      </c>
      <c r="C89" s="2">
        <v>2012</v>
      </c>
      <c r="D89" s="12" t="s">
        <v>5</v>
      </c>
      <c r="E89" s="12" t="s">
        <v>30</v>
      </c>
      <c r="F89" s="2">
        <v>3.5773920700000001</v>
      </c>
    </row>
    <row r="90" spans="1:6" ht="16" hidden="1">
      <c r="A90" s="1" t="s">
        <v>25</v>
      </c>
      <c r="B90" s="1" t="s">
        <v>283</v>
      </c>
      <c r="C90" s="2">
        <v>2012</v>
      </c>
      <c r="D90" s="12" t="s">
        <v>5</v>
      </c>
      <c r="E90" s="12" t="s">
        <v>30</v>
      </c>
      <c r="F90" s="2">
        <v>5.9558150999999997</v>
      </c>
    </row>
    <row r="91" spans="1:6" ht="16" hidden="1">
      <c r="A91" s="1" t="s">
        <v>26</v>
      </c>
      <c r="B91" s="1" t="s">
        <v>284</v>
      </c>
      <c r="C91" s="2">
        <v>2012</v>
      </c>
      <c r="D91" s="12" t="s">
        <v>5</v>
      </c>
      <c r="E91" s="12" t="s">
        <v>30</v>
      </c>
      <c r="F91" s="2">
        <v>10.238827799999999</v>
      </c>
    </row>
    <row r="92" spans="1:6" ht="16" hidden="1">
      <c r="A92" s="1" t="s">
        <v>27</v>
      </c>
      <c r="B92" s="1" t="s">
        <v>285</v>
      </c>
      <c r="C92" s="2">
        <v>2012</v>
      </c>
      <c r="D92" s="12" t="s">
        <v>5</v>
      </c>
      <c r="E92" s="12" t="s">
        <v>30</v>
      </c>
      <c r="F92" s="2">
        <v>5.8939653300000003</v>
      </c>
    </row>
    <row r="93" spans="1:6" ht="16" hidden="1">
      <c r="A93" s="1" t="s">
        <v>28</v>
      </c>
      <c r="B93" s="1" t="s">
        <v>286</v>
      </c>
      <c r="C93" s="2">
        <v>2012</v>
      </c>
      <c r="D93" s="12" t="s">
        <v>5</v>
      </c>
      <c r="E93" s="12" t="s">
        <v>30</v>
      </c>
      <c r="F93" s="2">
        <v>3.4215624099999999</v>
      </c>
    </row>
    <row r="94" spans="1:6" ht="16" hidden="1">
      <c r="A94" s="1" t="s">
        <v>29</v>
      </c>
      <c r="B94" s="1" t="s">
        <v>287</v>
      </c>
      <c r="C94" s="2">
        <v>2012</v>
      </c>
      <c r="D94" s="12" t="s">
        <v>5</v>
      </c>
      <c r="E94" s="12" t="s">
        <v>30</v>
      </c>
      <c r="F94" s="2">
        <v>6.6437145600000003</v>
      </c>
    </row>
    <row r="95" spans="1:6" ht="16" hidden="1">
      <c r="A95" s="1" t="s">
        <v>30</v>
      </c>
      <c r="B95" s="1" t="s">
        <v>288</v>
      </c>
      <c r="C95" s="2">
        <v>2012</v>
      </c>
      <c r="D95" s="12" t="s">
        <v>5</v>
      </c>
      <c r="E95" s="12" t="s">
        <v>30</v>
      </c>
      <c r="F95" s="2">
        <v>7.3966818999999999</v>
      </c>
    </row>
    <row r="96" spans="1:6" ht="16" hidden="1">
      <c r="A96" s="1" t="s">
        <v>31</v>
      </c>
      <c r="B96" s="1" t="s">
        <v>289</v>
      </c>
      <c r="C96" s="2">
        <v>2012</v>
      </c>
      <c r="D96" s="12" t="s">
        <v>5</v>
      </c>
      <c r="E96" s="12" t="s">
        <v>30</v>
      </c>
      <c r="F96" s="2">
        <v>4.9553721499999996</v>
      </c>
    </row>
    <row r="97" spans="1:6" ht="16" hidden="1">
      <c r="A97" s="1" t="s">
        <v>32</v>
      </c>
      <c r="B97" s="1" t="s">
        <v>290</v>
      </c>
      <c r="C97" s="2">
        <v>2012</v>
      </c>
      <c r="D97" s="12" t="s">
        <v>5</v>
      </c>
      <c r="E97" s="12" t="s">
        <v>30</v>
      </c>
      <c r="F97" s="2">
        <v>3.5784809700000002</v>
      </c>
    </row>
    <row r="98" spans="1:6" ht="16" hidden="1">
      <c r="A98" s="1" t="s">
        <v>33</v>
      </c>
      <c r="B98" s="1" t="s">
        <v>291</v>
      </c>
      <c r="C98" s="2">
        <v>2012</v>
      </c>
      <c r="D98" s="12" t="s">
        <v>5</v>
      </c>
      <c r="E98" s="12" t="s">
        <v>30</v>
      </c>
      <c r="F98" s="2">
        <v>3.6319111999999998</v>
      </c>
    </row>
    <row r="99" spans="1:6" ht="16" hidden="1">
      <c r="A99" s="1" t="s">
        <v>34</v>
      </c>
      <c r="B99" s="1" t="s">
        <v>292</v>
      </c>
      <c r="C99" s="2">
        <v>2012</v>
      </c>
      <c r="D99" s="12" t="s">
        <v>5</v>
      </c>
      <c r="E99" s="12" t="s">
        <v>30</v>
      </c>
      <c r="F99" s="2">
        <v>7.83706353</v>
      </c>
    </row>
    <row r="100" spans="1:6" ht="16" hidden="1">
      <c r="A100" s="1" t="s">
        <v>35</v>
      </c>
      <c r="B100" s="1" t="s">
        <v>293</v>
      </c>
      <c r="C100" s="2">
        <v>2012</v>
      </c>
      <c r="D100" s="12" t="s">
        <v>5</v>
      </c>
      <c r="E100" s="12" t="s">
        <v>30</v>
      </c>
      <c r="F100" s="2">
        <v>3.4237593400000002</v>
      </c>
    </row>
    <row r="101" spans="1:6" ht="16" hidden="1">
      <c r="A101" s="3" t="s">
        <v>3</v>
      </c>
      <c r="B101" s="1" t="s">
        <v>261</v>
      </c>
      <c r="C101" s="2">
        <v>2013</v>
      </c>
      <c r="D101" s="12" t="s">
        <v>5</v>
      </c>
      <c r="E101" s="12" t="s">
        <v>30</v>
      </c>
      <c r="F101" s="2">
        <v>4.9884373200000001</v>
      </c>
    </row>
    <row r="102" spans="1:6" ht="16" hidden="1">
      <c r="A102" s="3" t="s">
        <v>4</v>
      </c>
      <c r="B102" s="1" t="s">
        <v>262</v>
      </c>
      <c r="C102" s="2">
        <v>2013</v>
      </c>
      <c r="D102" s="12" t="s">
        <v>5</v>
      </c>
      <c r="E102" s="12" t="s">
        <v>30</v>
      </c>
      <c r="F102" s="2">
        <v>8.8405432000000008</v>
      </c>
    </row>
    <row r="103" spans="1:6" ht="16" hidden="1">
      <c r="A103" s="1" t="s">
        <v>5</v>
      </c>
      <c r="B103" s="1" t="s">
        <v>263</v>
      </c>
      <c r="C103" s="2">
        <v>2013</v>
      </c>
      <c r="D103" s="12" t="s">
        <v>5</v>
      </c>
      <c r="E103" s="12" t="s">
        <v>30</v>
      </c>
      <c r="F103" s="2">
        <v>3.7354613099999998</v>
      </c>
    </row>
    <row r="104" spans="1:6" ht="16" hidden="1">
      <c r="A104" s="1" t="s">
        <v>6</v>
      </c>
      <c r="B104" s="1" t="s">
        <v>264</v>
      </c>
      <c r="C104" s="2">
        <v>2013</v>
      </c>
      <c r="D104" s="12" t="s">
        <v>5</v>
      </c>
      <c r="E104" s="12" t="s">
        <v>30</v>
      </c>
      <c r="F104" s="2">
        <v>7.2909254199999998</v>
      </c>
    </row>
    <row r="105" spans="1:6" ht="16" hidden="1">
      <c r="A105" s="1" t="s">
        <v>7</v>
      </c>
      <c r="B105" s="1" t="s">
        <v>265</v>
      </c>
      <c r="C105" s="2">
        <v>2013</v>
      </c>
      <c r="D105" s="12" t="s">
        <v>5</v>
      </c>
      <c r="E105" s="12" t="s">
        <v>30</v>
      </c>
      <c r="F105" s="2">
        <v>8.7112842799999992</v>
      </c>
    </row>
    <row r="106" spans="1:6" ht="16" hidden="1">
      <c r="A106" s="1" t="s">
        <v>8</v>
      </c>
      <c r="B106" s="1" t="s">
        <v>266</v>
      </c>
      <c r="C106" s="2">
        <v>2013</v>
      </c>
      <c r="D106" s="12" t="s">
        <v>5</v>
      </c>
      <c r="E106" s="12" t="s">
        <v>30</v>
      </c>
      <c r="F106" s="2">
        <v>5.9631477500000001</v>
      </c>
    </row>
    <row r="107" spans="1:6" ht="16" hidden="1">
      <c r="A107" s="1" t="s">
        <v>9</v>
      </c>
      <c r="B107" s="1" t="s">
        <v>267</v>
      </c>
      <c r="C107" s="2">
        <v>2013</v>
      </c>
      <c r="D107" s="12" t="s">
        <v>5</v>
      </c>
      <c r="E107" s="12" t="s">
        <v>30</v>
      </c>
      <c r="F107" s="2">
        <v>7.4776246500000001</v>
      </c>
    </row>
    <row r="108" spans="1:6" ht="16" hidden="1">
      <c r="A108" s="1" t="s">
        <v>10</v>
      </c>
      <c r="B108" s="1" t="s">
        <v>268</v>
      </c>
      <c r="C108" s="2">
        <v>2013</v>
      </c>
      <c r="D108" s="12" t="s">
        <v>5</v>
      </c>
      <c r="E108" s="12" t="s">
        <v>30</v>
      </c>
      <c r="F108" s="2">
        <v>6.1397596400000003</v>
      </c>
    </row>
    <row r="109" spans="1:6" ht="16" hidden="1">
      <c r="A109" s="1" t="s">
        <v>11</v>
      </c>
      <c r="B109" s="1" t="s">
        <v>269</v>
      </c>
      <c r="C109" s="2">
        <v>2013</v>
      </c>
      <c r="D109" s="12" t="s">
        <v>5</v>
      </c>
      <c r="E109" s="12" t="s">
        <v>30</v>
      </c>
      <c r="F109" s="2">
        <v>8.7036991300000004</v>
      </c>
    </row>
    <row r="110" spans="1:6" ht="16">
      <c r="A110" s="1" t="s">
        <v>12</v>
      </c>
      <c r="B110" s="1" t="s">
        <v>270</v>
      </c>
      <c r="C110" s="2">
        <v>2013</v>
      </c>
      <c r="D110" s="12" t="s">
        <v>5</v>
      </c>
      <c r="E110" s="12" t="s">
        <v>30</v>
      </c>
      <c r="F110" s="2">
        <v>4.6920735599999999</v>
      </c>
    </row>
    <row r="111" spans="1:6" ht="16" hidden="1">
      <c r="A111" s="1" t="s">
        <v>13</v>
      </c>
      <c r="B111" s="1" t="s">
        <v>271</v>
      </c>
      <c r="C111" s="2">
        <v>2013</v>
      </c>
      <c r="D111" s="12" t="s">
        <v>5</v>
      </c>
      <c r="E111" s="12" t="s">
        <v>30</v>
      </c>
      <c r="F111" s="2">
        <v>5.1914910299999999</v>
      </c>
    </row>
    <row r="112" spans="1:6" ht="16" hidden="1">
      <c r="A112" s="1" t="s">
        <v>14</v>
      </c>
      <c r="B112" s="1" t="s">
        <v>272</v>
      </c>
      <c r="C112" s="2">
        <v>2013</v>
      </c>
      <c r="D112" s="12" t="s">
        <v>5</v>
      </c>
      <c r="E112" s="12" t="s">
        <v>30</v>
      </c>
      <c r="F112" s="2">
        <v>6.0707097599999997</v>
      </c>
    </row>
    <row r="113" spans="1:6" ht="16" hidden="1">
      <c r="A113" s="1" t="s">
        <v>15</v>
      </c>
      <c r="B113" s="1" t="s">
        <v>273</v>
      </c>
      <c r="C113" s="2">
        <v>2013</v>
      </c>
      <c r="D113" s="12" t="s">
        <v>5</v>
      </c>
      <c r="E113" s="12" t="s">
        <v>30</v>
      </c>
      <c r="F113" s="2">
        <v>2.9507421800000002</v>
      </c>
    </row>
    <row r="114" spans="1:6" ht="16" hidden="1">
      <c r="A114" s="1" t="s">
        <v>16</v>
      </c>
      <c r="B114" s="1" t="s">
        <v>274</v>
      </c>
      <c r="C114" s="2">
        <v>2013</v>
      </c>
      <c r="D114" s="12" t="s">
        <v>5</v>
      </c>
      <c r="E114" s="12" t="s">
        <v>30</v>
      </c>
      <c r="F114" s="2">
        <v>3.9751552800000001</v>
      </c>
    </row>
    <row r="115" spans="1:6" ht="16" hidden="1">
      <c r="A115" s="1" t="s">
        <v>17</v>
      </c>
      <c r="B115" s="1" t="s">
        <v>275</v>
      </c>
      <c r="C115" s="2">
        <v>2013</v>
      </c>
      <c r="D115" s="12" t="s">
        <v>5</v>
      </c>
      <c r="E115" s="12" t="s">
        <v>30</v>
      </c>
      <c r="F115" s="2">
        <v>6.1878791900000003</v>
      </c>
    </row>
    <row r="116" spans="1:6" ht="16" hidden="1">
      <c r="A116" s="1" t="s">
        <v>18</v>
      </c>
      <c r="B116" s="1" t="s">
        <v>276</v>
      </c>
      <c r="C116" s="2">
        <v>2013</v>
      </c>
      <c r="D116" s="12" t="s">
        <v>5</v>
      </c>
      <c r="E116" s="12" t="s">
        <v>30</v>
      </c>
      <c r="F116" s="2">
        <v>3.86642668</v>
      </c>
    </row>
    <row r="117" spans="1:6" ht="16" hidden="1">
      <c r="A117" s="1" t="s">
        <v>19</v>
      </c>
      <c r="B117" s="1" t="s">
        <v>277</v>
      </c>
      <c r="C117" s="2">
        <v>2013</v>
      </c>
      <c r="D117" s="12" t="s">
        <v>5</v>
      </c>
      <c r="E117" s="12" t="s">
        <v>30</v>
      </c>
      <c r="F117" s="2">
        <v>3.1178968999999999</v>
      </c>
    </row>
    <row r="118" spans="1:6" ht="16" hidden="1">
      <c r="A118" s="1" t="s">
        <v>20</v>
      </c>
      <c r="B118" s="1" t="s">
        <v>278</v>
      </c>
      <c r="C118" s="2">
        <v>2013</v>
      </c>
      <c r="D118" s="12" t="s">
        <v>5</v>
      </c>
      <c r="E118" s="12" t="s">
        <v>30</v>
      </c>
      <c r="F118" s="2">
        <v>3.4592776500000002</v>
      </c>
    </row>
    <row r="119" spans="1:6" ht="16" hidden="1">
      <c r="A119" s="1" t="s">
        <v>21</v>
      </c>
      <c r="B119" s="1" t="s">
        <v>279</v>
      </c>
      <c r="C119" s="2">
        <v>2013</v>
      </c>
      <c r="D119" s="12" t="s">
        <v>5</v>
      </c>
      <c r="E119" s="12" t="s">
        <v>30</v>
      </c>
      <c r="F119" s="2">
        <v>4.6711630900000003</v>
      </c>
    </row>
    <row r="120" spans="1:6" ht="16" hidden="1">
      <c r="A120" s="1" t="s">
        <v>22</v>
      </c>
      <c r="B120" s="1" t="s">
        <v>280</v>
      </c>
      <c r="C120" s="2">
        <v>2013</v>
      </c>
      <c r="D120" s="12" t="s">
        <v>5</v>
      </c>
      <c r="E120" s="12" t="s">
        <v>30</v>
      </c>
      <c r="F120" s="2">
        <v>4.89064517</v>
      </c>
    </row>
    <row r="121" spans="1:6" ht="16" hidden="1">
      <c r="A121" s="1" t="s">
        <v>23</v>
      </c>
      <c r="B121" s="1" t="s">
        <v>281</v>
      </c>
      <c r="C121" s="2">
        <v>2013</v>
      </c>
      <c r="D121" s="12" t="s">
        <v>5</v>
      </c>
      <c r="E121" s="12" t="s">
        <v>30</v>
      </c>
      <c r="F121" s="2">
        <v>3.0570632400000002</v>
      </c>
    </row>
    <row r="122" spans="1:6" ht="16" hidden="1">
      <c r="A122" s="1" t="s">
        <v>24</v>
      </c>
      <c r="B122" s="1" t="s">
        <v>282</v>
      </c>
      <c r="C122" s="2">
        <v>2013</v>
      </c>
      <c r="D122" s="12" t="s">
        <v>5</v>
      </c>
      <c r="E122" s="12" t="s">
        <v>30</v>
      </c>
      <c r="F122" s="2">
        <v>3.9220223500000002</v>
      </c>
    </row>
    <row r="123" spans="1:6" ht="16" hidden="1">
      <c r="A123" s="1" t="s">
        <v>25</v>
      </c>
      <c r="B123" s="1" t="s">
        <v>283</v>
      </c>
      <c r="C123" s="2">
        <v>2013</v>
      </c>
      <c r="D123" s="12" t="s">
        <v>5</v>
      </c>
      <c r="E123" s="12" t="s">
        <v>30</v>
      </c>
      <c r="F123" s="2">
        <v>5.6640089700000003</v>
      </c>
    </row>
    <row r="124" spans="1:6" ht="16" hidden="1">
      <c r="A124" s="1" t="s">
        <v>26</v>
      </c>
      <c r="B124" s="1" t="s">
        <v>284</v>
      </c>
      <c r="C124" s="2">
        <v>2013</v>
      </c>
      <c r="D124" s="12" t="s">
        <v>5</v>
      </c>
      <c r="E124" s="12" t="s">
        <v>30</v>
      </c>
      <c r="F124" s="2">
        <v>9.4752050499999996</v>
      </c>
    </row>
    <row r="125" spans="1:6" ht="16" hidden="1">
      <c r="A125" s="1" t="s">
        <v>27</v>
      </c>
      <c r="B125" s="1" t="s">
        <v>285</v>
      </c>
      <c r="C125" s="2">
        <v>2013</v>
      </c>
      <c r="D125" s="12" t="s">
        <v>5</v>
      </c>
      <c r="E125" s="12" t="s">
        <v>30</v>
      </c>
      <c r="F125" s="2">
        <v>5.7981783399999998</v>
      </c>
    </row>
    <row r="126" spans="1:6" ht="16" hidden="1">
      <c r="A126" s="1" t="s">
        <v>28</v>
      </c>
      <c r="B126" s="1" t="s">
        <v>286</v>
      </c>
      <c r="C126" s="2">
        <v>2013</v>
      </c>
      <c r="D126" s="12" t="s">
        <v>5</v>
      </c>
      <c r="E126" s="12" t="s">
        <v>30</v>
      </c>
      <c r="F126" s="2">
        <v>4.1902510199999998</v>
      </c>
    </row>
    <row r="127" spans="1:6" ht="16" hidden="1">
      <c r="A127" s="1" t="s">
        <v>29</v>
      </c>
      <c r="B127" s="1" t="s">
        <v>287</v>
      </c>
      <c r="C127" s="2">
        <v>2013</v>
      </c>
      <c r="D127" s="12" t="s">
        <v>5</v>
      </c>
      <c r="E127" s="12" t="s">
        <v>30</v>
      </c>
      <c r="F127" s="2">
        <v>8.4367728</v>
      </c>
    </row>
    <row r="128" spans="1:6" ht="16" hidden="1">
      <c r="A128" s="1" t="s">
        <v>30</v>
      </c>
      <c r="B128" s="1" t="s">
        <v>288</v>
      </c>
      <c r="C128" s="2">
        <v>2013</v>
      </c>
      <c r="D128" s="12" t="s">
        <v>5</v>
      </c>
      <c r="E128" s="12" t="s">
        <v>30</v>
      </c>
      <c r="F128" s="2">
        <v>7.1192926500000002</v>
      </c>
    </row>
    <row r="129" spans="1:6" ht="16" hidden="1">
      <c r="A129" s="1" t="s">
        <v>31</v>
      </c>
      <c r="B129" s="1" t="s">
        <v>289</v>
      </c>
      <c r="C129" s="2">
        <v>2013</v>
      </c>
      <c r="D129" s="12" t="s">
        <v>5</v>
      </c>
      <c r="E129" s="12" t="s">
        <v>30</v>
      </c>
      <c r="F129" s="2">
        <v>4.5816808599999996</v>
      </c>
    </row>
    <row r="130" spans="1:6" ht="16" hidden="1">
      <c r="A130" s="1" t="s">
        <v>32</v>
      </c>
      <c r="B130" s="1" t="s">
        <v>290</v>
      </c>
      <c r="C130" s="2">
        <v>2013</v>
      </c>
      <c r="D130" s="12" t="s">
        <v>5</v>
      </c>
      <c r="E130" s="12" t="s">
        <v>30</v>
      </c>
      <c r="F130" s="2">
        <v>3.195465</v>
      </c>
    </row>
    <row r="131" spans="1:6" ht="16" hidden="1">
      <c r="A131" s="1" t="s">
        <v>33</v>
      </c>
      <c r="B131" s="1" t="s">
        <v>291</v>
      </c>
      <c r="C131" s="2">
        <v>2013</v>
      </c>
      <c r="D131" s="12" t="s">
        <v>5</v>
      </c>
      <c r="E131" s="12" t="s">
        <v>30</v>
      </c>
      <c r="F131" s="2">
        <v>3.2897252300000002</v>
      </c>
    </row>
    <row r="132" spans="1:6" ht="16" hidden="1">
      <c r="A132" s="1" t="s">
        <v>34</v>
      </c>
      <c r="B132" s="1" t="s">
        <v>292</v>
      </c>
      <c r="C132" s="2">
        <v>2013</v>
      </c>
      <c r="D132" s="12" t="s">
        <v>5</v>
      </c>
      <c r="E132" s="12" t="s">
        <v>30</v>
      </c>
      <c r="F132" s="2">
        <v>8.0616859000000005</v>
      </c>
    </row>
    <row r="133" spans="1:6" ht="16" hidden="1">
      <c r="A133" s="1" t="s">
        <v>35</v>
      </c>
      <c r="B133" s="1" t="s">
        <v>293</v>
      </c>
      <c r="C133" s="2">
        <v>2013</v>
      </c>
      <c r="D133" s="12" t="s">
        <v>5</v>
      </c>
      <c r="E133" s="12" t="s">
        <v>30</v>
      </c>
      <c r="F133" s="2">
        <v>3.9574207100000001</v>
      </c>
    </row>
    <row r="134" spans="1:6" ht="16" hidden="1">
      <c r="A134" s="3" t="s">
        <v>3</v>
      </c>
      <c r="B134" s="1" t="s">
        <v>261</v>
      </c>
      <c r="C134" s="2">
        <v>2014</v>
      </c>
      <c r="D134" s="12" t="s">
        <v>5</v>
      </c>
      <c r="E134" s="12" t="s">
        <v>30</v>
      </c>
      <c r="F134" s="2">
        <v>5.2836331699999999</v>
      </c>
    </row>
    <row r="135" spans="1:6" ht="16" hidden="1">
      <c r="A135" s="3" t="s">
        <v>4</v>
      </c>
      <c r="B135" s="1" t="s">
        <v>262</v>
      </c>
      <c r="C135" s="2">
        <v>2014</v>
      </c>
      <c r="D135" s="12" t="s">
        <v>5</v>
      </c>
      <c r="E135" s="12" t="s">
        <v>30</v>
      </c>
      <c r="F135" s="2">
        <v>8.4273558099999999</v>
      </c>
    </row>
    <row r="136" spans="1:6" ht="16" hidden="1">
      <c r="A136" s="1" t="s">
        <v>5</v>
      </c>
      <c r="B136" s="1" t="s">
        <v>263</v>
      </c>
      <c r="C136" s="2">
        <v>2014</v>
      </c>
      <c r="D136" s="12" t="s">
        <v>5</v>
      </c>
      <c r="E136" s="12" t="s">
        <v>30</v>
      </c>
      <c r="F136" s="2">
        <v>5.44161567</v>
      </c>
    </row>
    <row r="137" spans="1:6" ht="16" hidden="1">
      <c r="A137" s="1" t="s">
        <v>6</v>
      </c>
      <c r="B137" s="1" t="s">
        <v>264</v>
      </c>
      <c r="C137" s="2">
        <v>2014</v>
      </c>
      <c r="D137" s="12" t="s">
        <v>5</v>
      </c>
      <c r="E137" s="12" t="s">
        <v>30</v>
      </c>
      <c r="F137" s="2">
        <v>8.3935224799999997</v>
      </c>
    </row>
    <row r="138" spans="1:6" ht="16" hidden="1">
      <c r="A138" s="1" t="s">
        <v>7</v>
      </c>
      <c r="B138" s="1" t="s">
        <v>265</v>
      </c>
      <c r="C138" s="2">
        <v>2014</v>
      </c>
      <c r="D138" s="12" t="s">
        <v>5</v>
      </c>
      <c r="E138" s="12" t="s">
        <v>30</v>
      </c>
      <c r="F138" s="2">
        <v>10.215536699999999</v>
      </c>
    </row>
    <row r="139" spans="1:6" ht="16" hidden="1">
      <c r="A139" s="1" t="s">
        <v>8</v>
      </c>
      <c r="B139" s="1" t="s">
        <v>266</v>
      </c>
      <c r="C139" s="2">
        <v>2014</v>
      </c>
      <c r="D139" s="12" t="s">
        <v>5</v>
      </c>
      <c r="E139" s="12" t="s">
        <v>30</v>
      </c>
      <c r="F139" s="2">
        <v>5.8780904300000003</v>
      </c>
    </row>
    <row r="140" spans="1:6" ht="16" hidden="1">
      <c r="A140" s="1" t="s">
        <v>9</v>
      </c>
      <c r="B140" s="1" t="s">
        <v>267</v>
      </c>
      <c r="C140" s="2">
        <v>2014</v>
      </c>
      <c r="D140" s="12" t="s">
        <v>5</v>
      </c>
      <c r="E140" s="12" t="s">
        <v>30</v>
      </c>
      <c r="F140" s="2">
        <v>5.9260262600000004</v>
      </c>
    </row>
    <row r="141" spans="1:6" ht="16" hidden="1">
      <c r="A141" s="1" t="s">
        <v>10</v>
      </c>
      <c r="B141" s="1" t="s">
        <v>268</v>
      </c>
      <c r="C141" s="2">
        <v>2014</v>
      </c>
      <c r="D141" s="12" t="s">
        <v>5</v>
      </c>
      <c r="E141" s="12" t="s">
        <v>30</v>
      </c>
      <c r="F141" s="2">
        <v>6.1486926300000002</v>
      </c>
    </row>
    <row r="142" spans="1:6" ht="16" hidden="1">
      <c r="A142" s="1" t="s">
        <v>11</v>
      </c>
      <c r="B142" s="1" t="s">
        <v>269</v>
      </c>
      <c r="C142" s="2">
        <v>2014</v>
      </c>
      <c r="D142" s="12" t="s">
        <v>5</v>
      </c>
      <c r="E142" s="12" t="s">
        <v>30</v>
      </c>
      <c r="F142" s="2">
        <v>9.0799098899999997</v>
      </c>
    </row>
    <row r="143" spans="1:6" ht="16">
      <c r="A143" s="1" t="s">
        <v>12</v>
      </c>
      <c r="B143" s="1" t="s">
        <v>270</v>
      </c>
      <c r="C143" s="2">
        <v>2014</v>
      </c>
      <c r="D143" s="12" t="s">
        <v>5</v>
      </c>
      <c r="E143" s="12" t="s">
        <v>30</v>
      </c>
      <c r="F143" s="2">
        <v>4.7892181200000001</v>
      </c>
    </row>
    <row r="144" spans="1:6" ht="16" hidden="1">
      <c r="A144" s="1" t="s">
        <v>13</v>
      </c>
      <c r="B144" s="1" t="s">
        <v>271</v>
      </c>
      <c r="C144" s="2">
        <v>2014</v>
      </c>
      <c r="D144" s="12" t="s">
        <v>5</v>
      </c>
      <c r="E144" s="12" t="s">
        <v>30</v>
      </c>
      <c r="F144" s="2">
        <v>5.9152750599999999</v>
      </c>
    </row>
    <row r="145" spans="1:6" ht="16" hidden="1">
      <c r="A145" s="1" t="s">
        <v>14</v>
      </c>
      <c r="B145" s="1" t="s">
        <v>272</v>
      </c>
      <c r="C145" s="2">
        <v>2014</v>
      </c>
      <c r="D145" s="12" t="s">
        <v>5</v>
      </c>
      <c r="E145" s="12" t="s">
        <v>30</v>
      </c>
      <c r="F145" s="2">
        <v>7.2038521099999997</v>
      </c>
    </row>
    <row r="146" spans="1:6" ht="16" hidden="1">
      <c r="A146" s="1" t="s">
        <v>15</v>
      </c>
      <c r="B146" s="1" t="s">
        <v>273</v>
      </c>
      <c r="C146" s="2">
        <v>2014</v>
      </c>
      <c r="D146" s="12" t="s">
        <v>5</v>
      </c>
      <c r="E146" s="12" t="s">
        <v>30</v>
      </c>
      <c r="F146" s="2">
        <v>2.2805562899999998</v>
      </c>
    </row>
    <row r="147" spans="1:6" ht="16" hidden="1">
      <c r="A147" s="1" t="s">
        <v>16</v>
      </c>
      <c r="B147" s="1" t="s">
        <v>274</v>
      </c>
      <c r="C147" s="2">
        <v>2014</v>
      </c>
      <c r="D147" s="12" t="s">
        <v>5</v>
      </c>
      <c r="E147" s="12" t="s">
        <v>30</v>
      </c>
      <c r="F147" s="2">
        <v>4.4067669800000004</v>
      </c>
    </row>
    <row r="148" spans="1:6" ht="16" hidden="1">
      <c r="A148" s="1" t="s">
        <v>17</v>
      </c>
      <c r="B148" s="1" t="s">
        <v>275</v>
      </c>
      <c r="C148" s="2">
        <v>2014</v>
      </c>
      <c r="D148" s="12" t="s">
        <v>5</v>
      </c>
      <c r="E148" s="12" t="s">
        <v>30</v>
      </c>
      <c r="F148" s="2">
        <v>6.4288067499999997</v>
      </c>
    </row>
    <row r="149" spans="1:6" ht="16" hidden="1">
      <c r="A149" s="1" t="s">
        <v>18</v>
      </c>
      <c r="B149" s="1" t="s">
        <v>276</v>
      </c>
      <c r="C149" s="2">
        <v>2014</v>
      </c>
      <c r="D149" s="12" t="s">
        <v>5</v>
      </c>
      <c r="E149" s="12" t="s">
        <v>30</v>
      </c>
      <c r="F149" s="2">
        <v>4.1235633800000002</v>
      </c>
    </row>
    <row r="150" spans="1:6" ht="16" hidden="1">
      <c r="A150" s="1" t="s">
        <v>19</v>
      </c>
      <c r="B150" s="1" t="s">
        <v>277</v>
      </c>
      <c r="C150" s="2">
        <v>2014</v>
      </c>
      <c r="D150" s="12" t="s">
        <v>5</v>
      </c>
      <c r="E150" s="12" t="s">
        <v>30</v>
      </c>
      <c r="F150" s="2">
        <v>4.1727873000000004</v>
      </c>
    </row>
    <row r="151" spans="1:6" ht="16" hidden="1">
      <c r="A151" s="1" t="s">
        <v>20</v>
      </c>
      <c r="B151" s="1" t="s">
        <v>278</v>
      </c>
      <c r="C151" s="2">
        <v>2014</v>
      </c>
      <c r="D151" s="12" t="s">
        <v>5</v>
      </c>
      <c r="E151" s="12" t="s">
        <v>30</v>
      </c>
      <c r="F151" s="2">
        <v>2.8342380199999999</v>
      </c>
    </row>
    <row r="152" spans="1:6" ht="16" hidden="1">
      <c r="A152" s="1" t="s">
        <v>21</v>
      </c>
      <c r="B152" s="1" t="s">
        <v>279</v>
      </c>
      <c r="C152" s="2">
        <v>2014</v>
      </c>
      <c r="D152" s="12" t="s">
        <v>5</v>
      </c>
      <c r="E152" s="12" t="s">
        <v>30</v>
      </c>
      <c r="F152" s="2">
        <v>6.8869879300000001</v>
      </c>
    </row>
    <row r="153" spans="1:6" ht="16" hidden="1">
      <c r="A153" s="1" t="s">
        <v>22</v>
      </c>
      <c r="B153" s="1" t="s">
        <v>280</v>
      </c>
      <c r="C153" s="2">
        <v>2014</v>
      </c>
      <c r="D153" s="12" t="s">
        <v>5</v>
      </c>
      <c r="E153" s="12" t="s">
        <v>30</v>
      </c>
      <c r="F153" s="2">
        <v>4.3062815299999997</v>
      </c>
    </row>
    <row r="154" spans="1:6" ht="16" hidden="1">
      <c r="A154" s="1" t="s">
        <v>23</v>
      </c>
      <c r="B154" s="1" t="s">
        <v>281</v>
      </c>
      <c r="C154" s="2">
        <v>2014</v>
      </c>
      <c r="D154" s="12" t="s">
        <v>5</v>
      </c>
      <c r="E154" s="12" t="s">
        <v>30</v>
      </c>
      <c r="F154" s="2">
        <v>3.30820683</v>
      </c>
    </row>
    <row r="155" spans="1:6" ht="16" hidden="1">
      <c r="A155" s="1" t="s">
        <v>24</v>
      </c>
      <c r="B155" s="1" t="s">
        <v>282</v>
      </c>
      <c r="C155" s="2">
        <v>2014</v>
      </c>
      <c r="D155" s="12" t="s">
        <v>5</v>
      </c>
      <c r="E155" s="12" t="s">
        <v>30</v>
      </c>
      <c r="F155" s="2">
        <v>4.4686363800000004</v>
      </c>
    </row>
    <row r="156" spans="1:6" ht="16" hidden="1">
      <c r="A156" s="1" t="s">
        <v>25</v>
      </c>
      <c r="B156" s="1" t="s">
        <v>283</v>
      </c>
      <c r="C156" s="2">
        <v>2014</v>
      </c>
      <c r="D156" s="12" t="s">
        <v>5</v>
      </c>
      <c r="E156" s="12" t="s">
        <v>30</v>
      </c>
      <c r="F156" s="2">
        <v>3.9529207099999999</v>
      </c>
    </row>
    <row r="157" spans="1:6" ht="16" hidden="1">
      <c r="A157" s="1" t="s">
        <v>26</v>
      </c>
      <c r="B157" s="1" t="s">
        <v>284</v>
      </c>
      <c r="C157" s="2">
        <v>2014</v>
      </c>
      <c r="D157" s="12" t="s">
        <v>5</v>
      </c>
      <c r="E157" s="12" t="s">
        <v>30</v>
      </c>
      <c r="F157" s="2">
        <v>7.9433999100000001</v>
      </c>
    </row>
    <row r="158" spans="1:6" ht="16" hidden="1">
      <c r="A158" s="1" t="s">
        <v>27</v>
      </c>
      <c r="B158" s="1" t="s">
        <v>285</v>
      </c>
      <c r="C158" s="2">
        <v>2014</v>
      </c>
      <c r="D158" s="12" t="s">
        <v>5</v>
      </c>
      <c r="E158" s="12" t="s">
        <v>30</v>
      </c>
      <c r="F158" s="2">
        <v>6.3280605599999999</v>
      </c>
    </row>
    <row r="159" spans="1:6" ht="16" hidden="1">
      <c r="A159" s="1" t="s">
        <v>28</v>
      </c>
      <c r="B159" s="1" t="s">
        <v>286</v>
      </c>
      <c r="C159" s="2">
        <v>2014</v>
      </c>
      <c r="D159" s="12" t="s">
        <v>5</v>
      </c>
      <c r="E159" s="12" t="s">
        <v>30</v>
      </c>
      <c r="F159" s="2">
        <v>4.8043326300000002</v>
      </c>
    </row>
    <row r="160" spans="1:6" ht="16" hidden="1">
      <c r="A160" s="1" t="s">
        <v>29</v>
      </c>
      <c r="B160" s="1" t="s">
        <v>287</v>
      </c>
      <c r="C160" s="2">
        <v>2014</v>
      </c>
      <c r="D160" s="12" t="s">
        <v>5</v>
      </c>
      <c r="E160" s="12" t="s">
        <v>30</v>
      </c>
      <c r="F160" s="2">
        <v>8.2870522500000003</v>
      </c>
    </row>
    <row r="161" spans="1:6" ht="16" hidden="1">
      <c r="A161" s="1" t="s">
        <v>30</v>
      </c>
      <c r="B161" s="1" t="s">
        <v>288</v>
      </c>
      <c r="C161" s="2">
        <v>2014</v>
      </c>
      <c r="D161" s="12" t="s">
        <v>5</v>
      </c>
      <c r="E161" s="12" t="s">
        <v>30</v>
      </c>
      <c r="F161" s="2">
        <v>6.85144398</v>
      </c>
    </row>
    <row r="162" spans="1:6" ht="16" hidden="1">
      <c r="A162" s="1" t="s">
        <v>31</v>
      </c>
      <c r="B162" s="1" t="s">
        <v>289</v>
      </c>
      <c r="C162" s="2">
        <v>2014</v>
      </c>
      <c r="D162" s="12" t="s">
        <v>5</v>
      </c>
      <c r="E162" s="12" t="s">
        <v>30</v>
      </c>
      <c r="F162" s="2">
        <v>5.0839854200000003</v>
      </c>
    </row>
    <row r="163" spans="1:6" ht="16" hidden="1">
      <c r="A163" s="1" t="s">
        <v>32</v>
      </c>
      <c r="B163" s="1" t="s">
        <v>290</v>
      </c>
      <c r="C163" s="2">
        <v>2014</v>
      </c>
      <c r="D163" s="12" t="s">
        <v>5</v>
      </c>
      <c r="E163" s="12" t="s">
        <v>30</v>
      </c>
      <c r="F163" s="2">
        <v>4.1608833000000001</v>
      </c>
    </row>
    <row r="164" spans="1:6" ht="16" hidden="1">
      <c r="A164" s="1" t="s">
        <v>33</v>
      </c>
      <c r="B164" s="1" t="s">
        <v>291</v>
      </c>
      <c r="C164" s="2">
        <v>2014</v>
      </c>
      <c r="D164" s="12" t="s">
        <v>5</v>
      </c>
      <c r="E164" s="12" t="s">
        <v>30</v>
      </c>
      <c r="F164" s="2">
        <v>3.9136873699999999</v>
      </c>
    </row>
    <row r="165" spans="1:6" ht="16" hidden="1">
      <c r="A165" s="1" t="s">
        <v>34</v>
      </c>
      <c r="B165" s="1" t="s">
        <v>292</v>
      </c>
      <c r="C165" s="2">
        <v>2014</v>
      </c>
      <c r="D165" s="12" t="s">
        <v>5</v>
      </c>
      <c r="E165" s="12" t="s">
        <v>30</v>
      </c>
      <c r="F165" s="2">
        <v>8.6156956999999998</v>
      </c>
    </row>
    <row r="166" spans="1:6" ht="16" hidden="1">
      <c r="A166" s="1" t="s">
        <v>35</v>
      </c>
      <c r="B166" s="1" t="s">
        <v>293</v>
      </c>
      <c r="C166" s="2">
        <v>2014</v>
      </c>
      <c r="D166" s="12" t="s">
        <v>5</v>
      </c>
      <c r="E166" s="12" t="s">
        <v>30</v>
      </c>
      <c r="F166" s="2">
        <v>4.4171339400000003</v>
      </c>
    </row>
    <row r="167" spans="1:6" ht="16" hidden="1">
      <c r="A167" s="3" t="s">
        <v>3</v>
      </c>
      <c r="B167" s="1" t="s">
        <v>261</v>
      </c>
      <c r="C167" s="2">
        <v>2015</v>
      </c>
      <c r="D167" s="12" t="s">
        <v>5</v>
      </c>
      <c r="E167" s="12" t="s">
        <v>30</v>
      </c>
      <c r="F167" s="2">
        <v>5.2946983799999998</v>
      </c>
    </row>
    <row r="168" spans="1:6" ht="16" hidden="1">
      <c r="A168" s="3" t="s">
        <v>4</v>
      </c>
      <c r="B168" s="1" t="s">
        <v>262</v>
      </c>
      <c r="C168" s="2">
        <v>2015</v>
      </c>
      <c r="D168" s="12" t="s">
        <v>5</v>
      </c>
      <c r="E168" s="12" t="s">
        <v>30</v>
      </c>
      <c r="F168" s="2">
        <v>9.3105325400000005</v>
      </c>
    </row>
    <row r="169" spans="1:6" ht="16" hidden="1">
      <c r="A169" s="1" t="s">
        <v>5</v>
      </c>
      <c r="B169" s="1" t="s">
        <v>263</v>
      </c>
      <c r="C169" s="2">
        <v>2015</v>
      </c>
      <c r="D169" s="12" t="s">
        <v>5</v>
      </c>
      <c r="E169" s="12" t="s">
        <v>30</v>
      </c>
      <c r="F169" s="2">
        <v>4.4672186600000003</v>
      </c>
    </row>
    <row r="170" spans="1:6" ht="16" hidden="1">
      <c r="A170" s="1" t="s">
        <v>6</v>
      </c>
      <c r="B170" s="1" t="s">
        <v>264</v>
      </c>
      <c r="C170" s="2">
        <v>2015</v>
      </c>
      <c r="D170" s="12" t="s">
        <v>5</v>
      </c>
      <c r="E170" s="12" t="s">
        <v>30</v>
      </c>
      <c r="F170" s="2">
        <v>7.9183603199999997</v>
      </c>
    </row>
    <row r="171" spans="1:6" ht="16" hidden="1">
      <c r="A171" s="1" t="s">
        <v>7</v>
      </c>
      <c r="B171" s="1" t="s">
        <v>265</v>
      </c>
      <c r="C171" s="2">
        <v>2015</v>
      </c>
      <c r="D171" s="12" t="s">
        <v>5</v>
      </c>
      <c r="E171" s="12" t="s">
        <v>30</v>
      </c>
      <c r="F171" s="2">
        <v>9.3801263499999994</v>
      </c>
    </row>
    <row r="172" spans="1:6" ht="16" hidden="1">
      <c r="A172" s="1" t="s">
        <v>8</v>
      </c>
      <c r="B172" s="1" t="s">
        <v>266</v>
      </c>
      <c r="C172" s="2">
        <v>2015</v>
      </c>
      <c r="D172" s="12" t="s">
        <v>5</v>
      </c>
      <c r="E172" s="12" t="s">
        <v>30</v>
      </c>
      <c r="F172" s="2">
        <v>6.0322153600000004</v>
      </c>
    </row>
    <row r="173" spans="1:6" ht="16" hidden="1">
      <c r="A173" s="1" t="s">
        <v>9</v>
      </c>
      <c r="B173" s="1" t="s">
        <v>267</v>
      </c>
      <c r="C173" s="2">
        <v>2015</v>
      </c>
      <c r="D173" s="12" t="s">
        <v>5</v>
      </c>
      <c r="E173" s="12" t="s">
        <v>30</v>
      </c>
      <c r="F173" s="2">
        <v>7.4823748500000002</v>
      </c>
    </row>
    <row r="174" spans="1:6" ht="16" hidden="1">
      <c r="A174" s="1" t="s">
        <v>10</v>
      </c>
      <c r="B174" s="1" t="s">
        <v>268</v>
      </c>
      <c r="C174" s="2">
        <v>2015</v>
      </c>
      <c r="D174" s="12" t="s">
        <v>5</v>
      </c>
      <c r="E174" s="12" t="s">
        <v>30</v>
      </c>
      <c r="F174" s="2">
        <v>5.9534810800000004</v>
      </c>
    </row>
    <row r="175" spans="1:6" ht="16" hidden="1">
      <c r="A175" s="1" t="s">
        <v>11</v>
      </c>
      <c r="B175" s="1" t="s">
        <v>269</v>
      </c>
      <c r="C175" s="2">
        <v>2015</v>
      </c>
      <c r="D175" s="12" t="s">
        <v>5</v>
      </c>
      <c r="E175" s="12" t="s">
        <v>30</v>
      </c>
      <c r="F175" s="2">
        <v>11.6411506</v>
      </c>
    </row>
    <row r="176" spans="1:6" ht="16">
      <c r="A176" s="1" t="s">
        <v>12</v>
      </c>
      <c r="B176" s="1" t="s">
        <v>270</v>
      </c>
      <c r="C176" s="2">
        <v>2015</v>
      </c>
      <c r="D176" s="12" t="s">
        <v>5</v>
      </c>
      <c r="E176" s="12" t="s">
        <v>30</v>
      </c>
      <c r="F176" s="2">
        <v>4.0734168799999999</v>
      </c>
    </row>
    <row r="177" spans="1:6" ht="16" hidden="1">
      <c r="A177" s="1" t="s">
        <v>13</v>
      </c>
      <c r="B177" s="1" t="s">
        <v>271</v>
      </c>
      <c r="C177" s="2">
        <v>2015</v>
      </c>
      <c r="D177" s="12" t="s">
        <v>5</v>
      </c>
      <c r="E177" s="12" t="s">
        <v>30</v>
      </c>
      <c r="F177" s="2">
        <v>6.5110927099999998</v>
      </c>
    </row>
    <row r="178" spans="1:6" ht="16" hidden="1">
      <c r="A178" s="1" t="s">
        <v>14</v>
      </c>
      <c r="B178" s="1" t="s">
        <v>272</v>
      </c>
      <c r="C178" s="2">
        <v>2015</v>
      </c>
      <c r="D178" s="12" t="s">
        <v>5</v>
      </c>
      <c r="E178" s="12" t="s">
        <v>30</v>
      </c>
      <c r="F178" s="2">
        <v>7.8575285099999999</v>
      </c>
    </row>
    <row r="179" spans="1:6" ht="16" hidden="1">
      <c r="A179" s="1" t="s">
        <v>15</v>
      </c>
      <c r="B179" s="1" t="s">
        <v>273</v>
      </c>
      <c r="C179" s="2">
        <v>2015</v>
      </c>
      <c r="D179" s="12" t="s">
        <v>5</v>
      </c>
      <c r="E179" s="12" t="s">
        <v>30</v>
      </c>
      <c r="F179" s="2">
        <v>2.0410491300000002</v>
      </c>
    </row>
    <row r="180" spans="1:6" ht="16" hidden="1">
      <c r="A180" s="1" t="s">
        <v>16</v>
      </c>
      <c r="B180" s="1" t="s">
        <v>274</v>
      </c>
      <c r="C180" s="2">
        <v>2015</v>
      </c>
      <c r="D180" s="12" t="s">
        <v>5</v>
      </c>
      <c r="E180" s="12" t="s">
        <v>30</v>
      </c>
      <c r="F180" s="2">
        <v>4.0351854400000002</v>
      </c>
    </row>
    <row r="181" spans="1:6" ht="16" hidden="1">
      <c r="A181" s="1" t="s">
        <v>17</v>
      </c>
      <c r="B181" s="1" t="s">
        <v>275</v>
      </c>
      <c r="C181" s="2">
        <v>2015</v>
      </c>
      <c r="D181" s="12" t="s">
        <v>5</v>
      </c>
      <c r="E181" s="12" t="s">
        <v>30</v>
      </c>
      <c r="F181" s="2">
        <v>6.6178477999999998</v>
      </c>
    </row>
    <row r="182" spans="1:6" ht="16" hidden="1">
      <c r="A182" s="1" t="s">
        <v>18</v>
      </c>
      <c r="B182" s="1" t="s">
        <v>276</v>
      </c>
      <c r="C182" s="2">
        <v>2015</v>
      </c>
      <c r="D182" s="12" t="s">
        <v>5</v>
      </c>
      <c r="E182" s="12" t="s">
        <v>30</v>
      </c>
      <c r="F182" s="2">
        <v>4.0538171900000002</v>
      </c>
    </row>
    <row r="183" spans="1:6" ht="16" hidden="1">
      <c r="A183" s="1" t="s">
        <v>19</v>
      </c>
      <c r="B183" s="1" t="s">
        <v>277</v>
      </c>
      <c r="C183" s="2">
        <v>2015</v>
      </c>
      <c r="D183" s="12" t="s">
        <v>5</v>
      </c>
      <c r="E183" s="12" t="s">
        <v>30</v>
      </c>
      <c r="F183" s="2">
        <v>3.6385307099999999</v>
      </c>
    </row>
    <row r="184" spans="1:6" ht="16" hidden="1">
      <c r="A184" s="1" t="s">
        <v>20</v>
      </c>
      <c r="B184" s="1" t="s">
        <v>278</v>
      </c>
      <c r="C184" s="2">
        <v>2015</v>
      </c>
      <c r="D184" s="12" t="s">
        <v>5</v>
      </c>
      <c r="E184" s="12" t="s">
        <v>30</v>
      </c>
      <c r="F184" s="2">
        <v>2.2791963800000001</v>
      </c>
    </row>
    <row r="185" spans="1:6" ht="16" hidden="1">
      <c r="A185" s="1" t="s">
        <v>21</v>
      </c>
      <c r="B185" s="1" t="s">
        <v>279</v>
      </c>
      <c r="C185" s="2">
        <v>2015</v>
      </c>
      <c r="D185" s="12" t="s">
        <v>5</v>
      </c>
      <c r="E185" s="12" t="s">
        <v>30</v>
      </c>
      <c r="F185" s="2">
        <v>6.27362018</v>
      </c>
    </row>
    <row r="186" spans="1:6" ht="16" hidden="1">
      <c r="A186" s="1" t="s">
        <v>22</v>
      </c>
      <c r="B186" s="1" t="s">
        <v>280</v>
      </c>
      <c r="C186" s="2">
        <v>2015</v>
      </c>
      <c r="D186" s="12" t="s">
        <v>5</v>
      </c>
      <c r="E186" s="12" t="s">
        <v>30</v>
      </c>
      <c r="F186" s="2">
        <v>4.8603139999999998</v>
      </c>
    </row>
    <row r="187" spans="1:6" ht="16" hidden="1">
      <c r="A187" s="1" t="s">
        <v>23</v>
      </c>
      <c r="B187" s="1" t="s">
        <v>281</v>
      </c>
      <c r="C187" s="2">
        <v>2015</v>
      </c>
      <c r="D187" s="12" t="s">
        <v>5</v>
      </c>
      <c r="E187" s="12" t="s">
        <v>30</v>
      </c>
      <c r="F187" s="2">
        <v>3.88134625</v>
      </c>
    </row>
    <row r="188" spans="1:6" ht="16" hidden="1">
      <c r="A188" s="1" t="s">
        <v>24</v>
      </c>
      <c r="B188" s="1" t="s">
        <v>282</v>
      </c>
      <c r="C188" s="2">
        <v>2015</v>
      </c>
      <c r="D188" s="12" t="s">
        <v>5</v>
      </c>
      <c r="E188" s="12" t="s">
        <v>30</v>
      </c>
      <c r="F188" s="2">
        <v>4.2712689299999997</v>
      </c>
    </row>
    <row r="189" spans="1:6" ht="16" hidden="1">
      <c r="A189" s="1" t="s">
        <v>25</v>
      </c>
      <c r="B189" s="1" t="s">
        <v>283</v>
      </c>
      <c r="C189" s="2">
        <v>2015</v>
      </c>
      <c r="D189" s="12" t="s">
        <v>5</v>
      </c>
      <c r="E189" s="12" t="s">
        <v>30</v>
      </c>
      <c r="F189" s="2">
        <v>5.31514972</v>
      </c>
    </row>
    <row r="190" spans="1:6" ht="16" hidden="1">
      <c r="A190" s="1" t="s">
        <v>26</v>
      </c>
      <c r="B190" s="1" t="s">
        <v>284</v>
      </c>
      <c r="C190" s="2">
        <v>2015</v>
      </c>
      <c r="D190" s="12" t="s">
        <v>5</v>
      </c>
      <c r="E190" s="12" t="s">
        <v>30</v>
      </c>
      <c r="F190" s="2">
        <v>9.1810924600000003</v>
      </c>
    </row>
    <row r="191" spans="1:6" ht="16" hidden="1">
      <c r="A191" s="1" t="s">
        <v>27</v>
      </c>
      <c r="B191" s="1" t="s">
        <v>285</v>
      </c>
      <c r="C191" s="2">
        <v>2015</v>
      </c>
      <c r="D191" s="12" t="s">
        <v>5</v>
      </c>
      <c r="E191" s="12" t="s">
        <v>30</v>
      </c>
      <c r="F191" s="2">
        <v>5.94582268</v>
      </c>
    </row>
    <row r="192" spans="1:6" ht="16" hidden="1">
      <c r="A192" s="1" t="s">
        <v>28</v>
      </c>
      <c r="B192" s="1" t="s">
        <v>286</v>
      </c>
      <c r="C192" s="2">
        <v>2015</v>
      </c>
      <c r="D192" s="12" t="s">
        <v>5</v>
      </c>
      <c r="E192" s="12" t="s">
        <v>30</v>
      </c>
      <c r="F192" s="2">
        <v>4.7085506600000002</v>
      </c>
    </row>
    <row r="193" spans="1:6" ht="16" hidden="1">
      <c r="A193" s="1" t="s">
        <v>29</v>
      </c>
      <c r="B193" s="1" t="s">
        <v>287</v>
      </c>
      <c r="C193" s="2">
        <v>2015</v>
      </c>
      <c r="D193" s="12" t="s">
        <v>5</v>
      </c>
      <c r="E193" s="12" t="s">
        <v>30</v>
      </c>
      <c r="F193" s="2">
        <v>8.6315852199999998</v>
      </c>
    </row>
    <row r="194" spans="1:6" ht="16" hidden="1">
      <c r="A194" s="1" t="s">
        <v>30</v>
      </c>
      <c r="B194" s="1" t="s">
        <v>288</v>
      </c>
      <c r="C194" s="2">
        <v>2015</v>
      </c>
      <c r="D194" s="12" t="s">
        <v>5</v>
      </c>
      <c r="E194" s="12" t="s">
        <v>30</v>
      </c>
      <c r="F194" s="2">
        <v>7.0066427100000004</v>
      </c>
    </row>
    <row r="195" spans="1:6" ht="16" hidden="1">
      <c r="A195" s="1" t="s">
        <v>31</v>
      </c>
      <c r="B195" s="1" t="s">
        <v>289</v>
      </c>
      <c r="C195" s="2">
        <v>2015</v>
      </c>
      <c r="D195" s="12" t="s">
        <v>5</v>
      </c>
      <c r="E195" s="12" t="s">
        <v>30</v>
      </c>
      <c r="F195" s="2">
        <v>4.2635759799999997</v>
      </c>
    </row>
    <row r="196" spans="1:6" ht="16" hidden="1">
      <c r="A196" s="1" t="s">
        <v>32</v>
      </c>
      <c r="B196" s="1" t="s">
        <v>290</v>
      </c>
      <c r="C196" s="2">
        <v>2015</v>
      </c>
      <c r="D196" s="12" t="s">
        <v>5</v>
      </c>
      <c r="E196" s="12" t="s">
        <v>30</v>
      </c>
      <c r="F196" s="2">
        <v>4.0148425599999999</v>
      </c>
    </row>
    <row r="197" spans="1:6" ht="16" hidden="1">
      <c r="A197" s="1" t="s">
        <v>33</v>
      </c>
      <c r="B197" s="1" t="s">
        <v>291</v>
      </c>
      <c r="C197" s="2">
        <v>2015</v>
      </c>
      <c r="D197" s="12" t="s">
        <v>5</v>
      </c>
      <c r="E197" s="12" t="s">
        <v>30</v>
      </c>
      <c r="F197" s="2">
        <v>3.05778931</v>
      </c>
    </row>
    <row r="198" spans="1:6" ht="16" hidden="1">
      <c r="A198" s="1" t="s">
        <v>34</v>
      </c>
      <c r="B198" s="1" t="s">
        <v>292</v>
      </c>
      <c r="C198" s="2">
        <v>2015</v>
      </c>
      <c r="D198" s="12" t="s">
        <v>5</v>
      </c>
      <c r="E198" s="12" t="s">
        <v>30</v>
      </c>
      <c r="F198" s="2">
        <v>8.9252076999999996</v>
      </c>
    </row>
    <row r="199" spans="1:6" ht="16" hidden="1">
      <c r="A199" s="1" t="s">
        <v>35</v>
      </c>
      <c r="B199" s="1" t="s">
        <v>293</v>
      </c>
      <c r="C199" s="2">
        <v>2015</v>
      </c>
      <c r="D199" s="12" t="s">
        <v>5</v>
      </c>
      <c r="E199" s="12" t="s">
        <v>30</v>
      </c>
      <c r="F199" s="2">
        <v>6.4306634000000003</v>
      </c>
    </row>
    <row r="200" spans="1:6" ht="16" hidden="1">
      <c r="A200" s="3" t="s">
        <v>3</v>
      </c>
      <c r="B200" s="1" t="s">
        <v>261</v>
      </c>
      <c r="C200" s="2">
        <v>2016</v>
      </c>
      <c r="D200" s="12" t="s">
        <v>5</v>
      </c>
      <c r="E200" s="12" t="s">
        <v>30</v>
      </c>
      <c r="F200" s="2">
        <v>5.19088248</v>
      </c>
    </row>
    <row r="201" spans="1:6" ht="16" hidden="1">
      <c r="A201" s="3" t="s">
        <v>4</v>
      </c>
      <c r="B201" s="1" t="s">
        <v>262</v>
      </c>
      <c r="C201" s="2">
        <v>2016</v>
      </c>
      <c r="D201" s="12" t="s">
        <v>5</v>
      </c>
      <c r="E201" s="12" t="s">
        <v>30</v>
      </c>
      <c r="F201" s="2">
        <v>9.2229073400000008</v>
      </c>
    </row>
    <row r="202" spans="1:6" ht="16" hidden="1">
      <c r="A202" s="1" t="s">
        <v>5</v>
      </c>
      <c r="B202" s="1" t="s">
        <v>263</v>
      </c>
      <c r="C202" s="2">
        <v>2016</v>
      </c>
      <c r="D202" s="12" t="s">
        <v>5</v>
      </c>
      <c r="E202" s="12" t="s">
        <v>30</v>
      </c>
      <c r="F202" s="2">
        <v>4.9951003900000002</v>
      </c>
    </row>
    <row r="203" spans="1:6" ht="16" hidden="1">
      <c r="A203" s="1" t="s">
        <v>6</v>
      </c>
      <c r="B203" s="1" t="s">
        <v>264</v>
      </c>
      <c r="C203" s="2">
        <v>2016</v>
      </c>
      <c r="D203" s="12" t="s">
        <v>5</v>
      </c>
      <c r="E203" s="12" t="s">
        <v>30</v>
      </c>
      <c r="F203" s="2">
        <v>7.4627372000000003</v>
      </c>
    </row>
    <row r="204" spans="1:6" ht="16" hidden="1">
      <c r="A204" s="1" t="s">
        <v>7</v>
      </c>
      <c r="B204" s="1" t="s">
        <v>265</v>
      </c>
      <c r="C204" s="2">
        <v>2016</v>
      </c>
      <c r="D204" s="12" t="s">
        <v>5</v>
      </c>
      <c r="E204" s="12" t="s">
        <v>30</v>
      </c>
      <c r="F204" s="2">
        <v>9.3204033299999995</v>
      </c>
    </row>
    <row r="205" spans="1:6" ht="16" hidden="1">
      <c r="A205" s="1" t="s">
        <v>8</v>
      </c>
      <c r="B205" s="1" t="s">
        <v>266</v>
      </c>
      <c r="C205" s="2">
        <v>2016</v>
      </c>
      <c r="D205" s="12" t="s">
        <v>5</v>
      </c>
      <c r="E205" s="12" t="s">
        <v>30</v>
      </c>
      <c r="F205" s="2">
        <v>5.6193399900000003</v>
      </c>
    </row>
    <row r="206" spans="1:6" ht="16" hidden="1">
      <c r="A206" s="1" t="s">
        <v>9</v>
      </c>
      <c r="B206" s="1" t="s">
        <v>267</v>
      </c>
      <c r="C206" s="2">
        <v>2016</v>
      </c>
      <c r="D206" s="12" t="s">
        <v>5</v>
      </c>
      <c r="E206" s="12" t="s">
        <v>30</v>
      </c>
      <c r="F206" s="2">
        <v>8.9837109000000002</v>
      </c>
    </row>
    <row r="207" spans="1:6" ht="16" hidden="1">
      <c r="A207" s="1" t="s">
        <v>10</v>
      </c>
      <c r="B207" s="1" t="s">
        <v>268</v>
      </c>
      <c r="C207" s="2">
        <v>2016</v>
      </c>
      <c r="D207" s="12" t="s">
        <v>5</v>
      </c>
      <c r="E207" s="12" t="s">
        <v>30</v>
      </c>
      <c r="F207" s="2">
        <v>5.0426923199999996</v>
      </c>
    </row>
    <row r="208" spans="1:6" ht="16" hidden="1">
      <c r="A208" s="1" t="s">
        <v>11</v>
      </c>
      <c r="B208" s="1" t="s">
        <v>269</v>
      </c>
      <c r="C208" s="2">
        <v>2016</v>
      </c>
      <c r="D208" s="12" t="s">
        <v>5</v>
      </c>
      <c r="E208" s="12" t="s">
        <v>30</v>
      </c>
      <c r="F208" s="2">
        <v>12.0019203</v>
      </c>
    </row>
    <row r="209" spans="1:6" ht="16">
      <c r="A209" s="1" t="s">
        <v>12</v>
      </c>
      <c r="B209" s="1" t="s">
        <v>270</v>
      </c>
      <c r="C209" s="2">
        <v>2016</v>
      </c>
      <c r="D209" s="12" t="s">
        <v>5</v>
      </c>
      <c r="E209" s="12" t="s">
        <v>30</v>
      </c>
      <c r="F209" s="2">
        <v>4.1639100600000001</v>
      </c>
    </row>
    <row r="210" spans="1:6" ht="16" hidden="1">
      <c r="A210" s="1" t="s">
        <v>13</v>
      </c>
      <c r="B210" s="1" t="s">
        <v>271</v>
      </c>
      <c r="C210" s="2">
        <v>2016</v>
      </c>
      <c r="D210" s="12" t="s">
        <v>5</v>
      </c>
      <c r="E210" s="12" t="s">
        <v>30</v>
      </c>
      <c r="F210" s="2">
        <v>6.3264340099999998</v>
      </c>
    </row>
    <row r="211" spans="1:6" ht="16" hidden="1">
      <c r="A211" s="1" t="s">
        <v>14</v>
      </c>
      <c r="B211" s="1" t="s">
        <v>272</v>
      </c>
      <c r="C211" s="2">
        <v>2016</v>
      </c>
      <c r="D211" s="12" t="s">
        <v>5</v>
      </c>
      <c r="E211" s="12" t="s">
        <v>30</v>
      </c>
      <c r="F211" s="2">
        <v>7.6532054199999999</v>
      </c>
    </row>
    <row r="212" spans="1:6" ht="16" hidden="1">
      <c r="A212" s="1" t="s">
        <v>15</v>
      </c>
      <c r="B212" s="1" t="s">
        <v>273</v>
      </c>
      <c r="C212" s="2">
        <v>2016</v>
      </c>
      <c r="D212" s="12" t="s">
        <v>5</v>
      </c>
      <c r="E212" s="12" t="s">
        <v>30</v>
      </c>
      <c r="F212" s="2">
        <v>2.3072789600000001</v>
      </c>
    </row>
    <row r="213" spans="1:6" ht="16" hidden="1">
      <c r="A213" s="1" t="s">
        <v>16</v>
      </c>
      <c r="B213" s="1" t="s">
        <v>274</v>
      </c>
      <c r="C213" s="2">
        <v>2016</v>
      </c>
      <c r="D213" s="12" t="s">
        <v>5</v>
      </c>
      <c r="E213" s="12" t="s">
        <v>30</v>
      </c>
      <c r="F213" s="2">
        <v>3.8451644200000001</v>
      </c>
    </row>
    <row r="214" spans="1:6" ht="16" hidden="1">
      <c r="A214" s="1" t="s">
        <v>17</v>
      </c>
      <c r="B214" s="1" t="s">
        <v>275</v>
      </c>
      <c r="C214" s="2">
        <v>2016</v>
      </c>
      <c r="D214" s="12" t="s">
        <v>5</v>
      </c>
      <c r="E214" s="12" t="s">
        <v>30</v>
      </c>
      <c r="F214" s="2">
        <v>7.41066702</v>
      </c>
    </row>
    <row r="215" spans="1:6" ht="16" hidden="1">
      <c r="A215" s="1" t="s">
        <v>18</v>
      </c>
      <c r="B215" s="1" t="s">
        <v>276</v>
      </c>
      <c r="C215" s="2">
        <v>2016</v>
      </c>
      <c r="D215" s="12" t="s">
        <v>5</v>
      </c>
      <c r="E215" s="12" t="s">
        <v>30</v>
      </c>
      <c r="F215" s="2">
        <v>3.4757024699999999</v>
      </c>
    </row>
    <row r="216" spans="1:6" ht="16" hidden="1">
      <c r="A216" s="1" t="s">
        <v>19</v>
      </c>
      <c r="B216" s="1" t="s">
        <v>277</v>
      </c>
      <c r="C216" s="2">
        <v>2016</v>
      </c>
      <c r="D216" s="12" t="s">
        <v>5</v>
      </c>
      <c r="E216" s="12" t="s">
        <v>30</v>
      </c>
      <c r="F216" s="2">
        <v>3.8848803200000002</v>
      </c>
    </row>
    <row r="217" spans="1:6" ht="16" hidden="1">
      <c r="A217" s="1" t="s">
        <v>20</v>
      </c>
      <c r="B217" s="1" t="s">
        <v>278</v>
      </c>
      <c r="C217" s="2">
        <v>2016</v>
      </c>
      <c r="D217" s="12" t="s">
        <v>5</v>
      </c>
      <c r="E217" s="12" t="s">
        <v>30</v>
      </c>
      <c r="F217" s="2">
        <v>4.4507721599999996</v>
      </c>
    </row>
    <row r="218" spans="1:6" ht="16" hidden="1">
      <c r="A218" s="1" t="s">
        <v>21</v>
      </c>
      <c r="B218" s="1" t="s">
        <v>279</v>
      </c>
      <c r="C218" s="2">
        <v>2016</v>
      </c>
      <c r="D218" s="12" t="s">
        <v>5</v>
      </c>
      <c r="E218" s="12" t="s">
        <v>30</v>
      </c>
      <c r="F218" s="2">
        <v>6.5040543299999998</v>
      </c>
    </row>
    <row r="219" spans="1:6" ht="16" hidden="1">
      <c r="A219" s="1" t="s">
        <v>22</v>
      </c>
      <c r="B219" s="1" t="s">
        <v>280</v>
      </c>
      <c r="C219" s="2">
        <v>2016</v>
      </c>
      <c r="D219" s="12" t="s">
        <v>5</v>
      </c>
      <c r="E219" s="12" t="s">
        <v>30</v>
      </c>
      <c r="F219" s="2">
        <v>5.5154666299999997</v>
      </c>
    </row>
    <row r="220" spans="1:6" ht="16" hidden="1">
      <c r="A220" s="1" t="s">
        <v>23</v>
      </c>
      <c r="B220" s="1" t="s">
        <v>281</v>
      </c>
      <c r="C220" s="2">
        <v>2016</v>
      </c>
      <c r="D220" s="12" t="s">
        <v>5</v>
      </c>
      <c r="E220" s="12" t="s">
        <v>30</v>
      </c>
      <c r="F220" s="2">
        <v>2.8172536500000001</v>
      </c>
    </row>
    <row r="221" spans="1:6" ht="16" hidden="1">
      <c r="A221" s="1" t="s">
        <v>24</v>
      </c>
      <c r="B221" s="1" t="s">
        <v>282</v>
      </c>
      <c r="C221" s="2">
        <v>2016</v>
      </c>
      <c r="D221" s="12" t="s">
        <v>5</v>
      </c>
      <c r="E221" s="12" t="s">
        <v>30</v>
      </c>
      <c r="F221" s="2">
        <v>3.5613253899999999</v>
      </c>
    </row>
    <row r="222" spans="1:6" ht="16" hidden="1">
      <c r="A222" s="1" t="s">
        <v>25</v>
      </c>
      <c r="B222" s="1" t="s">
        <v>283</v>
      </c>
      <c r="C222" s="2">
        <v>2016</v>
      </c>
      <c r="D222" s="12" t="s">
        <v>5</v>
      </c>
      <c r="E222" s="12" t="s">
        <v>30</v>
      </c>
      <c r="F222" s="2">
        <v>4.8255903900000003</v>
      </c>
    </row>
    <row r="223" spans="1:6" ht="16" hidden="1">
      <c r="A223" s="1" t="s">
        <v>26</v>
      </c>
      <c r="B223" s="1" t="s">
        <v>284</v>
      </c>
      <c r="C223" s="2">
        <v>2016</v>
      </c>
      <c r="D223" s="12" t="s">
        <v>5</v>
      </c>
      <c r="E223" s="12" t="s">
        <v>30</v>
      </c>
      <c r="F223" s="2">
        <v>7.9876287599999998</v>
      </c>
    </row>
    <row r="224" spans="1:6" ht="16" hidden="1">
      <c r="A224" s="1" t="s">
        <v>27</v>
      </c>
      <c r="B224" s="1" t="s">
        <v>285</v>
      </c>
      <c r="C224" s="2">
        <v>2016</v>
      </c>
      <c r="D224" s="12" t="s">
        <v>5</v>
      </c>
      <c r="E224" s="12" t="s">
        <v>30</v>
      </c>
      <c r="F224" s="2">
        <v>6.4354760799999999</v>
      </c>
    </row>
    <row r="225" spans="1:6" ht="16" hidden="1">
      <c r="A225" s="1" t="s">
        <v>28</v>
      </c>
      <c r="B225" s="1" t="s">
        <v>286</v>
      </c>
      <c r="C225" s="2">
        <v>2016</v>
      </c>
      <c r="D225" s="12" t="s">
        <v>5</v>
      </c>
      <c r="E225" s="12" t="s">
        <v>30</v>
      </c>
      <c r="F225" s="2">
        <v>5.4109306699999999</v>
      </c>
    </row>
    <row r="226" spans="1:6" ht="16" hidden="1">
      <c r="A226" s="1" t="s">
        <v>29</v>
      </c>
      <c r="B226" s="1" t="s">
        <v>287</v>
      </c>
      <c r="C226" s="2">
        <v>2016</v>
      </c>
      <c r="D226" s="12" t="s">
        <v>5</v>
      </c>
      <c r="E226" s="12" t="s">
        <v>30</v>
      </c>
      <c r="F226" s="2">
        <v>7.4589433100000004</v>
      </c>
    </row>
    <row r="227" spans="1:6" ht="16" hidden="1">
      <c r="A227" s="1" t="s">
        <v>30</v>
      </c>
      <c r="B227" s="1" t="s">
        <v>288</v>
      </c>
      <c r="C227" s="2">
        <v>2016</v>
      </c>
      <c r="D227" s="12" t="s">
        <v>5</v>
      </c>
      <c r="E227" s="12" t="s">
        <v>30</v>
      </c>
      <c r="F227" s="2">
        <v>6.3075487499999996</v>
      </c>
    </row>
    <row r="228" spans="1:6" ht="16" hidden="1">
      <c r="A228" s="1" t="s">
        <v>31</v>
      </c>
      <c r="B228" s="1" t="s">
        <v>289</v>
      </c>
      <c r="C228" s="2">
        <v>2016</v>
      </c>
      <c r="D228" s="12" t="s">
        <v>5</v>
      </c>
      <c r="E228" s="12" t="s">
        <v>30</v>
      </c>
      <c r="F228" s="2">
        <v>4.5079475999999996</v>
      </c>
    </row>
    <row r="229" spans="1:6" ht="16" hidden="1">
      <c r="A229" s="1" t="s">
        <v>32</v>
      </c>
      <c r="B229" s="1" t="s">
        <v>290</v>
      </c>
      <c r="C229" s="2">
        <v>2016</v>
      </c>
      <c r="D229" s="12" t="s">
        <v>5</v>
      </c>
      <c r="E229" s="12" t="s">
        <v>30</v>
      </c>
      <c r="F229" s="2">
        <v>3.9561325799999998</v>
      </c>
    </row>
    <row r="230" spans="1:6" ht="16" hidden="1">
      <c r="A230" s="1" t="s">
        <v>33</v>
      </c>
      <c r="B230" s="1" t="s">
        <v>291</v>
      </c>
      <c r="C230" s="2">
        <v>2016</v>
      </c>
      <c r="D230" s="12" t="s">
        <v>5</v>
      </c>
      <c r="E230" s="12" t="s">
        <v>30</v>
      </c>
      <c r="F230" s="2">
        <v>2.4889982100000001</v>
      </c>
    </row>
    <row r="231" spans="1:6" ht="16" hidden="1">
      <c r="A231" s="1" t="s">
        <v>34</v>
      </c>
      <c r="B231" s="1" t="s">
        <v>292</v>
      </c>
      <c r="C231" s="2">
        <v>2016</v>
      </c>
      <c r="D231" s="12" t="s">
        <v>5</v>
      </c>
      <c r="E231" s="12" t="s">
        <v>30</v>
      </c>
      <c r="F231" s="2">
        <v>10.390174200000001</v>
      </c>
    </row>
    <row r="232" spans="1:6" ht="16" hidden="1">
      <c r="A232" s="1" t="s">
        <v>35</v>
      </c>
      <c r="B232" s="1" t="s">
        <v>293</v>
      </c>
      <c r="C232" s="2">
        <v>2016</v>
      </c>
      <c r="D232" s="12" t="s">
        <v>5</v>
      </c>
      <c r="E232" s="12" t="s">
        <v>30</v>
      </c>
      <c r="F232" s="2">
        <v>4.7010066999999998</v>
      </c>
    </row>
    <row r="233" spans="1:6" ht="16" hidden="1">
      <c r="A233" s="3" t="s">
        <v>3</v>
      </c>
      <c r="B233" s="1" t="s">
        <v>261</v>
      </c>
      <c r="C233" s="2">
        <v>2017</v>
      </c>
      <c r="D233" s="12" t="s">
        <v>5</v>
      </c>
      <c r="E233" s="12" t="s">
        <v>30</v>
      </c>
      <c r="F233" s="2">
        <v>5.2877365899999997</v>
      </c>
    </row>
    <row r="234" spans="1:6" ht="16" hidden="1">
      <c r="A234" s="3" t="s">
        <v>4</v>
      </c>
      <c r="B234" s="1" t="s">
        <v>262</v>
      </c>
      <c r="C234" s="2">
        <v>2017</v>
      </c>
      <c r="D234" s="12" t="s">
        <v>5</v>
      </c>
      <c r="E234" s="12" t="s">
        <v>30</v>
      </c>
      <c r="F234" s="2">
        <v>10.176030799999999</v>
      </c>
    </row>
    <row r="235" spans="1:6" ht="16" hidden="1">
      <c r="A235" s="1" t="s">
        <v>5</v>
      </c>
      <c r="B235" s="1" t="s">
        <v>263</v>
      </c>
      <c r="C235" s="2">
        <v>2017</v>
      </c>
      <c r="D235" s="12" t="s">
        <v>5</v>
      </c>
      <c r="E235" s="12" t="s">
        <v>30</v>
      </c>
      <c r="F235" s="2">
        <v>4.79370881</v>
      </c>
    </row>
    <row r="236" spans="1:6" ht="16" hidden="1">
      <c r="A236" s="1" t="s">
        <v>6</v>
      </c>
      <c r="B236" s="1" t="s">
        <v>264</v>
      </c>
      <c r="C236" s="2">
        <v>2017</v>
      </c>
      <c r="D236" s="12" t="s">
        <v>5</v>
      </c>
      <c r="E236" s="12" t="s">
        <v>30</v>
      </c>
      <c r="F236" s="2">
        <v>6.2311904199999999</v>
      </c>
    </row>
    <row r="237" spans="1:6" ht="16" hidden="1">
      <c r="A237" s="1" t="s">
        <v>7</v>
      </c>
      <c r="B237" s="1" t="s">
        <v>265</v>
      </c>
      <c r="C237" s="2">
        <v>2017</v>
      </c>
      <c r="D237" s="12" t="s">
        <v>5</v>
      </c>
      <c r="E237" s="12" t="s">
        <v>30</v>
      </c>
      <c r="F237" s="2">
        <v>7.7857201500000004</v>
      </c>
    </row>
    <row r="238" spans="1:6" ht="16" hidden="1">
      <c r="A238" s="1" t="s">
        <v>8</v>
      </c>
      <c r="B238" s="1" t="s">
        <v>266</v>
      </c>
      <c r="C238" s="2">
        <v>2017</v>
      </c>
      <c r="D238" s="12" t="s">
        <v>5</v>
      </c>
      <c r="E238" s="12" t="s">
        <v>30</v>
      </c>
      <c r="F238" s="2">
        <v>6.5093793399999997</v>
      </c>
    </row>
    <row r="239" spans="1:6" ht="16" hidden="1">
      <c r="A239" s="1" t="s">
        <v>9</v>
      </c>
      <c r="B239" s="1" t="s">
        <v>267</v>
      </c>
      <c r="C239" s="2">
        <v>2017</v>
      </c>
      <c r="D239" s="12" t="s">
        <v>5</v>
      </c>
      <c r="E239" s="12" t="s">
        <v>30</v>
      </c>
      <c r="F239" s="2">
        <v>6.15299832</v>
      </c>
    </row>
    <row r="240" spans="1:6" ht="16" hidden="1">
      <c r="A240" s="1" t="s">
        <v>10</v>
      </c>
      <c r="B240" s="1" t="s">
        <v>268</v>
      </c>
      <c r="C240" s="2">
        <v>2017</v>
      </c>
      <c r="D240" s="12" t="s">
        <v>5</v>
      </c>
      <c r="E240" s="12" t="s">
        <v>30</v>
      </c>
      <c r="F240" s="2">
        <v>4.7815873099999999</v>
      </c>
    </row>
    <row r="241" spans="1:6" ht="16" hidden="1">
      <c r="A241" s="1" t="s">
        <v>11</v>
      </c>
      <c r="B241" s="1" t="s">
        <v>269</v>
      </c>
      <c r="C241" s="2">
        <v>2017</v>
      </c>
      <c r="D241" s="12" t="s">
        <v>5</v>
      </c>
      <c r="E241" s="12" t="s">
        <v>30</v>
      </c>
      <c r="F241" s="2">
        <v>10.977400599999999</v>
      </c>
    </row>
    <row r="242" spans="1:6" ht="16">
      <c r="A242" s="1" t="s">
        <v>12</v>
      </c>
      <c r="B242" s="1" t="s">
        <v>270</v>
      </c>
      <c r="C242" s="2">
        <v>2017</v>
      </c>
      <c r="D242" s="12" t="s">
        <v>5</v>
      </c>
      <c r="E242" s="12" t="s">
        <v>30</v>
      </c>
      <c r="F242" s="2">
        <v>3.33735363</v>
      </c>
    </row>
    <row r="243" spans="1:6" ht="16" hidden="1">
      <c r="A243" s="1" t="s">
        <v>13</v>
      </c>
      <c r="B243" s="1" t="s">
        <v>271</v>
      </c>
      <c r="C243" s="2">
        <v>2017</v>
      </c>
      <c r="D243" s="12" t="s">
        <v>5</v>
      </c>
      <c r="E243" s="12" t="s">
        <v>30</v>
      </c>
      <c r="F243" s="2">
        <v>6.8150815600000003</v>
      </c>
    </row>
    <row r="244" spans="1:6" ht="16" hidden="1">
      <c r="A244" s="1" t="s">
        <v>14</v>
      </c>
      <c r="B244" s="1" t="s">
        <v>272</v>
      </c>
      <c r="C244" s="2">
        <v>2017</v>
      </c>
      <c r="D244" s="12" t="s">
        <v>5</v>
      </c>
      <c r="E244" s="12" t="s">
        <v>30</v>
      </c>
      <c r="F244" s="2">
        <v>8.15374059</v>
      </c>
    </row>
    <row r="245" spans="1:6" ht="16" hidden="1">
      <c r="A245" s="1" t="s">
        <v>15</v>
      </c>
      <c r="B245" s="1" t="s">
        <v>273</v>
      </c>
      <c r="C245" s="2">
        <v>2017</v>
      </c>
      <c r="D245" s="12" t="s">
        <v>5</v>
      </c>
      <c r="E245" s="12" t="s">
        <v>30</v>
      </c>
      <c r="F245" s="2">
        <v>2.0197878299999998</v>
      </c>
    </row>
    <row r="246" spans="1:6" ht="16" hidden="1">
      <c r="A246" s="1" t="s">
        <v>16</v>
      </c>
      <c r="B246" s="1" t="s">
        <v>274</v>
      </c>
      <c r="C246" s="2">
        <v>2017</v>
      </c>
      <c r="D246" s="12" t="s">
        <v>5</v>
      </c>
      <c r="E246" s="12" t="s">
        <v>30</v>
      </c>
      <c r="F246" s="2">
        <v>3.8965676299999998</v>
      </c>
    </row>
    <row r="247" spans="1:6" ht="16" hidden="1">
      <c r="A247" s="1" t="s">
        <v>17</v>
      </c>
      <c r="B247" s="1" t="s">
        <v>275</v>
      </c>
      <c r="C247" s="2">
        <v>2017</v>
      </c>
      <c r="D247" s="12" t="s">
        <v>5</v>
      </c>
      <c r="E247" s="12" t="s">
        <v>30</v>
      </c>
      <c r="F247" s="2">
        <v>8.0744419399999998</v>
      </c>
    </row>
    <row r="248" spans="1:6" ht="16" hidden="1">
      <c r="A248" s="1" t="s">
        <v>18</v>
      </c>
      <c r="B248" s="1" t="s">
        <v>276</v>
      </c>
      <c r="C248" s="2">
        <v>2017</v>
      </c>
      <c r="D248" s="12" t="s">
        <v>5</v>
      </c>
      <c r="E248" s="12" t="s">
        <v>30</v>
      </c>
      <c r="F248" s="2">
        <v>3.3805659700000001</v>
      </c>
    </row>
    <row r="249" spans="1:6" ht="16" hidden="1">
      <c r="A249" s="1" t="s">
        <v>19</v>
      </c>
      <c r="B249" s="1" t="s">
        <v>277</v>
      </c>
      <c r="C249" s="2">
        <v>2017</v>
      </c>
      <c r="D249" s="12" t="s">
        <v>5</v>
      </c>
      <c r="E249" s="12" t="s">
        <v>30</v>
      </c>
      <c r="F249" s="2">
        <v>4.3626986700000003</v>
      </c>
    </row>
    <row r="250" spans="1:6" ht="16" hidden="1">
      <c r="A250" s="1" t="s">
        <v>20</v>
      </c>
      <c r="B250" s="1" t="s">
        <v>278</v>
      </c>
      <c r="C250" s="2">
        <v>2017</v>
      </c>
      <c r="D250" s="12" t="s">
        <v>5</v>
      </c>
      <c r="E250" s="12" t="s">
        <v>30</v>
      </c>
      <c r="F250" s="2">
        <v>3.5895823199999999</v>
      </c>
    </row>
    <row r="251" spans="1:6" ht="16" hidden="1">
      <c r="A251" s="1" t="s">
        <v>21</v>
      </c>
      <c r="B251" s="1" t="s">
        <v>279</v>
      </c>
      <c r="C251" s="2">
        <v>2017</v>
      </c>
      <c r="D251" s="12" t="s">
        <v>5</v>
      </c>
      <c r="E251" s="12" t="s">
        <v>30</v>
      </c>
      <c r="F251" s="2">
        <v>5.83602709</v>
      </c>
    </row>
    <row r="252" spans="1:6" ht="16" hidden="1">
      <c r="A252" s="1" t="s">
        <v>22</v>
      </c>
      <c r="B252" s="1" t="s">
        <v>280</v>
      </c>
      <c r="C252" s="2">
        <v>2017</v>
      </c>
      <c r="D252" s="12" t="s">
        <v>5</v>
      </c>
      <c r="E252" s="12" t="s">
        <v>30</v>
      </c>
      <c r="F252" s="2">
        <v>5.0230259200000003</v>
      </c>
    </row>
    <row r="253" spans="1:6" ht="16" hidden="1">
      <c r="A253" s="1" t="s">
        <v>23</v>
      </c>
      <c r="B253" s="1" t="s">
        <v>281</v>
      </c>
      <c r="C253" s="2">
        <v>2017</v>
      </c>
      <c r="D253" s="12" t="s">
        <v>5</v>
      </c>
      <c r="E253" s="12" t="s">
        <v>30</v>
      </c>
      <c r="F253" s="2">
        <v>3.16772126</v>
      </c>
    </row>
    <row r="254" spans="1:6" ht="16" hidden="1">
      <c r="A254" s="1" t="s">
        <v>24</v>
      </c>
      <c r="B254" s="1" t="s">
        <v>282</v>
      </c>
      <c r="C254" s="2">
        <v>2017</v>
      </c>
      <c r="D254" s="12" t="s">
        <v>5</v>
      </c>
      <c r="E254" s="12" t="s">
        <v>30</v>
      </c>
      <c r="F254" s="2">
        <v>4.7088973699999999</v>
      </c>
    </row>
    <row r="255" spans="1:6" ht="16" hidden="1">
      <c r="A255" s="1" t="s">
        <v>25</v>
      </c>
      <c r="B255" s="1" t="s">
        <v>283</v>
      </c>
      <c r="C255" s="2">
        <v>2017</v>
      </c>
      <c r="D255" s="12" t="s">
        <v>5</v>
      </c>
      <c r="E255" s="12" t="s">
        <v>30</v>
      </c>
      <c r="F255" s="2">
        <v>6.3538677699999999</v>
      </c>
    </row>
    <row r="256" spans="1:6" ht="16" hidden="1">
      <c r="A256" s="1" t="s">
        <v>26</v>
      </c>
      <c r="B256" s="1" t="s">
        <v>284</v>
      </c>
      <c r="C256" s="2">
        <v>2017</v>
      </c>
      <c r="D256" s="12" t="s">
        <v>5</v>
      </c>
      <c r="E256" s="12" t="s">
        <v>30</v>
      </c>
      <c r="F256" s="2">
        <v>8.40931827</v>
      </c>
    </row>
    <row r="257" spans="1:6" ht="16" hidden="1">
      <c r="A257" s="1" t="s">
        <v>27</v>
      </c>
      <c r="B257" s="1" t="s">
        <v>285</v>
      </c>
      <c r="C257" s="2">
        <v>2017</v>
      </c>
      <c r="D257" s="12" t="s">
        <v>5</v>
      </c>
      <c r="E257" s="12" t="s">
        <v>30</v>
      </c>
      <c r="F257" s="2">
        <v>7.0977839200000004</v>
      </c>
    </row>
    <row r="258" spans="1:6" ht="16" hidden="1">
      <c r="A258" s="1" t="s">
        <v>28</v>
      </c>
      <c r="B258" s="1" t="s">
        <v>286</v>
      </c>
      <c r="C258" s="2">
        <v>2017</v>
      </c>
      <c r="D258" s="12" t="s">
        <v>5</v>
      </c>
      <c r="E258" s="12" t="s">
        <v>30</v>
      </c>
      <c r="F258" s="2">
        <v>5.4591006100000001</v>
      </c>
    </row>
    <row r="259" spans="1:6" ht="16" hidden="1">
      <c r="A259" s="1" t="s">
        <v>29</v>
      </c>
      <c r="B259" s="1" t="s">
        <v>287</v>
      </c>
      <c r="C259" s="2">
        <v>2017</v>
      </c>
      <c r="D259" s="12" t="s">
        <v>5</v>
      </c>
      <c r="E259" s="12" t="s">
        <v>30</v>
      </c>
      <c r="F259" s="2">
        <v>8.9134684499999999</v>
      </c>
    </row>
    <row r="260" spans="1:6" ht="16" hidden="1">
      <c r="A260" s="1" t="s">
        <v>30</v>
      </c>
      <c r="B260" s="1" t="s">
        <v>288</v>
      </c>
      <c r="C260" s="2">
        <v>2017</v>
      </c>
      <c r="D260" s="12" t="s">
        <v>5</v>
      </c>
      <c r="E260" s="12" t="s">
        <v>30</v>
      </c>
      <c r="F260" s="2">
        <v>4.3427001599999997</v>
      </c>
    </row>
    <row r="261" spans="1:6" ht="16" hidden="1">
      <c r="A261" s="1" t="s">
        <v>31</v>
      </c>
      <c r="B261" s="1" t="s">
        <v>289</v>
      </c>
      <c r="C261" s="2">
        <v>2017</v>
      </c>
      <c r="D261" s="12" t="s">
        <v>5</v>
      </c>
      <c r="E261" s="12" t="s">
        <v>30</v>
      </c>
      <c r="F261" s="2">
        <v>4.4391150100000001</v>
      </c>
    </row>
    <row r="262" spans="1:6" ht="16" hidden="1">
      <c r="A262" s="1" t="s">
        <v>32</v>
      </c>
      <c r="B262" s="1" t="s">
        <v>290</v>
      </c>
      <c r="C262" s="2">
        <v>2017</v>
      </c>
      <c r="D262" s="12" t="s">
        <v>5</v>
      </c>
      <c r="E262" s="12" t="s">
        <v>30</v>
      </c>
      <c r="F262" s="2">
        <v>4.1310768099999997</v>
      </c>
    </row>
    <row r="263" spans="1:6" ht="16" hidden="1">
      <c r="A263" s="1" t="s">
        <v>33</v>
      </c>
      <c r="B263" s="1" t="s">
        <v>291</v>
      </c>
      <c r="C263" s="2">
        <v>2017</v>
      </c>
      <c r="D263" s="12" t="s">
        <v>5</v>
      </c>
      <c r="E263" s="12" t="s">
        <v>30</v>
      </c>
      <c r="F263" s="2">
        <v>2.5904351299999999</v>
      </c>
    </row>
    <row r="264" spans="1:6" ht="16" hidden="1">
      <c r="A264" s="1" t="s">
        <v>34</v>
      </c>
      <c r="B264" s="1" t="s">
        <v>292</v>
      </c>
      <c r="C264" s="2">
        <v>2017</v>
      </c>
      <c r="D264" s="12" t="s">
        <v>5</v>
      </c>
      <c r="E264" s="12" t="s">
        <v>30</v>
      </c>
      <c r="F264" s="2">
        <v>8.7524143599999995</v>
      </c>
    </row>
    <row r="265" spans="1:6" ht="16" hidden="1">
      <c r="A265" s="1" t="s">
        <v>35</v>
      </c>
      <c r="B265" s="1" t="s">
        <v>293</v>
      </c>
      <c r="C265" s="2">
        <v>2017</v>
      </c>
      <c r="D265" s="12" t="s">
        <v>5</v>
      </c>
      <c r="E265" s="12" t="s">
        <v>30</v>
      </c>
      <c r="F265" s="2">
        <v>6.6879823099999998</v>
      </c>
    </row>
    <row r="266" spans="1:6" ht="16" hidden="1">
      <c r="A266" s="3" t="s">
        <v>3</v>
      </c>
      <c r="B266" s="1" t="s">
        <v>261</v>
      </c>
      <c r="C266" s="2">
        <v>2018</v>
      </c>
      <c r="D266" s="12" t="s">
        <v>5</v>
      </c>
      <c r="E266" s="12" t="s">
        <v>30</v>
      </c>
      <c r="F266" s="2">
        <v>5.4321548499999999</v>
      </c>
    </row>
    <row r="267" spans="1:6" ht="16" hidden="1">
      <c r="A267" s="3" t="s">
        <v>4</v>
      </c>
      <c r="B267" s="1" t="s">
        <v>262</v>
      </c>
      <c r="C267" s="2">
        <v>2018</v>
      </c>
      <c r="D267" s="12" t="s">
        <v>5</v>
      </c>
      <c r="E267" s="12" t="s">
        <v>30</v>
      </c>
      <c r="F267" s="2">
        <v>10.0301334</v>
      </c>
    </row>
    <row r="268" spans="1:6" ht="16" hidden="1">
      <c r="A268" s="1" t="s">
        <v>5</v>
      </c>
      <c r="B268" s="1" t="s">
        <v>263</v>
      </c>
      <c r="C268" s="2">
        <v>2018</v>
      </c>
      <c r="D268" s="12" t="s">
        <v>5</v>
      </c>
      <c r="E268" s="12" t="s">
        <v>30</v>
      </c>
      <c r="F268" s="2">
        <v>5.5094196899999996</v>
      </c>
    </row>
    <row r="269" spans="1:6" ht="16" hidden="1">
      <c r="A269" s="1" t="s">
        <v>6</v>
      </c>
      <c r="B269" s="1" t="s">
        <v>264</v>
      </c>
      <c r="C269" s="2">
        <v>2018</v>
      </c>
      <c r="D269" s="12" t="s">
        <v>5</v>
      </c>
      <c r="E269" s="12" t="s">
        <v>30</v>
      </c>
      <c r="F269" s="2">
        <v>7.3901780600000002</v>
      </c>
    </row>
    <row r="270" spans="1:6" ht="16" hidden="1">
      <c r="A270" s="1" t="s">
        <v>7</v>
      </c>
      <c r="B270" s="1" t="s">
        <v>265</v>
      </c>
      <c r="C270" s="2">
        <v>2018</v>
      </c>
      <c r="D270" s="12" t="s">
        <v>5</v>
      </c>
      <c r="E270" s="12" t="s">
        <v>30</v>
      </c>
      <c r="F270" s="2">
        <v>7.1331174099999997</v>
      </c>
    </row>
    <row r="271" spans="1:6" ht="16" hidden="1">
      <c r="A271" s="1" t="s">
        <v>8</v>
      </c>
      <c r="B271" s="1" t="s">
        <v>266</v>
      </c>
      <c r="C271" s="2">
        <v>2018</v>
      </c>
      <c r="D271" s="12" t="s">
        <v>5</v>
      </c>
      <c r="E271" s="12" t="s">
        <v>30</v>
      </c>
      <c r="F271" s="2">
        <v>6.8965142899999998</v>
      </c>
    </row>
    <row r="272" spans="1:6" ht="16" hidden="1">
      <c r="A272" s="1" t="s">
        <v>9</v>
      </c>
      <c r="B272" s="1" t="s">
        <v>267</v>
      </c>
      <c r="C272" s="2">
        <v>2018</v>
      </c>
      <c r="D272" s="12" t="s">
        <v>5</v>
      </c>
      <c r="E272" s="12" t="s">
        <v>30</v>
      </c>
      <c r="F272" s="2">
        <v>6.70758733</v>
      </c>
    </row>
    <row r="273" spans="1:6" ht="16" hidden="1">
      <c r="A273" s="1" t="s">
        <v>10</v>
      </c>
      <c r="B273" s="1" t="s">
        <v>268</v>
      </c>
      <c r="C273" s="2">
        <v>2018</v>
      </c>
      <c r="D273" s="12" t="s">
        <v>5</v>
      </c>
      <c r="E273" s="12" t="s">
        <v>30</v>
      </c>
      <c r="F273" s="2">
        <v>2.64204639</v>
      </c>
    </row>
    <row r="274" spans="1:6" ht="16" hidden="1">
      <c r="A274" s="1" t="s">
        <v>11</v>
      </c>
      <c r="B274" s="1" t="s">
        <v>269</v>
      </c>
      <c r="C274" s="2">
        <v>2018</v>
      </c>
      <c r="D274" s="12" t="s">
        <v>5</v>
      </c>
      <c r="E274" s="12" t="s">
        <v>30</v>
      </c>
      <c r="F274" s="2">
        <v>9.7908145500000003</v>
      </c>
    </row>
    <row r="275" spans="1:6" ht="16">
      <c r="A275" s="1" t="s">
        <v>12</v>
      </c>
      <c r="B275" s="1" t="s">
        <v>270</v>
      </c>
      <c r="C275" s="2">
        <v>2018</v>
      </c>
      <c r="D275" s="12" t="s">
        <v>5</v>
      </c>
      <c r="E275" s="12" t="s">
        <v>30</v>
      </c>
      <c r="F275" s="2">
        <v>2.5106745099999999</v>
      </c>
    </row>
    <row r="276" spans="1:6" ht="16" hidden="1">
      <c r="A276" s="1" t="s">
        <v>13</v>
      </c>
      <c r="B276" s="1" t="s">
        <v>271</v>
      </c>
      <c r="C276" s="2">
        <v>2018</v>
      </c>
      <c r="D276" s="12" t="s">
        <v>5</v>
      </c>
      <c r="E276" s="12" t="s">
        <v>30</v>
      </c>
      <c r="F276" s="2">
        <v>6.6432157500000004</v>
      </c>
    </row>
    <row r="277" spans="1:6" ht="16" hidden="1">
      <c r="A277" s="1" t="s">
        <v>14</v>
      </c>
      <c r="B277" s="1" t="s">
        <v>272</v>
      </c>
      <c r="C277" s="2">
        <v>2018</v>
      </c>
      <c r="D277" s="12" t="s">
        <v>5</v>
      </c>
      <c r="E277" s="12" t="s">
        <v>30</v>
      </c>
      <c r="F277" s="2">
        <v>8.2390568900000005</v>
      </c>
    </row>
    <row r="278" spans="1:6" ht="16" hidden="1">
      <c r="A278" s="1" t="s">
        <v>15</v>
      </c>
      <c r="B278" s="1" t="s">
        <v>273</v>
      </c>
      <c r="C278" s="2">
        <v>2018</v>
      </c>
      <c r="D278" s="12" t="s">
        <v>5</v>
      </c>
      <c r="E278" s="12" t="s">
        <v>30</v>
      </c>
      <c r="F278" s="2">
        <v>1.73566485</v>
      </c>
    </row>
    <row r="279" spans="1:6" ht="16" hidden="1">
      <c r="A279" s="1" t="s">
        <v>16</v>
      </c>
      <c r="B279" s="1" t="s">
        <v>274</v>
      </c>
      <c r="C279" s="2">
        <v>2018</v>
      </c>
      <c r="D279" s="12" t="s">
        <v>5</v>
      </c>
      <c r="E279" s="12" t="s">
        <v>30</v>
      </c>
      <c r="F279" s="2">
        <v>3.6161469899999998</v>
      </c>
    </row>
    <row r="280" spans="1:6" ht="16" hidden="1">
      <c r="A280" s="1" t="s">
        <v>17</v>
      </c>
      <c r="B280" s="1" t="s">
        <v>275</v>
      </c>
      <c r="C280" s="2">
        <v>2018</v>
      </c>
      <c r="D280" s="12" t="s">
        <v>5</v>
      </c>
      <c r="E280" s="12" t="s">
        <v>30</v>
      </c>
      <c r="F280" s="2">
        <v>7.6465674000000003</v>
      </c>
    </row>
    <row r="281" spans="1:6" ht="16" hidden="1">
      <c r="A281" s="1" t="s">
        <v>18</v>
      </c>
      <c r="B281" s="1" t="s">
        <v>276</v>
      </c>
      <c r="C281" s="2">
        <v>2018</v>
      </c>
      <c r="D281" s="12" t="s">
        <v>5</v>
      </c>
      <c r="E281" s="12" t="s">
        <v>30</v>
      </c>
      <c r="F281" s="2">
        <v>3.4238813100000001</v>
      </c>
    </row>
    <row r="282" spans="1:6" ht="16" hidden="1">
      <c r="A282" s="1" t="s">
        <v>19</v>
      </c>
      <c r="B282" s="1" t="s">
        <v>277</v>
      </c>
      <c r="C282" s="2">
        <v>2018</v>
      </c>
      <c r="D282" s="12" t="s">
        <v>5</v>
      </c>
      <c r="E282" s="12" t="s">
        <v>30</v>
      </c>
      <c r="F282" s="2">
        <v>5.1497830200000001</v>
      </c>
    </row>
    <row r="283" spans="1:6" ht="16" hidden="1">
      <c r="A283" s="1" t="s">
        <v>20</v>
      </c>
      <c r="B283" s="1" t="s">
        <v>278</v>
      </c>
      <c r="C283" s="2">
        <v>2018</v>
      </c>
      <c r="D283" s="12" t="s">
        <v>5</v>
      </c>
      <c r="E283" s="12" t="s">
        <v>30</v>
      </c>
      <c r="F283" s="2">
        <v>4.3988409099999997</v>
      </c>
    </row>
    <row r="284" spans="1:6" ht="16" hidden="1">
      <c r="A284" s="1" t="s">
        <v>21</v>
      </c>
      <c r="B284" s="1" t="s">
        <v>279</v>
      </c>
      <c r="C284" s="2">
        <v>2018</v>
      </c>
      <c r="D284" s="12" t="s">
        <v>5</v>
      </c>
      <c r="E284" s="12" t="s">
        <v>30</v>
      </c>
      <c r="F284" s="2">
        <v>5.2700375199999998</v>
      </c>
    </row>
    <row r="285" spans="1:6" ht="16" hidden="1">
      <c r="A285" s="1" t="s">
        <v>22</v>
      </c>
      <c r="B285" s="1" t="s">
        <v>280</v>
      </c>
      <c r="C285" s="2">
        <v>2018</v>
      </c>
      <c r="D285" s="12" t="s">
        <v>5</v>
      </c>
      <c r="E285" s="12" t="s">
        <v>30</v>
      </c>
      <c r="F285" s="2">
        <v>5.8113443299999998</v>
      </c>
    </row>
    <row r="286" spans="1:6" ht="16" hidden="1">
      <c r="A286" s="1" t="s">
        <v>23</v>
      </c>
      <c r="B286" s="1" t="s">
        <v>281</v>
      </c>
      <c r="C286" s="2">
        <v>2018</v>
      </c>
      <c r="D286" s="12" t="s">
        <v>5</v>
      </c>
      <c r="E286" s="12" t="s">
        <v>30</v>
      </c>
      <c r="F286" s="2">
        <v>3.4171361600000001</v>
      </c>
    </row>
    <row r="287" spans="1:6" ht="16" hidden="1">
      <c r="A287" s="1" t="s">
        <v>24</v>
      </c>
      <c r="B287" s="1" t="s">
        <v>282</v>
      </c>
      <c r="C287" s="2">
        <v>2018</v>
      </c>
      <c r="D287" s="12" t="s">
        <v>5</v>
      </c>
      <c r="E287" s="12" t="s">
        <v>30</v>
      </c>
      <c r="F287" s="2">
        <v>4.9237368699999999</v>
      </c>
    </row>
    <row r="288" spans="1:6" ht="16" hidden="1">
      <c r="A288" s="1" t="s">
        <v>25</v>
      </c>
      <c r="B288" s="1" t="s">
        <v>283</v>
      </c>
      <c r="C288" s="2">
        <v>2018</v>
      </c>
      <c r="D288" s="12" t="s">
        <v>5</v>
      </c>
      <c r="E288" s="12" t="s">
        <v>30</v>
      </c>
      <c r="F288" s="2">
        <v>6.2786120399999996</v>
      </c>
    </row>
    <row r="289" spans="1:6" ht="16" hidden="1">
      <c r="A289" s="1" t="s">
        <v>26</v>
      </c>
      <c r="B289" s="1" t="s">
        <v>284</v>
      </c>
      <c r="C289" s="2">
        <v>2018</v>
      </c>
      <c r="D289" s="12" t="s">
        <v>5</v>
      </c>
      <c r="E289" s="12" t="s">
        <v>30</v>
      </c>
      <c r="F289" s="2">
        <v>7.59768957</v>
      </c>
    </row>
    <row r="290" spans="1:6" ht="16" hidden="1">
      <c r="A290" s="1" t="s">
        <v>27</v>
      </c>
      <c r="B290" s="1" t="s">
        <v>285</v>
      </c>
      <c r="C290" s="2">
        <v>2018</v>
      </c>
      <c r="D290" s="12" t="s">
        <v>5</v>
      </c>
      <c r="E290" s="12" t="s">
        <v>30</v>
      </c>
      <c r="F290" s="2">
        <v>7.2208376400000001</v>
      </c>
    </row>
    <row r="291" spans="1:6" ht="16" hidden="1">
      <c r="A291" s="1" t="s">
        <v>28</v>
      </c>
      <c r="B291" s="1" t="s">
        <v>286</v>
      </c>
      <c r="C291" s="2">
        <v>2018</v>
      </c>
      <c r="D291" s="12" t="s">
        <v>5</v>
      </c>
      <c r="E291" s="12" t="s">
        <v>30</v>
      </c>
      <c r="F291" s="2">
        <v>4.3483722599999997</v>
      </c>
    </row>
    <row r="292" spans="1:6" ht="16" hidden="1">
      <c r="A292" s="1" t="s">
        <v>29</v>
      </c>
      <c r="B292" s="1" t="s">
        <v>287</v>
      </c>
      <c r="C292" s="2">
        <v>2018</v>
      </c>
      <c r="D292" s="12" t="s">
        <v>5</v>
      </c>
      <c r="E292" s="12" t="s">
        <v>30</v>
      </c>
      <c r="F292" s="2">
        <v>8.8996232499999994</v>
      </c>
    </row>
    <row r="293" spans="1:6" ht="16" hidden="1">
      <c r="A293" s="1" t="s">
        <v>30</v>
      </c>
      <c r="B293" s="1" t="s">
        <v>288</v>
      </c>
      <c r="C293" s="2">
        <v>2018</v>
      </c>
      <c r="D293" s="12" t="s">
        <v>5</v>
      </c>
      <c r="E293" s="12" t="s">
        <v>30</v>
      </c>
      <c r="F293" s="2">
        <v>5.6440451700000001</v>
      </c>
    </row>
    <row r="294" spans="1:6" ht="16" hidden="1">
      <c r="A294" s="1" t="s">
        <v>31</v>
      </c>
      <c r="B294" s="1" t="s">
        <v>289</v>
      </c>
      <c r="C294" s="2">
        <v>2018</v>
      </c>
      <c r="D294" s="12" t="s">
        <v>5</v>
      </c>
      <c r="E294" s="12" t="s">
        <v>30</v>
      </c>
      <c r="F294" s="2">
        <v>4.5676267800000003</v>
      </c>
    </row>
    <row r="295" spans="1:6" ht="16" hidden="1">
      <c r="A295" s="1" t="s">
        <v>32</v>
      </c>
      <c r="B295" s="1" t="s">
        <v>290</v>
      </c>
      <c r="C295" s="2">
        <v>2018</v>
      </c>
      <c r="D295" s="12" t="s">
        <v>5</v>
      </c>
      <c r="E295" s="12" t="s">
        <v>30</v>
      </c>
      <c r="F295" s="2">
        <v>4.0803245300000004</v>
      </c>
    </row>
    <row r="296" spans="1:6" ht="16" hidden="1">
      <c r="A296" s="1" t="s">
        <v>33</v>
      </c>
      <c r="B296" s="1" t="s">
        <v>291</v>
      </c>
      <c r="C296" s="2">
        <v>2018</v>
      </c>
      <c r="D296" s="12" t="s">
        <v>5</v>
      </c>
      <c r="E296" s="12" t="s">
        <v>30</v>
      </c>
      <c r="F296" s="2">
        <v>2.9997048899999998</v>
      </c>
    </row>
    <row r="297" spans="1:6" ht="16" hidden="1">
      <c r="A297" s="1" t="s">
        <v>34</v>
      </c>
      <c r="B297" s="1" t="s">
        <v>292</v>
      </c>
      <c r="C297" s="2">
        <v>2018</v>
      </c>
      <c r="D297" s="12" t="s">
        <v>5</v>
      </c>
      <c r="E297" s="12" t="s">
        <v>30</v>
      </c>
      <c r="F297" s="2">
        <v>10.6419785</v>
      </c>
    </row>
    <row r="298" spans="1:6" ht="16" hidden="1">
      <c r="A298" s="1" t="s">
        <v>35</v>
      </c>
      <c r="B298" s="1" t="s">
        <v>293</v>
      </c>
      <c r="C298" s="2">
        <v>2018</v>
      </c>
      <c r="D298" s="12" t="s">
        <v>5</v>
      </c>
      <c r="E298" s="12" t="s">
        <v>30</v>
      </c>
      <c r="F298" s="2">
        <v>6.0278082900000003</v>
      </c>
    </row>
    <row r="299" spans="1:6" ht="16" hidden="1">
      <c r="A299" s="3" t="s">
        <v>3</v>
      </c>
      <c r="B299" s="1" t="s">
        <v>261</v>
      </c>
      <c r="C299" s="2">
        <v>2019</v>
      </c>
      <c r="D299" s="12" t="s">
        <v>5</v>
      </c>
      <c r="E299" s="12" t="s">
        <v>30</v>
      </c>
      <c r="F299" s="2">
        <v>5.7063768100000001</v>
      </c>
    </row>
    <row r="300" spans="1:6" ht="16" hidden="1">
      <c r="A300" s="3" t="s">
        <v>4</v>
      </c>
      <c r="B300" s="1" t="s">
        <v>262</v>
      </c>
      <c r="C300" s="2">
        <v>2019</v>
      </c>
      <c r="D300" s="12" t="s">
        <v>5</v>
      </c>
      <c r="E300" s="12" t="s">
        <v>30</v>
      </c>
      <c r="F300" s="2">
        <v>11.0921062</v>
      </c>
    </row>
    <row r="301" spans="1:6" ht="16" hidden="1">
      <c r="A301" s="1" t="s">
        <v>5</v>
      </c>
      <c r="B301" s="1" t="s">
        <v>263</v>
      </c>
      <c r="C301" s="2">
        <v>2019</v>
      </c>
      <c r="D301" s="12" t="s">
        <v>5</v>
      </c>
      <c r="E301" s="12" t="s">
        <v>30</v>
      </c>
      <c r="F301" s="2">
        <v>4.7225686500000004</v>
      </c>
    </row>
    <row r="302" spans="1:6" ht="16" hidden="1">
      <c r="A302" s="1" t="s">
        <v>6</v>
      </c>
      <c r="B302" s="1" t="s">
        <v>264</v>
      </c>
      <c r="C302" s="2">
        <v>2019</v>
      </c>
      <c r="D302" s="12" t="s">
        <v>5</v>
      </c>
      <c r="E302" s="12" t="s">
        <v>30</v>
      </c>
      <c r="F302" s="2">
        <v>7.4861791200000001</v>
      </c>
    </row>
    <row r="303" spans="1:6" ht="16" hidden="1">
      <c r="A303" s="1" t="s">
        <v>7</v>
      </c>
      <c r="B303" s="1" t="s">
        <v>265</v>
      </c>
      <c r="C303" s="2">
        <v>2019</v>
      </c>
      <c r="D303" s="12" t="s">
        <v>5</v>
      </c>
      <c r="E303" s="12" t="s">
        <v>30</v>
      </c>
      <c r="F303" s="2">
        <v>9.6540202399999995</v>
      </c>
    </row>
    <row r="304" spans="1:6" ht="16" hidden="1">
      <c r="A304" s="1" t="s">
        <v>8</v>
      </c>
      <c r="B304" s="1" t="s">
        <v>266</v>
      </c>
      <c r="C304" s="2">
        <v>2019</v>
      </c>
      <c r="D304" s="12" t="s">
        <v>5</v>
      </c>
      <c r="E304" s="12" t="s">
        <v>30</v>
      </c>
      <c r="F304" s="2">
        <v>8.2188079700000003</v>
      </c>
    </row>
    <row r="305" spans="1:6" ht="16" hidden="1">
      <c r="A305" s="1" t="s">
        <v>9</v>
      </c>
      <c r="B305" s="1" t="s">
        <v>267</v>
      </c>
      <c r="C305" s="2">
        <v>2019</v>
      </c>
      <c r="D305" s="12" t="s">
        <v>5</v>
      </c>
      <c r="E305" s="12" t="s">
        <v>30</v>
      </c>
      <c r="F305" s="2">
        <v>5.0463095899999999</v>
      </c>
    </row>
    <row r="306" spans="1:6" ht="16" hidden="1">
      <c r="A306" s="1" t="s">
        <v>10</v>
      </c>
      <c r="B306" s="1" t="s">
        <v>268</v>
      </c>
      <c r="C306" s="2">
        <v>2019</v>
      </c>
      <c r="D306" s="12" t="s">
        <v>5</v>
      </c>
      <c r="E306" s="12" t="s">
        <v>30</v>
      </c>
      <c r="F306" s="2">
        <v>3.5413699300000001</v>
      </c>
    </row>
    <row r="307" spans="1:6" ht="16" hidden="1">
      <c r="A307" s="1" t="s">
        <v>11</v>
      </c>
      <c r="B307" s="1" t="s">
        <v>269</v>
      </c>
      <c r="C307" s="2">
        <v>2019</v>
      </c>
      <c r="D307" s="12" t="s">
        <v>5</v>
      </c>
      <c r="E307" s="12" t="s">
        <v>30</v>
      </c>
      <c r="F307" s="2">
        <v>10.623253</v>
      </c>
    </row>
    <row r="308" spans="1:6" ht="16">
      <c r="A308" s="1" t="s">
        <v>12</v>
      </c>
      <c r="B308" s="1" t="s">
        <v>270</v>
      </c>
      <c r="C308" s="2">
        <v>2019</v>
      </c>
      <c r="D308" s="12" t="s">
        <v>5</v>
      </c>
      <c r="E308" s="12" t="s">
        <v>30</v>
      </c>
      <c r="F308" s="2">
        <v>2.5910140799999999</v>
      </c>
    </row>
    <row r="309" spans="1:6" ht="16" hidden="1">
      <c r="A309" s="1" t="s">
        <v>13</v>
      </c>
      <c r="B309" s="1" t="s">
        <v>271</v>
      </c>
      <c r="C309" s="2">
        <v>2019</v>
      </c>
      <c r="D309" s="12" t="s">
        <v>5</v>
      </c>
      <c r="E309" s="12" t="s">
        <v>30</v>
      </c>
      <c r="F309" s="2">
        <v>6.8539282200000002</v>
      </c>
    </row>
    <row r="310" spans="1:6" ht="16" hidden="1">
      <c r="A310" s="1" t="s">
        <v>14</v>
      </c>
      <c r="B310" s="1" t="s">
        <v>272</v>
      </c>
      <c r="C310" s="2">
        <v>2019</v>
      </c>
      <c r="D310" s="12" t="s">
        <v>5</v>
      </c>
      <c r="E310" s="12" t="s">
        <v>30</v>
      </c>
      <c r="F310" s="2">
        <v>7.9854635399999996</v>
      </c>
    </row>
    <row r="311" spans="1:6" ht="16" hidden="1">
      <c r="A311" s="1" t="s">
        <v>15</v>
      </c>
      <c r="B311" s="1" t="s">
        <v>273</v>
      </c>
      <c r="C311" s="2">
        <v>2019</v>
      </c>
      <c r="D311" s="12" t="s">
        <v>5</v>
      </c>
      <c r="E311" s="12" t="s">
        <v>30</v>
      </c>
      <c r="F311" s="2">
        <v>2.1130776500000001</v>
      </c>
    </row>
    <row r="312" spans="1:6" ht="16" hidden="1">
      <c r="A312" s="1" t="s">
        <v>16</v>
      </c>
      <c r="B312" s="1" t="s">
        <v>274</v>
      </c>
      <c r="C312" s="2">
        <v>2019</v>
      </c>
      <c r="D312" s="12" t="s">
        <v>5</v>
      </c>
      <c r="E312" s="12" t="s">
        <v>30</v>
      </c>
      <c r="F312" s="2">
        <v>3.8351602200000001</v>
      </c>
    </row>
    <row r="313" spans="1:6" ht="16" hidden="1">
      <c r="A313" s="1" t="s">
        <v>17</v>
      </c>
      <c r="B313" s="1" t="s">
        <v>275</v>
      </c>
      <c r="C313" s="2">
        <v>2019</v>
      </c>
      <c r="D313" s="12" t="s">
        <v>5</v>
      </c>
      <c r="E313" s="12" t="s">
        <v>30</v>
      </c>
      <c r="F313" s="2">
        <v>7.2665689799999997</v>
      </c>
    </row>
    <row r="314" spans="1:6" ht="16" hidden="1">
      <c r="A314" s="1" t="s">
        <v>18</v>
      </c>
      <c r="B314" s="1" t="s">
        <v>276</v>
      </c>
      <c r="C314" s="2">
        <v>2019</v>
      </c>
      <c r="D314" s="12" t="s">
        <v>5</v>
      </c>
      <c r="E314" s="12" t="s">
        <v>30</v>
      </c>
      <c r="F314" s="2">
        <v>4.1459968399999996</v>
      </c>
    </row>
    <row r="315" spans="1:6" ht="16" hidden="1">
      <c r="A315" s="1" t="s">
        <v>19</v>
      </c>
      <c r="B315" s="1" t="s">
        <v>277</v>
      </c>
      <c r="C315" s="2">
        <v>2019</v>
      </c>
      <c r="D315" s="12" t="s">
        <v>5</v>
      </c>
      <c r="E315" s="12" t="s">
        <v>30</v>
      </c>
      <c r="F315" s="2">
        <v>6.9699833699999996</v>
      </c>
    </row>
    <row r="316" spans="1:6" ht="16" hidden="1">
      <c r="A316" s="1" t="s">
        <v>20</v>
      </c>
      <c r="B316" s="1" t="s">
        <v>278</v>
      </c>
      <c r="C316" s="2">
        <v>2019</v>
      </c>
      <c r="D316" s="12" t="s">
        <v>5</v>
      </c>
      <c r="E316" s="12" t="s">
        <v>30</v>
      </c>
      <c r="F316" s="2">
        <v>4.4497885899999998</v>
      </c>
    </row>
    <row r="317" spans="1:6" ht="16" hidden="1">
      <c r="A317" s="1" t="s">
        <v>21</v>
      </c>
      <c r="B317" s="1" t="s">
        <v>279</v>
      </c>
      <c r="C317" s="2">
        <v>2019</v>
      </c>
      <c r="D317" s="12" t="s">
        <v>5</v>
      </c>
      <c r="E317" s="12" t="s">
        <v>30</v>
      </c>
      <c r="F317" s="2">
        <v>6.0599096799999996</v>
      </c>
    </row>
    <row r="318" spans="1:6" ht="16" hidden="1">
      <c r="A318" s="1" t="s">
        <v>22</v>
      </c>
      <c r="B318" s="1" t="s">
        <v>280</v>
      </c>
      <c r="C318" s="2">
        <v>2019</v>
      </c>
      <c r="D318" s="12" t="s">
        <v>5</v>
      </c>
      <c r="E318" s="12" t="s">
        <v>30</v>
      </c>
      <c r="F318" s="2">
        <v>5.74718149</v>
      </c>
    </row>
    <row r="319" spans="1:6" ht="16" hidden="1">
      <c r="A319" s="1" t="s">
        <v>23</v>
      </c>
      <c r="B319" s="1" t="s">
        <v>281</v>
      </c>
      <c r="C319" s="2">
        <v>2019</v>
      </c>
      <c r="D319" s="12" t="s">
        <v>5</v>
      </c>
      <c r="E319" s="12" t="s">
        <v>30</v>
      </c>
      <c r="F319" s="2">
        <v>4.0284016899999999</v>
      </c>
    </row>
    <row r="320" spans="1:6" ht="16" hidden="1">
      <c r="A320" s="1" t="s">
        <v>24</v>
      </c>
      <c r="B320" s="1" t="s">
        <v>282</v>
      </c>
      <c r="C320" s="2">
        <v>2019</v>
      </c>
      <c r="D320" s="12" t="s">
        <v>5</v>
      </c>
      <c r="E320" s="12" t="s">
        <v>30</v>
      </c>
      <c r="F320" s="2">
        <v>5.2732264999999998</v>
      </c>
    </row>
    <row r="321" spans="1:6" ht="16" hidden="1">
      <c r="A321" s="1" t="s">
        <v>25</v>
      </c>
      <c r="B321" s="1" t="s">
        <v>283</v>
      </c>
      <c r="C321" s="2">
        <v>2019</v>
      </c>
      <c r="D321" s="12" t="s">
        <v>5</v>
      </c>
      <c r="E321" s="12" t="s">
        <v>30</v>
      </c>
      <c r="F321" s="2">
        <v>7.8155983300000003</v>
      </c>
    </row>
    <row r="322" spans="1:6" ht="16" hidden="1">
      <c r="A322" s="1" t="s">
        <v>26</v>
      </c>
      <c r="B322" s="1" t="s">
        <v>284</v>
      </c>
      <c r="C322" s="2">
        <v>2019</v>
      </c>
      <c r="D322" s="12" t="s">
        <v>5</v>
      </c>
      <c r="E322" s="12" t="s">
        <v>30</v>
      </c>
      <c r="F322" s="2">
        <v>7.8953257900000002</v>
      </c>
    </row>
    <row r="323" spans="1:6" ht="16" hidden="1">
      <c r="A323" s="1" t="s">
        <v>27</v>
      </c>
      <c r="B323" s="1" t="s">
        <v>285</v>
      </c>
      <c r="C323" s="2">
        <v>2019</v>
      </c>
      <c r="D323" s="12" t="s">
        <v>5</v>
      </c>
      <c r="E323" s="12" t="s">
        <v>30</v>
      </c>
      <c r="F323" s="2">
        <v>8.3978722099999992</v>
      </c>
    </row>
    <row r="324" spans="1:6" ht="16" hidden="1">
      <c r="A324" s="1" t="s">
        <v>28</v>
      </c>
      <c r="B324" s="1" t="s">
        <v>286</v>
      </c>
      <c r="C324" s="2">
        <v>2019</v>
      </c>
      <c r="D324" s="12" t="s">
        <v>5</v>
      </c>
      <c r="E324" s="12" t="s">
        <v>30</v>
      </c>
      <c r="F324" s="2">
        <v>4.8546604100000001</v>
      </c>
    </row>
    <row r="325" spans="1:6" ht="16" hidden="1">
      <c r="A325" s="1" t="s">
        <v>29</v>
      </c>
      <c r="B325" s="1" t="s">
        <v>287</v>
      </c>
      <c r="C325" s="2">
        <v>2019</v>
      </c>
      <c r="D325" s="12" t="s">
        <v>5</v>
      </c>
      <c r="E325" s="12" t="s">
        <v>30</v>
      </c>
      <c r="F325" s="2">
        <v>8.6577179399999995</v>
      </c>
    </row>
    <row r="326" spans="1:6" ht="16" hidden="1">
      <c r="A326" s="1" t="s">
        <v>30</v>
      </c>
      <c r="B326" s="1" t="s">
        <v>288</v>
      </c>
      <c r="C326" s="2">
        <v>2019</v>
      </c>
      <c r="D326" s="12" t="s">
        <v>5</v>
      </c>
      <c r="E326" s="12" t="s">
        <v>30</v>
      </c>
      <c r="F326" s="2">
        <v>4.9521060600000002</v>
      </c>
    </row>
    <row r="327" spans="1:6" ht="16" hidden="1">
      <c r="A327" s="1" t="s">
        <v>31</v>
      </c>
      <c r="B327" s="1" t="s">
        <v>289</v>
      </c>
      <c r="C327" s="2">
        <v>2019</v>
      </c>
      <c r="D327" s="12" t="s">
        <v>5</v>
      </c>
      <c r="E327" s="12" t="s">
        <v>30</v>
      </c>
      <c r="F327" s="2">
        <v>4.8054218400000002</v>
      </c>
    </row>
    <row r="328" spans="1:6" ht="16" hidden="1">
      <c r="A328" s="1" t="s">
        <v>32</v>
      </c>
      <c r="B328" s="1" t="s">
        <v>290</v>
      </c>
      <c r="C328" s="2">
        <v>2019</v>
      </c>
      <c r="D328" s="12" t="s">
        <v>5</v>
      </c>
      <c r="E328" s="12" t="s">
        <v>30</v>
      </c>
      <c r="F328" s="2">
        <v>4.7648823800000004</v>
      </c>
    </row>
    <row r="329" spans="1:6" ht="16" hidden="1">
      <c r="A329" s="1" t="s">
        <v>33</v>
      </c>
      <c r="B329" s="1" t="s">
        <v>291</v>
      </c>
      <c r="C329" s="2">
        <v>2019</v>
      </c>
      <c r="D329" s="12" t="s">
        <v>5</v>
      </c>
      <c r="E329" s="12" t="s">
        <v>30</v>
      </c>
      <c r="F329" s="2">
        <v>3.1218902599999998</v>
      </c>
    </row>
    <row r="330" spans="1:6" ht="16" hidden="1">
      <c r="A330" s="1" t="s">
        <v>34</v>
      </c>
      <c r="B330" s="1" t="s">
        <v>292</v>
      </c>
      <c r="C330" s="2">
        <v>2019</v>
      </c>
      <c r="D330" s="12" t="s">
        <v>5</v>
      </c>
      <c r="E330" s="12" t="s">
        <v>30</v>
      </c>
      <c r="F330" s="2">
        <v>10.967533400000001</v>
      </c>
    </row>
    <row r="331" spans="1:6" ht="16" hidden="1">
      <c r="A331" s="1" t="s">
        <v>35</v>
      </c>
      <c r="B331" s="1" t="s">
        <v>293</v>
      </c>
      <c r="C331" s="2">
        <v>2019</v>
      </c>
      <c r="D331" s="12" t="s">
        <v>5</v>
      </c>
      <c r="E331" s="12" t="s">
        <v>30</v>
      </c>
      <c r="F331" s="2">
        <v>7.0712253699999996</v>
      </c>
    </row>
    <row r="332" spans="1:6" ht="16" hidden="1">
      <c r="A332" s="3" t="s">
        <v>3</v>
      </c>
      <c r="B332" s="1" t="s">
        <v>261</v>
      </c>
      <c r="C332" s="2">
        <v>2020</v>
      </c>
      <c r="D332" s="12" t="s">
        <v>5</v>
      </c>
      <c r="E332" s="12" t="s">
        <v>30</v>
      </c>
      <c r="F332" s="2">
        <v>6.2659692500000004</v>
      </c>
    </row>
    <row r="333" spans="1:6" ht="16" hidden="1">
      <c r="A333" s="3" t="s">
        <v>4</v>
      </c>
      <c r="B333" s="1" t="s">
        <v>262</v>
      </c>
      <c r="C333" s="2">
        <v>2020</v>
      </c>
      <c r="D333" s="12" t="s">
        <v>5</v>
      </c>
      <c r="E333" s="12" t="s">
        <v>30</v>
      </c>
      <c r="F333" s="2">
        <v>12.696346200000001</v>
      </c>
    </row>
    <row r="334" spans="1:6" ht="16" hidden="1">
      <c r="A334" s="1" t="s">
        <v>5</v>
      </c>
      <c r="B334" s="1" t="s">
        <v>263</v>
      </c>
      <c r="C334" s="2">
        <v>2020</v>
      </c>
      <c r="D334" s="12" t="s">
        <v>5</v>
      </c>
      <c r="E334" s="12" t="s">
        <v>30</v>
      </c>
      <c r="F334" s="2">
        <v>2.5736132999999999</v>
      </c>
    </row>
    <row r="335" spans="1:6" ht="16" hidden="1">
      <c r="A335" s="1" t="s">
        <v>6</v>
      </c>
      <c r="B335" s="1" t="s">
        <v>264</v>
      </c>
      <c r="C335" s="2">
        <v>2020</v>
      </c>
      <c r="D335" s="12" t="s">
        <v>5</v>
      </c>
      <c r="E335" s="12" t="s">
        <v>30</v>
      </c>
      <c r="F335" s="2">
        <v>8.3912895899999995</v>
      </c>
    </row>
    <row r="336" spans="1:6" ht="16" hidden="1">
      <c r="A336" s="1" t="s">
        <v>7</v>
      </c>
      <c r="B336" s="1" t="s">
        <v>265</v>
      </c>
      <c r="C336" s="2">
        <v>2020</v>
      </c>
      <c r="D336" s="12" t="s">
        <v>5</v>
      </c>
      <c r="E336" s="12" t="s">
        <v>30</v>
      </c>
      <c r="F336" s="2">
        <v>7.5401540100000002</v>
      </c>
    </row>
    <row r="337" spans="1:6" ht="16" hidden="1">
      <c r="A337" s="1" t="s">
        <v>8</v>
      </c>
      <c r="B337" s="1" t="s">
        <v>266</v>
      </c>
      <c r="C337" s="2">
        <v>2020</v>
      </c>
      <c r="D337" s="12" t="s">
        <v>5</v>
      </c>
      <c r="E337" s="12" t="s">
        <v>30</v>
      </c>
      <c r="F337" s="2">
        <v>8.6755598000000003</v>
      </c>
    </row>
    <row r="338" spans="1:6" ht="16" hidden="1">
      <c r="A338" s="1" t="s">
        <v>9</v>
      </c>
      <c r="B338" s="1" t="s">
        <v>267</v>
      </c>
      <c r="C338" s="2">
        <v>2020</v>
      </c>
      <c r="D338" s="12" t="s">
        <v>5</v>
      </c>
      <c r="E338" s="12" t="s">
        <v>30</v>
      </c>
      <c r="F338" s="2">
        <v>6.8362886600000001</v>
      </c>
    </row>
    <row r="339" spans="1:6" ht="16" hidden="1">
      <c r="A339" s="1" t="s">
        <v>10</v>
      </c>
      <c r="B339" s="1" t="s">
        <v>268</v>
      </c>
      <c r="C339" s="2">
        <v>2020</v>
      </c>
      <c r="D339" s="12" t="s">
        <v>5</v>
      </c>
      <c r="E339" s="12" t="s">
        <v>30</v>
      </c>
      <c r="F339" s="2">
        <v>3.6076155299999999</v>
      </c>
    </row>
    <row r="340" spans="1:6" ht="16" hidden="1">
      <c r="A340" s="1" t="s">
        <v>11</v>
      </c>
      <c r="B340" s="1" t="s">
        <v>269</v>
      </c>
      <c r="C340" s="2">
        <v>2020</v>
      </c>
      <c r="D340" s="12" t="s">
        <v>5</v>
      </c>
      <c r="E340" s="12" t="s">
        <v>30</v>
      </c>
      <c r="F340" s="2">
        <v>14.4580155</v>
      </c>
    </row>
    <row r="341" spans="1:6" ht="16">
      <c r="A341" s="1" t="s">
        <v>12</v>
      </c>
      <c r="B341" s="1" t="s">
        <v>270</v>
      </c>
      <c r="C341" s="2">
        <v>2020</v>
      </c>
      <c r="D341" s="12" t="s">
        <v>5</v>
      </c>
      <c r="E341" s="12" t="s">
        <v>30</v>
      </c>
      <c r="F341" s="2">
        <v>4.8860231900000004</v>
      </c>
    </row>
    <row r="342" spans="1:6" ht="16" hidden="1">
      <c r="A342" s="1" t="s">
        <v>13</v>
      </c>
      <c r="B342" s="1" t="s">
        <v>271</v>
      </c>
      <c r="C342" s="2">
        <v>2020</v>
      </c>
      <c r="D342" s="12" t="s">
        <v>5</v>
      </c>
      <c r="E342" s="12" t="s">
        <v>30</v>
      </c>
      <c r="F342" s="2">
        <v>6.2750661599999997</v>
      </c>
    </row>
    <row r="343" spans="1:6" ht="16" hidden="1">
      <c r="A343" s="1" t="s">
        <v>14</v>
      </c>
      <c r="B343" s="1" t="s">
        <v>272</v>
      </c>
      <c r="C343" s="2">
        <v>2020</v>
      </c>
      <c r="D343" s="12" t="s">
        <v>5</v>
      </c>
      <c r="E343" s="12" t="s">
        <v>30</v>
      </c>
      <c r="F343" s="2">
        <v>8.1239721399999993</v>
      </c>
    </row>
    <row r="344" spans="1:6" ht="16" hidden="1">
      <c r="A344" s="1" t="s">
        <v>15</v>
      </c>
      <c r="B344" s="1" t="s">
        <v>273</v>
      </c>
      <c r="C344" s="2">
        <v>2020</v>
      </c>
      <c r="D344" s="12" t="s">
        <v>5</v>
      </c>
      <c r="E344" s="12" t="s">
        <v>30</v>
      </c>
      <c r="F344" s="2">
        <v>1.4121561199999999</v>
      </c>
    </row>
    <row r="345" spans="1:6" ht="16" hidden="1">
      <c r="A345" s="1" t="s">
        <v>16</v>
      </c>
      <c r="B345" s="1" t="s">
        <v>274</v>
      </c>
      <c r="C345" s="2">
        <v>2020</v>
      </c>
      <c r="D345" s="12" t="s">
        <v>5</v>
      </c>
      <c r="E345" s="12" t="s">
        <v>30</v>
      </c>
      <c r="F345" s="2">
        <v>4.2817647699999997</v>
      </c>
    </row>
    <row r="346" spans="1:6" ht="16" hidden="1">
      <c r="A346" s="1" t="s">
        <v>17</v>
      </c>
      <c r="B346" s="1" t="s">
        <v>275</v>
      </c>
      <c r="C346" s="2">
        <v>2020</v>
      </c>
      <c r="D346" s="12" t="s">
        <v>5</v>
      </c>
      <c r="E346" s="12" t="s">
        <v>30</v>
      </c>
      <c r="F346" s="2">
        <v>7.8460487800000003</v>
      </c>
    </row>
    <row r="347" spans="1:6" ht="16" hidden="1">
      <c r="A347" s="1" t="s">
        <v>18</v>
      </c>
      <c r="B347" s="1" t="s">
        <v>276</v>
      </c>
      <c r="C347" s="2">
        <v>2020</v>
      </c>
      <c r="D347" s="12" t="s">
        <v>5</v>
      </c>
      <c r="E347" s="12" t="s">
        <v>30</v>
      </c>
      <c r="F347" s="2">
        <v>4.8963013999999996</v>
      </c>
    </row>
    <row r="348" spans="1:6" ht="16" hidden="1">
      <c r="A348" s="1" t="s">
        <v>19</v>
      </c>
      <c r="B348" s="1" t="s">
        <v>277</v>
      </c>
      <c r="C348" s="2">
        <v>2020</v>
      </c>
      <c r="D348" s="12" t="s">
        <v>5</v>
      </c>
      <c r="E348" s="12" t="s">
        <v>30</v>
      </c>
      <c r="F348" s="2">
        <v>7.9177130599999996</v>
      </c>
    </row>
    <row r="349" spans="1:6" ht="16" hidden="1">
      <c r="A349" s="1" t="s">
        <v>20</v>
      </c>
      <c r="B349" s="1" t="s">
        <v>278</v>
      </c>
      <c r="C349" s="2">
        <v>2020</v>
      </c>
      <c r="D349" s="12" t="s">
        <v>5</v>
      </c>
      <c r="E349" s="12" t="s">
        <v>30</v>
      </c>
      <c r="F349" s="2">
        <v>5.3765622500000001</v>
      </c>
    </row>
    <row r="350" spans="1:6" ht="16" hidden="1">
      <c r="A350" s="1" t="s">
        <v>21</v>
      </c>
      <c r="B350" s="1" t="s">
        <v>279</v>
      </c>
      <c r="C350" s="2">
        <v>2020</v>
      </c>
      <c r="D350" s="12" t="s">
        <v>5</v>
      </c>
      <c r="E350" s="12" t="s">
        <v>30</v>
      </c>
      <c r="F350" s="2">
        <v>7.3657014099999998</v>
      </c>
    </row>
    <row r="351" spans="1:6" ht="16" hidden="1">
      <c r="A351" s="1" t="s">
        <v>22</v>
      </c>
      <c r="B351" s="1" t="s">
        <v>280</v>
      </c>
      <c r="C351" s="2">
        <v>2020</v>
      </c>
      <c r="D351" s="12" t="s">
        <v>5</v>
      </c>
      <c r="E351" s="12" t="s">
        <v>30</v>
      </c>
      <c r="F351" s="2">
        <v>6.0680010299999996</v>
      </c>
    </row>
    <row r="352" spans="1:6" ht="16" hidden="1">
      <c r="A352" s="1" t="s">
        <v>23</v>
      </c>
      <c r="B352" s="1" t="s">
        <v>281</v>
      </c>
      <c r="C352" s="2">
        <v>2020</v>
      </c>
      <c r="D352" s="12" t="s">
        <v>5</v>
      </c>
      <c r="E352" s="12" t="s">
        <v>30</v>
      </c>
      <c r="F352" s="2">
        <v>5.1789045299999996</v>
      </c>
    </row>
    <row r="353" spans="1:6" ht="16" hidden="1">
      <c r="A353" s="1" t="s">
        <v>24</v>
      </c>
      <c r="B353" s="1" t="s">
        <v>282</v>
      </c>
      <c r="C353" s="2">
        <v>2020</v>
      </c>
      <c r="D353" s="12" t="s">
        <v>5</v>
      </c>
      <c r="E353" s="12" t="s">
        <v>30</v>
      </c>
      <c r="F353" s="2">
        <v>5.1038403700000003</v>
      </c>
    </row>
    <row r="354" spans="1:6" ht="16" hidden="1">
      <c r="A354" s="1" t="s">
        <v>25</v>
      </c>
      <c r="B354" s="1" t="s">
        <v>283</v>
      </c>
      <c r="C354" s="2">
        <v>2020</v>
      </c>
      <c r="D354" s="12" t="s">
        <v>5</v>
      </c>
      <c r="E354" s="12" t="s">
        <v>30</v>
      </c>
      <c r="F354" s="2">
        <v>8.4442806299999997</v>
      </c>
    </row>
    <row r="355" spans="1:6" ht="16" hidden="1">
      <c r="A355" s="1" t="s">
        <v>26</v>
      </c>
      <c r="B355" s="1" t="s">
        <v>284</v>
      </c>
      <c r="C355" s="2">
        <v>2020</v>
      </c>
      <c r="D355" s="12" t="s">
        <v>5</v>
      </c>
      <c r="E355" s="12" t="s">
        <v>30</v>
      </c>
      <c r="F355" s="2">
        <v>9.4726275999999991</v>
      </c>
    </row>
    <row r="356" spans="1:6" ht="16" hidden="1">
      <c r="A356" s="1" t="s">
        <v>27</v>
      </c>
      <c r="B356" s="1" t="s">
        <v>285</v>
      </c>
      <c r="C356" s="2">
        <v>2020</v>
      </c>
      <c r="D356" s="12" t="s">
        <v>5</v>
      </c>
      <c r="E356" s="12" t="s">
        <v>30</v>
      </c>
      <c r="F356" s="2">
        <v>9.1416261100000007</v>
      </c>
    </row>
    <row r="357" spans="1:6" ht="16" hidden="1">
      <c r="A357" s="1" t="s">
        <v>28</v>
      </c>
      <c r="B357" s="1" t="s">
        <v>286</v>
      </c>
      <c r="C357" s="2">
        <v>2020</v>
      </c>
      <c r="D357" s="12" t="s">
        <v>5</v>
      </c>
      <c r="E357" s="12" t="s">
        <v>30</v>
      </c>
      <c r="F357" s="2">
        <v>3.7001027099999999</v>
      </c>
    </row>
    <row r="358" spans="1:6" ht="16" hidden="1">
      <c r="A358" s="1" t="s">
        <v>29</v>
      </c>
      <c r="B358" s="1" t="s">
        <v>287</v>
      </c>
      <c r="C358" s="2">
        <v>2020</v>
      </c>
      <c r="D358" s="12" t="s">
        <v>5</v>
      </c>
      <c r="E358" s="12" t="s">
        <v>30</v>
      </c>
      <c r="F358" s="2">
        <v>10.3231415</v>
      </c>
    </row>
    <row r="359" spans="1:6" ht="16" hidden="1">
      <c r="A359" s="1" t="s">
        <v>30</v>
      </c>
      <c r="B359" s="1" t="s">
        <v>288</v>
      </c>
      <c r="C359" s="2">
        <v>2020</v>
      </c>
      <c r="D359" s="12" t="s">
        <v>5</v>
      </c>
      <c r="E359" s="12" t="s">
        <v>30</v>
      </c>
      <c r="F359" s="2">
        <v>4.8281069099999998</v>
      </c>
    </row>
    <row r="360" spans="1:6" ht="16" hidden="1">
      <c r="A360" s="1" t="s">
        <v>31</v>
      </c>
      <c r="B360" s="1" t="s">
        <v>289</v>
      </c>
      <c r="C360" s="2">
        <v>2020</v>
      </c>
      <c r="D360" s="12" t="s">
        <v>5</v>
      </c>
      <c r="E360" s="12" t="s">
        <v>30</v>
      </c>
      <c r="F360" s="2">
        <v>4.6488752699999996</v>
      </c>
    </row>
    <row r="361" spans="1:6" ht="16" hidden="1">
      <c r="A361" s="1" t="s">
        <v>32</v>
      </c>
      <c r="B361" s="1" t="s">
        <v>290</v>
      </c>
      <c r="C361" s="2">
        <v>2020</v>
      </c>
      <c r="D361" s="12" t="s">
        <v>5</v>
      </c>
      <c r="E361" s="12" t="s">
        <v>30</v>
      </c>
      <c r="F361" s="2">
        <v>3.8719948300000002</v>
      </c>
    </row>
    <row r="362" spans="1:6" ht="16" hidden="1">
      <c r="A362" s="1" t="s">
        <v>33</v>
      </c>
      <c r="B362" s="1" t="s">
        <v>291</v>
      </c>
      <c r="C362" s="2">
        <v>2020</v>
      </c>
      <c r="D362" s="12" t="s">
        <v>5</v>
      </c>
      <c r="E362" s="12" t="s">
        <v>30</v>
      </c>
      <c r="F362" s="2">
        <v>3.5844610000000001</v>
      </c>
    </row>
    <row r="363" spans="1:6" ht="16" hidden="1">
      <c r="A363" s="1" t="s">
        <v>34</v>
      </c>
      <c r="B363" s="1" t="s">
        <v>292</v>
      </c>
      <c r="C363" s="2">
        <v>2020</v>
      </c>
      <c r="D363" s="12" t="s">
        <v>5</v>
      </c>
      <c r="E363" s="12" t="s">
        <v>30</v>
      </c>
      <c r="F363" s="2">
        <v>10.470085299999999</v>
      </c>
    </row>
    <row r="364" spans="1:6" ht="16" hidden="1">
      <c r="A364" s="1" t="s">
        <v>35</v>
      </c>
      <c r="B364" s="1" t="s">
        <v>293</v>
      </c>
      <c r="C364" s="2">
        <v>2020</v>
      </c>
      <c r="D364" s="12" t="s">
        <v>5</v>
      </c>
      <c r="E364" s="12" t="s">
        <v>30</v>
      </c>
      <c r="F364" s="2">
        <v>7.7675265600000003</v>
      </c>
    </row>
  </sheetData>
  <autoFilter ref="A1:F364" xr:uid="{00000000-0009-0000-0000-00001C000000}">
    <filterColumn colId="0">
      <filters>
        <filter val="09"/>
      </filters>
    </filterColumn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F694"/>
  <sheetViews>
    <sheetView workbookViewId="0"/>
  </sheetViews>
  <sheetFormatPr baseColWidth="10" defaultColWidth="14.5" defaultRowHeight="15.75" customHeight="1"/>
  <cols>
    <col min="6" max="6" width="17.83203125" customWidth="1"/>
  </cols>
  <sheetData>
    <row r="1" spans="1:6" ht="15.75" customHeight="1">
      <c r="A1" s="8" t="s">
        <v>1</v>
      </c>
      <c r="B1" s="8" t="s">
        <v>259</v>
      </c>
      <c r="C1" s="8" t="s">
        <v>0</v>
      </c>
      <c r="D1" s="8" t="s">
        <v>36</v>
      </c>
      <c r="E1" s="8" t="s">
        <v>38</v>
      </c>
      <c r="F1" s="8" t="s">
        <v>260</v>
      </c>
    </row>
    <row r="2" spans="1:6" ht="15.75" customHeight="1">
      <c r="A2" s="12" t="s">
        <v>3</v>
      </c>
      <c r="B2" s="8" t="s">
        <v>261</v>
      </c>
      <c r="C2" s="12" t="s">
        <v>310</v>
      </c>
      <c r="D2" s="12" t="s">
        <v>5</v>
      </c>
      <c r="E2" s="12" t="s">
        <v>31</v>
      </c>
      <c r="F2" s="8">
        <v>99.489139999593704</v>
      </c>
    </row>
    <row r="3" spans="1:6" ht="15.75" customHeight="1">
      <c r="A3" s="12" t="s">
        <v>4</v>
      </c>
      <c r="B3" s="8" t="s">
        <v>262</v>
      </c>
      <c r="C3" s="12" t="s">
        <v>310</v>
      </c>
      <c r="D3" s="12" t="s">
        <v>5</v>
      </c>
      <c r="E3" s="12" t="s">
        <v>31</v>
      </c>
      <c r="F3" s="8">
        <v>86.186715488309204</v>
      </c>
    </row>
    <row r="4" spans="1:6" ht="15.75" customHeight="1">
      <c r="A4" s="12" t="s">
        <v>5</v>
      </c>
      <c r="B4" s="8" t="s">
        <v>263</v>
      </c>
      <c r="C4" s="12" t="s">
        <v>310</v>
      </c>
      <c r="D4" s="12" t="s">
        <v>5</v>
      </c>
      <c r="E4" s="12" t="s">
        <v>31</v>
      </c>
      <c r="F4" s="8">
        <v>109.128965381754</v>
      </c>
    </row>
    <row r="5" spans="1:6" ht="15.75" customHeight="1">
      <c r="A5" s="12" t="s">
        <v>6</v>
      </c>
      <c r="B5" s="8" t="s">
        <v>264</v>
      </c>
      <c r="C5" s="12" t="s">
        <v>310</v>
      </c>
      <c r="D5" s="12" t="s">
        <v>5</v>
      </c>
      <c r="E5" s="12" t="s">
        <v>31</v>
      </c>
      <c r="F5" s="8">
        <v>94.239438501733602</v>
      </c>
    </row>
    <row r="6" spans="1:6" ht="15.75" customHeight="1">
      <c r="A6" s="12" t="s">
        <v>7</v>
      </c>
      <c r="B6" s="8" t="s">
        <v>265</v>
      </c>
      <c r="C6" s="12" t="s">
        <v>310</v>
      </c>
      <c r="D6" s="12" t="s">
        <v>5</v>
      </c>
      <c r="E6" s="12" t="s">
        <v>31</v>
      </c>
      <c r="F6" s="8">
        <v>73.499914035188297</v>
      </c>
    </row>
    <row r="7" spans="1:6" ht="15.75" customHeight="1">
      <c r="A7" s="12" t="s">
        <v>8</v>
      </c>
      <c r="B7" s="8" t="s">
        <v>266</v>
      </c>
      <c r="C7" s="12" t="s">
        <v>310</v>
      </c>
      <c r="D7" s="12" t="s">
        <v>5</v>
      </c>
      <c r="E7" s="12" t="s">
        <v>31</v>
      </c>
      <c r="F7" s="8">
        <v>115.93163360764299</v>
      </c>
    </row>
    <row r="8" spans="1:6" ht="15.75" customHeight="1">
      <c r="A8" s="12" t="s">
        <v>9</v>
      </c>
      <c r="B8" s="8" t="s">
        <v>267</v>
      </c>
      <c r="C8" s="12" t="s">
        <v>310</v>
      </c>
      <c r="D8" s="12" t="s">
        <v>5</v>
      </c>
      <c r="E8" s="12" t="s">
        <v>31</v>
      </c>
      <c r="F8" s="8">
        <v>114.079689377831</v>
      </c>
    </row>
    <row r="9" spans="1:6" ht="15.75" customHeight="1">
      <c r="A9" s="12" t="s">
        <v>10</v>
      </c>
      <c r="B9" s="8" t="s">
        <v>268</v>
      </c>
      <c r="C9" s="12" t="s">
        <v>310</v>
      </c>
      <c r="D9" s="12" t="s">
        <v>5</v>
      </c>
      <c r="E9" s="12" t="s">
        <v>31</v>
      </c>
      <c r="F9" s="8">
        <v>57.720680114528001</v>
      </c>
    </row>
    <row r="10" spans="1:6" ht="15.75" customHeight="1">
      <c r="A10" s="12" t="s">
        <v>11</v>
      </c>
      <c r="B10" s="8" t="s">
        <v>269</v>
      </c>
      <c r="C10" s="12" t="s">
        <v>310</v>
      </c>
      <c r="D10" s="12" t="s">
        <v>5</v>
      </c>
      <c r="E10" s="12" t="s">
        <v>31</v>
      </c>
      <c r="F10" s="8">
        <v>132.07624312102899</v>
      </c>
    </row>
    <row r="11" spans="1:6" ht="15.75" customHeight="1">
      <c r="A11" s="12" t="s">
        <v>12</v>
      </c>
      <c r="B11" s="8" t="s">
        <v>270</v>
      </c>
      <c r="C11" s="12" t="s">
        <v>310</v>
      </c>
      <c r="D11" s="12" t="s">
        <v>5</v>
      </c>
      <c r="E11" s="12" t="s">
        <v>31</v>
      </c>
      <c r="F11" s="8">
        <v>166.291951755025</v>
      </c>
    </row>
    <row r="12" spans="1:6" ht="15.75" customHeight="1">
      <c r="A12" s="12" t="s">
        <v>13</v>
      </c>
      <c r="B12" s="8" t="s">
        <v>271</v>
      </c>
      <c r="C12" s="12" t="s">
        <v>310</v>
      </c>
      <c r="D12" s="12" t="s">
        <v>5</v>
      </c>
      <c r="E12" s="12" t="s">
        <v>31</v>
      </c>
      <c r="F12" s="8">
        <v>90.295027553312295</v>
      </c>
    </row>
    <row r="13" spans="1:6" ht="15.75" customHeight="1">
      <c r="A13" s="12" t="s">
        <v>14</v>
      </c>
      <c r="B13" s="8" t="s">
        <v>272</v>
      </c>
      <c r="C13" s="12" t="s">
        <v>310</v>
      </c>
      <c r="D13" s="12" t="s">
        <v>5</v>
      </c>
      <c r="E13" s="12" t="s">
        <v>31</v>
      </c>
      <c r="F13" s="8">
        <v>93.298702624743896</v>
      </c>
    </row>
    <row r="14" spans="1:6" ht="15.75" customHeight="1">
      <c r="A14" s="12" t="s">
        <v>15</v>
      </c>
      <c r="B14" s="8" t="s">
        <v>273</v>
      </c>
      <c r="C14" s="12" t="s">
        <v>310</v>
      </c>
      <c r="D14" s="12" t="s">
        <v>5</v>
      </c>
      <c r="E14" s="12" t="s">
        <v>31</v>
      </c>
      <c r="F14" s="8">
        <v>62.323131637878902</v>
      </c>
    </row>
    <row r="15" spans="1:6" ht="15.75" customHeight="1">
      <c r="A15" s="12" t="s">
        <v>16</v>
      </c>
      <c r="B15" s="8" t="s">
        <v>274</v>
      </c>
      <c r="C15" s="12" t="s">
        <v>310</v>
      </c>
      <c r="D15" s="12" t="s">
        <v>5</v>
      </c>
      <c r="E15" s="12" t="s">
        <v>31</v>
      </c>
      <c r="F15" s="8">
        <v>78.282529809105299</v>
      </c>
    </row>
    <row r="16" spans="1:6" ht="15.75" customHeight="1">
      <c r="A16" s="12" t="s">
        <v>17</v>
      </c>
      <c r="B16" s="8" t="s">
        <v>275</v>
      </c>
      <c r="C16" s="12" t="s">
        <v>310</v>
      </c>
      <c r="D16" s="12" t="s">
        <v>5</v>
      </c>
      <c r="E16" s="12" t="s">
        <v>31</v>
      </c>
      <c r="F16" s="8">
        <v>115.77342294008</v>
      </c>
    </row>
    <row r="17" spans="1:6" ht="15.75" customHeight="1">
      <c r="A17" s="12" t="s">
        <v>18</v>
      </c>
      <c r="B17" s="8" t="s">
        <v>276</v>
      </c>
      <c r="C17" s="12" t="s">
        <v>310</v>
      </c>
      <c r="D17" s="12" t="s">
        <v>5</v>
      </c>
      <c r="E17" s="12" t="s">
        <v>31</v>
      </c>
      <c r="F17" s="8">
        <v>62.9157011826995</v>
      </c>
    </row>
    <row r="18" spans="1:6" ht="15.75" customHeight="1">
      <c r="A18" s="12" t="s">
        <v>19</v>
      </c>
      <c r="B18" s="8" t="s">
        <v>277</v>
      </c>
      <c r="C18" s="12" t="s">
        <v>310</v>
      </c>
      <c r="D18" s="12" t="s">
        <v>5</v>
      </c>
      <c r="E18" s="12" t="s">
        <v>31</v>
      </c>
      <c r="F18" s="8">
        <v>98.905791180656607</v>
      </c>
    </row>
    <row r="19" spans="1:6" ht="15.75" customHeight="1">
      <c r="A19" s="12" t="s">
        <v>20</v>
      </c>
      <c r="B19" s="8" t="s">
        <v>278</v>
      </c>
      <c r="C19" s="12" t="s">
        <v>310</v>
      </c>
      <c r="D19" s="12" t="s">
        <v>5</v>
      </c>
      <c r="E19" s="12" t="s">
        <v>31</v>
      </c>
      <c r="F19" s="8">
        <v>88.493027094990794</v>
      </c>
    </row>
    <row r="20" spans="1:6" ht="15.75" customHeight="1">
      <c r="A20" s="12" t="s">
        <v>21</v>
      </c>
      <c r="B20" s="8" t="s">
        <v>279</v>
      </c>
      <c r="C20" s="12" t="s">
        <v>310</v>
      </c>
      <c r="D20" s="12" t="s">
        <v>5</v>
      </c>
      <c r="E20" s="12" t="s">
        <v>31</v>
      </c>
      <c r="F20" s="8">
        <v>108.987897286707</v>
      </c>
    </row>
    <row r="21" spans="1:6" ht="15.75" customHeight="1">
      <c r="A21" s="12" t="s">
        <v>22</v>
      </c>
      <c r="B21" s="8" t="s">
        <v>280</v>
      </c>
      <c r="C21" s="12" t="s">
        <v>310</v>
      </c>
      <c r="D21" s="12" t="s">
        <v>5</v>
      </c>
      <c r="E21" s="12" t="s">
        <v>31</v>
      </c>
      <c r="F21" s="8">
        <v>122.928427153269</v>
      </c>
    </row>
    <row r="22" spans="1:6" ht="15.75" customHeight="1">
      <c r="A22" s="12" t="s">
        <v>23</v>
      </c>
      <c r="B22" s="8" t="s">
        <v>281</v>
      </c>
      <c r="C22" s="12" t="s">
        <v>310</v>
      </c>
      <c r="D22" s="12" t="s">
        <v>5</v>
      </c>
      <c r="E22" s="12" t="s">
        <v>31</v>
      </c>
      <c r="F22" s="8">
        <v>94.736371545389204</v>
      </c>
    </row>
    <row r="23" spans="1:6" ht="15.75" customHeight="1">
      <c r="A23" s="12" t="s">
        <v>24</v>
      </c>
      <c r="B23" s="8" t="s">
        <v>282</v>
      </c>
      <c r="C23" s="12" t="s">
        <v>310</v>
      </c>
      <c r="D23" s="12" t="s">
        <v>5</v>
      </c>
      <c r="E23" s="12" t="s">
        <v>31</v>
      </c>
      <c r="F23" s="8">
        <v>87.169108264694302</v>
      </c>
    </row>
    <row r="24" spans="1:6" ht="15.75" customHeight="1">
      <c r="A24" s="12" t="s">
        <v>25</v>
      </c>
      <c r="B24" s="8" t="s">
        <v>283</v>
      </c>
      <c r="C24" s="12" t="s">
        <v>310</v>
      </c>
      <c r="D24" s="12" t="s">
        <v>5</v>
      </c>
      <c r="E24" s="12" t="s">
        <v>31</v>
      </c>
      <c r="F24" s="8">
        <v>81.684593072469298</v>
      </c>
    </row>
    <row r="25" spans="1:6" ht="15.75" customHeight="1">
      <c r="A25" s="12" t="s">
        <v>26</v>
      </c>
      <c r="B25" s="8" t="s">
        <v>284</v>
      </c>
      <c r="C25" s="12" t="s">
        <v>310</v>
      </c>
      <c r="D25" s="12" t="s">
        <v>5</v>
      </c>
      <c r="E25" s="12" t="s">
        <v>31</v>
      </c>
      <c r="F25" s="8">
        <v>44.349911752726598</v>
      </c>
    </row>
    <row r="26" spans="1:6" ht="15.75" customHeight="1">
      <c r="A26" s="12" t="s">
        <v>27</v>
      </c>
      <c r="B26" s="8" t="s">
        <v>285</v>
      </c>
      <c r="C26" s="12" t="s">
        <v>310</v>
      </c>
      <c r="D26" s="12" t="s">
        <v>5</v>
      </c>
      <c r="E26" s="12" t="s">
        <v>31</v>
      </c>
      <c r="F26" s="8">
        <v>100.79934222408799</v>
      </c>
    </row>
    <row r="27" spans="1:6" ht="15.75" customHeight="1">
      <c r="A27" s="12" t="s">
        <v>28</v>
      </c>
      <c r="B27" s="8" t="s">
        <v>286</v>
      </c>
      <c r="C27" s="12" t="s">
        <v>310</v>
      </c>
      <c r="D27" s="12" t="s">
        <v>5</v>
      </c>
      <c r="E27" s="12" t="s">
        <v>31</v>
      </c>
      <c r="F27" s="8">
        <v>103.14270135236301</v>
      </c>
    </row>
    <row r="28" spans="1:6" ht="15.75" customHeight="1">
      <c r="A28" s="12" t="s">
        <v>29</v>
      </c>
      <c r="B28" s="8" t="s">
        <v>287</v>
      </c>
      <c r="C28" s="12" t="s">
        <v>310</v>
      </c>
      <c r="D28" s="12" t="s">
        <v>5</v>
      </c>
      <c r="E28" s="12" t="s">
        <v>31</v>
      </c>
      <c r="F28" s="8">
        <v>127.783469991278</v>
      </c>
    </row>
    <row r="29" spans="1:6" ht="15.75" customHeight="1">
      <c r="A29" s="12" t="s">
        <v>30</v>
      </c>
      <c r="B29" s="8" t="s">
        <v>288</v>
      </c>
      <c r="C29" s="12" t="s">
        <v>310</v>
      </c>
      <c r="D29" s="12" t="s">
        <v>5</v>
      </c>
      <c r="E29" s="12" t="s">
        <v>31</v>
      </c>
      <c r="F29" s="8">
        <v>76.415581675094302</v>
      </c>
    </row>
    <row r="30" spans="1:6" ht="15.75" customHeight="1">
      <c r="A30" s="12" t="s">
        <v>31</v>
      </c>
      <c r="B30" s="8" t="s">
        <v>289</v>
      </c>
      <c r="C30" s="12" t="s">
        <v>310</v>
      </c>
      <c r="D30" s="12" t="s">
        <v>5</v>
      </c>
      <c r="E30" s="12" t="s">
        <v>31</v>
      </c>
      <c r="F30" s="8">
        <v>116.082179545728</v>
      </c>
    </row>
    <row r="31" spans="1:6" ht="15.75" customHeight="1">
      <c r="A31" s="12" t="s">
        <v>32</v>
      </c>
      <c r="B31" s="8" t="s">
        <v>290</v>
      </c>
      <c r="C31" s="12" t="s">
        <v>310</v>
      </c>
      <c r="D31" s="12" t="s">
        <v>5</v>
      </c>
      <c r="E31" s="12" t="s">
        <v>31</v>
      </c>
      <c r="F31" s="8">
        <v>75.631879759658702</v>
      </c>
    </row>
    <row r="32" spans="1:6" ht="15.75" customHeight="1">
      <c r="A32" s="12" t="s">
        <v>33</v>
      </c>
      <c r="B32" s="8" t="s">
        <v>291</v>
      </c>
      <c r="C32" s="12" t="s">
        <v>310</v>
      </c>
      <c r="D32" s="12" t="s">
        <v>5</v>
      </c>
      <c r="E32" s="12" t="s">
        <v>31</v>
      </c>
      <c r="F32" s="8">
        <v>99.144507742574007</v>
      </c>
    </row>
    <row r="33" spans="1:6" ht="15.75" customHeight="1">
      <c r="A33" s="12" t="s">
        <v>34</v>
      </c>
      <c r="B33" s="8" t="s">
        <v>292</v>
      </c>
      <c r="C33" s="12" t="s">
        <v>310</v>
      </c>
      <c r="D33" s="12" t="s">
        <v>5</v>
      </c>
      <c r="E33" s="12" t="s">
        <v>31</v>
      </c>
      <c r="F33" s="8">
        <v>123.38490296726999</v>
      </c>
    </row>
    <row r="34" spans="1:6" ht="15.75" customHeight="1">
      <c r="A34" s="12" t="s">
        <v>35</v>
      </c>
      <c r="B34" s="8" t="s">
        <v>293</v>
      </c>
      <c r="C34" s="12" t="s">
        <v>310</v>
      </c>
      <c r="D34" s="12" t="s">
        <v>5</v>
      </c>
      <c r="E34" s="12" t="s">
        <v>31</v>
      </c>
      <c r="F34" s="8">
        <v>113.08286867685</v>
      </c>
    </row>
    <row r="35" spans="1:6" ht="15.75" customHeight="1">
      <c r="A35" s="12" t="s">
        <v>3</v>
      </c>
      <c r="B35" s="8" t="s">
        <v>261</v>
      </c>
      <c r="C35" s="12" t="s">
        <v>311</v>
      </c>
      <c r="D35" s="12" t="s">
        <v>5</v>
      </c>
      <c r="E35" s="12" t="s">
        <v>31</v>
      </c>
      <c r="F35" s="8">
        <v>100.301102481231</v>
      </c>
    </row>
    <row r="36" spans="1:6" ht="15.75" customHeight="1">
      <c r="A36" s="12" t="s">
        <v>4</v>
      </c>
      <c r="B36" s="8" t="s">
        <v>262</v>
      </c>
      <c r="C36" s="12" t="s">
        <v>311</v>
      </c>
      <c r="D36" s="12" t="s">
        <v>5</v>
      </c>
      <c r="E36" s="12" t="s">
        <v>31</v>
      </c>
      <c r="F36" s="8">
        <v>86.535612377873505</v>
      </c>
    </row>
    <row r="37" spans="1:6" ht="15.75" customHeight="1">
      <c r="A37" s="12" t="s">
        <v>5</v>
      </c>
      <c r="B37" s="8" t="s">
        <v>263</v>
      </c>
      <c r="C37" s="12" t="s">
        <v>311</v>
      </c>
      <c r="D37" s="12" t="s">
        <v>5</v>
      </c>
      <c r="E37" s="12" t="s">
        <v>31</v>
      </c>
      <c r="F37" s="8">
        <v>107.289136114836</v>
      </c>
    </row>
    <row r="38" spans="1:6" ht="15.75" customHeight="1">
      <c r="A38" s="12" t="s">
        <v>6</v>
      </c>
      <c r="B38" s="8" t="s">
        <v>264</v>
      </c>
      <c r="C38" s="12" t="s">
        <v>311</v>
      </c>
      <c r="D38" s="12" t="s">
        <v>5</v>
      </c>
      <c r="E38" s="12" t="s">
        <v>31</v>
      </c>
      <c r="F38" s="8">
        <v>95.033589848602404</v>
      </c>
    </row>
    <row r="39" spans="1:6" ht="15.75" customHeight="1">
      <c r="A39" s="12" t="s">
        <v>7</v>
      </c>
      <c r="B39" s="8" t="s">
        <v>265</v>
      </c>
      <c r="C39" s="12" t="s">
        <v>311</v>
      </c>
      <c r="D39" s="12" t="s">
        <v>5</v>
      </c>
      <c r="E39" s="12" t="s">
        <v>31</v>
      </c>
      <c r="F39" s="8">
        <v>74.579505270519604</v>
      </c>
    </row>
    <row r="40" spans="1:6" ht="15.75" customHeight="1">
      <c r="A40" s="12" t="s">
        <v>8</v>
      </c>
      <c r="B40" s="8" t="s">
        <v>266</v>
      </c>
      <c r="C40" s="12" t="s">
        <v>311</v>
      </c>
      <c r="D40" s="12" t="s">
        <v>5</v>
      </c>
      <c r="E40" s="12" t="s">
        <v>31</v>
      </c>
      <c r="F40" s="8">
        <v>123.452020762694</v>
      </c>
    </row>
    <row r="41" spans="1:6" ht="15.75" customHeight="1">
      <c r="A41" s="12" t="s">
        <v>9</v>
      </c>
      <c r="B41" s="8" t="s">
        <v>267</v>
      </c>
      <c r="C41" s="12" t="s">
        <v>311</v>
      </c>
      <c r="D41" s="12" t="s">
        <v>5</v>
      </c>
      <c r="E41" s="12" t="s">
        <v>31</v>
      </c>
      <c r="F41" s="8">
        <v>115.27219583485601</v>
      </c>
    </row>
    <row r="42" spans="1:6" ht="15.75" customHeight="1">
      <c r="A42" s="12" t="s">
        <v>10</v>
      </c>
      <c r="B42" s="8" t="s">
        <v>268</v>
      </c>
      <c r="C42" s="12" t="s">
        <v>311</v>
      </c>
      <c r="D42" s="12" t="s">
        <v>5</v>
      </c>
      <c r="E42" s="12" t="s">
        <v>31</v>
      </c>
      <c r="F42" s="8">
        <v>58.462539779052399</v>
      </c>
    </row>
    <row r="43" spans="1:6" ht="15.75" customHeight="1">
      <c r="A43" s="12" t="s">
        <v>11</v>
      </c>
      <c r="B43" s="8" t="s">
        <v>269</v>
      </c>
      <c r="C43" s="12" t="s">
        <v>311</v>
      </c>
      <c r="D43" s="12" t="s">
        <v>5</v>
      </c>
      <c r="E43" s="12" t="s">
        <v>31</v>
      </c>
      <c r="F43" s="8">
        <v>132.97284495095201</v>
      </c>
    </row>
    <row r="44" spans="1:6" ht="15.75" customHeight="1">
      <c r="A44" s="12" t="s">
        <v>12</v>
      </c>
      <c r="B44" s="8" t="s">
        <v>270</v>
      </c>
      <c r="C44" s="12" t="s">
        <v>311</v>
      </c>
      <c r="D44" s="12" t="s">
        <v>5</v>
      </c>
      <c r="E44" s="12" t="s">
        <v>31</v>
      </c>
      <c r="F44" s="8">
        <v>166.264479042967</v>
      </c>
    </row>
    <row r="45" spans="1:6" ht="15.75" customHeight="1">
      <c r="A45" s="12" t="s">
        <v>13</v>
      </c>
      <c r="B45" s="8" t="s">
        <v>271</v>
      </c>
      <c r="C45" s="12" t="s">
        <v>311</v>
      </c>
      <c r="D45" s="12" t="s">
        <v>5</v>
      </c>
      <c r="E45" s="12" t="s">
        <v>31</v>
      </c>
      <c r="F45" s="8">
        <v>91.895531427527402</v>
      </c>
    </row>
    <row r="46" spans="1:6" ht="15.75" customHeight="1">
      <c r="A46" s="12" t="s">
        <v>14</v>
      </c>
      <c r="B46" s="8" t="s">
        <v>272</v>
      </c>
      <c r="C46" s="12" t="s">
        <v>311</v>
      </c>
      <c r="D46" s="12" t="s">
        <v>5</v>
      </c>
      <c r="E46" s="12" t="s">
        <v>31</v>
      </c>
      <c r="F46" s="8">
        <v>93.140415537899003</v>
      </c>
    </row>
    <row r="47" spans="1:6" ht="15.75" customHeight="1">
      <c r="A47" s="12" t="s">
        <v>15</v>
      </c>
      <c r="B47" s="8" t="s">
        <v>273</v>
      </c>
      <c r="C47" s="12" t="s">
        <v>311</v>
      </c>
      <c r="D47" s="12" t="s">
        <v>5</v>
      </c>
      <c r="E47" s="12" t="s">
        <v>31</v>
      </c>
      <c r="F47" s="8">
        <v>64.005968780162505</v>
      </c>
    </row>
    <row r="48" spans="1:6" ht="15.75" customHeight="1">
      <c r="A48" s="12" t="s">
        <v>16</v>
      </c>
      <c r="B48" s="8" t="s">
        <v>274</v>
      </c>
      <c r="C48" s="12" t="s">
        <v>311</v>
      </c>
      <c r="D48" s="12" t="s">
        <v>5</v>
      </c>
      <c r="E48" s="12" t="s">
        <v>31</v>
      </c>
      <c r="F48" s="8">
        <v>83.7988095331621</v>
      </c>
    </row>
    <row r="49" spans="1:6" ht="15.75" customHeight="1">
      <c r="A49" s="12" t="s">
        <v>17</v>
      </c>
      <c r="B49" s="8" t="s">
        <v>275</v>
      </c>
      <c r="C49" s="12" t="s">
        <v>311</v>
      </c>
      <c r="D49" s="12" t="s">
        <v>5</v>
      </c>
      <c r="E49" s="12" t="s">
        <v>31</v>
      </c>
      <c r="F49" s="8">
        <v>116.570669111928</v>
      </c>
    </row>
    <row r="50" spans="1:6" ht="15.75" customHeight="1">
      <c r="A50" s="12" t="s">
        <v>18</v>
      </c>
      <c r="B50" s="8" t="s">
        <v>276</v>
      </c>
      <c r="C50" s="12" t="s">
        <v>311</v>
      </c>
      <c r="D50" s="12" t="s">
        <v>5</v>
      </c>
      <c r="E50" s="12" t="s">
        <v>31</v>
      </c>
      <c r="F50" s="8">
        <v>62.356151346515297</v>
      </c>
    </row>
    <row r="51" spans="1:6" ht="15.75" customHeight="1">
      <c r="A51" s="12" t="s">
        <v>19</v>
      </c>
      <c r="B51" s="8" t="s">
        <v>277</v>
      </c>
      <c r="C51" s="12" t="s">
        <v>311</v>
      </c>
      <c r="D51" s="12" t="s">
        <v>5</v>
      </c>
      <c r="E51" s="12" t="s">
        <v>31</v>
      </c>
      <c r="F51" s="8">
        <v>100.16731651759</v>
      </c>
    </row>
    <row r="52" spans="1:6" ht="15.75" customHeight="1">
      <c r="A52" s="12" t="s">
        <v>20</v>
      </c>
      <c r="B52" s="8" t="s">
        <v>278</v>
      </c>
      <c r="C52" s="12" t="s">
        <v>311</v>
      </c>
      <c r="D52" s="12" t="s">
        <v>5</v>
      </c>
      <c r="E52" s="12" t="s">
        <v>31</v>
      </c>
      <c r="F52" s="8">
        <v>93.727665959164398</v>
      </c>
    </row>
    <row r="53" spans="1:6" ht="15.75" customHeight="1">
      <c r="A53" s="12" t="s">
        <v>21</v>
      </c>
      <c r="B53" s="8" t="s">
        <v>279</v>
      </c>
      <c r="C53" s="12" t="s">
        <v>311</v>
      </c>
      <c r="D53" s="12" t="s">
        <v>5</v>
      </c>
      <c r="E53" s="12" t="s">
        <v>31</v>
      </c>
      <c r="F53" s="8">
        <v>102.95178229272</v>
      </c>
    </row>
    <row r="54" spans="1:6" ht="15.75" customHeight="1">
      <c r="A54" s="12" t="s">
        <v>22</v>
      </c>
      <c r="B54" s="8" t="s">
        <v>280</v>
      </c>
      <c r="C54" s="12" t="s">
        <v>311</v>
      </c>
      <c r="D54" s="12" t="s">
        <v>5</v>
      </c>
      <c r="E54" s="12" t="s">
        <v>31</v>
      </c>
      <c r="F54" s="8">
        <v>128.92599418392001</v>
      </c>
    </row>
    <row r="55" spans="1:6" ht="15.75" customHeight="1">
      <c r="A55" s="12" t="s">
        <v>23</v>
      </c>
      <c r="B55" s="8" t="s">
        <v>281</v>
      </c>
      <c r="C55" s="12" t="s">
        <v>311</v>
      </c>
      <c r="D55" s="12" t="s">
        <v>5</v>
      </c>
      <c r="E55" s="12" t="s">
        <v>31</v>
      </c>
      <c r="F55" s="8">
        <v>91.037623755605395</v>
      </c>
    </row>
    <row r="56" spans="1:6" ht="13">
      <c r="A56" s="12" t="s">
        <v>24</v>
      </c>
      <c r="B56" s="8" t="s">
        <v>282</v>
      </c>
      <c r="C56" s="12" t="s">
        <v>311</v>
      </c>
      <c r="D56" s="12" t="s">
        <v>5</v>
      </c>
      <c r="E56" s="12" t="s">
        <v>31</v>
      </c>
      <c r="F56" s="8">
        <v>87.014101589492199</v>
      </c>
    </row>
    <row r="57" spans="1:6" ht="13">
      <c r="A57" s="12" t="s">
        <v>25</v>
      </c>
      <c r="B57" s="8" t="s">
        <v>283</v>
      </c>
      <c r="C57" s="12" t="s">
        <v>311</v>
      </c>
      <c r="D57" s="12" t="s">
        <v>5</v>
      </c>
      <c r="E57" s="12" t="s">
        <v>31</v>
      </c>
      <c r="F57" s="8">
        <v>78.901438608690896</v>
      </c>
    </row>
    <row r="58" spans="1:6" ht="13">
      <c r="A58" s="12" t="s">
        <v>26</v>
      </c>
      <c r="B58" s="8" t="s">
        <v>284</v>
      </c>
      <c r="C58" s="12" t="s">
        <v>311</v>
      </c>
      <c r="D58" s="12" t="s">
        <v>5</v>
      </c>
      <c r="E58" s="12" t="s">
        <v>31</v>
      </c>
      <c r="F58" s="8">
        <v>43.8378583744922</v>
      </c>
    </row>
    <row r="59" spans="1:6" ht="13">
      <c r="A59" s="12" t="s">
        <v>27</v>
      </c>
      <c r="B59" s="8" t="s">
        <v>285</v>
      </c>
      <c r="C59" s="12" t="s">
        <v>311</v>
      </c>
      <c r="D59" s="12" t="s">
        <v>5</v>
      </c>
      <c r="E59" s="12" t="s">
        <v>31</v>
      </c>
      <c r="F59" s="8">
        <v>97.669086415446699</v>
      </c>
    </row>
    <row r="60" spans="1:6" ht="13">
      <c r="A60" s="12" t="s">
        <v>28</v>
      </c>
      <c r="B60" s="8" t="s">
        <v>286</v>
      </c>
      <c r="C60" s="12" t="s">
        <v>311</v>
      </c>
      <c r="D60" s="12" t="s">
        <v>5</v>
      </c>
      <c r="E60" s="12" t="s">
        <v>31</v>
      </c>
      <c r="F60" s="8">
        <v>103.130239814723</v>
      </c>
    </row>
    <row r="61" spans="1:6" ht="13">
      <c r="A61" s="12" t="s">
        <v>29</v>
      </c>
      <c r="B61" s="8" t="s">
        <v>287</v>
      </c>
      <c r="C61" s="12" t="s">
        <v>311</v>
      </c>
      <c r="D61" s="12" t="s">
        <v>5</v>
      </c>
      <c r="E61" s="12" t="s">
        <v>31</v>
      </c>
      <c r="F61" s="8">
        <v>128.532380679841</v>
      </c>
    </row>
    <row r="62" spans="1:6" ht="13">
      <c r="A62" s="12" t="s">
        <v>30</v>
      </c>
      <c r="B62" s="8" t="s">
        <v>288</v>
      </c>
      <c r="C62" s="12" t="s">
        <v>311</v>
      </c>
      <c r="D62" s="12" t="s">
        <v>5</v>
      </c>
      <c r="E62" s="12" t="s">
        <v>31</v>
      </c>
      <c r="F62" s="8">
        <v>85.091433250756197</v>
      </c>
    </row>
    <row r="63" spans="1:6" ht="13">
      <c r="A63" s="12" t="s">
        <v>31</v>
      </c>
      <c r="B63" s="8" t="s">
        <v>289</v>
      </c>
      <c r="C63" s="12" t="s">
        <v>311</v>
      </c>
      <c r="D63" s="12" t="s">
        <v>5</v>
      </c>
      <c r="E63" s="12" t="s">
        <v>31</v>
      </c>
      <c r="F63" s="8">
        <v>115.751720700655</v>
      </c>
    </row>
    <row r="64" spans="1:6" ht="13">
      <c r="A64" s="12" t="s">
        <v>32</v>
      </c>
      <c r="B64" s="8" t="s">
        <v>290</v>
      </c>
      <c r="C64" s="12" t="s">
        <v>311</v>
      </c>
      <c r="D64" s="12" t="s">
        <v>5</v>
      </c>
      <c r="E64" s="12" t="s">
        <v>31</v>
      </c>
      <c r="F64" s="8">
        <v>77.145379865658597</v>
      </c>
    </row>
    <row r="65" spans="1:6" ht="13">
      <c r="A65" s="12" t="s">
        <v>33</v>
      </c>
      <c r="B65" s="8" t="s">
        <v>291</v>
      </c>
      <c r="C65" s="12" t="s">
        <v>311</v>
      </c>
      <c r="D65" s="12" t="s">
        <v>5</v>
      </c>
      <c r="E65" s="12" t="s">
        <v>31</v>
      </c>
      <c r="F65" s="8">
        <v>102.063479559862</v>
      </c>
    </row>
    <row r="66" spans="1:6" ht="13">
      <c r="A66" s="12" t="s">
        <v>34</v>
      </c>
      <c r="B66" s="8" t="s">
        <v>292</v>
      </c>
      <c r="C66" s="12" t="s">
        <v>311</v>
      </c>
      <c r="D66" s="12" t="s">
        <v>5</v>
      </c>
      <c r="E66" s="12" t="s">
        <v>31</v>
      </c>
      <c r="F66" s="8">
        <v>126.13150396719099</v>
      </c>
    </row>
    <row r="67" spans="1:6" ht="13">
      <c r="A67" s="12" t="s">
        <v>35</v>
      </c>
      <c r="B67" s="8" t="s">
        <v>293</v>
      </c>
      <c r="C67" s="12" t="s">
        <v>311</v>
      </c>
      <c r="D67" s="12" t="s">
        <v>5</v>
      </c>
      <c r="E67" s="12" t="s">
        <v>31</v>
      </c>
      <c r="F67" s="8">
        <v>111.570428378044</v>
      </c>
    </row>
    <row r="68" spans="1:6" ht="13">
      <c r="A68" s="12" t="s">
        <v>3</v>
      </c>
      <c r="B68" s="8" t="s">
        <v>261</v>
      </c>
      <c r="C68" s="12" t="s">
        <v>294</v>
      </c>
      <c r="D68" s="12" t="s">
        <v>5</v>
      </c>
      <c r="E68" s="12" t="s">
        <v>31</v>
      </c>
      <c r="F68" s="8">
        <v>103.532357525048</v>
      </c>
    </row>
    <row r="69" spans="1:6" ht="13">
      <c r="A69" s="12" t="s">
        <v>4</v>
      </c>
      <c r="B69" s="8" t="s">
        <v>262</v>
      </c>
      <c r="C69" s="12" t="s">
        <v>294</v>
      </c>
      <c r="D69" s="12" t="s">
        <v>5</v>
      </c>
      <c r="E69" s="12" t="s">
        <v>31</v>
      </c>
      <c r="F69" s="8">
        <v>96.537746258787195</v>
      </c>
    </row>
    <row r="70" spans="1:6" ht="13">
      <c r="A70" s="12" t="s">
        <v>5</v>
      </c>
      <c r="B70" s="8" t="s">
        <v>263</v>
      </c>
      <c r="C70" s="12" t="s">
        <v>294</v>
      </c>
      <c r="D70" s="12" t="s">
        <v>5</v>
      </c>
      <c r="E70" s="12" t="s">
        <v>31</v>
      </c>
      <c r="F70" s="8">
        <v>107.10660795523999</v>
      </c>
    </row>
    <row r="71" spans="1:6" ht="13">
      <c r="A71" s="12" t="s">
        <v>6</v>
      </c>
      <c r="B71" s="8" t="s">
        <v>264</v>
      </c>
      <c r="C71" s="12" t="s">
        <v>294</v>
      </c>
      <c r="D71" s="12" t="s">
        <v>5</v>
      </c>
      <c r="E71" s="12" t="s">
        <v>31</v>
      </c>
      <c r="F71" s="8">
        <v>99.099374407913999</v>
      </c>
    </row>
    <row r="72" spans="1:6" ht="13">
      <c r="A72" s="12" t="s">
        <v>7</v>
      </c>
      <c r="B72" s="8" t="s">
        <v>265</v>
      </c>
      <c r="C72" s="12" t="s">
        <v>294</v>
      </c>
      <c r="D72" s="12" t="s">
        <v>5</v>
      </c>
      <c r="E72" s="12" t="s">
        <v>31</v>
      </c>
      <c r="F72" s="8">
        <v>70.954195891558797</v>
      </c>
    </row>
    <row r="73" spans="1:6" ht="13">
      <c r="A73" s="12" t="s">
        <v>8</v>
      </c>
      <c r="B73" s="8" t="s">
        <v>266</v>
      </c>
      <c r="C73" s="12" t="s">
        <v>294</v>
      </c>
      <c r="D73" s="12" t="s">
        <v>5</v>
      </c>
      <c r="E73" s="12" t="s">
        <v>31</v>
      </c>
      <c r="F73" s="8">
        <v>122.66155576851</v>
      </c>
    </row>
    <row r="74" spans="1:6" ht="13">
      <c r="A74" s="12" t="s">
        <v>9</v>
      </c>
      <c r="B74" s="8" t="s">
        <v>267</v>
      </c>
      <c r="C74" s="12" t="s">
        <v>294</v>
      </c>
      <c r="D74" s="12" t="s">
        <v>5</v>
      </c>
      <c r="E74" s="12" t="s">
        <v>31</v>
      </c>
      <c r="F74" s="8">
        <v>116.27592547524399</v>
      </c>
    </row>
    <row r="75" spans="1:6" ht="13">
      <c r="A75" s="12" t="s">
        <v>10</v>
      </c>
      <c r="B75" s="8" t="s">
        <v>268</v>
      </c>
      <c r="C75" s="12" t="s">
        <v>294</v>
      </c>
      <c r="D75" s="12" t="s">
        <v>5</v>
      </c>
      <c r="E75" s="12" t="s">
        <v>31</v>
      </c>
      <c r="F75" s="8">
        <v>60.996341928065299</v>
      </c>
    </row>
    <row r="76" spans="1:6" ht="13">
      <c r="A76" s="12" t="s">
        <v>11</v>
      </c>
      <c r="B76" s="8" t="s">
        <v>269</v>
      </c>
      <c r="C76" s="12" t="s">
        <v>294</v>
      </c>
      <c r="D76" s="12" t="s">
        <v>5</v>
      </c>
      <c r="E76" s="12" t="s">
        <v>31</v>
      </c>
      <c r="F76" s="8">
        <v>136.31615681922599</v>
      </c>
    </row>
    <row r="77" spans="1:6" ht="13">
      <c r="A77" s="12" t="s">
        <v>12</v>
      </c>
      <c r="B77" s="8" t="s">
        <v>270</v>
      </c>
      <c r="C77" s="12" t="s">
        <v>294</v>
      </c>
      <c r="D77" s="12" t="s">
        <v>5</v>
      </c>
      <c r="E77" s="12" t="s">
        <v>31</v>
      </c>
      <c r="F77" s="8">
        <v>169.27489791746899</v>
      </c>
    </row>
    <row r="78" spans="1:6" ht="13">
      <c r="A78" s="12" t="s">
        <v>13</v>
      </c>
      <c r="B78" s="8" t="s">
        <v>271</v>
      </c>
      <c r="C78" s="12" t="s">
        <v>294</v>
      </c>
      <c r="D78" s="12" t="s">
        <v>5</v>
      </c>
      <c r="E78" s="12" t="s">
        <v>31</v>
      </c>
      <c r="F78" s="8">
        <v>100.642532979835</v>
      </c>
    </row>
    <row r="79" spans="1:6" ht="13">
      <c r="A79" s="12" t="s">
        <v>14</v>
      </c>
      <c r="B79" s="8" t="s">
        <v>272</v>
      </c>
      <c r="C79" s="12" t="s">
        <v>294</v>
      </c>
      <c r="D79" s="12" t="s">
        <v>5</v>
      </c>
      <c r="E79" s="12" t="s">
        <v>31</v>
      </c>
      <c r="F79" s="8">
        <v>101.275191087617</v>
      </c>
    </row>
    <row r="80" spans="1:6" ht="13">
      <c r="A80" s="12" t="s">
        <v>15</v>
      </c>
      <c r="B80" s="8" t="s">
        <v>273</v>
      </c>
      <c r="C80" s="12" t="s">
        <v>294</v>
      </c>
      <c r="D80" s="12" t="s">
        <v>5</v>
      </c>
      <c r="E80" s="12" t="s">
        <v>31</v>
      </c>
      <c r="F80" s="8">
        <v>64.010079047367498</v>
      </c>
    </row>
    <row r="81" spans="1:6" ht="13">
      <c r="A81" s="12" t="s">
        <v>16</v>
      </c>
      <c r="B81" s="8" t="s">
        <v>274</v>
      </c>
      <c r="C81" s="12" t="s">
        <v>294</v>
      </c>
      <c r="D81" s="12" t="s">
        <v>5</v>
      </c>
      <c r="E81" s="12" t="s">
        <v>31</v>
      </c>
      <c r="F81" s="8">
        <v>101.081263209483</v>
      </c>
    </row>
    <row r="82" spans="1:6" ht="13">
      <c r="A82" s="12" t="s">
        <v>17</v>
      </c>
      <c r="B82" s="8" t="s">
        <v>275</v>
      </c>
      <c r="C82" s="12" t="s">
        <v>294</v>
      </c>
      <c r="D82" s="12" t="s">
        <v>5</v>
      </c>
      <c r="E82" s="12" t="s">
        <v>31</v>
      </c>
      <c r="F82" s="8">
        <v>119.93515091763599</v>
      </c>
    </row>
    <row r="83" spans="1:6" ht="13">
      <c r="A83" s="12" t="s">
        <v>18</v>
      </c>
      <c r="B83" s="8" t="s">
        <v>276</v>
      </c>
      <c r="C83" s="12" t="s">
        <v>294</v>
      </c>
      <c r="D83" s="12" t="s">
        <v>5</v>
      </c>
      <c r="E83" s="12" t="s">
        <v>31</v>
      </c>
      <c r="F83" s="8">
        <v>63.058627228762496</v>
      </c>
    </row>
    <row r="84" spans="1:6" ht="13">
      <c r="A84" s="12" t="s">
        <v>19</v>
      </c>
      <c r="B84" s="8" t="s">
        <v>277</v>
      </c>
      <c r="C84" s="12" t="s">
        <v>294</v>
      </c>
      <c r="D84" s="12" t="s">
        <v>5</v>
      </c>
      <c r="E84" s="12" t="s">
        <v>31</v>
      </c>
      <c r="F84" s="8">
        <v>105.427052295615</v>
      </c>
    </row>
    <row r="85" spans="1:6" ht="13">
      <c r="A85" s="12" t="s">
        <v>20</v>
      </c>
      <c r="B85" s="8" t="s">
        <v>278</v>
      </c>
      <c r="C85" s="12" t="s">
        <v>294</v>
      </c>
      <c r="D85" s="12" t="s">
        <v>5</v>
      </c>
      <c r="E85" s="12" t="s">
        <v>31</v>
      </c>
      <c r="F85" s="8">
        <v>96.800984833884598</v>
      </c>
    </row>
    <row r="86" spans="1:6" ht="13">
      <c r="A86" s="12" t="s">
        <v>21</v>
      </c>
      <c r="B86" s="8" t="s">
        <v>279</v>
      </c>
      <c r="C86" s="12" t="s">
        <v>294</v>
      </c>
      <c r="D86" s="12" t="s">
        <v>5</v>
      </c>
      <c r="E86" s="12" t="s">
        <v>31</v>
      </c>
      <c r="F86" s="8">
        <v>114.546326803629</v>
      </c>
    </row>
    <row r="87" spans="1:6" ht="13">
      <c r="A87" s="12" t="s">
        <v>22</v>
      </c>
      <c r="B87" s="8" t="s">
        <v>280</v>
      </c>
      <c r="C87" s="12" t="s">
        <v>294</v>
      </c>
      <c r="D87" s="12" t="s">
        <v>5</v>
      </c>
      <c r="E87" s="12" t="s">
        <v>31</v>
      </c>
      <c r="F87" s="8">
        <v>129.58640547151501</v>
      </c>
    </row>
    <row r="88" spans="1:6" ht="13">
      <c r="A88" s="12" t="s">
        <v>23</v>
      </c>
      <c r="B88" s="8" t="s">
        <v>281</v>
      </c>
      <c r="C88" s="12" t="s">
        <v>294</v>
      </c>
      <c r="D88" s="12" t="s">
        <v>5</v>
      </c>
      <c r="E88" s="12" t="s">
        <v>31</v>
      </c>
      <c r="F88" s="8">
        <v>93.2500280882103</v>
      </c>
    </row>
    <row r="89" spans="1:6" ht="13">
      <c r="A89" s="12" t="s">
        <v>24</v>
      </c>
      <c r="B89" s="8" t="s">
        <v>282</v>
      </c>
      <c r="C89" s="12" t="s">
        <v>294</v>
      </c>
      <c r="D89" s="12" t="s">
        <v>5</v>
      </c>
      <c r="E89" s="12" t="s">
        <v>31</v>
      </c>
      <c r="F89" s="8">
        <v>87.870480239189703</v>
      </c>
    </row>
    <row r="90" spans="1:6" ht="13">
      <c r="A90" s="12" t="s">
        <v>25</v>
      </c>
      <c r="B90" s="8" t="s">
        <v>283</v>
      </c>
      <c r="C90" s="12" t="s">
        <v>294</v>
      </c>
      <c r="D90" s="12" t="s">
        <v>5</v>
      </c>
      <c r="E90" s="12" t="s">
        <v>31</v>
      </c>
      <c r="F90" s="8">
        <v>81.558403200580003</v>
      </c>
    </row>
    <row r="91" spans="1:6" ht="13">
      <c r="A91" s="12" t="s">
        <v>26</v>
      </c>
      <c r="B91" s="8" t="s">
        <v>284</v>
      </c>
      <c r="C91" s="12" t="s">
        <v>294</v>
      </c>
      <c r="D91" s="12" t="s">
        <v>5</v>
      </c>
      <c r="E91" s="12" t="s">
        <v>31</v>
      </c>
      <c r="F91" s="8">
        <v>49.178970037065397</v>
      </c>
    </row>
    <row r="92" spans="1:6" ht="13">
      <c r="A92" s="12" t="s">
        <v>27</v>
      </c>
      <c r="B92" s="8" t="s">
        <v>285</v>
      </c>
      <c r="C92" s="12" t="s">
        <v>294</v>
      </c>
      <c r="D92" s="12" t="s">
        <v>5</v>
      </c>
      <c r="E92" s="12" t="s">
        <v>31</v>
      </c>
      <c r="F92" s="8">
        <v>99.363635599418302</v>
      </c>
    </row>
    <row r="93" spans="1:6" ht="13">
      <c r="A93" s="12" t="s">
        <v>28</v>
      </c>
      <c r="B93" s="8" t="s">
        <v>286</v>
      </c>
      <c r="C93" s="12" t="s">
        <v>294</v>
      </c>
      <c r="D93" s="12" t="s">
        <v>5</v>
      </c>
      <c r="E93" s="12" t="s">
        <v>31</v>
      </c>
      <c r="F93" s="8">
        <v>113.7751105676</v>
      </c>
    </row>
    <row r="94" spans="1:6" ht="13">
      <c r="A94" s="12" t="s">
        <v>29</v>
      </c>
      <c r="B94" s="8" t="s">
        <v>287</v>
      </c>
      <c r="C94" s="12" t="s">
        <v>294</v>
      </c>
      <c r="D94" s="12" t="s">
        <v>5</v>
      </c>
      <c r="E94" s="12" t="s">
        <v>31</v>
      </c>
      <c r="F94" s="8">
        <v>130.340810019603</v>
      </c>
    </row>
    <row r="95" spans="1:6" ht="13">
      <c r="A95" s="12" t="s">
        <v>30</v>
      </c>
      <c r="B95" s="8" t="s">
        <v>288</v>
      </c>
      <c r="C95" s="12" t="s">
        <v>294</v>
      </c>
      <c r="D95" s="12" t="s">
        <v>5</v>
      </c>
      <c r="E95" s="12" t="s">
        <v>31</v>
      </c>
      <c r="F95" s="8">
        <v>87.428336069828305</v>
      </c>
    </row>
    <row r="96" spans="1:6" ht="13">
      <c r="A96" s="12" t="s">
        <v>31</v>
      </c>
      <c r="B96" s="8" t="s">
        <v>289</v>
      </c>
      <c r="C96" s="12" t="s">
        <v>294</v>
      </c>
      <c r="D96" s="12" t="s">
        <v>5</v>
      </c>
      <c r="E96" s="12" t="s">
        <v>31</v>
      </c>
      <c r="F96" s="8">
        <v>113.186976766135</v>
      </c>
    </row>
    <row r="97" spans="1:6" ht="13">
      <c r="A97" s="12" t="s">
        <v>32</v>
      </c>
      <c r="B97" s="8" t="s">
        <v>290</v>
      </c>
      <c r="C97" s="12" t="s">
        <v>294</v>
      </c>
      <c r="D97" s="12" t="s">
        <v>5</v>
      </c>
      <c r="E97" s="12" t="s">
        <v>31</v>
      </c>
      <c r="F97" s="8">
        <v>78.1905429767681</v>
      </c>
    </row>
    <row r="98" spans="1:6" ht="13">
      <c r="A98" s="12" t="s">
        <v>33</v>
      </c>
      <c r="B98" s="8" t="s">
        <v>291</v>
      </c>
      <c r="C98" s="12" t="s">
        <v>294</v>
      </c>
      <c r="D98" s="12" t="s">
        <v>5</v>
      </c>
      <c r="E98" s="12" t="s">
        <v>31</v>
      </c>
      <c r="F98" s="8">
        <v>108.163475207782</v>
      </c>
    </row>
    <row r="99" spans="1:6" ht="13">
      <c r="A99" s="12" t="s">
        <v>34</v>
      </c>
      <c r="B99" s="8" t="s">
        <v>292</v>
      </c>
      <c r="C99" s="12" t="s">
        <v>294</v>
      </c>
      <c r="D99" s="12" t="s">
        <v>5</v>
      </c>
      <c r="E99" s="12" t="s">
        <v>31</v>
      </c>
      <c r="F99" s="8">
        <v>126.698466850781</v>
      </c>
    </row>
    <row r="100" spans="1:6" ht="13">
      <c r="A100" s="12" t="s">
        <v>35</v>
      </c>
      <c r="B100" s="8" t="s">
        <v>293</v>
      </c>
      <c r="C100" s="12" t="s">
        <v>294</v>
      </c>
      <c r="D100" s="12" t="s">
        <v>5</v>
      </c>
      <c r="E100" s="12" t="s">
        <v>31</v>
      </c>
      <c r="F100" s="8">
        <v>120.652390913747</v>
      </c>
    </row>
    <row r="101" spans="1:6" ht="13">
      <c r="A101" s="12" t="s">
        <v>3</v>
      </c>
      <c r="B101" s="8" t="s">
        <v>261</v>
      </c>
      <c r="C101" s="12" t="s">
        <v>295</v>
      </c>
      <c r="D101" s="12" t="s">
        <v>5</v>
      </c>
      <c r="E101" s="12" t="s">
        <v>31</v>
      </c>
      <c r="F101" s="8">
        <v>105.598436514103</v>
      </c>
    </row>
    <row r="102" spans="1:6" ht="13">
      <c r="A102" s="12" t="s">
        <v>4</v>
      </c>
      <c r="B102" s="8" t="s">
        <v>262</v>
      </c>
      <c r="C102" s="12" t="s">
        <v>295</v>
      </c>
      <c r="D102" s="12" t="s">
        <v>5</v>
      </c>
      <c r="E102" s="12" t="s">
        <v>31</v>
      </c>
      <c r="F102" s="8">
        <v>92.854136988655398</v>
      </c>
    </row>
    <row r="103" spans="1:6" ht="13">
      <c r="A103" s="12" t="s">
        <v>5</v>
      </c>
      <c r="B103" s="8" t="s">
        <v>263</v>
      </c>
      <c r="C103" s="12" t="s">
        <v>295</v>
      </c>
      <c r="D103" s="12" t="s">
        <v>5</v>
      </c>
      <c r="E103" s="12" t="s">
        <v>31</v>
      </c>
      <c r="F103" s="8">
        <v>105.69968073544</v>
      </c>
    </row>
    <row r="104" spans="1:6" ht="13">
      <c r="A104" s="12" t="s">
        <v>6</v>
      </c>
      <c r="B104" s="8" t="s">
        <v>264</v>
      </c>
      <c r="C104" s="12" t="s">
        <v>295</v>
      </c>
      <c r="D104" s="12" t="s">
        <v>5</v>
      </c>
      <c r="E104" s="12" t="s">
        <v>31</v>
      </c>
      <c r="F104" s="8">
        <v>95.456441940146902</v>
      </c>
    </row>
    <row r="105" spans="1:6" ht="13">
      <c r="A105" s="12" t="s">
        <v>7</v>
      </c>
      <c r="B105" s="8" t="s">
        <v>265</v>
      </c>
      <c r="C105" s="12" t="s">
        <v>295</v>
      </c>
      <c r="D105" s="12" t="s">
        <v>5</v>
      </c>
      <c r="E105" s="12" t="s">
        <v>31</v>
      </c>
      <c r="F105" s="8">
        <v>78.2797947390019</v>
      </c>
    </row>
    <row r="106" spans="1:6" ht="13">
      <c r="A106" s="12" t="s">
        <v>8</v>
      </c>
      <c r="B106" s="8" t="s">
        <v>266</v>
      </c>
      <c r="C106" s="12" t="s">
        <v>295</v>
      </c>
      <c r="D106" s="12" t="s">
        <v>5</v>
      </c>
      <c r="E106" s="12" t="s">
        <v>31</v>
      </c>
      <c r="F106" s="8">
        <v>124.707403873251</v>
      </c>
    </row>
    <row r="107" spans="1:6" ht="13">
      <c r="A107" s="12" t="s">
        <v>9</v>
      </c>
      <c r="B107" s="8" t="s">
        <v>267</v>
      </c>
      <c r="C107" s="12" t="s">
        <v>295</v>
      </c>
      <c r="D107" s="12" t="s">
        <v>5</v>
      </c>
      <c r="E107" s="12" t="s">
        <v>31</v>
      </c>
      <c r="F107" s="8">
        <v>108.889822004284</v>
      </c>
    </row>
    <row r="108" spans="1:6" ht="13">
      <c r="A108" s="12" t="s">
        <v>10</v>
      </c>
      <c r="B108" s="8" t="s">
        <v>268</v>
      </c>
      <c r="C108" s="12" t="s">
        <v>295</v>
      </c>
      <c r="D108" s="12" t="s">
        <v>5</v>
      </c>
      <c r="E108" s="12" t="s">
        <v>31</v>
      </c>
      <c r="F108" s="8">
        <v>62.272759473022198</v>
      </c>
    </row>
    <row r="109" spans="1:6" ht="13">
      <c r="A109" s="12" t="s">
        <v>11</v>
      </c>
      <c r="B109" s="8" t="s">
        <v>269</v>
      </c>
      <c r="C109" s="12" t="s">
        <v>295</v>
      </c>
      <c r="D109" s="12" t="s">
        <v>5</v>
      </c>
      <c r="E109" s="12" t="s">
        <v>31</v>
      </c>
      <c r="F109" s="8">
        <v>133.85588632122</v>
      </c>
    </row>
    <row r="110" spans="1:6" ht="13">
      <c r="A110" s="12" t="s">
        <v>12</v>
      </c>
      <c r="B110" s="8" t="s">
        <v>270</v>
      </c>
      <c r="C110" s="12" t="s">
        <v>295</v>
      </c>
      <c r="D110" s="12" t="s">
        <v>5</v>
      </c>
      <c r="E110" s="12" t="s">
        <v>31</v>
      </c>
      <c r="F110" s="8">
        <v>171.36861633111201</v>
      </c>
    </row>
    <row r="111" spans="1:6" ht="13">
      <c r="A111" s="12" t="s">
        <v>13</v>
      </c>
      <c r="B111" s="8" t="s">
        <v>271</v>
      </c>
      <c r="C111" s="12" t="s">
        <v>295</v>
      </c>
      <c r="D111" s="12" t="s">
        <v>5</v>
      </c>
      <c r="E111" s="12" t="s">
        <v>31</v>
      </c>
      <c r="F111" s="8">
        <v>106.683961998802</v>
      </c>
    </row>
    <row r="112" spans="1:6" ht="13">
      <c r="A112" s="12" t="s">
        <v>14</v>
      </c>
      <c r="B112" s="8" t="s">
        <v>272</v>
      </c>
      <c r="C112" s="12" t="s">
        <v>295</v>
      </c>
      <c r="D112" s="12" t="s">
        <v>5</v>
      </c>
      <c r="E112" s="12" t="s">
        <v>31</v>
      </c>
      <c r="F112" s="8">
        <v>103.995788488439</v>
      </c>
    </row>
    <row r="113" spans="1:6" ht="13">
      <c r="A113" s="12" t="s">
        <v>15</v>
      </c>
      <c r="B113" s="8" t="s">
        <v>273</v>
      </c>
      <c r="C113" s="12" t="s">
        <v>295</v>
      </c>
      <c r="D113" s="12" t="s">
        <v>5</v>
      </c>
      <c r="E113" s="12" t="s">
        <v>31</v>
      </c>
      <c r="F113" s="8">
        <v>71.216729617920393</v>
      </c>
    </row>
    <row r="114" spans="1:6" ht="13">
      <c r="A114" s="12" t="s">
        <v>16</v>
      </c>
      <c r="B114" s="8" t="s">
        <v>274</v>
      </c>
      <c r="C114" s="12" t="s">
        <v>295</v>
      </c>
      <c r="D114" s="12" t="s">
        <v>5</v>
      </c>
      <c r="E114" s="12" t="s">
        <v>31</v>
      </c>
      <c r="F114" s="8">
        <v>97.920803564726697</v>
      </c>
    </row>
    <row r="115" spans="1:6" ht="13">
      <c r="A115" s="12" t="s">
        <v>17</v>
      </c>
      <c r="B115" s="8" t="s">
        <v>275</v>
      </c>
      <c r="C115" s="12" t="s">
        <v>295</v>
      </c>
      <c r="D115" s="12" t="s">
        <v>5</v>
      </c>
      <c r="E115" s="12" t="s">
        <v>31</v>
      </c>
      <c r="F115" s="8">
        <v>119.140781538312</v>
      </c>
    </row>
    <row r="116" spans="1:6" ht="13">
      <c r="A116" s="12" t="s">
        <v>18</v>
      </c>
      <c r="B116" s="8" t="s">
        <v>276</v>
      </c>
      <c r="C116" s="12" t="s">
        <v>295</v>
      </c>
      <c r="D116" s="12" t="s">
        <v>5</v>
      </c>
      <c r="E116" s="12" t="s">
        <v>31</v>
      </c>
      <c r="F116" s="8">
        <v>66.2966535039033</v>
      </c>
    </row>
    <row r="117" spans="1:6" ht="13">
      <c r="A117" s="12" t="s">
        <v>19</v>
      </c>
      <c r="B117" s="8" t="s">
        <v>277</v>
      </c>
      <c r="C117" s="12" t="s">
        <v>295</v>
      </c>
      <c r="D117" s="12" t="s">
        <v>5</v>
      </c>
      <c r="E117" s="12" t="s">
        <v>31</v>
      </c>
      <c r="F117" s="8">
        <v>108.383696476485</v>
      </c>
    </row>
    <row r="118" spans="1:6" ht="13">
      <c r="A118" s="12" t="s">
        <v>20</v>
      </c>
      <c r="B118" s="8" t="s">
        <v>278</v>
      </c>
      <c r="C118" s="12" t="s">
        <v>295</v>
      </c>
      <c r="D118" s="12" t="s">
        <v>5</v>
      </c>
      <c r="E118" s="12" t="s">
        <v>31</v>
      </c>
      <c r="F118" s="8">
        <v>97.266893519165905</v>
      </c>
    </row>
    <row r="119" spans="1:6" ht="13">
      <c r="A119" s="12" t="s">
        <v>21</v>
      </c>
      <c r="B119" s="8" t="s">
        <v>279</v>
      </c>
      <c r="C119" s="12" t="s">
        <v>295</v>
      </c>
      <c r="D119" s="12" t="s">
        <v>5</v>
      </c>
      <c r="E119" s="12" t="s">
        <v>31</v>
      </c>
      <c r="F119" s="8">
        <v>104.26022346859899</v>
      </c>
    </row>
    <row r="120" spans="1:6" ht="13">
      <c r="A120" s="12" t="s">
        <v>22</v>
      </c>
      <c r="B120" s="8" t="s">
        <v>280</v>
      </c>
      <c r="C120" s="12" t="s">
        <v>295</v>
      </c>
      <c r="D120" s="12" t="s">
        <v>5</v>
      </c>
      <c r="E120" s="12" t="s">
        <v>31</v>
      </c>
      <c r="F120" s="8">
        <v>126.601589694778</v>
      </c>
    </row>
    <row r="121" spans="1:6" ht="13">
      <c r="A121" s="12" t="s">
        <v>23</v>
      </c>
      <c r="B121" s="8" t="s">
        <v>281</v>
      </c>
      <c r="C121" s="12" t="s">
        <v>295</v>
      </c>
      <c r="D121" s="12" t="s">
        <v>5</v>
      </c>
      <c r="E121" s="12" t="s">
        <v>31</v>
      </c>
      <c r="F121" s="8">
        <v>94.3139510433288</v>
      </c>
    </row>
    <row r="122" spans="1:6" ht="13">
      <c r="A122" s="12" t="s">
        <v>24</v>
      </c>
      <c r="B122" s="8" t="s">
        <v>282</v>
      </c>
      <c r="C122" s="12" t="s">
        <v>295</v>
      </c>
      <c r="D122" s="12" t="s">
        <v>5</v>
      </c>
      <c r="E122" s="12" t="s">
        <v>31</v>
      </c>
      <c r="F122" s="8">
        <v>90.684500599389196</v>
      </c>
    </row>
    <row r="123" spans="1:6" ht="13">
      <c r="A123" s="12" t="s">
        <v>25</v>
      </c>
      <c r="B123" s="8" t="s">
        <v>283</v>
      </c>
      <c r="C123" s="12" t="s">
        <v>295</v>
      </c>
      <c r="D123" s="12" t="s">
        <v>5</v>
      </c>
      <c r="E123" s="12" t="s">
        <v>31</v>
      </c>
      <c r="F123" s="8">
        <v>88.306203232569999</v>
      </c>
    </row>
    <row r="124" spans="1:6" ht="13">
      <c r="A124" s="12" t="s">
        <v>26</v>
      </c>
      <c r="B124" s="8" t="s">
        <v>284</v>
      </c>
      <c r="C124" s="12" t="s">
        <v>295</v>
      </c>
      <c r="D124" s="12" t="s">
        <v>5</v>
      </c>
      <c r="E124" s="12" t="s">
        <v>31</v>
      </c>
      <c r="F124" s="8">
        <v>50.657054713584401</v>
      </c>
    </row>
    <row r="125" spans="1:6" ht="13">
      <c r="A125" s="12" t="s">
        <v>27</v>
      </c>
      <c r="B125" s="8" t="s">
        <v>285</v>
      </c>
      <c r="C125" s="12" t="s">
        <v>295</v>
      </c>
      <c r="D125" s="12" t="s">
        <v>5</v>
      </c>
      <c r="E125" s="12" t="s">
        <v>31</v>
      </c>
      <c r="F125" s="8">
        <v>104.62766631292401</v>
      </c>
    </row>
    <row r="126" spans="1:6" ht="13">
      <c r="A126" s="12" t="s">
        <v>28</v>
      </c>
      <c r="B126" s="8" t="s">
        <v>286</v>
      </c>
      <c r="C126" s="12" t="s">
        <v>295</v>
      </c>
      <c r="D126" s="12" t="s">
        <v>5</v>
      </c>
      <c r="E126" s="12" t="s">
        <v>31</v>
      </c>
      <c r="F126" s="8">
        <v>111.97729126512201</v>
      </c>
    </row>
    <row r="127" spans="1:6" ht="13">
      <c r="A127" s="12" t="s">
        <v>29</v>
      </c>
      <c r="B127" s="8" t="s">
        <v>287</v>
      </c>
      <c r="C127" s="12" t="s">
        <v>295</v>
      </c>
      <c r="D127" s="12" t="s">
        <v>5</v>
      </c>
      <c r="E127" s="12" t="s">
        <v>31</v>
      </c>
      <c r="F127" s="8">
        <v>138.75827949955001</v>
      </c>
    </row>
    <row r="128" spans="1:6" ht="13">
      <c r="A128" s="12" t="s">
        <v>30</v>
      </c>
      <c r="B128" s="8" t="s">
        <v>288</v>
      </c>
      <c r="C128" s="12" t="s">
        <v>295</v>
      </c>
      <c r="D128" s="12" t="s">
        <v>5</v>
      </c>
      <c r="E128" s="12" t="s">
        <v>31</v>
      </c>
      <c r="F128" s="8">
        <v>91.867553408729904</v>
      </c>
    </row>
    <row r="129" spans="1:6" ht="13">
      <c r="A129" s="12" t="s">
        <v>31</v>
      </c>
      <c r="B129" s="8" t="s">
        <v>289</v>
      </c>
      <c r="C129" s="12" t="s">
        <v>295</v>
      </c>
      <c r="D129" s="12" t="s">
        <v>5</v>
      </c>
      <c r="E129" s="12" t="s">
        <v>31</v>
      </c>
      <c r="F129" s="8">
        <v>118.799755052051</v>
      </c>
    </row>
    <row r="130" spans="1:6" ht="13">
      <c r="A130" s="12" t="s">
        <v>32</v>
      </c>
      <c r="B130" s="8" t="s">
        <v>290</v>
      </c>
      <c r="C130" s="12" t="s">
        <v>295</v>
      </c>
      <c r="D130" s="12" t="s">
        <v>5</v>
      </c>
      <c r="E130" s="12" t="s">
        <v>31</v>
      </c>
      <c r="F130" s="8">
        <v>75.514005729047298</v>
      </c>
    </row>
    <row r="131" spans="1:6" ht="13">
      <c r="A131" s="12" t="s">
        <v>33</v>
      </c>
      <c r="B131" s="8" t="s">
        <v>291</v>
      </c>
      <c r="C131" s="12" t="s">
        <v>295</v>
      </c>
      <c r="D131" s="12" t="s">
        <v>5</v>
      </c>
      <c r="E131" s="12" t="s">
        <v>31</v>
      </c>
      <c r="F131" s="8">
        <v>115.707466615247</v>
      </c>
    </row>
    <row r="132" spans="1:6" ht="13">
      <c r="A132" s="12" t="s">
        <v>34</v>
      </c>
      <c r="B132" s="8" t="s">
        <v>292</v>
      </c>
      <c r="C132" s="12" t="s">
        <v>295</v>
      </c>
      <c r="D132" s="12" t="s">
        <v>5</v>
      </c>
      <c r="E132" s="12" t="s">
        <v>31</v>
      </c>
      <c r="F132" s="8">
        <v>133.260515845702</v>
      </c>
    </row>
    <row r="133" spans="1:6" ht="13">
      <c r="A133" s="12" t="s">
        <v>35</v>
      </c>
      <c r="B133" s="8" t="s">
        <v>293</v>
      </c>
      <c r="C133" s="12" t="s">
        <v>295</v>
      </c>
      <c r="D133" s="12" t="s">
        <v>5</v>
      </c>
      <c r="E133" s="12" t="s">
        <v>31</v>
      </c>
      <c r="F133" s="8">
        <v>113.315343803499</v>
      </c>
    </row>
    <row r="134" spans="1:6" ht="13">
      <c r="A134" s="12" t="s">
        <v>3</v>
      </c>
      <c r="B134" s="8" t="s">
        <v>261</v>
      </c>
      <c r="C134" s="12" t="s">
        <v>296</v>
      </c>
      <c r="D134" s="12" t="s">
        <v>5</v>
      </c>
      <c r="E134" s="12" t="s">
        <v>31</v>
      </c>
      <c r="F134" s="8">
        <v>104.01828046561199</v>
      </c>
    </row>
    <row r="135" spans="1:6" ht="13">
      <c r="A135" s="12" t="s">
        <v>4</v>
      </c>
      <c r="B135" s="8" t="s">
        <v>262</v>
      </c>
      <c r="C135" s="12" t="s">
        <v>296</v>
      </c>
      <c r="D135" s="12" t="s">
        <v>5</v>
      </c>
      <c r="E135" s="12" t="s">
        <v>31</v>
      </c>
      <c r="F135" s="8">
        <v>86.928672736423096</v>
      </c>
    </row>
    <row r="136" spans="1:6" ht="13">
      <c r="A136" s="12" t="s">
        <v>5</v>
      </c>
      <c r="B136" s="8" t="s">
        <v>263</v>
      </c>
      <c r="C136" s="12" t="s">
        <v>296</v>
      </c>
      <c r="D136" s="12" t="s">
        <v>5</v>
      </c>
      <c r="E136" s="12" t="s">
        <v>31</v>
      </c>
      <c r="F136" s="8">
        <v>113.076139264791</v>
      </c>
    </row>
    <row r="137" spans="1:6" ht="13">
      <c r="A137" s="12" t="s">
        <v>6</v>
      </c>
      <c r="B137" s="8" t="s">
        <v>264</v>
      </c>
      <c r="C137" s="12" t="s">
        <v>296</v>
      </c>
      <c r="D137" s="12" t="s">
        <v>5</v>
      </c>
      <c r="E137" s="12" t="s">
        <v>31</v>
      </c>
      <c r="F137" s="8">
        <v>91.797085696955605</v>
      </c>
    </row>
    <row r="138" spans="1:6" ht="13">
      <c r="A138" s="12" t="s">
        <v>7</v>
      </c>
      <c r="B138" s="8" t="s">
        <v>265</v>
      </c>
      <c r="C138" s="12" t="s">
        <v>296</v>
      </c>
      <c r="D138" s="12" t="s">
        <v>5</v>
      </c>
      <c r="E138" s="12" t="s">
        <v>31</v>
      </c>
      <c r="F138" s="8">
        <v>80.788860704324705</v>
      </c>
    </row>
    <row r="139" spans="1:6" ht="13">
      <c r="A139" s="12" t="s">
        <v>8</v>
      </c>
      <c r="B139" s="8" t="s">
        <v>266</v>
      </c>
      <c r="C139" s="12" t="s">
        <v>296</v>
      </c>
      <c r="D139" s="12" t="s">
        <v>5</v>
      </c>
      <c r="E139" s="12" t="s">
        <v>31</v>
      </c>
      <c r="F139" s="8">
        <v>120.03259232249199</v>
      </c>
    </row>
    <row r="140" spans="1:6" ht="13">
      <c r="A140" s="12" t="s">
        <v>9</v>
      </c>
      <c r="B140" s="8" t="s">
        <v>267</v>
      </c>
      <c r="C140" s="12" t="s">
        <v>296</v>
      </c>
      <c r="D140" s="12" t="s">
        <v>5</v>
      </c>
      <c r="E140" s="12" t="s">
        <v>31</v>
      </c>
      <c r="F140" s="8">
        <v>114.68212153143701</v>
      </c>
    </row>
    <row r="141" spans="1:6" ht="13">
      <c r="A141" s="12" t="s">
        <v>10</v>
      </c>
      <c r="B141" s="8" t="s">
        <v>268</v>
      </c>
      <c r="C141" s="12" t="s">
        <v>296</v>
      </c>
      <c r="D141" s="12" t="s">
        <v>5</v>
      </c>
      <c r="E141" s="12" t="s">
        <v>31</v>
      </c>
      <c r="F141" s="8">
        <v>60.084573731634599</v>
      </c>
    </row>
    <row r="142" spans="1:6" ht="13">
      <c r="A142" s="12" t="s">
        <v>11</v>
      </c>
      <c r="B142" s="8" t="s">
        <v>269</v>
      </c>
      <c r="C142" s="12" t="s">
        <v>296</v>
      </c>
      <c r="D142" s="12" t="s">
        <v>5</v>
      </c>
      <c r="E142" s="12" t="s">
        <v>31</v>
      </c>
      <c r="F142" s="8">
        <v>125.216262975779</v>
      </c>
    </row>
    <row r="143" spans="1:6" ht="13">
      <c r="A143" s="12" t="s">
        <v>12</v>
      </c>
      <c r="B143" s="8" t="s">
        <v>270</v>
      </c>
      <c r="C143" s="12" t="s">
        <v>296</v>
      </c>
      <c r="D143" s="12" t="s">
        <v>5</v>
      </c>
      <c r="E143" s="12" t="s">
        <v>31</v>
      </c>
      <c r="F143" s="8">
        <v>178.35497835497799</v>
      </c>
    </row>
    <row r="144" spans="1:6" ht="13">
      <c r="A144" s="12" t="s">
        <v>13</v>
      </c>
      <c r="B144" s="8" t="s">
        <v>271</v>
      </c>
      <c r="C144" s="12" t="s">
        <v>296</v>
      </c>
      <c r="D144" s="12" t="s">
        <v>5</v>
      </c>
      <c r="E144" s="12" t="s">
        <v>31</v>
      </c>
      <c r="F144" s="8">
        <v>106.439943912827</v>
      </c>
    </row>
    <row r="145" spans="1:6" ht="13">
      <c r="A145" s="12" t="s">
        <v>14</v>
      </c>
      <c r="B145" s="8" t="s">
        <v>272</v>
      </c>
      <c r="C145" s="12" t="s">
        <v>296</v>
      </c>
      <c r="D145" s="12" t="s">
        <v>5</v>
      </c>
      <c r="E145" s="12" t="s">
        <v>31</v>
      </c>
      <c r="F145" s="8">
        <v>98.699927711873201</v>
      </c>
    </row>
    <row r="146" spans="1:6" ht="13">
      <c r="A146" s="12" t="s">
        <v>15</v>
      </c>
      <c r="B146" s="8" t="s">
        <v>273</v>
      </c>
      <c r="C146" s="12" t="s">
        <v>296</v>
      </c>
      <c r="D146" s="12" t="s">
        <v>5</v>
      </c>
      <c r="E146" s="12" t="s">
        <v>31</v>
      </c>
      <c r="F146" s="8">
        <v>68.112663996148001</v>
      </c>
    </row>
    <row r="147" spans="1:6" ht="13">
      <c r="A147" s="12" t="s">
        <v>16</v>
      </c>
      <c r="B147" s="8" t="s">
        <v>274</v>
      </c>
      <c r="C147" s="12" t="s">
        <v>296</v>
      </c>
      <c r="D147" s="12" t="s">
        <v>5</v>
      </c>
      <c r="E147" s="12" t="s">
        <v>31</v>
      </c>
      <c r="F147" s="8">
        <v>105.487944987742</v>
      </c>
    </row>
    <row r="148" spans="1:6" ht="13">
      <c r="A148" s="12" t="s">
        <v>17</v>
      </c>
      <c r="B148" s="8" t="s">
        <v>275</v>
      </c>
      <c r="C148" s="12" t="s">
        <v>296</v>
      </c>
      <c r="D148" s="12" t="s">
        <v>5</v>
      </c>
      <c r="E148" s="12" t="s">
        <v>31</v>
      </c>
      <c r="F148" s="8">
        <v>110.728542943688</v>
      </c>
    </row>
    <row r="149" spans="1:6" ht="13">
      <c r="A149" s="12" t="s">
        <v>18</v>
      </c>
      <c r="B149" s="8" t="s">
        <v>276</v>
      </c>
      <c r="C149" s="12" t="s">
        <v>296</v>
      </c>
      <c r="D149" s="12" t="s">
        <v>5</v>
      </c>
      <c r="E149" s="12" t="s">
        <v>31</v>
      </c>
      <c r="F149" s="8">
        <v>66.611724480830404</v>
      </c>
    </row>
    <row r="150" spans="1:6" ht="13">
      <c r="A150" s="12" t="s">
        <v>19</v>
      </c>
      <c r="B150" s="8" t="s">
        <v>277</v>
      </c>
      <c r="C150" s="12" t="s">
        <v>296</v>
      </c>
      <c r="D150" s="12" t="s">
        <v>5</v>
      </c>
      <c r="E150" s="12" t="s">
        <v>31</v>
      </c>
      <c r="F150" s="8">
        <v>106.505148157363</v>
      </c>
    </row>
    <row r="151" spans="1:6" ht="13">
      <c r="A151" s="12" t="s">
        <v>20</v>
      </c>
      <c r="B151" s="8" t="s">
        <v>278</v>
      </c>
      <c r="C151" s="12" t="s">
        <v>296</v>
      </c>
      <c r="D151" s="12" t="s">
        <v>5</v>
      </c>
      <c r="E151" s="12" t="s">
        <v>31</v>
      </c>
      <c r="F151" s="8">
        <v>89.903708881821899</v>
      </c>
    </row>
    <row r="152" spans="1:6" ht="13">
      <c r="A152" s="12" t="s">
        <v>21</v>
      </c>
      <c r="B152" s="8" t="s">
        <v>279</v>
      </c>
      <c r="C152" s="12" t="s">
        <v>296</v>
      </c>
      <c r="D152" s="12" t="s">
        <v>5</v>
      </c>
      <c r="E152" s="12" t="s">
        <v>31</v>
      </c>
      <c r="F152" s="8">
        <v>108.168315291453</v>
      </c>
    </row>
    <row r="153" spans="1:6" ht="13">
      <c r="A153" s="12" t="s">
        <v>22</v>
      </c>
      <c r="B153" s="8" t="s">
        <v>280</v>
      </c>
      <c r="C153" s="12" t="s">
        <v>296</v>
      </c>
      <c r="D153" s="12" t="s">
        <v>5</v>
      </c>
      <c r="E153" s="12" t="s">
        <v>31</v>
      </c>
      <c r="F153" s="8">
        <v>122.65597471414701</v>
      </c>
    </row>
    <row r="154" spans="1:6" ht="13">
      <c r="A154" s="12" t="s">
        <v>23</v>
      </c>
      <c r="B154" s="8" t="s">
        <v>281</v>
      </c>
      <c r="C154" s="12" t="s">
        <v>296</v>
      </c>
      <c r="D154" s="12" t="s">
        <v>5</v>
      </c>
      <c r="E154" s="12" t="s">
        <v>31</v>
      </c>
      <c r="F154" s="8">
        <v>95.395145627001099</v>
      </c>
    </row>
    <row r="155" spans="1:6" ht="13">
      <c r="A155" s="12" t="s">
        <v>24</v>
      </c>
      <c r="B155" s="8" t="s">
        <v>282</v>
      </c>
      <c r="C155" s="12" t="s">
        <v>296</v>
      </c>
      <c r="D155" s="12" t="s">
        <v>5</v>
      </c>
      <c r="E155" s="12" t="s">
        <v>31</v>
      </c>
      <c r="F155" s="8">
        <v>91.811438199610194</v>
      </c>
    </row>
    <row r="156" spans="1:6" ht="13">
      <c r="A156" s="12" t="s">
        <v>25</v>
      </c>
      <c r="B156" s="8" t="s">
        <v>283</v>
      </c>
      <c r="C156" s="12" t="s">
        <v>296</v>
      </c>
      <c r="D156" s="12" t="s">
        <v>5</v>
      </c>
      <c r="E156" s="12" t="s">
        <v>31</v>
      </c>
      <c r="F156" s="8">
        <v>82.936527698501806</v>
      </c>
    </row>
    <row r="157" spans="1:6" ht="13">
      <c r="A157" s="12" t="s">
        <v>26</v>
      </c>
      <c r="B157" s="8" t="s">
        <v>284</v>
      </c>
      <c r="C157" s="12" t="s">
        <v>296</v>
      </c>
      <c r="D157" s="12" t="s">
        <v>5</v>
      </c>
      <c r="E157" s="12" t="s">
        <v>31</v>
      </c>
      <c r="F157" s="8">
        <v>45.698064055194898</v>
      </c>
    </row>
    <row r="158" spans="1:6" ht="13">
      <c r="A158" s="12" t="s">
        <v>27</v>
      </c>
      <c r="B158" s="8" t="s">
        <v>285</v>
      </c>
      <c r="C158" s="12" t="s">
        <v>296</v>
      </c>
      <c r="D158" s="12" t="s">
        <v>5</v>
      </c>
      <c r="E158" s="12" t="s">
        <v>31</v>
      </c>
      <c r="F158" s="8">
        <v>104.466228879966</v>
      </c>
    </row>
    <row r="159" spans="1:6" ht="13">
      <c r="A159" s="12" t="s">
        <v>28</v>
      </c>
      <c r="B159" s="8" t="s">
        <v>286</v>
      </c>
      <c r="C159" s="12" t="s">
        <v>296</v>
      </c>
      <c r="D159" s="12" t="s">
        <v>5</v>
      </c>
      <c r="E159" s="12" t="s">
        <v>31</v>
      </c>
      <c r="F159" s="8">
        <v>110.09435684968</v>
      </c>
    </row>
    <row r="160" spans="1:6" ht="13">
      <c r="A160" s="12" t="s">
        <v>29</v>
      </c>
      <c r="B160" s="8" t="s">
        <v>287</v>
      </c>
      <c r="C160" s="12" t="s">
        <v>296</v>
      </c>
      <c r="D160" s="12" t="s">
        <v>5</v>
      </c>
      <c r="E160" s="12" t="s">
        <v>31</v>
      </c>
      <c r="F160" s="8">
        <v>135.860975494364</v>
      </c>
    </row>
    <row r="161" spans="1:6" ht="13">
      <c r="A161" s="12" t="s">
        <v>30</v>
      </c>
      <c r="B161" s="8" t="s">
        <v>288</v>
      </c>
      <c r="C161" s="12" t="s">
        <v>296</v>
      </c>
      <c r="D161" s="12" t="s">
        <v>5</v>
      </c>
      <c r="E161" s="12" t="s">
        <v>31</v>
      </c>
      <c r="F161" s="8">
        <v>87.820016288794804</v>
      </c>
    </row>
    <row r="162" spans="1:6" ht="13">
      <c r="A162" s="12" t="s">
        <v>31</v>
      </c>
      <c r="B162" s="8" t="s">
        <v>289</v>
      </c>
      <c r="C162" s="12" t="s">
        <v>296</v>
      </c>
      <c r="D162" s="12" t="s">
        <v>5</v>
      </c>
      <c r="E162" s="12" t="s">
        <v>31</v>
      </c>
      <c r="F162" s="8">
        <v>115.197841366601</v>
      </c>
    </row>
    <row r="163" spans="1:6" ht="13">
      <c r="A163" s="12" t="s">
        <v>32</v>
      </c>
      <c r="B163" s="8" t="s">
        <v>290</v>
      </c>
      <c r="C163" s="12" t="s">
        <v>296</v>
      </c>
      <c r="D163" s="12" t="s">
        <v>5</v>
      </c>
      <c r="E163" s="12" t="s">
        <v>31</v>
      </c>
      <c r="F163" s="8">
        <v>77.645391703547403</v>
      </c>
    </row>
    <row r="164" spans="1:6" ht="13">
      <c r="A164" s="12" t="s">
        <v>33</v>
      </c>
      <c r="B164" s="8" t="s">
        <v>291</v>
      </c>
      <c r="C164" s="12" t="s">
        <v>296</v>
      </c>
      <c r="D164" s="12" t="s">
        <v>5</v>
      </c>
      <c r="E164" s="12" t="s">
        <v>31</v>
      </c>
      <c r="F164" s="8">
        <v>112.515031294151</v>
      </c>
    </row>
    <row r="165" spans="1:6" ht="13">
      <c r="A165" s="12" t="s">
        <v>34</v>
      </c>
      <c r="B165" s="8" t="s">
        <v>292</v>
      </c>
      <c r="C165" s="12" t="s">
        <v>296</v>
      </c>
      <c r="D165" s="12" t="s">
        <v>5</v>
      </c>
      <c r="E165" s="12" t="s">
        <v>31</v>
      </c>
      <c r="F165" s="8">
        <v>115.633685326921</v>
      </c>
    </row>
    <row r="166" spans="1:6" ht="13">
      <c r="A166" s="12" t="s">
        <v>35</v>
      </c>
      <c r="B166" s="8" t="s">
        <v>293</v>
      </c>
      <c r="C166" s="12" t="s">
        <v>296</v>
      </c>
      <c r="D166" s="12" t="s">
        <v>5</v>
      </c>
      <c r="E166" s="12" t="s">
        <v>31</v>
      </c>
      <c r="F166" s="8">
        <v>115.507694199098</v>
      </c>
    </row>
    <row r="167" spans="1:6" ht="13">
      <c r="A167" s="12" t="s">
        <v>3</v>
      </c>
      <c r="B167" s="8" t="s">
        <v>261</v>
      </c>
      <c r="C167" s="12" t="s">
        <v>297</v>
      </c>
      <c r="D167" s="12" t="s">
        <v>5</v>
      </c>
      <c r="E167" s="12" t="s">
        <v>31</v>
      </c>
      <c r="F167" s="8">
        <v>106.739303830872</v>
      </c>
    </row>
    <row r="168" spans="1:6" ht="13">
      <c r="A168" s="12" t="s">
        <v>4</v>
      </c>
      <c r="B168" s="8" t="s">
        <v>262</v>
      </c>
      <c r="C168" s="12" t="s">
        <v>297</v>
      </c>
      <c r="D168" s="12" t="s">
        <v>5</v>
      </c>
      <c r="E168" s="12" t="s">
        <v>31</v>
      </c>
      <c r="F168" s="8">
        <v>85.856652912840602</v>
      </c>
    </row>
    <row r="169" spans="1:6" ht="13">
      <c r="A169" s="12" t="s">
        <v>5</v>
      </c>
      <c r="B169" s="8" t="s">
        <v>263</v>
      </c>
      <c r="C169" s="12" t="s">
        <v>297</v>
      </c>
      <c r="D169" s="12" t="s">
        <v>5</v>
      </c>
      <c r="E169" s="12" t="s">
        <v>31</v>
      </c>
      <c r="F169" s="8">
        <v>112.54220332624701</v>
      </c>
    </row>
    <row r="170" spans="1:6" ht="13">
      <c r="A170" s="12" t="s">
        <v>6</v>
      </c>
      <c r="B170" s="8" t="s">
        <v>264</v>
      </c>
      <c r="C170" s="12" t="s">
        <v>297</v>
      </c>
      <c r="D170" s="12" t="s">
        <v>5</v>
      </c>
      <c r="E170" s="12" t="s">
        <v>31</v>
      </c>
      <c r="F170" s="8">
        <v>94.875539826074601</v>
      </c>
    </row>
    <row r="171" spans="1:6" ht="13">
      <c r="A171" s="12" t="s">
        <v>7</v>
      </c>
      <c r="B171" s="8" t="s">
        <v>265</v>
      </c>
      <c r="C171" s="12" t="s">
        <v>297</v>
      </c>
      <c r="D171" s="12" t="s">
        <v>5</v>
      </c>
      <c r="E171" s="12" t="s">
        <v>31</v>
      </c>
      <c r="F171" s="8">
        <v>86.096015319872805</v>
      </c>
    </row>
    <row r="172" spans="1:6" ht="13">
      <c r="A172" s="12" t="s">
        <v>8</v>
      </c>
      <c r="B172" s="8" t="s">
        <v>266</v>
      </c>
      <c r="C172" s="12" t="s">
        <v>297</v>
      </c>
      <c r="D172" s="12" t="s">
        <v>5</v>
      </c>
      <c r="E172" s="12" t="s">
        <v>31</v>
      </c>
      <c r="F172" s="8">
        <v>130.51157935186899</v>
      </c>
    </row>
    <row r="173" spans="1:6" ht="13">
      <c r="A173" s="12" t="s">
        <v>9</v>
      </c>
      <c r="B173" s="8" t="s">
        <v>267</v>
      </c>
      <c r="C173" s="12" t="s">
        <v>297</v>
      </c>
      <c r="D173" s="12" t="s">
        <v>5</v>
      </c>
      <c r="E173" s="12" t="s">
        <v>31</v>
      </c>
      <c r="F173" s="8">
        <v>110.65707407433101</v>
      </c>
    </row>
    <row r="174" spans="1:6" ht="13">
      <c r="A174" s="12" t="s">
        <v>10</v>
      </c>
      <c r="B174" s="8" t="s">
        <v>268</v>
      </c>
      <c r="C174" s="12" t="s">
        <v>297</v>
      </c>
      <c r="D174" s="12" t="s">
        <v>5</v>
      </c>
      <c r="E174" s="12" t="s">
        <v>31</v>
      </c>
      <c r="F174" s="8">
        <v>61.015510930621303</v>
      </c>
    </row>
    <row r="175" spans="1:6" ht="13">
      <c r="A175" s="12" t="s">
        <v>11</v>
      </c>
      <c r="B175" s="8" t="s">
        <v>269</v>
      </c>
      <c r="C175" s="12" t="s">
        <v>297</v>
      </c>
      <c r="D175" s="12" t="s">
        <v>5</v>
      </c>
      <c r="E175" s="12" t="s">
        <v>31</v>
      </c>
      <c r="F175" s="8">
        <v>133.32163150327699</v>
      </c>
    </row>
    <row r="176" spans="1:6" ht="13">
      <c r="A176" s="12" t="s">
        <v>12</v>
      </c>
      <c r="B176" s="8" t="s">
        <v>270</v>
      </c>
      <c r="C176" s="12" t="s">
        <v>297</v>
      </c>
      <c r="D176" s="12" t="s">
        <v>5</v>
      </c>
      <c r="E176" s="12" t="s">
        <v>31</v>
      </c>
      <c r="F176" s="8">
        <v>177.331039581841</v>
      </c>
    </row>
    <row r="177" spans="1:6" ht="13">
      <c r="A177" s="12" t="s">
        <v>13</v>
      </c>
      <c r="B177" s="8" t="s">
        <v>271</v>
      </c>
      <c r="C177" s="12" t="s">
        <v>297</v>
      </c>
      <c r="D177" s="12" t="s">
        <v>5</v>
      </c>
      <c r="E177" s="12" t="s">
        <v>31</v>
      </c>
      <c r="F177" s="8">
        <v>115.12348078468</v>
      </c>
    </row>
    <row r="178" spans="1:6" ht="13">
      <c r="A178" s="12" t="s">
        <v>14</v>
      </c>
      <c r="B178" s="8" t="s">
        <v>272</v>
      </c>
      <c r="C178" s="12" t="s">
        <v>297</v>
      </c>
      <c r="D178" s="12" t="s">
        <v>5</v>
      </c>
      <c r="E178" s="12" t="s">
        <v>31</v>
      </c>
      <c r="F178" s="8">
        <v>103.11890658732101</v>
      </c>
    </row>
    <row r="179" spans="1:6" ht="13">
      <c r="A179" s="12" t="s">
        <v>15</v>
      </c>
      <c r="B179" s="8" t="s">
        <v>273</v>
      </c>
      <c r="C179" s="12" t="s">
        <v>297</v>
      </c>
      <c r="D179" s="12" t="s">
        <v>5</v>
      </c>
      <c r="E179" s="12" t="s">
        <v>31</v>
      </c>
      <c r="F179" s="8">
        <v>69.417858032829699</v>
      </c>
    </row>
    <row r="180" spans="1:6" ht="13">
      <c r="A180" s="12" t="s">
        <v>16</v>
      </c>
      <c r="B180" s="8" t="s">
        <v>274</v>
      </c>
      <c r="C180" s="12" t="s">
        <v>297</v>
      </c>
      <c r="D180" s="12" t="s">
        <v>5</v>
      </c>
      <c r="E180" s="12" t="s">
        <v>31</v>
      </c>
      <c r="F180" s="8">
        <v>103.54423190238199</v>
      </c>
    </row>
    <row r="181" spans="1:6" ht="13">
      <c r="A181" s="12" t="s">
        <v>17</v>
      </c>
      <c r="B181" s="8" t="s">
        <v>275</v>
      </c>
      <c r="C181" s="12" t="s">
        <v>297</v>
      </c>
      <c r="D181" s="12" t="s">
        <v>5</v>
      </c>
      <c r="E181" s="12" t="s">
        <v>31</v>
      </c>
      <c r="F181" s="8">
        <v>115.25273601336001</v>
      </c>
    </row>
    <row r="182" spans="1:6" ht="13">
      <c r="A182" s="12" t="s">
        <v>18</v>
      </c>
      <c r="B182" s="8" t="s">
        <v>276</v>
      </c>
      <c r="C182" s="12" t="s">
        <v>297</v>
      </c>
      <c r="D182" s="12" t="s">
        <v>5</v>
      </c>
      <c r="E182" s="12" t="s">
        <v>31</v>
      </c>
      <c r="F182" s="8">
        <v>66.9563775949659</v>
      </c>
    </row>
    <row r="183" spans="1:6" ht="13">
      <c r="A183" s="12" t="s">
        <v>19</v>
      </c>
      <c r="B183" s="8" t="s">
        <v>277</v>
      </c>
      <c r="C183" s="12" t="s">
        <v>297</v>
      </c>
      <c r="D183" s="12" t="s">
        <v>5</v>
      </c>
      <c r="E183" s="12" t="s">
        <v>31</v>
      </c>
      <c r="F183" s="8">
        <v>106.139484401776</v>
      </c>
    </row>
    <row r="184" spans="1:6" ht="13">
      <c r="A184" s="12" t="s">
        <v>20</v>
      </c>
      <c r="B184" s="8" t="s">
        <v>278</v>
      </c>
      <c r="C184" s="12" t="s">
        <v>297</v>
      </c>
      <c r="D184" s="12" t="s">
        <v>5</v>
      </c>
      <c r="E184" s="12" t="s">
        <v>31</v>
      </c>
      <c r="F184" s="8">
        <v>97.774412972543303</v>
      </c>
    </row>
    <row r="185" spans="1:6" ht="13">
      <c r="A185" s="12" t="s">
        <v>21</v>
      </c>
      <c r="B185" s="8" t="s">
        <v>279</v>
      </c>
      <c r="C185" s="12" t="s">
        <v>297</v>
      </c>
      <c r="D185" s="12" t="s">
        <v>5</v>
      </c>
      <c r="E185" s="12" t="s">
        <v>31</v>
      </c>
      <c r="F185" s="8">
        <v>117.400574460955</v>
      </c>
    </row>
    <row r="186" spans="1:6" ht="13">
      <c r="A186" s="12" t="s">
        <v>22</v>
      </c>
      <c r="B186" s="8" t="s">
        <v>280</v>
      </c>
      <c r="C186" s="12" t="s">
        <v>297</v>
      </c>
      <c r="D186" s="12" t="s">
        <v>5</v>
      </c>
      <c r="E186" s="12" t="s">
        <v>31</v>
      </c>
      <c r="F186" s="8">
        <v>130.503551118639</v>
      </c>
    </row>
    <row r="187" spans="1:6" ht="13">
      <c r="A187" s="12" t="s">
        <v>23</v>
      </c>
      <c r="B187" s="8" t="s">
        <v>281</v>
      </c>
      <c r="C187" s="12" t="s">
        <v>297</v>
      </c>
      <c r="D187" s="12" t="s">
        <v>5</v>
      </c>
      <c r="E187" s="12" t="s">
        <v>31</v>
      </c>
      <c r="F187" s="8">
        <v>103.475275987269</v>
      </c>
    </row>
    <row r="188" spans="1:6" ht="13">
      <c r="A188" s="12" t="s">
        <v>24</v>
      </c>
      <c r="B188" s="8" t="s">
        <v>282</v>
      </c>
      <c r="C188" s="12" t="s">
        <v>297</v>
      </c>
      <c r="D188" s="12" t="s">
        <v>5</v>
      </c>
      <c r="E188" s="12" t="s">
        <v>31</v>
      </c>
      <c r="F188" s="8">
        <v>93.020273756826001</v>
      </c>
    </row>
    <row r="189" spans="1:6" ht="13">
      <c r="A189" s="12" t="s">
        <v>25</v>
      </c>
      <c r="B189" s="8" t="s">
        <v>283</v>
      </c>
      <c r="C189" s="12" t="s">
        <v>297</v>
      </c>
      <c r="D189" s="12" t="s">
        <v>5</v>
      </c>
      <c r="E189" s="12" t="s">
        <v>31</v>
      </c>
      <c r="F189" s="8">
        <v>89.2979548088787</v>
      </c>
    </row>
    <row r="190" spans="1:6" ht="13">
      <c r="A190" s="12" t="s">
        <v>26</v>
      </c>
      <c r="B190" s="8" t="s">
        <v>284</v>
      </c>
      <c r="C190" s="12" t="s">
        <v>297</v>
      </c>
      <c r="D190" s="12" t="s">
        <v>5</v>
      </c>
      <c r="E190" s="12" t="s">
        <v>31</v>
      </c>
      <c r="F190" s="8">
        <v>43.678196555531898</v>
      </c>
    </row>
    <row r="191" spans="1:6" ht="13">
      <c r="A191" s="12" t="s">
        <v>27</v>
      </c>
      <c r="B191" s="8" t="s">
        <v>285</v>
      </c>
      <c r="C191" s="12" t="s">
        <v>297</v>
      </c>
      <c r="D191" s="12" t="s">
        <v>5</v>
      </c>
      <c r="E191" s="12" t="s">
        <v>31</v>
      </c>
      <c r="F191" s="8">
        <v>109.259853781742</v>
      </c>
    </row>
    <row r="192" spans="1:6" ht="13">
      <c r="A192" s="12" t="s">
        <v>28</v>
      </c>
      <c r="B192" s="8" t="s">
        <v>286</v>
      </c>
      <c r="C192" s="12" t="s">
        <v>297</v>
      </c>
      <c r="D192" s="12" t="s">
        <v>5</v>
      </c>
      <c r="E192" s="12" t="s">
        <v>31</v>
      </c>
      <c r="F192" s="8">
        <v>111.29478572089</v>
      </c>
    </row>
    <row r="193" spans="1:6" ht="13">
      <c r="A193" s="12" t="s">
        <v>29</v>
      </c>
      <c r="B193" s="8" t="s">
        <v>287</v>
      </c>
      <c r="C193" s="12" t="s">
        <v>297</v>
      </c>
      <c r="D193" s="12" t="s">
        <v>5</v>
      </c>
      <c r="E193" s="12" t="s">
        <v>31</v>
      </c>
      <c r="F193" s="8">
        <v>136.10445574278401</v>
      </c>
    </row>
    <row r="194" spans="1:6" ht="13">
      <c r="A194" s="12" t="s">
        <v>30</v>
      </c>
      <c r="B194" s="8" t="s">
        <v>288</v>
      </c>
      <c r="C194" s="12" t="s">
        <v>297</v>
      </c>
      <c r="D194" s="12" t="s">
        <v>5</v>
      </c>
      <c r="E194" s="12" t="s">
        <v>31</v>
      </c>
      <c r="F194" s="8">
        <v>93.058019459465896</v>
      </c>
    </row>
    <row r="195" spans="1:6" ht="13">
      <c r="A195" s="12" t="s">
        <v>31</v>
      </c>
      <c r="B195" s="8" t="s">
        <v>289</v>
      </c>
      <c r="C195" s="12" t="s">
        <v>297</v>
      </c>
      <c r="D195" s="12" t="s">
        <v>5</v>
      </c>
      <c r="E195" s="12" t="s">
        <v>31</v>
      </c>
      <c r="F195" s="8">
        <v>117.520468693889</v>
      </c>
    </row>
    <row r="196" spans="1:6" ht="13">
      <c r="A196" s="12" t="s">
        <v>32</v>
      </c>
      <c r="B196" s="8" t="s">
        <v>290</v>
      </c>
      <c r="C196" s="12" t="s">
        <v>297</v>
      </c>
      <c r="D196" s="12" t="s">
        <v>5</v>
      </c>
      <c r="E196" s="12" t="s">
        <v>31</v>
      </c>
      <c r="F196" s="8">
        <v>76.195267016326497</v>
      </c>
    </row>
    <row r="197" spans="1:6" ht="13">
      <c r="A197" s="12" t="s">
        <v>33</v>
      </c>
      <c r="B197" s="8" t="s">
        <v>291</v>
      </c>
      <c r="C197" s="12" t="s">
        <v>297</v>
      </c>
      <c r="D197" s="12" t="s">
        <v>5</v>
      </c>
      <c r="E197" s="12" t="s">
        <v>31</v>
      </c>
      <c r="F197" s="8">
        <v>115.39349180706201</v>
      </c>
    </row>
    <row r="198" spans="1:6" ht="13">
      <c r="A198" s="12" t="s">
        <v>34</v>
      </c>
      <c r="B198" s="8" t="s">
        <v>292</v>
      </c>
      <c r="C198" s="12" t="s">
        <v>297</v>
      </c>
      <c r="D198" s="12" t="s">
        <v>5</v>
      </c>
      <c r="E198" s="12" t="s">
        <v>31</v>
      </c>
      <c r="F198" s="8">
        <v>125.64022443517599</v>
      </c>
    </row>
    <row r="199" spans="1:6" ht="13">
      <c r="A199" s="12" t="s">
        <v>35</v>
      </c>
      <c r="B199" s="8" t="s">
        <v>293</v>
      </c>
      <c r="C199" s="12" t="s">
        <v>297</v>
      </c>
      <c r="D199" s="12" t="s">
        <v>5</v>
      </c>
      <c r="E199" s="12" t="s">
        <v>31</v>
      </c>
      <c r="F199" s="8">
        <v>118.589973743839</v>
      </c>
    </row>
    <row r="200" spans="1:6" ht="13">
      <c r="A200" s="12" t="s">
        <v>3</v>
      </c>
      <c r="B200" s="8" t="s">
        <v>261</v>
      </c>
      <c r="C200" s="12" t="s">
        <v>298</v>
      </c>
      <c r="D200" s="12" t="s">
        <v>5</v>
      </c>
      <c r="E200" s="12" t="s">
        <v>31</v>
      </c>
      <c r="F200" s="8">
        <v>105.27864804465</v>
      </c>
    </row>
    <row r="201" spans="1:6" ht="13">
      <c r="A201" s="12" t="s">
        <v>4</v>
      </c>
      <c r="B201" s="8" t="s">
        <v>262</v>
      </c>
      <c r="C201" s="12" t="s">
        <v>298</v>
      </c>
      <c r="D201" s="12" t="s">
        <v>5</v>
      </c>
      <c r="E201" s="12" t="s">
        <v>31</v>
      </c>
      <c r="F201" s="8">
        <v>88.667155321211595</v>
      </c>
    </row>
    <row r="202" spans="1:6" ht="13">
      <c r="A202" s="12" t="s">
        <v>5</v>
      </c>
      <c r="B202" s="8" t="s">
        <v>263</v>
      </c>
      <c r="C202" s="12" t="s">
        <v>298</v>
      </c>
      <c r="D202" s="12" t="s">
        <v>5</v>
      </c>
      <c r="E202" s="12" t="s">
        <v>31</v>
      </c>
      <c r="F202" s="8">
        <v>106.12380400225599</v>
      </c>
    </row>
    <row r="203" spans="1:6" ht="13">
      <c r="A203" s="12" t="s">
        <v>6</v>
      </c>
      <c r="B203" s="8" t="s">
        <v>264</v>
      </c>
      <c r="C203" s="12" t="s">
        <v>298</v>
      </c>
      <c r="D203" s="12" t="s">
        <v>5</v>
      </c>
      <c r="E203" s="12" t="s">
        <v>31</v>
      </c>
      <c r="F203" s="8">
        <v>102.029550498917</v>
      </c>
    </row>
    <row r="204" spans="1:6" ht="13">
      <c r="A204" s="12" t="s">
        <v>7</v>
      </c>
      <c r="B204" s="8" t="s">
        <v>265</v>
      </c>
      <c r="C204" s="12" t="s">
        <v>298</v>
      </c>
      <c r="D204" s="12" t="s">
        <v>5</v>
      </c>
      <c r="E204" s="12" t="s">
        <v>31</v>
      </c>
      <c r="F204" s="8">
        <v>90.749676808273705</v>
      </c>
    </row>
    <row r="205" spans="1:6" ht="13">
      <c r="A205" s="12" t="s">
        <v>8</v>
      </c>
      <c r="B205" s="8" t="s">
        <v>266</v>
      </c>
      <c r="C205" s="12" t="s">
        <v>298</v>
      </c>
      <c r="D205" s="12" t="s">
        <v>5</v>
      </c>
      <c r="E205" s="12" t="s">
        <v>31</v>
      </c>
      <c r="F205" s="8">
        <v>119.608233633975</v>
      </c>
    </row>
    <row r="206" spans="1:6" ht="13">
      <c r="A206" s="12" t="s">
        <v>9</v>
      </c>
      <c r="B206" s="8" t="s">
        <v>267</v>
      </c>
      <c r="C206" s="12" t="s">
        <v>298</v>
      </c>
      <c r="D206" s="12" t="s">
        <v>5</v>
      </c>
      <c r="E206" s="12" t="s">
        <v>31</v>
      </c>
      <c r="F206" s="8">
        <v>118.990956687292</v>
      </c>
    </row>
    <row r="207" spans="1:6" ht="13">
      <c r="A207" s="12" t="s">
        <v>10</v>
      </c>
      <c r="B207" s="8" t="s">
        <v>268</v>
      </c>
      <c r="C207" s="12" t="s">
        <v>298</v>
      </c>
      <c r="D207" s="12" t="s">
        <v>5</v>
      </c>
      <c r="E207" s="12" t="s">
        <v>31</v>
      </c>
      <c r="F207" s="8">
        <v>64.891387136999697</v>
      </c>
    </row>
    <row r="208" spans="1:6" ht="13">
      <c r="A208" s="12" t="s">
        <v>11</v>
      </c>
      <c r="B208" s="8" t="s">
        <v>269</v>
      </c>
      <c r="C208" s="12" t="s">
        <v>298</v>
      </c>
      <c r="D208" s="12" t="s">
        <v>5</v>
      </c>
      <c r="E208" s="12" t="s">
        <v>31</v>
      </c>
      <c r="F208" s="8">
        <v>129.37337438269</v>
      </c>
    </row>
    <row r="209" spans="1:6" ht="13">
      <c r="A209" s="12" t="s">
        <v>12</v>
      </c>
      <c r="B209" s="8" t="s">
        <v>270</v>
      </c>
      <c r="C209" s="12" t="s">
        <v>298</v>
      </c>
      <c r="D209" s="12" t="s">
        <v>5</v>
      </c>
      <c r="E209" s="12" t="s">
        <v>31</v>
      </c>
      <c r="F209" s="8">
        <v>172.277116340953</v>
      </c>
    </row>
    <row r="210" spans="1:6" ht="13">
      <c r="A210" s="12" t="s">
        <v>13</v>
      </c>
      <c r="B210" s="8" t="s">
        <v>271</v>
      </c>
      <c r="C210" s="12" t="s">
        <v>298</v>
      </c>
      <c r="D210" s="12" t="s">
        <v>5</v>
      </c>
      <c r="E210" s="12" t="s">
        <v>31</v>
      </c>
      <c r="F210" s="8">
        <v>111.253453439212</v>
      </c>
    </row>
    <row r="211" spans="1:6" ht="13">
      <c r="A211" s="12" t="s">
        <v>14</v>
      </c>
      <c r="B211" s="8" t="s">
        <v>272</v>
      </c>
      <c r="C211" s="12" t="s">
        <v>298</v>
      </c>
      <c r="D211" s="12" t="s">
        <v>5</v>
      </c>
      <c r="E211" s="12" t="s">
        <v>31</v>
      </c>
      <c r="F211" s="8">
        <v>100.919504191668</v>
      </c>
    </row>
    <row r="212" spans="1:6" ht="13">
      <c r="A212" s="12" t="s">
        <v>15</v>
      </c>
      <c r="B212" s="8" t="s">
        <v>273</v>
      </c>
      <c r="C212" s="12" t="s">
        <v>298</v>
      </c>
      <c r="D212" s="12" t="s">
        <v>5</v>
      </c>
      <c r="E212" s="12" t="s">
        <v>31</v>
      </c>
      <c r="F212" s="8">
        <v>66.729183227345004</v>
      </c>
    </row>
    <row r="213" spans="1:6" ht="13">
      <c r="A213" s="12" t="s">
        <v>16</v>
      </c>
      <c r="B213" s="8" t="s">
        <v>274</v>
      </c>
      <c r="C213" s="12" t="s">
        <v>298</v>
      </c>
      <c r="D213" s="12" t="s">
        <v>5</v>
      </c>
      <c r="E213" s="12" t="s">
        <v>31</v>
      </c>
      <c r="F213" s="8">
        <v>104.503847885271</v>
      </c>
    </row>
    <row r="214" spans="1:6" ht="13">
      <c r="A214" s="12" t="s">
        <v>17</v>
      </c>
      <c r="B214" s="8" t="s">
        <v>275</v>
      </c>
      <c r="C214" s="12" t="s">
        <v>298</v>
      </c>
      <c r="D214" s="12" t="s">
        <v>5</v>
      </c>
      <c r="E214" s="12" t="s">
        <v>31</v>
      </c>
      <c r="F214" s="8">
        <v>116.16944506572899</v>
      </c>
    </row>
    <row r="215" spans="1:6" ht="13">
      <c r="A215" s="12" t="s">
        <v>18</v>
      </c>
      <c r="B215" s="8" t="s">
        <v>276</v>
      </c>
      <c r="C215" s="12" t="s">
        <v>298</v>
      </c>
      <c r="D215" s="12" t="s">
        <v>5</v>
      </c>
      <c r="E215" s="12" t="s">
        <v>31</v>
      </c>
      <c r="F215" s="8">
        <v>67.599891333453101</v>
      </c>
    </row>
    <row r="216" spans="1:6" ht="13">
      <c r="A216" s="12" t="s">
        <v>19</v>
      </c>
      <c r="B216" s="8" t="s">
        <v>277</v>
      </c>
      <c r="C216" s="12" t="s">
        <v>298</v>
      </c>
      <c r="D216" s="12" t="s">
        <v>5</v>
      </c>
      <c r="E216" s="12" t="s">
        <v>31</v>
      </c>
      <c r="F216" s="8">
        <v>106.895660275202</v>
      </c>
    </row>
    <row r="217" spans="1:6" ht="13">
      <c r="A217" s="12" t="s">
        <v>20</v>
      </c>
      <c r="B217" s="8" t="s">
        <v>278</v>
      </c>
      <c r="C217" s="12" t="s">
        <v>298</v>
      </c>
      <c r="D217" s="12" t="s">
        <v>5</v>
      </c>
      <c r="E217" s="12" t="s">
        <v>31</v>
      </c>
      <c r="F217" s="8">
        <v>99.281192098544906</v>
      </c>
    </row>
    <row r="218" spans="1:6" ht="13">
      <c r="A218" s="12" t="s">
        <v>21</v>
      </c>
      <c r="B218" s="8" t="s">
        <v>279</v>
      </c>
      <c r="C218" s="12" t="s">
        <v>298</v>
      </c>
      <c r="D218" s="12" t="s">
        <v>5</v>
      </c>
      <c r="E218" s="12" t="s">
        <v>31</v>
      </c>
      <c r="F218" s="8">
        <v>110.618342273115</v>
      </c>
    </row>
    <row r="219" spans="1:6" ht="13">
      <c r="A219" s="12" t="s">
        <v>22</v>
      </c>
      <c r="B219" s="8" t="s">
        <v>280</v>
      </c>
      <c r="C219" s="12" t="s">
        <v>298</v>
      </c>
      <c r="D219" s="12" t="s">
        <v>5</v>
      </c>
      <c r="E219" s="12" t="s">
        <v>31</v>
      </c>
      <c r="F219" s="8">
        <v>122.075796418756</v>
      </c>
    </row>
    <row r="220" spans="1:6" ht="13">
      <c r="A220" s="12" t="s">
        <v>23</v>
      </c>
      <c r="B220" s="8" t="s">
        <v>281</v>
      </c>
      <c r="C220" s="12" t="s">
        <v>298</v>
      </c>
      <c r="D220" s="12" t="s">
        <v>5</v>
      </c>
      <c r="E220" s="12" t="s">
        <v>31</v>
      </c>
      <c r="F220" s="8">
        <v>107.53880082656001</v>
      </c>
    </row>
    <row r="221" spans="1:6" ht="13">
      <c r="A221" s="12" t="s">
        <v>24</v>
      </c>
      <c r="B221" s="8" t="s">
        <v>282</v>
      </c>
      <c r="C221" s="12" t="s">
        <v>298</v>
      </c>
      <c r="D221" s="12" t="s">
        <v>5</v>
      </c>
      <c r="E221" s="12" t="s">
        <v>31</v>
      </c>
      <c r="F221" s="8">
        <v>88.299006712557699</v>
      </c>
    </row>
    <row r="222" spans="1:6" ht="13">
      <c r="A222" s="12" t="s">
        <v>25</v>
      </c>
      <c r="B222" s="8" t="s">
        <v>283</v>
      </c>
      <c r="C222" s="12" t="s">
        <v>298</v>
      </c>
      <c r="D222" s="12" t="s">
        <v>5</v>
      </c>
      <c r="E222" s="12" t="s">
        <v>31</v>
      </c>
      <c r="F222" s="8">
        <v>88.153559853531306</v>
      </c>
    </row>
    <row r="223" spans="1:6" ht="13">
      <c r="A223" s="12" t="s">
        <v>26</v>
      </c>
      <c r="B223" s="8" t="s">
        <v>284</v>
      </c>
      <c r="C223" s="12" t="s">
        <v>298</v>
      </c>
      <c r="D223" s="12" t="s">
        <v>5</v>
      </c>
      <c r="E223" s="12" t="s">
        <v>31</v>
      </c>
      <c r="F223" s="8">
        <v>43.507225088174401</v>
      </c>
    </row>
    <row r="224" spans="1:6" ht="13">
      <c r="A224" s="12" t="s">
        <v>27</v>
      </c>
      <c r="B224" s="8" t="s">
        <v>285</v>
      </c>
      <c r="C224" s="12" t="s">
        <v>298</v>
      </c>
      <c r="D224" s="12" t="s">
        <v>5</v>
      </c>
      <c r="E224" s="12" t="s">
        <v>31</v>
      </c>
      <c r="F224" s="8">
        <v>110.745968963051</v>
      </c>
    </row>
    <row r="225" spans="1:6" ht="13">
      <c r="A225" s="12" t="s">
        <v>28</v>
      </c>
      <c r="B225" s="8" t="s">
        <v>286</v>
      </c>
      <c r="C225" s="12" t="s">
        <v>298</v>
      </c>
      <c r="D225" s="12" t="s">
        <v>5</v>
      </c>
      <c r="E225" s="12" t="s">
        <v>31</v>
      </c>
      <c r="F225" s="8">
        <v>113.45288872522799</v>
      </c>
    </row>
    <row r="226" spans="1:6" ht="13">
      <c r="A226" s="12" t="s">
        <v>29</v>
      </c>
      <c r="B226" s="8" t="s">
        <v>287</v>
      </c>
      <c r="C226" s="12" t="s">
        <v>298</v>
      </c>
      <c r="D226" s="12" t="s">
        <v>5</v>
      </c>
      <c r="E226" s="12" t="s">
        <v>31</v>
      </c>
      <c r="F226" s="8">
        <v>131.50830470085501</v>
      </c>
    </row>
    <row r="227" spans="1:6" ht="13">
      <c r="A227" s="12" t="s">
        <v>30</v>
      </c>
      <c r="B227" s="8" t="s">
        <v>288</v>
      </c>
      <c r="C227" s="12" t="s">
        <v>298</v>
      </c>
      <c r="D227" s="12" t="s">
        <v>5</v>
      </c>
      <c r="E227" s="12" t="s">
        <v>31</v>
      </c>
      <c r="F227" s="8">
        <v>91.197606974793004</v>
      </c>
    </row>
    <row r="228" spans="1:6" ht="13">
      <c r="A228" s="12" t="s">
        <v>31</v>
      </c>
      <c r="B228" s="8" t="s">
        <v>289</v>
      </c>
      <c r="C228" s="12" t="s">
        <v>298</v>
      </c>
      <c r="D228" s="12" t="s">
        <v>5</v>
      </c>
      <c r="E228" s="12" t="s">
        <v>31</v>
      </c>
      <c r="F228" s="8">
        <v>116.331041604322</v>
      </c>
    </row>
    <row r="229" spans="1:6" ht="13">
      <c r="A229" s="12" t="s">
        <v>32</v>
      </c>
      <c r="B229" s="8" t="s">
        <v>290</v>
      </c>
      <c r="C229" s="12" t="s">
        <v>298</v>
      </c>
      <c r="D229" s="12" t="s">
        <v>5</v>
      </c>
      <c r="E229" s="12" t="s">
        <v>31</v>
      </c>
      <c r="F229" s="8">
        <v>79.360981032181996</v>
      </c>
    </row>
    <row r="230" spans="1:6" ht="13">
      <c r="A230" s="12" t="s">
        <v>33</v>
      </c>
      <c r="B230" s="8" t="s">
        <v>291</v>
      </c>
      <c r="C230" s="12" t="s">
        <v>298</v>
      </c>
      <c r="D230" s="12" t="s">
        <v>5</v>
      </c>
      <c r="E230" s="12" t="s">
        <v>31</v>
      </c>
      <c r="F230" s="8">
        <v>116.675387857274</v>
      </c>
    </row>
    <row r="231" spans="1:6" ht="13">
      <c r="A231" s="12" t="s">
        <v>34</v>
      </c>
      <c r="B231" s="8" t="s">
        <v>292</v>
      </c>
      <c r="C231" s="12" t="s">
        <v>298</v>
      </c>
      <c r="D231" s="12" t="s">
        <v>5</v>
      </c>
      <c r="E231" s="12" t="s">
        <v>31</v>
      </c>
      <c r="F231" s="8">
        <v>121.69770971523199</v>
      </c>
    </row>
    <row r="232" spans="1:6" ht="13">
      <c r="A232" s="12" t="s">
        <v>35</v>
      </c>
      <c r="B232" s="8" t="s">
        <v>293</v>
      </c>
      <c r="C232" s="12" t="s">
        <v>298</v>
      </c>
      <c r="D232" s="12" t="s">
        <v>5</v>
      </c>
      <c r="E232" s="12" t="s">
        <v>31</v>
      </c>
      <c r="F232" s="8">
        <v>109.56494939513099</v>
      </c>
    </row>
    <row r="233" spans="1:6" ht="13">
      <c r="A233" s="12" t="s">
        <v>3</v>
      </c>
      <c r="B233" s="8" t="s">
        <v>261</v>
      </c>
      <c r="C233" s="12" t="s">
        <v>299</v>
      </c>
      <c r="D233" s="12" t="s">
        <v>5</v>
      </c>
      <c r="E233" s="12" t="s">
        <v>31</v>
      </c>
      <c r="F233" s="8">
        <v>111.009633291185</v>
      </c>
    </row>
    <row r="234" spans="1:6" ht="13">
      <c r="A234" s="12" t="s">
        <v>4</v>
      </c>
      <c r="B234" s="8" t="s">
        <v>262</v>
      </c>
      <c r="C234" s="12" t="s">
        <v>299</v>
      </c>
      <c r="D234" s="12" t="s">
        <v>5</v>
      </c>
      <c r="E234" s="12" t="s">
        <v>31</v>
      </c>
      <c r="F234" s="8">
        <v>91.226948904874902</v>
      </c>
    </row>
    <row r="235" spans="1:6" ht="13">
      <c r="A235" s="12" t="s">
        <v>5</v>
      </c>
      <c r="B235" s="8" t="s">
        <v>263</v>
      </c>
      <c r="C235" s="12" t="s">
        <v>299</v>
      </c>
      <c r="D235" s="12" t="s">
        <v>5</v>
      </c>
      <c r="E235" s="12" t="s">
        <v>31</v>
      </c>
      <c r="F235" s="8">
        <v>109.652926261438</v>
      </c>
    </row>
    <row r="236" spans="1:6" ht="13">
      <c r="A236" s="12" t="s">
        <v>6</v>
      </c>
      <c r="B236" s="8" t="s">
        <v>264</v>
      </c>
      <c r="C236" s="12" t="s">
        <v>299</v>
      </c>
      <c r="D236" s="12" t="s">
        <v>5</v>
      </c>
      <c r="E236" s="12" t="s">
        <v>31</v>
      </c>
      <c r="F236" s="8">
        <v>106.332123388887</v>
      </c>
    </row>
    <row r="237" spans="1:6" ht="13">
      <c r="A237" s="12" t="s">
        <v>7</v>
      </c>
      <c r="B237" s="8" t="s">
        <v>265</v>
      </c>
      <c r="C237" s="12" t="s">
        <v>299</v>
      </c>
      <c r="D237" s="12" t="s">
        <v>5</v>
      </c>
      <c r="E237" s="12" t="s">
        <v>31</v>
      </c>
      <c r="F237" s="8">
        <v>85.750621028982195</v>
      </c>
    </row>
    <row r="238" spans="1:6" ht="13">
      <c r="A238" s="12" t="s">
        <v>8</v>
      </c>
      <c r="B238" s="8" t="s">
        <v>266</v>
      </c>
      <c r="C238" s="12" t="s">
        <v>299</v>
      </c>
      <c r="D238" s="12" t="s">
        <v>5</v>
      </c>
      <c r="E238" s="12" t="s">
        <v>31</v>
      </c>
      <c r="F238" s="8">
        <v>130.81663417526499</v>
      </c>
    </row>
    <row r="239" spans="1:6" ht="13">
      <c r="A239" s="12" t="s">
        <v>9</v>
      </c>
      <c r="B239" s="8" t="s">
        <v>267</v>
      </c>
      <c r="C239" s="12" t="s">
        <v>299</v>
      </c>
      <c r="D239" s="12" t="s">
        <v>5</v>
      </c>
      <c r="E239" s="12" t="s">
        <v>31</v>
      </c>
      <c r="F239" s="8">
        <v>111.75327545514401</v>
      </c>
    </row>
    <row r="240" spans="1:6" ht="13">
      <c r="A240" s="12" t="s">
        <v>10</v>
      </c>
      <c r="B240" s="8" t="s">
        <v>268</v>
      </c>
      <c r="C240" s="12" t="s">
        <v>299</v>
      </c>
      <c r="D240" s="12" t="s">
        <v>5</v>
      </c>
      <c r="E240" s="12" t="s">
        <v>31</v>
      </c>
      <c r="F240" s="8">
        <v>67.696341520629304</v>
      </c>
    </row>
    <row r="241" spans="1:6" ht="13">
      <c r="A241" s="12" t="s">
        <v>11</v>
      </c>
      <c r="B241" s="8" t="s">
        <v>269</v>
      </c>
      <c r="C241" s="12" t="s">
        <v>299</v>
      </c>
      <c r="D241" s="12" t="s">
        <v>5</v>
      </c>
      <c r="E241" s="12" t="s">
        <v>31</v>
      </c>
      <c r="F241" s="8">
        <v>137.83449606349001</v>
      </c>
    </row>
    <row r="242" spans="1:6" ht="13">
      <c r="A242" s="12" t="s">
        <v>12</v>
      </c>
      <c r="B242" s="8" t="s">
        <v>270</v>
      </c>
      <c r="C242" s="12" t="s">
        <v>299</v>
      </c>
      <c r="D242" s="12" t="s">
        <v>5</v>
      </c>
      <c r="E242" s="12" t="s">
        <v>31</v>
      </c>
      <c r="F242" s="8">
        <v>180.96587909600299</v>
      </c>
    </row>
    <row r="243" spans="1:6" ht="13">
      <c r="A243" s="12" t="s">
        <v>13</v>
      </c>
      <c r="B243" s="8" t="s">
        <v>271</v>
      </c>
      <c r="C243" s="12" t="s">
        <v>299</v>
      </c>
      <c r="D243" s="12" t="s">
        <v>5</v>
      </c>
      <c r="E243" s="12" t="s">
        <v>31</v>
      </c>
      <c r="F243" s="8">
        <v>120.379442077362</v>
      </c>
    </row>
    <row r="244" spans="1:6" ht="13">
      <c r="A244" s="12" t="s">
        <v>14</v>
      </c>
      <c r="B244" s="8" t="s">
        <v>272</v>
      </c>
      <c r="C244" s="12" t="s">
        <v>299</v>
      </c>
      <c r="D244" s="12" t="s">
        <v>5</v>
      </c>
      <c r="E244" s="12" t="s">
        <v>31</v>
      </c>
      <c r="F244" s="8">
        <v>106.053616339229</v>
      </c>
    </row>
    <row r="245" spans="1:6" ht="13">
      <c r="A245" s="12" t="s">
        <v>15</v>
      </c>
      <c r="B245" s="8" t="s">
        <v>273</v>
      </c>
      <c r="C245" s="12" t="s">
        <v>299</v>
      </c>
      <c r="D245" s="12" t="s">
        <v>5</v>
      </c>
      <c r="E245" s="12" t="s">
        <v>31</v>
      </c>
      <c r="F245" s="8">
        <v>81.011439305280206</v>
      </c>
    </row>
    <row r="246" spans="1:6" ht="13">
      <c r="A246" s="12" t="s">
        <v>16</v>
      </c>
      <c r="B246" s="8" t="s">
        <v>274</v>
      </c>
      <c r="C246" s="12" t="s">
        <v>299</v>
      </c>
      <c r="D246" s="12" t="s">
        <v>5</v>
      </c>
      <c r="E246" s="12" t="s">
        <v>31</v>
      </c>
      <c r="F246" s="8">
        <v>114.248158921323</v>
      </c>
    </row>
    <row r="247" spans="1:6" ht="13">
      <c r="A247" s="12" t="s">
        <v>17</v>
      </c>
      <c r="B247" s="8" t="s">
        <v>275</v>
      </c>
      <c r="C247" s="12" t="s">
        <v>299</v>
      </c>
      <c r="D247" s="12" t="s">
        <v>5</v>
      </c>
      <c r="E247" s="12" t="s">
        <v>31</v>
      </c>
      <c r="F247" s="8">
        <v>116.588016806561</v>
      </c>
    </row>
    <row r="248" spans="1:6" ht="13">
      <c r="A248" s="12" t="s">
        <v>18</v>
      </c>
      <c r="B248" s="8" t="s">
        <v>276</v>
      </c>
      <c r="C248" s="12" t="s">
        <v>299</v>
      </c>
      <c r="D248" s="12" t="s">
        <v>5</v>
      </c>
      <c r="E248" s="12" t="s">
        <v>31</v>
      </c>
      <c r="F248" s="8">
        <v>71.360382139888202</v>
      </c>
    </row>
    <row r="249" spans="1:6" ht="13">
      <c r="A249" s="12" t="s">
        <v>19</v>
      </c>
      <c r="B249" s="8" t="s">
        <v>277</v>
      </c>
      <c r="C249" s="12" t="s">
        <v>299</v>
      </c>
      <c r="D249" s="12" t="s">
        <v>5</v>
      </c>
      <c r="E249" s="12" t="s">
        <v>31</v>
      </c>
      <c r="F249" s="8">
        <v>111.037241069224</v>
      </c>
    </row>
    <row r="250" spans="1:6" ht="13">
      <c r="A250" s="12" t="s">
        <v>20</v>
      </c>
      <c r="B250" s="8" t="s">
        <v>278</v>
      </c>
      <c r="C250" s="12" t="s">
        <v>299</v>
      </c>
      <c r="D250" s="12" t="s">
        <v>5</v>
      </c>
      <c r="E250" s="12" t="s">
        <v>31</v>
      </c>
      <c r="F250" s="8">
        <v>106.715803365461</v>
      </c>
    </row>
    <row r="251" spans="1:6" ht="13">
      <c r="A251" s="12" t="s">
        <v>21</v>
      </c>
      <c r="B251" s="8" t="s">
        <v>279</v>
      </c>
      <c r="C251" s="12" t="s">
        <v>299</v>
      </c>
      <c r="D251" s="12" t="s">
        <v>5</v>
      </c>
      <c r="E251" s="12" t="s">
        <v>31</v>
      </c>
      <c r="F251" s="8">
        <v>113.575050452959</v>
      </c>
    </row>
    <row r="252" spans="1:6" ht="13">
      <c r="A252" s="12" t="s">
        <v>22</v>
      </c>
      <c r="B252" s="8" t="s">
        <v>280</v>
      </c>
      <c r="C252" s="12" t="s">
        <v>299</v>
      </c>
      <c r="D252" s="12" t="s">
        <v>5</v>
      </c>
      <c r="E252" s="12" t="s">
        <v>31</v>
      </c>
      <c r="F252" s="8">
        <v>131.24965997497401</v>
      </c>
    </row>
    <row r="253" spans="1:6" ht="13">
      <c r="A253" s="12" t="s">
        <v>23</v>
      </c>
      <c r="B253" s="8" t="s">
        <v>281</v>
      </c>
      <c r="C253" s="12" t="s">
        <v>299</v>
      </c>
      <c r="D253" s="12" t="s">
        <v>5</v>
      </c>
      <c r="E253" s="12" t="s">
        <v>31</v>
      </c>
      <c r="F253" s="8">
        <v>112.09675662724101</v>
      </c>
    </row>
    <row r="254" spans="1:6" ht="13">
      <c r="A254" s="12" t="s">
        <v>24</v>
      </c>
      <c r="B254" s="8" t="s">
        <v>282</v>
      </c>
      <c r="C254" s="12" t="s">
        <v>299</v>
      </c>
      <c r="D254" s="12" t="s">
        <v>5</v>
      </c>
      <c r="E254" s="12" t="s">
        <v>31</v>
      </c>
      <c r="F254" s="8">
        <v>103.28181982210999</v>
      </c>
    </row>
    <row r="255" spans="1:6" ht="13">
      <c r="A255" s="12" t="s">
        <v>25</v>
      </c>
      <c r="B255" s="8" t="s">
        <v>283</v>
      </c>
      <c r="C255" s="12" t="s">
        <v>299</v>
      </c>
      <c r="D255" s="12" t="s">
        <v>5</v>
      </c>
      <c r="E255" s="12" t="s">
        <v>31</v>
      </c>
      <c r="F255" s="8">
        <v>90.569455451149096</v>
      </c>
    </row>
    <row r="256" spans="1:6" ht="13">
      <c r="A256" s="12" t="s">
        <v>26</v>
      </c>
      <c r="B256" s="8" t="s">
        <v>284</v>
      </c>
      <c r="C256" s="12" t="s">
        <v>299</v>
      </c>
      <c r="D256" s="12" t="s">
        <v>5</v>
      </c>
      <c r="E256" s="12" t="s">
        <v>31</v>
      </c>
      <c r="F256" s="8">
        <v>48.473465844362998</v>
      </c>
    </row>
    <row r="257" spans="1:6" ht="13">
      <c r="A257" s="12" t="s">
        <v>27</v>
      </c>
      <c r="B257" s="8" t="s">
        <v>285</v>
      </c>
      <c r="C257" s="12" t="s">
        <v>299</v>
      </c>
      <c r="D257" s="12" t="s">
        <v>5</v>
      </c>
      <c r="E257" s="12" t="s">
        <v>31</v>
      </c>
      <c r="F257" s="8">
        <v>109.76826391069601</v>
      </c>
    </row>
    <row r="258" spans="1:6" ht="13">
      <c r="A258" s="12" t="s">
        <v>28</v>
      </c>
      <c r="B258" s="8" t="s">
        <v>286</v>
      </c>
      <c r="C258" s="12" t="s">
        <v>299</v>
      </c>
      <c r="D258" s="12" t="s">
        <v>5</v>
      </c>
      <c r="E258" s="12" t="s">
        <v>31</v>
      </c>
      <c r="F258" s="8">
        <v>113.269529018944</v>
      </c>
    </row>
    <row r="259" spans="1:6" ht="13">
      <c r="A259" s="12" t="s">
        <v>29</v>
      </c>
      <c r="B259" s="8" t="s">
        <v>287</v>
      </c>
      <c r="C259" s="12" t="s">
        <v>299</v>
      </c>
      <c r="D259" s="12" t="s">
        <v>5</v>
      </c>
      <c r="E259" s="12" t="s">
        <v>31</v>
      </c>
      <c r="F259" s="8">
        <v>135.109949695387</v>
      </c>
    </row>
    <row r="260" spans="1:6" ht="13">
      <c r="A260" s="12" t="s">
        <v>30</v>
      </c>
      <c r="B260" s="8" t="s">
        <v>288</v>
      </c>
      <c r="C260" s="12" t="s">
        <v>299</v>
      </c>
      <c r="D260" s="12" t="s">
        <v>5</v>
      </c>
      <c r="E260" s="12" t="s">
        <v>31</v>
      </c>
      <c r="F260" s="8">
        <v>92.238967533408001</v>
      </c>
    </row>
    <row r="261" spans="1:6" ht="13">
      <c r="A261" s="12" t="s">
        <v>31</v>
      </c>
      <c r="B261" s="8" t="s">
        <v>289</v>
      </c>
      <c r="C261" s="12" t="s">
        <v>299</v>
      </c>
      <c r="D261" s="12" t="s">
        <v>5</v>
      </c>
      <c r="E261" s="12" t="s">
        <v>31</v>
      </c>
      <c r="F261" s="8">
        <v>125.85022587120601</v>
      </c>
    </row>
    <row r="262" spans="1:6" ht="13">
      <c r="A262" s="12" t="s">
        <v>32</v>
      </c>
      <c r="B262" s="8" t="s">
        <v>290</v>
      </c>
      <c r="C262" s="12" t="s">
        <v>299</v>
      </c>
      <c r="D262" s="12" t="s">
        <v>5</v>
      </c>
      <c r="E262" s="12" t="s">
        <v>31</v>
      </c>
      <c r="F262" s="8">
        <v>82.356741207101805</v>
      </c>
    </row>
    <row r="263" spans="1:6" ht="13">
      <c r="A263" s="12" t="s">
        <v>33</v>
      </c>
      <c r="B263" s="8" t="s">
        <v>291</v>
      </c>
      <c r="C263" s="12" t="s">
        <v>299</v>
      </c>
      <c r="D263" s="12" t="s">
        <v>5</v>
      </c>
      <c r="E263" s="12" t="s">
        <v>31</v>
      </c>
      <c r="F263" s="8">
        <v>124.017349513261</v>
      </c>
    </row>
    <row r="264" spans="1:6" ht="13">
      <c r="A264" s="12" t="s">
        <v>34</v>
      </c>
      <c r="B264" s="8" t="s">
        <v>292</v>
      </c>
      <c r="C264" s="12" t="s">
        <v>299</v>
      </c>
      <c r="D264" s="12" t="s">
        <v>5</v>
      </c>
      <c r="E264" s="12" t="s">
        <v>31</v>
      </c>
      <c r="F264" s="8">
        <v>129.32810043286901</v>
      </c>
    </row>
    <row r="265" spans="1:6" ht="13">
      <c r="A265" s="12" t="s">
        <v>35</v>
      </c>
      <c r="B265" s="8" t="s">
        <v>293</v>
      </c>
      <c r="C265" s="12" t="s">
        <v>299</v>
      </c>
      <c r="D265" s="12" t="s">
        <v>5</v>
      </c>
      <c r="E265" s="12" t="s">
        <v>31</v>
      </c>
      <c r="F265" s="8">
        <v>117.12998081299401</v>
      </c>
    </row>
    <row r="266" spans="1:6" ht="13">
      <c r="A266" s="12" t="s">
        <v>3</v>
      </c>
      <c r="B266" s="8" t="s">
        <v>261</v>
      </c>
      <c r="C266" s="12" t="s">
        <v>300</v>
      </c>
      <c r="D266" s="12" t="s">
        <v>5</v>
      </c>
      <c r="E266" s="12" t="s">
        <v>31</v>
      </c>
      <c r="F266" s="8">
        <v>115.386370971126</v>
      </c>
    </row>
    <row r="267" spans="1:6" ht="13">
      <c r="A267" s="12" t="s">
        <v>4</v>
      </c>
      <c r="B267" s="8" t="s">
        <v>262</v>
      </c>
      <c r="C267" s="12" t="s">
        <v>300</v>
      </c>
      <c r="D267" s="12" t="s">
        <v>5</v>
      </c>
      <c r="E267" s="12" t="s">
        <v>31</v>
      </c>
      <c r="F267" s="8">
        <v>98.060417474716601</v>
      </c>
    </row>
    <row r="268" spans="1:6" ht="13">
      <c r="A268" s="12" t="s">
        <v>5</v>
      </c>
      <c r="B268" s="8" t="s">
        <v>263</v>
      </c>
      <c r="C268" s="12" t="s">
        <v>300</v>
      </c>
      <c r="D268" s="12" t="s">
        <v>5</v>
      </c>
      <c r="E268" s="12" t="s">
        <v>31</v>
      </c>
      <c r="F268" s="8">
        <v>111.858778292406</v>
      </c>
    </row>
    <row r="269" spans="1:6" ht="13">
      <c r="A269" s="12" t="s">
        <v>6</v>
      </c>
      <c r="B269" s="8" t="s">
        <v>264</v>
      </c>
      <c r="C269" s="12" t="s">
        <v>300</v>
      </c>
      <c r="D269" s="12" t="s">
        <v>5</v>
      </c>
      <c r="E269" s="12" t="s">
        <v>31</v>
      </c>
      <c r="F269" s="8">
        <v>102.08900494471899</v>
      </c>
    </row>
    <row r="270" spans="1:6" ht="13">
      <c r="A270" s="12" t="s">
        <v>7</v>
      </c>
      <c r="B270" s="8" t="s">
        <v>265</v>
      </c>
      <c r="C270" s="12" t="s">
        <v>300</v>
      </c>
      <c r="D270" s="12" t="s">
        <v>5</v>
      </c>
      <c r="E270" s="12" t="s">
        <v>31</v>
      </c>
      <c r="F270" s="8">
        <v>93.755369455920004</v>
      </c>
    </row>
    <row r="271" spans="1:6" ht="13">
      <c r="A271" s="12" t="s">
        <v>8</v>
      </c>
      <c r="B271" s="8" t="s">
        <v>266</v>
      </c>
      <c r="C271" s="12" t="s">
        <v>300</v>
      </c>
      <c r="D271" s="12" t="s">
        <v>5</v>
      </c>
      <c r="E271" s="12" t="s">
        <v>31</v>
      </c>
      <c r="F271" s="8">
        <v>135.047581240146</v>
      </c>
    </row>
    <row r="272" spans="1:6" ht="13">
      <c r="A272" s="12" t="s">
        <v>9</v>
      </c>
      <c r="B272" s="8" t="s">
        <v>267</v>
      </c>
      <c r="C272" s="12" t="s">
        <v>300</v>
      </c>
      <c r="D272" s="12" t="s">
        <v>5</v>
      </c>
      <c r="E272" s="12" t="s">
        <v>31</v>
      </c>
      <c r="F272" s="8">
        <v>120.184109062207</v>
      </c>
    </row>
    <row r="273" spans="1:6" ht="13">
      <c r="A273" s="12" t="s">
        <v>10</v>
      </c>
      <c r="B273" s="8" t="s">
        <v>268</v>
      </c>
      <c r="C273" s="12" t="s">
        <v>300</v>
      </c>
      <c r="D273" s="12" t="s">
        <v>5</v>
      </c>
      <c r="E273" s="12" t="s">
        <v>31</v>
      </c>
      <c r="F273" s="8">
        <v>69.555083575490897</v>
      </c>
    </row>
    <row r="274" spans="1:6" ht="13">
      <c r="A274" s="12" t="s">
        <v>11</v>
      </c>
      <c r="B274" s="8" t="s">
        <v>269</v>
      </c>
      <c r="C274" s="12" t="s">
        <v>300</v>
      </c>
      <c r="D274" s="12" t="s">
        <v>5</v>
      </c>
      <c r="E274" s="12" t="s">
        <v>31</v>
      </c>
      <c r="F274" s="8">
        <v>141.93041921788699</v>
      </c>
    </row>
    <row r="275" spans="1:6" ht="13">
      <c r="A275" s="12" t="s">
        <v>12</v>
      </c>
      <c r="B275" s="8" t="s">
        <v>270</v>
      </c>
      <c r="C275" s="12" t="s">
        <v>300</v>
      </c>
      <c r="D275" s="12" t="s">
        <v>5</v>
      </c>
      <c r="E275" s="12" t="s">
        <v>31</v>
      </c>
      <c r="F275" s="8">
        <v>185.574815054205</v>
      </c>
    </row>
    <row r="276" spans="1:6" ht="13">
      <c r="A276" s="12" t="s">
        <v>13</v>
      </c>
      <c r="B276" s="8" t="s">
        <v>271</v>
      </c>
      <c r="C276" s="12" t="s">
        <v>300</v>
      </c>
      <c r="D276" s="12" t="s">
        <v>5</v>
      </c>
      <c r="E276" s="12" t="s">
        <v>31</v>
      </c>
      <c r="F276" s="8">
        <v>135.22832037056901</v>
      </c>
    </row>
    <row r="277" spans="1:6" ht="13">
      <c r="A277" s="12" t="s">
        <v>14</v>
      </c>
      <c r="B277" s="8" t="s">
        <v>272</v>
      </c>
      <c r="C277" s="12" t="s">
        <v>300</v>
      </c>
      <c r="D277" s="12" t="s">
        <v>5</v>
      </c>
      <c r="E277" s="12" t="s">
        <v>31</v>
      </c>
      <c r="F277" s="8">
        <v>110.938527428039</v>
      </c>
    </row>
    <row r="278" spans="1:6" ht="13">
      <c r="A278" s="12" t="s">
        <v>15</v>
      </c>
      <c r="B278" s="8" t="s">
        <v>273</v>
      </c>
      <c r="C278" s="12" t="s">
        <v>300</v>
      </c>
      <c r="D278" s="12" t="s">
        <v>5</v>
      </c>
      <c r="E278" s="12" t="s">
        <v>31</v>
      </c>
      <c r="F278" s="8">
        <v>87.881341170098807</v>
      </c>
    </row>
    <row r="279" spans="1:6" ht="13">
      <c r="A279" s="12" t="s">
        <v>16</v>
      </c>
      <c r="B279" s="8" t="s">
        <v>274</v>
      </c>
      <c r="C279" s="12" t="s">
        <v>300</v>
      </c>
      <c r="D279" s="12" t="s">
        <v>5</v>
      </c>
      <c r="E279" s="12" t="s">
        <v>31</v>
      </c>
      <c r="F279" s="8">
        <v>118.971560450016</v>
      </c>
    </row>
    <row r="280" spans="1:6" ht="13">
      <c r="A280" s="12" t="s">
        <v>17</v>
      </c>
      <c r="B280" s="8" t="s">
        <v>275</v>
      </c>
      <c r="C280" s="12" t="s">
        <v>300</v>
      </c>
      <c r="D280" s="12" t="s">
        <v>5</v>
      </c>
      <c r="E280" s="12" t="s">
        <v>31</v>
      </c>
      <c r="F280" s="8">
        <v>116.236095793365</v>
      </c>
    </row>
    <row r="281" spans="1:6" ht="13">
      <c r="A281" s="12" t="s">
        <v>18</v>
      </c>
      <c r="B281" s="8" t="s">
        <v>276</v>
      </c>
      <c r="C281" s="12" t="s">
        <v>300</v>
      </c>
      <c r="D281" s="12" t="s">
        <v>5</v>
      </c>
      <c r="E281" s="12" t="s">
        <v>31</v>
      </c>
      <c r="F281" s="8">
        <v>75.868895090564394</v>
      </c>
    </row>
    <row r="282" spans="1:6" ht="13">
      <c r="A282" s="12" t="s">
        <v>19</v>
      </c>
      <c r="B282" s="8" t="s">
        <v>277</v>
      </c>
      <c r="C282" s="12" t="s">
        <v>300</v>
      </c>
      <c r="D282" s="12" t="s">
        <v>5</v>
      </c>
      <c r="E282" s="12" t="s">
        <v>31</v>
      </c>
      <c r="F282" s="8">
        <v>117.17244015329599</v>
      </c>
    </row>
    <row r="283" spans="1:6" ht="13">
      <c r="A283" s="12" t="s">
        <v>20</v>
      </c>
      <c r="B283" s="8" t="s">
        <v>278</v>
      </c>
      <c r="C283" s="12" t="s">
        <v>300</v>
      </c>
      <c r="D283" s="12" t="s">
        <v>5</v>
      </c>
      <c r="E283" s="12" t="s">
        <v>31</v>
      </c>
      <c r="F283" s="8">
        <v>115.58574209712999</v>
      </c>
    </row>
    <row r="284" spans="1:6" ht="13">
      <c r="A284" s="12" t="s">
        <v>21</v>
      </c>
      <c r="B284" s="8" t="s">
        <v>279</v>
      </c>
      <c r="C284" s="12" t="s">
        <v>300</v>
      </c>
      <c r="D284" s="12" t="s">
        <v>5</v>
      </c>
      <c r="E284" s="12" t="s">
        <v>31</v>
      </c>
      <c r="F284" s="8">
        <v>115.395683174418</v>
      </c>
    </row>
    <row r="285" spans="1:6" ht="13">
      <c r="A285" s="12" t="s">
        <v>22</v>
      </c>
      <c r="B285" s="8" t="s">
        <v>280</v>
      </c>
      <c r="C285" s="12" t="s">
        <v>300</v>
      </c>
      <c r="D285" s="12" t="s">
        <v>5</v>
      </c>
      <c r="E285" s="12" t="s">
        <v>31</v>
      </c>
      <c r="F285" s="8">
        <v>127.723352375427</v>
      </c>
    </row>
    <row r="286" spans="1:6" ht="13">
      <c r="A286" s="12" t="s">
        <v>23</v>
      </c>
      <c r="B286" s="8" t="s">
        <v>281</v>
      </c>
      <c r="C286" s="12" t="s">
        <v>300</v>
      </c>
      <c r="D286" s="12" t="s">
        <v>5</v>
      </c>
      <c r="E286" s="12" t="s">
        <v>31</v>
      </c>
      <c r="F286" s="8">
        <v>118.24183181610699</v>
      </c>
    </row>
    <row r="287" spans="1:6" ht="13">
      <c r="A287" s="12" t="s">
        <v>24</v>
      </c>
      <c r="B287" s="8" t="s">
        <v>282</v>
      </c>
      <c r="C287" s="12" t="s">
        <v>300</v>
      </c>
      <c r="D287" s="12" t="s">
        <v>5</v>
      </c>
      <c r="E287" s="12" t="s">
        <v>31</v>
      </c>
      <c r="F287" s="8">
        <v>106.93242225831899</v>
      </c>
    </row>
    <row r="288" spans="1:6" ht="13">
      <c r="A288" s="12" t="s">
        <v>25</v>
      </c>
      <c r="B288" s="8" t="s">
        <v>283</v>
      </c>
      <c r="C288" s="12" t="s">
        <v>300</v>
      </c>
      <c r="D288" s="12" t="s">
        <v>5</v>
      </c>
      <c r="E288" s="12" t="s">
        <v>31</v>
      </c>
      <c r="F288" s="8">
        <v>101.119650360473</v>
      </c>
    </row>
    <row r="289" spans="1:6" ht="13">
      <c r="A289" s="12" t="s">
        <v>26</v>
      </c>
      <c r="B289" s="8" t="s">
        <v>284</v>
      </c>
      <c r="C289" s="12" t="s">
        <v>300</v>
      </c>
      <c r="D289" s="12" t="s">
        <v>5</v>
      </c>
      <c r="E289" s="12" t="s">
        <v>31</v>
      </c>
      <c r="F289" s="8">
        <v>46.9118025534355</v>
      </c>
    </row>
    <row r="290" spans="1:6" ht="13">
      <c r="A290" s="12" t="s">
        <v>27</v>
      </c>
      <c r="B290" s="8" t="s">
        <v>285</v>
      </c>
      <c r="C290" s="12" t="s">
        <v>300</v>
      </c>
      <c r="D290" s="12" t="s">
        <v>5</v>
      </c>
      <c r="E290" s="12" t="s">
        <v>31</v>
      </c>
      <c r="F290" s="8">
        <v>118.459407333882</v>
      </c>
    </row>
    <row r="291" spans="1:6" ht="13">
      <c r="A291" s="12" t="s">
        <v>28</v>
      </c>
      <c r="B291" s="8" t="s">
        <v>286</v>
      </c>
      <c r="C291" s="12" t="s">
        <v>300</v>
      </c>
      <c r="D291" s="12" t="s">
        <v>5</v>
      </c>
      <c r="E291" s="12" t="s">
        <v>31</v>
      </c>
      <c r="F291" s="8">
        <v>124.350116939611</v>
      </c>
    </row>
    <row r="292" spans="1:6" ht="13">
      <c r="A292" s="12" t="s">
        <v>29</v>
      </c>
      <c r="B292" s="8" t="s">
        <v>287</v>
      </c>
      <c r="C292" s="12" t="s">
        <v>300</v>
      </c>
      <c r="D292" s="12" t="s">
        <v>5</v>
      </c>
      <c r="E292" s="12" t="s">
        <v>31</v>
      </c>
      <c r="F292" s="8">
        <v>140.35238152773999</v>
      </c>
    </row>
    <row r="293" spans="1:6" ht="13">
      <c r="A293" s="12" t="s">
        <v>30</v>
      </c>
      <c r="B293" s="8" t="s">
        <v>288</v>
      </c>
      <c r="C293" s="12" t="s">
        <v>300</v>
      </c>
      <c r="D293" s="12" t="s">
        <v>5</v>
      </c>
      <c r="E293" s="12" t="s">
        <v>31</v>
      </c>
      <c r="F293" s="8">
        <v>97.609659298917293</v>
      </c>
    </row>
    <row r="294" spans="1:6" ht="13">
      <c r="A294" s="12" t="s">
        <v>31</v>
      </c>
      <c r="B294" s="8" t="s">
        <v>289</v>
      </c>
      <c r="C294" s="12" t="s">
        <v>300</v>
      </c>
      <c r="D294" s="12" t="s">
        <v>5</v>
      </c>
      <c r="E294" s="12" t="s">
        <v>31</v>
      </c>
      <c r="F294" s="8">
        <v>128.35493735116199</v>
      </c>
    </row>
    <row r="295" spans="1:6" ht="13">
      <c r="A295" s="12" t="s">
        <v>32</v>
      </c>
      <c r="B295" s="8" t="s">
        <v>290</v>
      </c>
      <c r="C295" s="12" t="s">
        <v>300</v>
      </c>
      <c r="D295" s="12" t="s">
        <v>5</v>
      </c>
      <c r="E295" s="12" t="s">
        <v>31</v>
      </c>
      <c r="F295" s="8">
        <v>85.970553987575997</v>
      </c>
    </row>
    <row r="296" spans="1:6" ht="13">
      <c r="A296" s="12" t="s">
        <v>33</v>
      </c>
      <c r="B296" s="8" t="s">
        <v>291</v>
      </c>
      <c r="C296" s="12" t="s">
        <v>300</v>
      </c>
      <c r="D296" s="12" t="s">
        <v>5</v>
      </c>
      <c r="E296" s="12" t="s">
        <v>31</v>
      </c>
      <c r="F296" s="8">
        <v>130.42268388999901</v>
      </c>
    </row>
    <row r="297" spans="1:6" ht="13">
      <c r="A297" s="12" t="s">
        <v>34</v>
      </c>
      <c r="B297" s="8" t="s">
        <v>292</v>
      </c>
      <c r="C297" s="12" t="s">
        <v>300</v>
      </c>
      <c r="D297" s="12" t="s">
        <v>5</v>
      </c>
      <c r="E297" s="12" t="s">
        <v>31</v>
      </c>
      <c r="F297" s="8">
        <v>138.34834800395799</v>
      </c>
    </row>
    <row r="298" spans="1:6" ht="13">
      <c r="A298" s="12" t="s">
        <v>35</v>
      </c>
      <c r="B298" s="8" t="s">
        <v>293</v>
      </c>
      <c r="C298" s="12" t="s">
        <v>300</v>
      </c>
      <c r="D298" s="12" t="s">
        <v>5</v>
      </c>
      <c r="E298" s="12" t="s">
        <v>31</v>
      </c>
      <c r="F298" s="8">
        <v>119.71768069329001</v>
      </c>
    </row>
    <row r="299" spans="1:6" ht="13">
      <c r="A299" s="12" t="s">
        <v>3</v>
      </c>
      <c r="B299" s="8" t="s">
        <v>261</v>
      </c>
      <c r="C299" s="12" t="s">
        <v>301</v>
      </c>
      <c r="D299" s="12" t="s">
        <v>5</v>
      </c>
      <c r="E299" s="12" t="s">
        <v>31</v>
      </c>
      <c r="F299" s="8">
        <v>118.505770171726</v>
      </c>
    </row>
    <row r="300" spans="1:6" ht="13">
      <c r="A300" s="12" t="s">
        <v>4</v>
      </c>
      <c r="B300" s="8" t="s">
        <v>262</v>
      </c>
      <c r="C300" s="12" t="s">
        <v>301</v>
      </c>
      <c r="D300" s="12" t="s">
        <v>5</v>
      </c>
      <c r="E300" s="12" t="s">
        <v>31</v>
      </c>
      <c r="F300" s="8">
        <v>95.219124190122301</v>
      </c>
    </row>
    <row r="301" spans="1:6" ht="13">
      <c r="A301" s="12" t="s">
        <v>5</v>
      </c>
      <c r="B301" s="8" t="s">
        <v>263</v>
      </c>
      <c r="C301" s="12" t="s">
        <v>301</v>
      </c>
      <c r="D301" s="12" t="s">
        <v>5</v>
      </c>
      <c r="E301" s="12" t="s">
        <v>31</v>
      </c>
      <c r="F301" s="8">
        <v>113.51606320094</v>
      </c>
    </row>
    <row r="302" spans="1:6" ht="13">
      <c r="A302" s="12" t="s">
        <v>6</v>
      </c>
      <c r="B302" s="8" t="s">
        <v>264</v>
      </c>
      <c r="C302" s="12" t="s">
        <v>301</v>
      </c>
      <c r="D302" s="12" t="s">
        <v>5</v>
      </c>
      <c r="E302" s="12" t="s">
        <v>31</v>
      </c>
      <c r="F302" s="8">
        <v>107.55097468070799</v>
      </c>
    </row>
    <row r="303" spans="1:6" ht="13">
      <c r="A303" s="12" t="s">
        <v>7</v>
      </c>
      <c r="B303" s="8" t="s">
        <v>265</v>
      </c>
      <c r="C303" s="12" t="s">
        <v>301</v>
      </c>
      <c r="D303" s="12" t="s">
        <v>5</v>
      </c>
      <c r="E303" s="12" t="s">
        <v>31</v>
      </c>
      <c r="F303" s="8">
        <v>91.429104399764896</v>
      </c>
    </row>
    <row r="304" spans="1:6" ht="13">
      <c r="A304" s="12" t="s">
        <v>8</v>
      </c>
      <c r="B304" s="8" t="s">
        <v>266</v>
      </c>
      <c r="C304" s="12" t="s">
        <v>301</v>
      </c>
      <c r="D304" s="12" t="s">
        <v>5</v>
      </c>
      <c r="E304" s="12" t="s">
        <v>31</v>
      </c>
      <c r="F304" s="8">
        <v>145.624582990004</v>
      </c>
    </row>
    <row r="305" spans="1:6" ht="13">
      <c r="A305" s="12" t="s">
        <v>9</v>
      </c>
      <c r="B305" s="8" t="s">
        <v>267</v>
      </c>
      <c r="C305" s="12" t="s">
        <v>301</v>
      </c>
      <c r="D305" s="12" t="s">
        <v>5</v>
      </c>
      <c r="E305" s="12" t="s">
        <v>31</v>
      </c>
      <c r="F305" s="8">
        <v>110.376497712613</v>
      </c>
    </row>
    <row r="306" spans="1:6" ht="13">
      <c r="A306" s="12" t="s">
        <v>10</v>
      </c>
      <c r="B306" s="8" t="s">
        <v>268</v>
      </c>
      <c r="C306" s="12" t="s">
        <v>301</v>
      </c>
      <c r="D306" s="12" t="s">
        <v>5</v>
      </c>
      <c r="E306" s="12" t="s">
        <v>31</v>
      </c>
      <c r="F306" s="8">
        <v>75.068056263094803</v>
      </c>
    </row>
    <row r="307" spans="1:6" ht="13">
      <c r="A307" s="12" t="s">
        <v>11</v>
      </c>
      <c r="B307" s="8" t="s">
        <v>269</v>
      </c>
      <c r="C307" s="12" t="s">
        <v>301</v>
      </c>
      <c r="D307" s="12" t="s">
        <v>5</v>
      </c>
      <c r="E307" s="12" t="s">
        <v>31</v>
      </c>
      <c r="F307" s="8">
        <v>142.240924595314</v>
      </c>
    </row>
    <row r="308" spans="1:6" ht="13">
      <c r="A308" s="12" t="s">
        <v>12</v>
      </c>
      <c r="B308" s="8" t="s">
        <v>270</v>
      </c>
      <c r="C308" s="12" t="s">
        <v>301</v>
      </c>
      <c r="D308" s="12" t="s">
        <v>5</v>
      </c>
      <c r="E308" s="12" t="s">
        <v>31</v>
      </c>
      <c r="F308" s="8">
        <v>187.57127294628199</v>
      </c>
    </row>
    <row r="309" spans="1:6" ht="13">
      <c r="A309" s="12" t="s">
        <v>13</v>
      </c>
      <c r="B309" s="8" t="s">
        <v>271</v>
      </c>
      <c r="C309" s="12" t="s">
        <v>301</v>
      </c>
      <c r="D309" s="12" t="s">
        <v>5</v>
      </c>
      <c r="E309" s="12" t="s">
        <v>31</v>
      </c>
      <c r="F309" s="8">
        <v>149.95192663264601</v>
      </c>
    </row>
    <row r="310" spans="1:6" ht="13">
      <c r="A310" s="12" t="s">
        <v>14</v>
      </c>
      <c r="B310" s="8" t="s">
        <v>272</v>
      </c>
      <c r="C310" s="12" t="s">
        <v>301</v>
      </c>
      <c r="D310" s="12" t="s">
        <v>5</v>
      </c>
      <c r="E310" s="12" t="s">
        <v>31</v>
      </c>
      <c r="F310" s="8">
        <v>111.43277229667</v>
      </c>
    </row>
    <row r="311" spans="1:6" ht="13">
      <c r="A311" s="12" t="s">
        <v>15</v>
      </c>
      <c r="B311" s="8" t="s">
        <v>273</v>
      </c>
      <c r="C311" s="12" t="s">
        <v>301</v>
      </c>
      <c r="D311" s="12" t="s">
        <v>5</v>
      </c>
      <c r="E311" s="12" t="s">
        <v>31</v>
      </c>
      <c r="F311" s="8">
        <v>97.3151317443388</v>
      </c>
    </row>
    <row r="312" spans="1:6" ht="13">
      <c r="A312" s="12" t="s">
        <v>16</v>
      </c>
      <c r="B312" s="8" t="s">
        <v>274</v>
      </c>
      <c r="C312" s="12" t="s">
        <v>301</v>
      </c>
      <c r="D312" s="12" t="s">
        <v>5</v>
      </c>
      <c r="E312" s="12" t="s">
        <v>31</v>
      </c>
      <c r="F312" s="8">
        <v>118.79023563453801</v>
      </c>
    </row>
    <row r="313" spans="1:6" ht="13">
      <c r="A313" s="12" t="s">
        <v>17</v>
      </c>
      <c r="B313" s="8" t="s">
        <v>275</v>
      </c>
      <c r="C313" s="12" t="s">
        <v>301</v>
      </c>
      <c r="D313" s="12" t="s">
        <v>5</v>
      </c>
      <c r="E313" s="12" t="s">
        <v>31</v>
      </c>
      <c r="F313" s="8">
        <v>121.181756592497</v>
      </c>
    </row>
    <row r="314" spans="1:6" ht="13">
      <c r="A314" s="12" t="s">
        <v>18</v>
      </c>
      <c r="B314" s="8" t="s">
        <v>276</v>
      </c>
      <c r="C314" s="12" t="s">
        <v>301</v>
      </c>
      <c r="D314" s="12" t="s">
        <v>5</v>
      </c>
      <c r="E314" s="12" t="s">
        <v>31</v>
      </c>
      <c r="F314" s="8">
        <v>78.253111201362501</v>
      </c>
    </row>
    <row r="315" spans="1:6" ht="13">
      <c r="A315" s="12" t="s">
        <v>19</v>
      </c>
      <c r="B315" s="8" t="s">
        <v>277</v>
      </c>
      <c r="C315" s="12" t="s">
        <v>301</v>
      </c>
      <c r="D315" s="12" t="s">
        <v>5</v>
      </c>
      <c r="E315" s="12" t="s">
        <v>31</v>
      </c>
      <c r="F315" s="8">
        <v>121.433741508244</v>
      </c>
    </row>
    <row r="316" spans="1:6" ht="13">
      <c r="A316" s="12" t="s">
        <v>20</v>
      </c>
      <c r="B316" s="8" t="s">
        <v>278</v>
      </c>
      <c r="C316" s="12" t="s">
        <v>301</v>
      </c>
      <c r="D316" s="12" t="s">
        <v>5</v>
      </c>
      <c r="E316" s="12" t="s">
        <v>31</v>
      </c>
      <c r="F316" s="8">
        <v>110.246403568099</v>
      </c>
    </row>
    <row r="317" spans="1:6" ht="13">
      <c r="A317" s="12" t="s">
        <v>21</v>
      </c>
      <c r="B317" s="8" t="s">
        <v>279</v>
      </c>
      <c r="C317" s="12" t="s">
        <v>301</v>
      </c>
      <c r="D317" s="12" t="s">
        <v>5</v>
      </c>
      <c r="E317" s="12" t="s">
        <v>31</v>
      </c>
      <c r="F317" s="8">
        <v>121.40439852387399</v>
      </c>
    </row>
    <row r="318" spans="1:6" ht="13">
      <c r="A318" s="12" t="s">
        <v>22</v>
      </c>
      <c r="B318" s="8" t="s">
        <v>280</v>
      </c>
      <c r="C318" s="12" t="s">
        <v>301</v>
      </c>
      <c r="D318" s="12" t="s">
        <v>5</v>
      </c>
      <c r="E318" s="12" t="s">
        <v>31</v>
      </c>
      <c r="F318" s="8">
        <v>140.8515253823</v>
      </c>
    </row>
    <row r="319" spans="1:6" ht="13">
      <c r="A319" s="12" t="s">
        <v>23</v>
      </c>
      <c r="B319" s="8" t="s">
        <v>281</v>
      </c>
      <c r="C319" s="12" t="s">
        <v>301</v>
      </c>
      <c r="D319" s="12" t="s">
        <v>5</v>
      </c>
      <c r="E319" s="12" t="s">
        <v>31</v>
      </c>
      <c r="F319" s="8">
        <v>123.783600819887</v>
      </c>
    </row>
    <row r="320" spans="1:6" ht="13">
      <c r="A320" s="12" t="s">
        <v>24</v>
      </c>
      <c r="B320" s="8" t="s">
        <v>282</v>
      </c>
      <c r="C320" s="12" t="s">
        <v>301</v>
      </c>
      <c r="D320" s="12" t="s">
        <v>5</v>
      </c>
      <c r="E320" s="12" t="s">
        <v>31</v>
      </c>
      <c r="F320" s="8">
        <v>110.444822992247</v>
      </c>
    </row>
    <row r="321" spans="1:6" ht="13">
      <c r="A321" s="12" t="s">
        <v>25</v>
      </c>
      <c r="B321" s="8" t="s">
        <v>283</v>
      </c>
      <c r="C321" s="12" t="s">
        <v>301</v>
      </c>
      <c r="D321" s="12" t="s">
        <v>5</v>
      </c>
      <c r="E321" s="12" t="s">
        <v>31</v>
      </c>
      <c r="F321" s="8">
        <v>97.101743612016094</v>
      </c>
    </row>
    <row r="322" spans="1:6" ht="13">
      <c r="A322" s="12" t="s">
        <v>26</v>
      </c>
      <c r="B322" s="8" t="s">
        <v>284</v>
      </c>
      <c r="C322" s="12" t="s">
        <v>301</v>
      </c>
      <c r="D322" s="12" t="s">
        <v>5</v>
      </c>
      <c r="E322" s="12" t="s">
        <v>31</v>
      </c>
      <c r="F322" s="8">
        <v>54.130792250104697</v>
      </c>
    </row>
    <row r="323" spans="1:6" ht="13">
      <c r="A323" s="12" t="s">
        <v>27</v>
      </c>
      <c r="B323" s="8" t="s">
        <v>285</v>
      </c>
      <c r="C323" s="12" t="s">
        <v>301</v>
      </c>
      <c r="D323" s="12" t="s">
        <v>5</v>
      </c>
      <c r="E323" s="12" t="s">
        <v>31</v>
      </c>
      <c r="F323" s="8">
        <v>113.059015097572</v>
      </c>
    </row>
    <row r="324" spans="1:6" ht="13">
      <c r="A324" s="12" t="s">
        <v>28</v>
      </c>
      <c r="B324" s="8" t="s">
        <v>286</v>
      </c>
      <c r="C324" s="12" t="s">
        <v>301</v>
      </c>
      <c r="D324" s="12" t="s">
        <v>5</v>
      </c>
      <c r="E324" s="12" t="s">
        <v>31</v>
      </c>
      <c r="F324" s="8">
        <v>123.30290870909199</v>
      </c>
    </row>
    <row r="325" spans="1:6" ht="13">
      <c r="A325" s="12" t="s">
        <v>29</v>
      </c>
      <c r="B325" s="8" t="s">
        <v>287</v>
      </c>
      <c r="C325" s="12" t="s">
        <v>301</v>
      </c>
      <c r="D325" s="12" t="s">
        <v>5</v>
      </c>
      <c r="E325" s="12" t="s">
        <v>31</v>
      </c>
      <c r="F325" s="8">
        <v>142.80352055017599</v>
      </c>
    </row>
    <row r="326" spans="1:6" ht="13">
      <c r="A326" s="12" t="s">
        <v>30</v>
      </c>
      <c r="B326" s="8" t="s">
        <v>288</v>
      </c>
      <c r="C326" s="12" t="s">
        <v>301</v>
      </c>
      <c r="D326" s="12" t="s">
        <v>5</v>
      </c>
      <c r="E326" s="12" t="s">
        <v>31</v>
      </c>
      <c r="F326" s="8">
        <v>100.958051746935</v>
      </c>
    </row>
    <row r="327" spans="1:6" ht="13">
      <c r="A327" s="12" t="s">
        <v>31</v>
      </c>
      <c r="B327" s="8" t="s">
        <v>289</v>
      </c>
      <c r="C327" s="12" t="s">
        <v>301</v>
      </c>
      <c r="D327" s="12" t="s">
        <v>5</v>
      </c>
      <c r="E327" s="12" t="s">
        <v>31</v>
      </c>
      <c r="F327" s="8">
        <v>130.31780340972</v>
      </c>
    </row>
    <row r="328" spans="1:6" ht="13">
      <c r="A328" s="12" t="s">
        <v>32</v>
      </c>
      <c r="B328" s="8" t="s">
        <v>290</v>
      </c>
      <c r="C328" s="12" t="s">
        <v>301</v>
      </c>
      <c r="D328" s="12" t="s">
        <v>5</v>
      </c>
      <c r="E328" s="12" t="s">
        <v>31</v>
      </c>
      <c r="F328" s="8">
        <v>88.823298662293496</v>
      </c>
    </row>
    <row r="329" spans="1:6" ht="13">
      <c r="A329" s="12" t="s">
        <v>33</v>
      </c>
      <c r="B329" s="8" t="s">
        <v>291</v>
      </c>
      <c r="C329" s="12" t="s">
        <v>301</v>
      </c>
      <c r="D329" s="12" t="s">
        <v>5</v>
      </c>
      <c r="E329" s="12" t="s">
        <v>31</v>
      </c>
      <c r="F329" s="8">
        <v>133.593788625173</v>
      </c>
    </row>
    <row r="330" spans="1:6" ht="13">
      <c r="A330" s="12" t="s">
        <v>34</v>
      </c>
      <c r="B330" s="8" t="s">
        <v>292</v>
      </c>
      <c r="C330" s="12" t="s">
        <v>301</v>
      </c>
      <c r="D330" s="12" t="s">
        <v>5</v>
      </c>
      <c r="E330" s="12" t="s">
        <v>31</v>
      </c>
      <c r="F330" s="8">
        <v>138.97259180277999</v>
      </c>
    </row>
    <row r="331" spans="1:6" ht="13">
      <c r="A331" s="12" t="s">
        <v>35</v>
      </c>
      <c r="B331" s="8" t="s">
        <v>293</v>
      </c>
      <c r="C331" s="12" t="s">
        <v>301</v>
      </c>
      <c r="D331" s="12" t="s">
        <v>5</v>
      </c>
      <c r="E331" s="12" t="s">
        <v>31</v>
      </c>
      <c r="F331" s="8">
        <v>126.863326271072</v>
      </c>
    </row>
    <row r="332" spans="1:6" ht="13">
      <c r="A332" s="12" t="s">
        <v>3</v>
      </c>
      <c r="B332" s="8" t="s">
        <v>261</v>
      </c>
      <c r="C332" s="12" t="s">
        <v>302</v>
      </c>
      <c r="D332" s="12" t="s">
        <v>5</v>
      </c>
      <c r="E332" s="12" t="s">
        <v>31</v>
      </c>
      <c r="F332" s="8">
        <v>124.997635957585</v>
      </c>
    </row>
    <row r="333" spans="1:6" ht="13">
      <c r="A333" s="12" t="s">
        <v>4</v>
      </c>
      <c r="B333" s="8" t="s">
        <v>262</v>
      </c>
      <c r="C333" s="12" t="s">
        <v>302</v>
      </c>
      <c r="D333" s="12" t="s">
        <v>5</v>
      </c>
      <c r="E333" s="12" t="s">
        <v>31</v>
      </c>
      <c r="F333" s="8">
        <v>99.280113915299495</v>
      </c>
    </row>
    <row r="334" spans="1:6" ht="13">
      <c r="A334" s="12" t="s">
        <v>5</v>
      </c>
      <c r="B334" s="8" t="s">
        <v>263</v>
      </c>
      <c r="C334" s="12" t="s">
        <v>302</v>
      </c>
      <c r="D334" s="12" t="s">
        <v>5</v>
      </c>
      <c r="E334" s="12" t="s">
        <v>31</v>
      </c>
      <c r="F334" s="8">
        <v>113.422769146731</v>
      </c>
    </row>
    <row r="335" spans="1:6" ht="13">
      <c r="A335" s="12" t="s">
        <v>6</v>
      </c>
      <c r="B335" s="8" t="s">
        <v>264</v>
      </c>
      <c r="C335" s="12" t="s">
        <v>302</v>
      </c>
      <c r="D335" s="12" t="s">
        <v>5</v>
      </c>
      <c r="E335" s="12" t="s">
        <v>31</v>
      </c>
      <c r="F335" s="8">
        <v>100.37641154328701</v>
      </c>
    </row>
    <row r="336" spans="1:6" ht="13">
      <c r="A336" s="12" t="s">
        <v>7</v>
      </c>
      <c r="B336" s="8" t="s">
        <v>265</v>
      </c>
      <c r="C336" s="12" t="s">
        <v>302</v>
      </c>
      <c r="D336" s="12" t="s">
        <v>5</v>
      </c>
      <c r="E336" s="12" t="s">
        <v>31</v>
      </c>
      <c r="F336" s="8">
        <v>105.968724709947</v>
      </c>
    </row>
    <row r="337" spans="1:6" ht="13">
      <c r="A337" s="12" t="s">
        <v>8</v>
      </c>
      <c r="B337" s="8" t="s">
        <v>266</v>
      </c>
      <c r="C337" s="12" t="s">
        <v>302</v>
      </c>
      <c r="D337" s="12" t="s">
        <v>5</v>
      </c>
      <c r="E337" s="12" t="s">
        <v>31</v>
      </c>
      <c r="F337" s="8">
        <v>150.352117642846</v>
      </c>
    </row>
    <row r="338" spans="1:6" ht="13">
      <c r="A338" s="12" t="s">
        <v>9</v>
      </c>
      <c r="B338" s="8" t="s">
        <v>267</v>
      </c>
      <c r="C338" s="12" t="s">
        <v>302</v>
      </c>
      <c r="D338" s="12" t="s">
        <v>5</v>
      </c>
      <c r="E338" s="12" t="s">
        <v>31</v>
      </c>
      <c r="F338" s="8">
        <v>107.963252450735</v>
      </c>
    </row>
    <row r="339" spans="1:6" ht="13">
      <c r="A339" s="12" t="s">
        <v>10</v>
      </c>
      <c r="B339" s="8" t="s">
        <v>268</v>
      </c>
      <c r="C339" s="12" t="s">
        <v>302</v>
      </c>
      <c r="D339" s="12" t="s">
        <v>5</v>
      </c>
      <c r="E339" s="12" t="s">
        <v>31</v>
      </c>
      <c r="F339" s="8">
        <v>83.129279933596194</v>
      </c>
    </row>
    <row r="340" spans="1:6" ht="13">
      <c r="A340" s="12" t="s">
        <v>11</v>
      </c>
      <c r="B340" s="8" t="s">
        <v>269</v>
      </c>
      <c r="C340" s="12" t="s">
        <v>302</v>
      </c>
      <c r="D340" s="12" t="s">
        <v>5</v>
      </c>
      <c r="E340" s="12" t="s">
        <v>31</v>
      </c>
      <c r="F340" s="8">
        <v>150.00541960688801</v>
      </c>
    </row>
    <row r="341" spans="1:6" ht="13">
      <c r="A341" s="12" t="s">
        <v>12</v>
      </c>
      <c r="B341" s="8" t="s">
        <v>270</v>
      </c>
      <c r="C341" s="12" t="s">
        <v>302</v>
      </c>
      <c r="D341" s="12" t="s">
        <v>5</v>
      </c>
      <c r="E341" s="12" t="s">
        <v>31</v>
      </c>
      <c r="F341" s="8">
        <v>197.552143250585</v>
      </c>
    </row>
    <row r="342" spans="1:6" ht="13">
      <c r="A342" s="12" t="s">
        <v>13</v>
      </c>
      <c r="B342" s="8" t="s">
        <v>271</v>
      </c>
      <c r="C342" s="12" t="s">
        <v>302</v>
      </c>
      <c r="D342" s="12" t="s">
        <v>5</v>
      </c>
      <c r="E342" s="12" t="s">
        <v>31</v>
      </c>
      <c r="F342" s="8">
        <v>135.934931263149</v>
      </c>
    </row>
    <row r="343" spans="1:6" ht="13">
      <c r="A343" s="12" t="s">
        <v>14</v>
      </c>
      <c r="B343" s="8" t="s">
        <v>272</v>
      </c>
      <c r="C343" s="12" t="s">
        <v>302</v>
      </c>
      <c r="D343" s="12" t="s">
        <v>5</v>
      </c>
      <c r="E343" s="12" t="s">
        <v>31</v>
      </c>
      <c r="F343" s="8">
        <v>122.209006836509</v>
      </c>
    </row>
    <row r="344" spans="1:6" ht="13">
      <c r="A344" s="12" t="s">
        <v>15</v>
      </c>
      <c r="B344" s="8" t="s">
        <v>273</v>
      </c>
      <c r="C344" s="12" t="s">
        <v>302</v>
      </c>
      <c r="D344" s="12" t="s">
        <v>5</v>
      </c>
      <c r="E344" s="12" t="s">
        <v>31</v>
      </c>
      <c r="F344" s="8">
        <v>102.802466790053</v>
      </c>
    </row>
    <row r="345" spans="1:6" ht="13">
      <c r="A345" s="12" t="s">
        <v>16</v>
      </c>
      <c r="B345" s="8" t="s">
        <v>274</v>
      </c>
      <c r="C345" s="12" t="s">
        <v>302</v>
      </c>
      <c r="D345" s="12" t="s">
        <v>5</v>
      </c>
      <c r="E345" s="12" t="s">
        <v>31</v>
      </c>
      <c r="F345" s="8">
        <v>125.732471282029</v>
      </c>
    </row>
    <row r="346" spans="1:6" ht="13">
      <c r="A346" s="12" t="s">
        <v>17</v>
      </c>
      <c r="B346" s="8" t="s">
        <v>275</v>
      </c>
      <c r="C346" s="12" t="s">
        <v>302</v>
      </c>
      <c r="D346" s="12" t="s">
        <v>5</v>
      </c>
      <c r="E346" s="12" t="s">
        <v>31</v>
      </c>
      <c r="F346" s="8">
        <v>126.956789340273</v>
      </c>
    </row>
    <row r="347" spans="1:6" ht="13">
      <c r="A347" s="12" t="s">
        <v>18</v>
      </c>
      <c r="B347" s="8" t="s">
        <v>276</v>
      </c>
      <c r="C347" s="12" t="s">
        <v>302</v>
      </c>
      <c r="D347" s="12" t="s">
        <v>5</v>
      </c>
      <c r="E347" s="12" t="s">
        <v>31</v>
      </c>
      <c r="F347" s="8">
        <v>82.359164682241996</v>
      </c>
    </row>
    <row r="348" spans="1:6" ht="13">
      <c r="A348" s="12" t="s">
        <v>19</v>
      </c>
      <c r="B348" s="8" t="s">
        <v>277</v>
      </c>
      <c r="C348" s="12" t="s">
        <v>302</v>
      </c>
      <c r="D348" s="12" t="s">
        <v>5</v>
      </c>
      <c r="E348" s="12" t="s">
        <v>31</v>
      </c>
      <c r="F348" s="8">
        <v>126.434779543658</v>
      </c>
    </row>
    <row r="349" spans="1:6" ht="13">
      <c r="A349" s="12" t="s">
        <v>20</v>
      </c>
      <c r="B349" s="8" t="s">
        <v>278</v>
      </c>
      <c r="C349" s="12" t="s">
        <v>302</v>
      </c>
      <c r="D349" s="12" t="s">
        <v>5</v>
      </c>
      <c r="E349" s="12" t="s">
        <v>31</v>
      </c>
      <c r="F349" s="8">
        <v>116.011817617536</v>
      </c>
    </row>
    <row r="350" spans="1:6" ht="13">
      <c r="A350" s="12" t="s">
        <v>21</v>
      </c>
      <c r="B350" s="8" t="s">
        <v>279</v>
      </c>
      <c r="C350" s="12" t="s">
        <v>302</v>
      </c>
      <c r="D350" s="12" t="s">
        <v>5</v>
      </c>
      <c r="E350" s="12" t="s">
        <v>31</v>
      </c>
      <c r="F350" s="8">
        <v>120.35546331784801</v>
      </c>
    </row>
    <row r="351" spans="1:6" ht="13">
      <c r="A351" s="12" t="s">
        <v>22</v>
      </c>
      <c r="B351" s="8" t="s">
        <v>280</v>
      </c>
      <c r="C351" s="12" t="s">
        <v>302</v>
      </c>
      <c r="D351" s="12" t="s">
        <v>5</v>
      </c>
      <c r="E351" s="12" t="s">
        <v>31</v>
      </c>
      <c r="F351" s="8">
        <v>139.53888779197499</v>
      </c>
    </row>
    <row r="352" spans="1:6" ht="13">
      <c r="A352" s="12" t="s">
        <v>23</v>
      </c>
      <c r="B352" s="8" t="s">
        <v>281</v>
      </c>
      <c r="C352" s="12" t="s">
        <v>302</v>
      </c>
      <c r="D352" s="12" t="s">
        <v>5</v>
      </c>
      <c r="E352" s="12" t="s">
        <v>31</v>
      </c>
      <c r="F352" s="8">
        <v>132.75301401124901</v>
      </c>
    </row>
    <row r="353" spans="1:6" ht="13">
      <c r="A353" s="12" t="s">
        <v>24</v>
      </c>
      <c r="B353" s="8" t="s">
        <v>282</v>
      </c>
      <c r="C353" s="12" t="s">
        <v>302</v>
      </c>
      <c r="D353" s="12" t="s">
        <v>5</v>
      </c>
      <c r="E353" s="12" t="s">
        <v>31</v>
      </c>
      <c r="F353" s="8">
        <v>118.435308616469</v>
      </c>
    </row>
    <row r="354" spans="1:6" ht="13">
      <c r="A354" s="12" t="s">
        <v>25</v>
      </c>
      <c r="B354" s="8" t="s">
        <v>283</v>
      </c>
      <c r="C354" s="12" t="s">
        <v>302</v>
      </c>
      <c r="D354" s="12" t="s">
        <v>5</v>
      </c>
      <c r="E354" s="12" t="s">
        <v>31</v>
      </c>
      <c r="F354" s="8">
        <v>105.953338873091</v>
      </c>
    </row>
    <row r="355" spans="1:6" ht="13">
      <c r="A355" s="12" t="s">
        <v>26</v>
      </c>
      <c r="B355" s="8" t="s">
        <v>284</v>
      </c>
      <c r="C355" s="12" t="s">
        <v>302</v>
      </c>
      <c r="D355" s="12" t="s">
        <v>5</v>
      </c>
      <c r="E355" s="12" t="s">
        <v>31</v>
      </c>
      <c r="F355" s="8">
        <v>59.523583850531402</v>
      </c>
    </row>
    <row r="356" spans="1:6" ht="13">
      <c r="A356" s="12" t="s">
        <v>27</v>
      </c>
      <c r="B356" s="8" t="s">
        <v>285</v>
      </c>
      <c r="C356" s="12" t="s">
        <v>302</v>
      </c>
      <c r="D356" s="12" t="s">
        <v>5</v>
      </c>
      <c r="E356" s="12" t="s">
        <v>31</v>
      </c>
      <c r="F356" s="8">
        <v>125.587672366297</v>
      </c>
    </row>
    <row r="357" spans="1:6" ht="13">
      <c r="A357" s="12" t="s">
        <v>28</v>
      </c>
      <c r="B357" s="8" t="s">
        <v>286</v>
      </c>
      <c r="C357" s="12" t="s">
        <v>302</v>
      </c>
      <c r="D357" s="12" t="s">
        <v>5</v>
      </c>
      <c r="E357" s="12" t="s">
        <v>31</v>
      </c>
      <c r="F357" s="8">
        <v>132.152801811725</v>
      </c>
    </row>
    <row r="358" spans="1:6" ht="13">
      <c r="A358" s="12" t="s">
        <v>29</v>
      </c>
      <c r="B358" s="8" t="s">
        <v>287</v>
      </c>
      <c r="C358" s="12" t="s">
        <v>302</v>
      </c>
      <c r="D358" s="12" t="s">
        <v>5</v>
      </c>
      <c r="E358" s="12" t="s">
        <v>31</v>
      </c>
      <c r="F358" s="8">
        <v>156.26282897955599</v>
      </c>
    </row>
    <row r="359" spans="1:6" ht="13">
      <c r="A359" s="12" t="s">
        <v>30</v>
      </c>
      <c r="B359" s="8" t="s">
        <v>288</v>
      </c>
      <c r="C359" s="12" t="s">
        <v>302</v>
      </c>
      <c r="D359" s="12" t="s">
        <v>5</v>
      </c>
      <c r="E359" s="12" t="s">
        <v>31</v>
      </c>
      <c r="F359" s="8">
        <v>111.232270402522</v>
      </c>
    </row>
    <row r="360" spans="1:6" ht="13">
      <c r="A360" s="12" t="s">
        <v>31</v>
      </c>
      <c r="B360" s="8" t="s">
        <v>289</v>
      </c>
      <c r="C360" s="12" t="s">
        <v>302</v>
      </c>
      <c r="D360" s="12" t="s">
        <v>5</v>
      </c>
      <c r="E360" s="12" t="s">
        <v>31</v>
      </c>
      <c r="F360" s="8">
        <v>142.37780049713601</v>
      </c>
    </row>
    <row r="361" spans="1:6" ht="13">
      <c r="A361" s="12" t="s">
        <v>32</v>
      </c>
      <c r="B361" s="8" t="s">
        <v>290</v>
      </c>
      <c r="C361" s="12" t="s">
        <v>302</v>
      </c>
      <c r="D361" s="12" t="s">
        <v>5</v>
      </c>
      <c r="E361" s="12" t="s">
        <v>31</v>
      </c>
      <c r="F361" s="8">
        <v>90.975409431854303</v>
      </c>
    </row>
    <row r="362" spans="1:6" ht="13">
      <c r="A362" s="12" t="s">
        <v>33</v>
      </c>
      <c r="B362" s="8" t="s">
        <v>291</v>
      </c>
      <c r="C362" s="12" t="s">
        <v>302</v>
      </c>
      <c r="D362" s="12" t="s">
        <v>5</v>
      </c>
      <c r="E362" s="12" t="s">
        <v>31</v>
      </c>
      <c r="F362" s="8">
        <v>143.32987032975501</v>
      </c>
    </row>
    <row r="363" spans="1:6" ht="13">
      <c r="A363" s="12" t="s">
        <v>34</v>
      </c>
      <c r="B363" s="8" t="s">
        <v>292</v>
      </c>
      <c r="C363" s="12" t="s">
        <v>302</v>
      </c>
      <c r="D363" s="12" t="s">
        <v>5</v>
      </c>
      <c r="E363" s="12" t="s">
        <v>31</v>
      </c>
      <c r="F363" s="8">
        <v>149.451037223794</v>
      </c>
    </row>
    <row r="364" spans="1:6" ht="13">
      <c r="A364" s="12" t="s">
        <v>35</v>
      </c>
      <c r="B364" s="8" t="s">
        <v>293</v>
      </c>
      <c r="C364" s="12" t="s">
        <v>302</v>
      </c>
      <c r="D364" s="12" t="s">
        <v>5</v>
      </c>
      <c r="E364" s="12" t="s">
        <v>31</v>
      </c>
      <c r="F364" s="8">
        <v>131.92973272878899</v>
      </c>
    </row>
    <row r="365" spans="1:6" ht="13">
      <c r="A365" s="12" t="s">
        <v>3</v>
      </c>
      <c r="B365" s="8" t="s">
        <v>261</v>
      </c>
      <c r="C365" s="12" t="s">
        <v>303</v>
      </c>
      <c r="D365" s="12" t="s">
        <v>5</v>
      </c>
      <c r="E365" s="12" t="s">
        <v>31</v>
      </c>
      <c r="F365" s="8">
        <v>122.734908259203</v>
      </c>
    </row>
    <row r="366" spans="1:6" ht="13">
      <c r="A366" s="12" t="s">
        <v>4</v>
      </c>
      <c r="B366" s="8" t="s">
        <v>262</v>
      </c>
      <c r="C366" s="12" t="s">
        <v>303</v>
      </c>
      <c r="D366" s="12" t="s">
        <v>5</v>
      </c>
      <c r="E366" s="12" t="s">
        <v>31</v>
      </c>
      <c r="F366" s="8">
        <v>90.378905083958102</v>
      </c>
    </row>
    <row r="367" spans="1:6" ht="13">
      <c r="A367" s="12" t="s">
        <v>5</v>
      </c>
      <c r="B367" s="8" t="s">
        <v>263</v>
      </c>
      <c r="C367" s="12" t="s">
        <v>303</v>
      </c>
      <c r="D367" s="12" t="s">
        <v>5</v>
      </c>
      <c r="E367" s="12" t="s">
        <v>31</v>
      </c>
      <c r="F367" s="8">
        <v>119.170240525373</v>
      </c>
    </row>
    <row r="368" spans="1:6" ht="13">
      <c r="A368" s="12" t="s">
        <v>6</v>
      </c>
      <c r="B368" s="8" t="s">
        <v>264</v>
      </c>
      <c r="C368" s="12" t="s">
        <v>303</v>
      </c>
      <c r="D368" s="12" t="s">
        <v>5</v>
      </c>
      <c r="E368" s="12" t="s">
        <v>31</v>
      </c>
      <c r="F368" s="8">
        <v>106.903607802252</v>
      </c>
    </row>
    <row r="369" spans="1:6" ht="13">
      <c r="A369" s="12" t="s">
        <v>7</v>
      </c>
      <c r="B369" s="8" t="s">
        <v>265</v>
      </c>
      <c r="C369" s="12" t="s">
        <v>303</v>
      </c>
      <c r="D369" s="12" t="s">
        <v>5</v>
      </c>
      <c r="E369" s="12" t="s">
        <v>31</v>
      </c>
      <c r="F369" s="8">
        <v>96.895077492284102</v>
      </c>
    </row>
    <row r="370" spans="1:6" ht="13">
      <c r="A370" s="12" t="s">
        <v>8</v>
      </c>
      <c r="B370" s="8" t="s">
        <v>266</v>
      </c>
      <c r="C370" s="12" t="s">
        <v>303</v>
      </c>
      <c r="D370" s="12" t="s">
        <v>5</v>
      </c>
      <c r="E370" s="12" t="s">
        <v>31</v>
      </c>
      <c r="F370" s="8">
        <v>139.60042717232</v>
      </c>
    </row>
    <row r="371" spans="1:6" ht="13">
      <c r="A371" s="12" t="s">
        <v>9</v>
      </c>
      <c r="B371" s="8" t="s">
        <v>267</v>
      </c>
      <c r="C371" s="12" t="s">
        <v>303</v>
      </c>
      <c r="D371" s="12" t="s">
        <v>5</v>
      </c>
      <c r="E371" s="12" t="s">
        <v>31</v>
      </c>
      <c r="F371" s="8">
        <v>118.60529851017201</v>
      </c>
    </row>
    <row r="372" spans="1:6" ht="13">
      <c r="A372" s="12" t="s">
        <v>10</v>
      </c>
      <c r="B372" s="8" t="s">
        <v>268</v>
      </c>
      <c r="C372" s="12" t="s">
        <v>303</v>
      </c>
      <c r="D372" s="12" t="s">
        <v>5</v>
      </c>
      <c r="E372" s="12" t="s">
        <v>31</v>
      </c>
      <c r="F372" s="8">
        <v>79.992550093879402</v>
      </c>
    </row>
    <row r="373" spans="1:6" ht="13">
      <c r="A373" s="12" t="s">
        <v>11</v>
      </c>
      <c r="B373" s="8" t="s">
        <v>269</v>
      </c>
      <c r="C373" s="12" t="s">
        <v>303</v>
      </c>
      <c r="D373" s="12" t="s">
        <v>5</v>
      </c>
      <c r="E373" s="12" t="s">
        <v>31</v>
      </c>
      <c r="F373" s="8">
        <v>151.358522423804</v>
      </c>
    </row>
    <row r="374" spans="1:6" ht="13">
      <c r="A374" s="12" t="s">
        <v>12</v>
      </c>
      <c r="B374" s="8" t="s">
        <v>270</v>
      </c>
      <c r="C374" s="12" t="s">
        <v>303</v>
      </c>
      <c r="D374" s="12" t="s">
        <v>5</v>
      </c>
      <c r="E374" s="12" t="s">
        <v>31</v>
      </c>
      <c r="F374" s="8">
        <v>191.063583216767</v>
      </c>
    </row>
    <row r="375" spans="1:6" ht="13">
      <c r="A375" s="12" t="s">
        <v>13</v>
      </c>
      <c r="B375" s="8" t="s">
        <v>271</v>
      </c>
      <c r="C375" s="12" t="s">
        <v>303</v>
      </c>
      <c r="D375" s="12" t="s">
        <v>5</v>
      </c>
      <c r="E375" s="12" t="s">
        <v>31</v>
      </c>
      <c r="F375" s="8">
        <v>131.10188497906699</v>
      </c>
    </row>
    <row r="376" spans="1:6" ht="13">
      <c r="A376" s="12" t="s">
        <v>14</v>
      </c>
      <c r="B376" s="8" t="s">
        <v>272</v>
      </c>
      <c r="C376" s="12" t="s">
        <v>303</v>
      </c>
      <c r="D376" s="12" t="s">
        <v>5</v>
      </c>
      <c r="E376" s="12" t="s">
        <v>31</v>
      </c>
      <c r="F376" s="8">
        <v>112.03713025866</v>
      </c>
    </row>
    <row r="377" spans="1:6" ht="13">
      <c r="A377" s="12" t="s">
        <v>15</v>
      </c>
      <c r="B377" s="8" t="s">
        <v>273</v>
      </c>
      <c r="C377" s="12" t="s">
        <v>303</v>
      </c>
      <c r="D377" s="12" t="s">
        <v>5</v>
      </c>
      <c r="E377" s="12" t="s">
        <v>31</v>
      </c>
      <c r="F377" s="8">
        <v>104.63195730760999</v>
      </c>
    </row>
    <row r="378" spans="1:6" ht="13">
      <c r="A378" s="12" t="s">
        <v>16</v>
      </c>
      <c r="B378" s="8" t="s">
        <v>274</v>
      </c>
      <c r="C378" s="12" t="s">
        <v>303</v>
      </c>
      <c r="D378" s="12" t="s">
        <v>5</v>
      </c>
      <c r="E378" s="12" t="s">
        <v>31</v>
      </c>
      <c r="F378" s="8">
        <v>125.749811393738</v>
      </c>
    </row>
    <row r="379" spans="1:6" ht="13">
      <c r="A379" s="12" t="s">
        <v>17</v>
      </c>
      <c r="B379" s="8" t="s">
        <v>275</v>
      </c>
      <c r="C379" s="12" t="s">
        <v>303</v>
      </c>
      <c r="D379" s="12" t="s">
        <v>5</v>
      </c>
      <c r="E379" s="12" t="s">
        <v>31</v>
      </c>
      <c r="F379" s="8">
        <v>127.89450985104401</v>
      </c>
    </row>
    <row r="380" spans="1:6" ht="13">
      <c r="A380" s="12" t="s">
        <v>18</v>
      </c>
      <c r="B380" s="8" t="s">
        <v>276</v>
      </c>
      <c r="C380" s="12" t="s">
        <v>303</v>
      </c>
      <c r="D380" s="12" t="s">
        <v>5</v>
      </c>
      <c r="E380" s="12" t="s">
        <v>31</v>
      </c>
      <c r="F380" s="8">
        <v>84.985658266611495</v>
      </c>
    </row>
    <row r="381" spans="1:6" ht="13">
      <c r="A381" s="12" t="s">
        <v>19</v>
      </c>
      <c r="B381" s="8" t="s">
        <v>277</v>
      </c>
      <c r="C381" s="12" t="s">
        <v>303</v>
      </c>
      <c r="D381" s="12" t="s">
        <v>5</v>
      </c>
      <c r="E381" s="12" t="s">
        <v>31</v>
      </c>
      <c r="F381" s="8">
        <v>122.234199913797</v>
      </c>
    </row>
    <row r="382" spans="1:6" ht="13">
      <c r="A382" s="12" t="s">
        <v>20</v>
      </c>
      <c r="B382" s="8" t="s">
        <v>278</v>
      </c>
      <c r="C382" s="12" t="s">
        <v>303</v>
      </c>
      <c r="D382" s="12" t="s">
        <v>5</v>
      </c>
      <c r="E382" s="12" t="s">
        <v>31</v>
      </c>
      <c r="F382" s="8">
        <v>113.827720833234</v>
      </c>
    </row>
    <row r="383" spans="1:6" ht="13">
      <c r="A383" s="12" t="s">
        <v>21</v>
      </c>
      <c r="B383" s="8" t="s">
        <v>279</v>
      </c>
      <c r="C383" s="12" t="s">
        <v>303</v>
      </c>
      <c r="D383" s="12" t="s">
        <v>5</v>
      </c>
      <c r="E383" s="12" t="s">
        <v>31</v>
      </c>
      <c r="F383" s="8">
        <v>120.60070203924801</v>
      </c>
    </row>
    <row r="384" spans="1:6" ht="13">
      <c r="A384" s="12" t="s">
        <v>22</v>
      </c>
      <c r="B384" s="8" t="s">
        <v>280</v>
      </c>
      <c r="C384" s="12" t="s">
        <v>303</v>
      </c>
      <c r="D384" s="12" t="s">
        <v>5</v>
      </c>
      <c r="E384" s="12" t="s">
        <v>31</v>
      </c>
      <c r="F384" s="8">
        <v>137.71399396237001</v>
      </c>
    </row>
    <row r="385" spans="1:6" ht="13">
      <c r="A385" s="12" t="s">
        <v>23</v>
      </c>
      <c r="B385" s="8" t="s">
        <v>281</v>
      </c>
      <c r="C385" s="12" t="s">
        <v>303</v>
      </c>
      <c r="D385" s="12" t="s">
        <v>5</v>
      </c>
      <c r="E385" s="12" t="s">
        <v>31</v>
      </c>
      <c r="F385" s="8">
        <v>128.10847844497999</v>
      </c>
    </row>
    <row r="386" spans="1:6" ht="13">
      <c r="A386" s="12" t="s">
        <v>24</v>
      </c>
      <c r="B386" s="8" t="s">
        <v>282</v>
      </c>
      <c r="C386" s="12" t="s">
        <v>303</v>
      </c>
      <c r="D386" s="12" t="s">
        <v>5</v>
      </c>
      <c r="E386" s="12" t="s">
        <v>31</v>
      </c>
      <c r="F386" s="8">
        <v>116.236397422902</v>
      </c>
    </row>
    <row r="387" spans="1:6" ht="13">
      <c r="A387" s="12" t="s">
        <v>25</v>
      </c>
      <c r="B387" s="8" t="s">
        <v>283</v>
      </c>
      <c r="C387" s="12" t="s">
        <v>303</v>
      </c>
      <c r="D387" s="12" t="s">
        <v>5</v>
      </c>
      <c r="E387" s="12" t="s">
        <v>31</v>
      </c>
      <c r="F387" s="8">
        <v>97.945035740261801</v>
      </c>
    </row>
    <row r="388" spans="1:6" ht="13">
      <c r="A388" s="12" t="s">
        <v>26</v>
      </c>
      <c r="B388" s="8" t="s">
        <v>284</v>
      </c>
      <c r="C388" s="12" t="s">
        <v>303</v>
      </c>
      <c r="D388" s="12" t="s">
        <v>5</v>
      </c>
      <c r="E388" s="12" t="s">
        <v>31</v>
      </c>
      <c r="F388" s="8">
        <v>58.280206779658499</v>
      </c>
    </row>
    <row r="389" spans="1:6" ht="13">
      <c r="A389" s="12" t="s">
        <v>27</v>
      </c>
      <c r="B389" s="8" t="s">
        <v>285</v>
      </c>
      <c r="C389" s="12" t="s">
        <v>303</v>
      </c>
      <c r="D389" s="12" t="s">
        <v>5</v>
      </c>
      <c r="E389" s="12" t="s">
        <v>31</v>
      </c>
      <c r="F389" s="8">
        <v>123.561779183461</v>
      </c>
    </row>
    <row r="390" spans="1:6" ht="13">
      <c r="A390" s="12" t="s">
        <v>28</v>
      </c>
      <c r="B390" s="8" t="s">
        <v>286</v>
      </c>
      <c r="C390" s="12" t="s">
        <v>303</v>
      </c>
      <c r="D390" s="12" t="s">
        <v>5</v>
      </c>
      <c r="E390" s="12" t="s">
        <v>31</v>
      </c>
      <c r="F390" s="8">
        <v>136.63960631951099</v>
      </c>
    </row>
    <row r="391" spans="1:6" ht="13">
      <c r="A391" s="12" t="s">
        <v>29</v>
      </c>
      <c r="B391" s="8" t="s">
        <v>287</v>
      </c>
      <c r="C391" s="12" t="s">
        <v>303</v>
      </c>
      <c r="D391" s="12" t="s">
        <v>5</v>
      </c>
      <c r="E391" s="12" t="s">
        <v>31</v>
      </c>
      <c r="F391" s="8">
        <v>153.97655818626001</v>
      </c>
    </row>
    <row r="392" spans="1:6" ht="13">
      <c r="A392" s="12" t="s">
        <v>30</v>
      </c>
      <c r="B392" s="8" t="s">
        <v>288</v>
      </c>
      <c r="C392" s="12" t="s">
        <v>303</v>
      </c>
      <c r="D392" s="12" t="s">
        <v>5</v>
      </c>
      <c r="E392" s="12" t="s">
        <v>31</v>
      </c>
      <c r="F392" s="8">
        <v>107.00582215553101</v>
      </c>
    </row>
    <row r="393" spans="1:6" ht="13">
      <c r="A393" s="12" t="s">
        <v>31</v>
      </c>
      <c r="B393" s="8" t="s">
        <v>289</v>
      </c>
      <c r="C393" s="12" t="s">
        <v>303</v>
      </c>
      <c r="D393" s="12" t="s">
        <v>5</v>
      </c>
      <c r="E393" s="12" t="s">
        <v>31</v>
      </c>
      <c r="F393" s="8">
        <v>138.322258149129</v>
      </c>
    </row>
    <row r="394" spans="1:6" ht="13">
      <c r="A394" s="12" t="s">
        <v>32</v>
      </c>
      <c r="B394" s="8" t="s">
        <v>290</v>
      </c>
      <c r="C394" s="12" t="s">
        <v>303</v>
      </c>
      <c r="D394" s="12" t="s">
        <v>5</v>
      </c>
      <c r="E394" s="12" t="s">
        <v>31</v>
      </c>
      <c r="F394" s="8">
        <v>90.841260334657207</v>
      </c>
    </row>
    <row r="395" spans="1:6" ht="13">
      <c r="A395" s="12" t="s">
        <v>33</v>
      </c>
      <c r="B395" s="8" t="s">
        <v>291</v>
      </c>
      <c r="C395" s="12" t="s">
        <v>303</v>
      </c>
      <c r="D395" s="12" t="s">
        <v>5</v>
      </c>
      <c r="E395" s="12" t="s">
        <v>31</v>
      </c>
      <c r="F395" s="8">
        <v>139.16024010716501</v>
      </c>
    </row>
    <row r="396" spans="1:6" ht="13">
      <c r="A396" s="12" t="s">
        <v>34</v>
      </c>
      <c r="B396" s="8" t="s">
        <v>292</v>
      </c>
      <c r="C396" s="12" t="s">
        <v>303</v>
      </c>
      <c r="D396" s="12" t="s">
        <v>5</v>
      </c>
      <c r="E396" s="12" t="s">
        <v>31</v>
      </c>
      <c r="F396" s="8">
        <v>141.871206010527</v>
      </c>
    </row>
    <row r="397" spans="1:6" ht="13">
      <c r="A397" s="12" t="s">
        <v>35</v>
      </c>
      <c r="B397" s="8" t="s">
        <v>293</v>
      </c>
      <c r="C397" s="12" t="s">
        <v>303</v>
      </c>
      <c r="D397" s="12" t="s">
        <v>5</v>
      </c>
      <c r="E397" s="12" t="s">
        <v>31</v>
      </c>
      <c r="F397" s="8">
        <v>126.849810746142</v>
      </c>
    </row>
    <row r="398" spans="1:6" ht="13">
      <c r="A398" s="12" t="s">
        <v>3</v>
      </c>
      <c r="B398" s="8" t="s">
        <v>261</v>
      </c>
      <c r="C398" s="12" t="s">
        <v>304</v>
      </c>
      <c r="D398" s="12" t="s">
        <v>5</v>
      </c>
      <c r="E398" s="12" t="s">
        <v>31</v>
      </c>
      <c r="F398" s="8">
        <v>124.632773669937</v>
      </c>
    </row>
    <row r="399" spans="1:6" ht="13">
      <c r="A399" s="12" t="s">
        <v>4</v>
      </c>
      <c r="B399" s="8" t="s">
        <v>262</v>
      </c>
      <c r="C399" s="12" t="s">
        <v>304</v>
      </c>
      <c r="D399" s="12" t="s">
        <v>5</v>
      </c>
      <c r="E399" s="12" t="s">
        <v>31</v>
      </c>
      <c r="F399" s="8">
        <v>97.3820787881629</v>
      </c>
    </row>
    <row r="400" spans="1:6" ht="13">
      <c r="A400" s="12" t="s">
        <v>5</v>
      </c>
      <c r="B400" s="8" t="s">
        <v>263</v>
      </c>
      <c r="C400" s="12" t="s">
        <v>304</v>
      </c>
      <c r="D400" s="12" t="s">
        <v>5</v>
      </c>
      <c r="E400" s="12" t="s">
        <v>31</v>
      </c>
      <c r="F400" s="8">
        <v>117.977755146178</v>
      </c>
    </row>
    <row r="401" spans="1:6" ht="13">
      <c r="A401" s="12" t="s">
        <v>6</v>
      </c>
      <c r="B401" s="8" t="s">
        <v>264</v>
      </c>
      <c r="C401" s="12" t="s">
        <v>304</v>
      </c>
      <c r="D401" s="12" t="s">
        <v>5</v>
      </c>
      <c r="E401" s="12" t="s">
        <v>31</v>
      </c>
      <c r="F401" s="8">
        <v>109.37819556276</v>
      </c>
    </row>
    <row r="402" spans="1:6" ht="13">
      <c r="A402" s="12" t="s">
        <v>7</v>
      </c>
      <c r="B402" s="8" t="s">
        <v>265</v>
      </c>
      <c r="C402" s="12" t="s">
        <v>304</v>
      </c>
      <c r="D402" s="12" t="s">
        <v>5</v>
      </c>
      <c r="E402" s="12" t="s">
        <v>31</v>
      </c>
      <c r="F402" s="8">
        <v>100.62154768518</v>
      </c>
    </row>
    <row r="403" spans="1:6" ht="13">
      <c r="A403" s="12" t="s">
        <v>8</v>
      </c>
      <c r="B403" s="8" t="s">
        <v>266</v>
      </c>
      <c r="C403" s="12" t="s">
        <v>304</v>
      </c>
      <c r="D403" s="12" t="s">
        <v>5</v>
      </c>
      <c r="E403" s="12" t="s">
        <v>31</v>
      </c>
      <c r="F403" s="8">
        <v>140.26272800141001</v>
      </c>
    </row>
    <row r="404" spans="1:6" ht="13">
      <c r="A404" s="12" t="s">
        <v>9</v>
      </c>
      <c r="B404" s="8" t="s">
        <v>267</v>
      </c>
      <c r="C404" s="12" t="s">
        <v>304</v>
      </c>
      <c r="D404" s="12" t="s">
        <v>5</v>
      </c>
      <c r="E404" s="12" t="s">
        <v>31</v>
      </c>
      <c r="F404" s="8">
        <v>121.75577154943799</v>
      </c>
    </row>
    <row r="405" spans="1:6" ht="13">
      <c r="A405" s="12" t="s">
        <v>10</v>
      </c>
      <c r="B405" s="8" t="s">
        <v>268</v>
      </c>
      <c r="C405" s="12" t="s">
        <v>304</v>
      </c>
      <c r="D405" s="12" t="s">
        <v>5</v>
      </c>
      <c r="E405" s="12" t="s">
        <v>31</v>
      </c>
      <c r="F405" s="8">
        <v>80.071154777061494</v>
      </c>
    </row>
    <row r="406" spans="1:6" ht="13">
      <c r="A406" s="12" t="s">
        <v>11</v>
      </c>
      <c r="B406" s="8" t="s">
        <v>269</v>
      </c>
      <c r="C406" s="12" t="s">
        <v>304</v>
      </c>
      <c r="D406" s="12" t="s">
        <v>5</v>
      </c>
      <c r="E406" s="12" t="s">
        <v>31</v>
      </c>
      <c r="F406" s="8">
        <v>150.460566876039</v>
      </c>
    </row>
    <row r="407" spans="1:6" ht="13">
      <c r="A407" s="12" t="s">
        <v>12</v>
      </c>
      <c r="B407" s="8" t="s">
        <v>270</v>
      </c>
      <c r="C407" s="12" t="s">
        <v>304</v>
      </c>
      <c r="D407" s="12" t="s">
        <v>5</v>
      </c>
      <c r="E407" s="12" t="s">
        <v>31</v>
      </c>
      <c r="F407" s="8">
        <v>199.06835347198199</v>
      </c>
    </row>
    <row r="408" spans="1:6" ht="13">
      <c r="A408" s="12" t="s">
        <v>13</v>
      </c>
      <c r="B408" s="8" t="s">
        <v>271</v>
      </c>
      <c r="C408" s="12" t="s">
        <v>304</v>
      </c>
      <c r="D408" s="12" t="s">
        <v>5</v>
      </c>
      <c r="E408" s="12" t="s">
        <v>31</v>
      </c>
      <c r="F408" s="8">
        <v>130.49557063949899</v>
      </c>
    </row>
    <row r="409" spans="1:6" ht="13">
      <c r="A409" s="12" t="s">
        <v>14</v>
      </c>
      <c r="B409" s="8" t="s">
        <v>272</v>
      </c>
      <c r="C409" s="12" t="s">
        <v>304</v>
      </c>
      <c r="D409" s="12" t="s">
        <v>5</v>
      </c>
      <c r="E409" s="12" t="s">
        <v>31</v>
      </c>
      <c r="F409" s="8">
        <v>118.56556320849</v>
      </c>
    </row>
    <row r="410" spans="1:6" ht="13">
      <c r="A410" s="12" t="s">
        <v>15</v>
      </c>
      <c r="B410" s="8" t="s">
        <v>273</v>
      </c>
      <c r="C410" s="12" t="s">
        <v>304</v>
      </c>
      <c r="D410" s="12" t="s">
        <v>5</v>
      </c>
      <c r="E410" s="12" t="s">
        <v>31</v>
      </c>
      <c r="F410" s="8">
        <v>107.335430256528</v>
      </c>
    </row>
    <row r="411" spans="1:6" ht="13">
      <c r="A411" s="12" t="s">
        <v>16</v>
      </c>
      <c r="B411" s="8" t="s">
        <v>274</v>
      </c>
      <c r="C411" s="12" t="s">
        <v>304</v>
      </c>
      <c r="D411" s="12" t="s">
        <v>5</v>
      </c>
      <c r="E411" s="12" t="s">
        <v>31</v>
      </c>
      <c r="F411" s="8">
        <v>126.542934183876</v>
      </c>
    </row>
    <row r="412" spans="1:6" ht="13">
      <c r="A412" s="12" t="s">
        <v>17</v>
      </c>
      <c r="B412" s="8" t="s">
        <v>275</v>
      </c>
      <c r="C412" s="12" t="s">
        <v>304</v>
      </c>
      <c r="D412" s="12" t="s">
        <v>5</v>
      </c>
      <c r="E412" s="12" t="s">
        <v>31</v>
      </c>
      <c r="F412" s="8">
        <v>127.09082310591999</v>
      </c>
    </row>
    <row r="413" spans="1:6" ht="13">
      <c r="A413" s="12" t="s">
        <v>18</v>
      </c>
      <c r="B413" s="8" t="s">
        <v>276</v>
      </c>
      <c r="C413" s="12" t="s">
        <v>304</v>
      </c>
      <c r="D413" s="12" t="s">
        <v>5</v>
      </c>
      <c r="E413" s="12" t="s">
        <v>31</v>
      </c>
      <c r="F413" s="8">
        <v>88.004030532415797</v>
      </c>
    </row>
    <row r="414" spans="1:6" ht="13">
      <c r="A414" s="12" t="s">
        <v>19</v>
      </c>
      <c r="B414" s="8" t="s">
        <v>277</v>
      </c>
      <c r="C414" s="12" t="s">
        <v>304</v>
      </c>
      <c r="D414" s="12" t="s">
        <v>5</v>
      </c>
      <c r="E414" s="12" t="s">
        <v>31</v>
      </c>
      <c r="F414" s="8">
        <v>121.44954788944</v>
      </c>
    </row>
    <row r="415" spans="1:6" ht="13">
      <c r="A415" s="12" t="s">
        <v>20</v>
      </c>
      <c r="B415" s="8" t="s">
        <v>278</v>
      </c>
      <c r="C415" s="12" t="s">
        <v>304</v>
      </c>
      <c r="D415" s="12" t="s">
        <v>5</v>
      </c>
      <c r="E415" s="12" t="s">
        <v>31</v>
      </c>
      <c r="F415" s="8">
        <v>122.625123848656</v>
      </c>
    </row>
    <row r="416" spans="1:6" ht="13">
      <c r="A416" s="12" t="s">
        <v>21</v>
      </c>
      <c r="B416" s="8" t="s">
        <v>279</v>
      </c>
      <c r="C416" s="12" t="s">
        <v>304</v>
      </c>
      <c r="D416" s="12" t="s">
        <v>5</v>
      </c>
      <c r="E416" s="12" t="s">
        <v>31</v>
      </c>
      <c r="F416" s="8">
        <v>116.061756229433</v>
      </c>
    </row>
    <row r="417" spans="1:6" ht="13">
      <c r="A417" s="12" t="s">
        <v>22</v>
      </c>
      <c r="B417" s="8" t="s">
        <v>280</v>
      </c>
      <c r="C417" s="12" t="s">
        <v>304</v>
      </c>
      <c r="D417" s="12" t="s">
        <v>5</v>
      </c>
      <c r="E417" s="12" t="s">
        <v>31</v>
      </c>
      <c r="F417" s="8">
        <v>131.20653629148899</v>
      </c>
    </row>
    <row r="418" spans="1:6" ht="13">
      <c r="A418" s="12" t="s">
        <v>23</v>
      </c>
      <c r="B418" s="8" t="s">
        <v>281</v>
      </c>
      <c r="C418" s="12" t="s">
        <v>304</v>
      </c>
      <c r="D418" s="12" t="s">
        <v>5</v>
      </c>
      <c r="E418" s="12" t="s">
        <v>31</v>
      </c>
      <c r="F418" s="8">
        <v>132.2095267636</v>
      </c>
    </row>
    <row r="419" spans="1:6" ht="13">
      <c r="A419" s="12" t="s">
        <v>24</v>
      </c>
      <c r="B419" s="8" t="s">
        <v>282</v>
      </c>
      <c r="C419" s="12" t="s">
        <v>304</v>
      </c>
      <c r="D419" s="12" t="s">
        <v>5</v>
      </c>
      <c r="E419" s="12" t="s">
        <v>31</v>
      </c>
      <c r="F419" s="8">
        <v>117.334099887218</v>
      </c>
    </row>
    <row r="420" spans="1:6" ht="13">
      <c r="A420" s="12" t="s">
        <v>25</v>
      </c>
      <c r="B420" s="8" t="s">
        <v>283</v>
      </c>
      <c r="C420" s="12" t="s">
        <v>304</v>
      </c>
      <c r="D420" s="12" t="s">
        <v>5</v>
      </c>
      <c r="E420" s="12" t="s">
        <v>31</v>
      </c>
      <c r="F420" s="8">
        <v>104.152470410634</v>
      </c>
    </row>
    <row r="421" spans="1:6" ht="13">
      <c r="A421" s="12" t="s">
        <v>26</v>
      </c>
      <c r="B421" s="8" t="s">
        <v>284</v>
      </c>
      <c r="C421" s="12" t="s">
        <v>304</v>
      </c>
      <c r="D421" s="12" t="s">
        <v>5</v>
      </c>
      <c r="E421" s="12" t="s">
        <v>31</v>
      </c>
      <c r="F421" s="8">
        <v>62.227215141042301</v>
      </c>
    </row>
    <row r="422" spans="1:6" ht="13">
      <c r="A422" s="12" t="s">
        <v>27</v>
      </c>
      <c r="B422" s="8" t="s">
        <v>285</v>
      </c>
      <c r="C422" s="12" t="s">
        <v>304</v>
      </c>
      <c r="D422" s="12" t="s">
        <v>5</v>
      </c>
      <c r="E422" s="12" t="s">
        <v>31</v>
      </c>
      <c r="F422" s="8">
        <v>125.67415825121</v>
      </c>
    </row>
    <row r="423" spans="1:6" ht="13">
      <c r="A423" s="12" t="s">
        <v>28</v>
      </c>
      <c r="B423" s="8" t="s">
        <v>286</v>
      </c>
      <c r="C423" s="12" t="s">
        <v>304</v>
      </c>
      <c r="D423" s="12" t="s">
        <v>5</v>
      </c>
      <c r="E423" s="12" t="s">
        <v>31</v>
      </c>
      <c r="F423" s="8">
        <v>124.00335178066</v>
      </c>
    </row>
    <row r="424" spans="1:6" ht="13">
      <c r="A424" s="12" t="s">
        <v>29</v>
      </c>
      <c r="B424" s="8" t="s">
        <v>287</v>
      </c>
      <c r="C424" s="12" t="s">
        <v>304</v>
      </c>
      <c r="D424" s="12" t="s">
        <v>5</v>
      </c>
      <c r="E424" s="12" t="s">
        <v>31</v>
      </c>
      <c r="F424" s="8">
        <v>152.55643860903399</v>
      </c>
    </row>
    <row r="425" spans="1:6" ht="13">
      <c r="A425" s="12" t="s">
        <v>30</v>
      </c>
      <c r="B425" s="8" t="s">
        <v>288</v>
      </c>
      <c r="C425" s="12" t="s">
        <v>304</v>
      </c>
      <c r="D425" s="12" t="s">
        <v>5</v>
      </c>
      <c r="E425" s="12" t="s">
        <v>31</v>
      </c>
      <c r="F425" s="8">
        <v>111.946570639846</v>
      </c>
    </row>
    <row r="426" spans="1:6" ht="13">
      <c r="A426" s="12" t="s">
        <v>31</v>
      </c>
      <c r="B426" s="8" t="s">
        <v>289</v>
      </c>
      <c r="C426" s="12" t="s">
        <v>304</v>
      </c>
      <c r="D426" s="12" t="s">
        <v>5</v>
      </c>
      <c r="E426" s="12" t="s">
        <v>31</v>
      </c>
      <c r="F426" s="8">
        <v>138.52021502512801</v>
      </c>
    </row>
    <row r="427" spans="1:6" ht="13">
      <c r="A427" s="12" t="s">
        <v>32</v>
      </c>
      <c r="B427" s="8" t="s">
        <v>290</v>
      </c>
      <c r="C427" s="12" t="s">
        <v>304</v>
      </c>
      <c r="D427" s="12" t="s">
        <v>5</v>
      </c>
      <c r="E427" s="12" t="s">
        <v>31</v>
      </c>
      <c r="F427" s="8">
        <v>91.340764242347603</v>
      </c>
    </row>
    <row r="428" spans="1:6" ht="13">
      <c r="A428" s="12" t="s">
        <v>33</v>
      </c>
      <c r="B428" s="8" t="s">
        <v>291</v>
      </c>
      <c r="C428" s="12" t="s">
        <v>304</v>
      </c>
      <c r="D428" s="12" t="s">
        <v>5</v>
      </c>
      <c r="E428" s="12" t="s">
        <v>31</v>
      </c>
      <c r="F428" s="8">
        <v>145.27636840691</v>
      </c>
    </row>
    <row r="429" spans="1:6" ht="13">
      <c r="A429" s="12" t="s">
        <v>34</v>
      </c>
      <c r="B429" s="8" t="s">
        <v>292</v>
      </c>
      <c r="C429" s="12" t="s">
        <v>304</v>
      </c>
      <c r="D429" s="12" t="s">
        <v>5</v>
      </c>
      <c r="E429" s="12" t="s">
        <v>31</v>
      </c>
      <c r="F429" s="8">
        <v>149.31080677671699</v>
      </c>
    </row>
    <row r="430" spans="1:6" ht="13">
      <c r="A430" s="12" t="s">
        <v>35</v>
      </c>
      <c r="B430" s="8" t="s">
        <v>293</v>
      </c>
      <c r="C430" s="12" t="s">
        <v>304</v>
      </c>
      <c r="D430" s="12" t="s">
        <v>5</v>
      </c>
      <c r="E430" s="12" t="s">
        <v>31</v>
      </c>
      <c r="F430" s="8">
        <v>128.164049983979</v>
      </c>
    </row>
    <row r="431" spans="1:6" ht="13">
      <c r="A431" s="12" t="s">
        <v>3</v>
      </c>
      <c r="B431" s="8" t="s">
        <v>261</v>
      </c>
      <c r="C431" s="12" t="s">
        <v>216</v>
      </c>
      <c r="D431" s="12" t="s">
        <v>5</v>
      </c>
      <c r="E431" s="12" t="s">
        <v>31</v>
      </c>
      <c r="F431" s="8">
        <v>129.98409926103</v>
      </c>
    </row>
    <row r="432" spans="1:6" ht="13">
      <c r="A432" s="12" t="s">
        <v>4</v>
      </c>
      <c r="B432" s="8" t="s">
        <v>262</v>
      </c>
      <c r="C432" s="12" t="s">
        <v>216</v>
      </c>
      <c r="D432" s="12" t="s">
        <v>5</v>
      </c>
      <c r="E432" s="12" t="s">
        <v>31</v>
      </c>
      <c r="F432" s="8">
        <v>102.655519553188</v>
      </c>
    </row>
    <row r="433" spans="1:6" ht="13">
      <c r="A433" s="12" t="s">
        <v>5</v>
      </c>
      <c r="B433" s="8" t="s">
        <v>263</v>
      </c>
      <c r="C433" s="12" t="s">
        <v>216</v>
      </c>
      <c r="D433" s="12" t="s">
        <v>5</v>
      </c>
      <c r="E433" s="12" t="s">
        <v>31</v>
      </c>
      <c r="F433" s="8">
        <v>123.80269361688001</v>
      </c>
    </row>
    <row r="434" spans="1:6" ht="13">
      <c r="A434" s="12" t="s">
        <v>6</v>
      </c>
      <c r="B434" s="8" t="s">
        <v>264</v>
      </c>
      <c r="C434" s="12" t="s">
        <v>216</v>
      </c>
      <c r="D434" s="12" t="s">
        <v>5</v>
      </c>
      <c r="E434" s="12" t="s">
        <v>31</v>
      </c>
      <c r="F434" s="8">
        <v>110.917632949774</v>
      </c>
    </row>
    <row r="435" spans="1:6" ht="13">
      <c r="A435" s="12" t="s">
        <v>7</v>
      </c>
      <c r="B435" s="8" t="s">
        <v>265</v>
      </c>
      <c r="C435" s="12" t="s">
        <v>216</v>
      </c>
      <c r="D435" s="12" t="s">
        <v>5</v>
      </c>
      <c r="E435" s="12" t="s">
        <v>31</v>
      </c>
      <c r="F435" s="8">
        <v>113.552632330514</v>
      </c>
    </row>
    <row r="436" spans="1:6" ht="13">
      <c r="A436" s="12" t="s">
        <v>8</v>
      </c>
      <c r="B436" s="8" t="s">
        <v>266</v>
      </c>
      <c r="C436" s="12" t="s">
        <v>216</v>
      </c>
      <c r="D436" s="12" t="s">
        <v>5</v>
      </c>
      <c r="E436" s="12" t="s">
        <v>31</v>
      </c>
      <c r="F436" s="8">
        <v>144.155404705509</v>
      </c>
    </row>
    <row r="437" spans="1:6" ht="13">
      <c r="A437" s="12" t="s">
        <v>9</v>
      </c>
      <c r="B437" s="8" t="s">
        <v>267</v>
      </c>
      <c r="C437" s="12" t="s">
        <v>216</v>
      </c>
      <c r="D437" s="12" t="s">
        <v>5</v>
      </c>
      <c r="E437" s="12" t="s">
        <v>31</v>
      </c>
      <c r="F437" s="8">
        <v>128.23976042547099</v>
      </c>
    </row>
    <row r="438" spans="1:6" ht="13">
      <c r="A438" s="12" t="s">
        <v>10</v>
      </c>
      <c r="B438" s="8" t="s">
        <v>268</v>
      </c>
      <c r="C438" s="12" t="s">
        <v>216</v>
      </c>
      <c r="D438" s="12" t="s">
        <v>5</v>
      </c>
      <c r="E438" s="12" t="s">
        <v>31</v>
      </c>
      <c r="F438" s="8">
        <v>85.083618354932</v>
      </c>
    </row>
    <row r="439" spans="1:6" ht="13">
      <c r="A439" s="12" t="s">
        <v>11</v>
      </c>
      <c r="B439" s="8" t="s">
        <v>269</v>
      </c>
      <c r="C439" s="12" t="s">
        <v>216</v>
      </c>
      <c r="D439" s="12" t="s">
        <v>5</v>
      </c>
      <c r="E439" s="12" t="s">
        <v>31</v>
      </c>
      <c r="F439" s="8">
        <v>159.760714203139</v>
      </c>
    </row>
    <row r="440" spans="1:6" ht="13">
      <c r="A440" s="12" t="s">
        <v>12</v>
      </c>
      <c r="B440" s="8" t="s">
        <v>270</v>
      </c>
      <c r="C440" s="12" t="s">
        <v>216</v>
      </c>
      <c r="D440" s="12" t="s">
        <v>5</v>
      </c>
      <c r="E440" s="12" t="s">
        <v>31</v>
      </c>
      <c r="F440" s="8">
        <v>198.310812490025</v>
      </c>
    </row>
    <row r="441" spans="1:6" ht="13">
      <c r="A441" s="12" t="s">
        <v>13</v>
      </c>
      <c r="B441" s="8" t="s">
        <v>271</v>
      </c>
      <c r="C441" s="12" t="s">
        <v>216</v>
      </c>
      <c r="D441" s="12" t="s">
        <v>5</v>
      </c>
      <c r="E441" s="12" t="s">
        <v>31</v>
      </c>
      <c r="F441" s="8">
        <v>132.37021124031099</v>
      </c>
    </row>
    <row r="442" spans="1:6" ht="13">
      <c r="A442" s="12" t="s">
        <v>14</v>
      </c>
      <c r="B442" s="8" t="s">
        <v>272</v>
      </c>
      <c r="C442" s="12" t="s">
        <v>216</v>
      </c>
      <c r="D442" s="12" t="s">
        <v>5</v>
      </c>
      <c r="E442" s="12" t="s">
        <v>31</v>
      </c>
      <c r="F442" s="8">
        <v>126.004610765732</v>
      </c>
    </row>
    <row r="443" spans="1:6" ht="13">
      <c r="A443" s="12" t="s">
        <v>15</v>
      </c>
      <c r="B443" s="8" t="s">
        <v>273</v>
      </c>
      <c r="C443" s="12" t="s">
        <v>216</v>
      </c>
      <c r="D443" s="12" t="s">
        <v>5</v>
      </c>
      <c r="E443" s="12" t="s">
        <v>31</v>
      </c>
      <c r="F443" s="8">
        <v>111.59134037523999</v>
      </c>
    </row>
    <row r="444" spans="1:6" ht="13">
      <c r="A444" s="12" t="s">
        <v>16</v>
      </c>
      <c r="B444" s="8" t="s">
        <v>274</v>
      </c>
      <c r="C444" s="12" t="s">
        <v>216</v>
      </c>
      <c r="D444" s="12" t="s">
        <v>5</v>
      </c>
      <c r="E444" s="12" t="s">
        <v>31</v>
      </c>
      <c r="F444" s="8">
        <v>132.50674872428701</v>
      </c>
    </row>
    <row r="445" spans="1:6" ht="13">
      <c r="A445" s="12" t="s">
        <v>17</v>
      </c>
      <c r="B445" s="8" t="s">
        <v>275</v>
      </c>
      <c r="C445" s="12" t="s">
        <v>216</v>
      </c>
      <c r="D445" s="12" t="s">
        <v>5</v>
      </c>
      <c r="E445" s="12" t="s">
        <v>31</v>
      </c>
      <c r="F445" s="8">
        <v>132.32211390112499</v>
      </c>
    </row>
    <row r="446" spans="1:6" ht="13">
      <c r="A446" s="12" t="s">
        <v>18</v>
      </c>
      <c r="B446" s="8" t="s">
        <v>276</v>
      </c>
      <c r="C446" s="12" t="s">
        <v>216</v>
      </c>
      <c r="D446" s="12" t="s">
        <v>5</v>
      </c>
      <c r="E446" s="12" t="s">
        <v>31</v>
      </c>
      <c r="F446" s="8">
        <v>91.695435031548996</v>
      </c>
    </row>
    <row r="447" spans="1:6" ht="13">
      <c r="A447" s="12" t="s">
        <v>19</v>
      </c>
      <c r="B447" s="8" t="s">
        <v>277</v>
      </c>
      <c r="C447" s="12" t="s">
        <v>216</v>
      </c>
      <c r="D447" s="12" t="s">
        <v>5</v>
      </c>
      <c r="E447" s="12" t="s">
        <v>31</v>
      </c>
      <c r="F447" s="8">
        <v>132.45541881741201</v>
      </c>
    </row>
    <row r="448" spans="1:6" ht="13">
      <c r="A448" s="12" t="s">
        <v>20</v>
      </c>
      <c r="B448" s="8" t="s">
        <v>278</v>
      </c>
      <c r="C448" s="12" t="s">
        <v>216</v>
      </c>
      <c r="D448" s="12" t="s">
        <v>5</v>
      </c>
      <c r="E448" s="12" t="s">
        <v>31</v>
      </c>
      <c r="F448" s="8">
        <v>122.864018157286</v>
      </c>
    </row>
    <row r="449" spans="1:6" ht="13">
      <c r="A449" s="12" t="s">
        <v>21</v>
      </c>
      <c r="B449" s="8" t="s">
        <v>279</v>
      </c>
      <c r="C449" s="12" t="s">
        <v>216</v>
      </c>
      <c r="D449" s="12" t="s">
        <v>5</v>
      </c>
      <c r="E449" s="12" t="s">
        <v>31</v>
      </c>
      <c r="F449" s="8">
        <v>125.25279680330399</v>
      </c>
    </row>
    <row r="450" spans="1:6" ht="13">
      <c r="A450" s="12" t="s">
        <v>22</v>
      </c>
      <c r="B450" s="8" t="s">
        <v>280</v>
      </c>
      <c r="C450" s="12" t="s">
        <v>216</v>
      </c>
      <c r="D450" s="12" t="s">
        <v>5</v>
      </c>
      <c r="E450" s="12" t="s">
        <v>31</v>
      </c>
      <c r="F450" s="8">
        <v>141.31815883894899</v>
      </c>
    </row>
    <row r="451" spans="1:6" ht="13">
      <c r="A451" s="12" t="s">
        <v>23</v>
      </c>
      <c r="B451" s="8" t="s">
        <v>281</v>
      </c>
      <c r="C451" s="12" t="s">
        <v>216</v>
      </c>
      <c r="D451" s="12" t="s">
        <v>5</v>
      </c>
      <c r="E451" s="12" t="s">
        <v>31</v>
      </c>
      <c r="F451" s="8">
        <v>134.68327861930899</v>
      </c>
    </row>
    <row r="452" spans="1:6" ht="13">
      <c r="A452" s="12" t="s">
        <v>24</v>
      </c>
      <c r="B452" s="8" t="s">
        <v>282</v>
      </c>
      <c r="C452" s="12" t="s">
        <v>216</v>
      </c>
      <c r="D452" s="12" t="s">
        <v>5</v>
      </c>
      <c r="E452" s="12" t="s">
        <v>31</v>
      </c>
      <c r="F452" s="8">
        <v>123.10969529568899</v>
      </c>
    </row>
    <row r="453" spans="1:6" ht="13">
      <c r="A453" s="12" t="s">
        <v>25</v>
      </c>
      <c r="B453" s="8" t="s">
        <v>283</v>
      </c>
      <c r="C453" s="12" t="s">
        <v>216</v>
      </c>
      <c r="D453" s="12" t="s">
        <v>5</v>
      </c>
      <c r="E453" s="12" t="s">
        <v>31</v>
      </c>
      <c r="F453" s="8">
        <v>110.753873570666</v>
      </c>
    </row>
    <row r="454" spans="1:6" ht="13">
      <c r="A454" s="12" t="s">
        <v>26</v>
      </c>
      <c r="B454" s="8" t="s">
        <v>284</v>
      </c>
      <c r="C454" s="12" t="s">
        <v>216</v>
      </c>
      <c r="D454" s="12" t="s">
        <v>5</v>
      </c>
      <c r="E454" s="12" t="s">
        <v>31</v>
      </c>
      <c r="F454" s="8">
        <v>63.680241031115003</v>
      </c>
    </row>
    <row r="455" spans="1:6" ht="13">
      <c r="A455" s="12" t="s">
        <v>27</v>
      </c>
      <c r="B455" s="8" t="s">
        <v>285</v>
      </c>
      <c r="C455" s="12" t="s">
        <v>216</v>
      </c>
      <c r="D455" s="12" t="s">
        <v>5</v>
      </c>
      <c r="E455" s="12" t="s">
        <v>31</v>
      </c>
      <c r="F455" s="8">
        <v>135.74116457530499</v>
      </c>
    </row>
    <row r="456" spans="1:6" ht="13">
      <c r="A456" s="12" t="s">
        <v>28</v>
      </c>
      <c r="B456" s="8" t="s">
        <v>286</v>
      </c>
      <c r="C456" s="12" t="s">
        <v>216</v>
      </c>
      <c r="D456" s="12" t="s">
        <v>5</v>
      </c>
      <c r="E456" s="12" t="s">
        <v>31</v>
      </c>
      <c r="F456" s="8">
        <v>133.82654706919899</v>
      </c>
    </row>
    <row r="457" spans="1:6" ht="13">
      <c r="A457" s="12" t="s">
        <v>29</v>
      </c>
      <c r="B457" s="8" t="s">
        <v>287</v>
      </c>
      <c r="C457" s="12" t="s">
        <v>216</v>
      </c>
      <c r="D457" s="12" t="s">
        <v>5</v>
      </c>
      <c r="E457" s="12" t="s">
        <v>31</v>
      </c>
      <c r="F457" s="8">
        <v>156.56942654789299</v>
      </c>
    </row>
    <row r="458" spans="1:6" ht="13">
      <c r="A458" s="12" t="s">
        <v>30</v>
      </c>
      <c r="B458" s="8" t="s">
        <v>288</v>
      </c>
      <c r="C458" s="12" t="s">
        <v>216</v>
      </c>
      <c r="D458" s="12" t="s">
        <v>5</v>
      </c>
      <c r="E458" s="12" t="s">
        <v>31</v>
      </c>
      <c r="F458" s="8">
        <v>119.23769840931</v>
      </c>
    </row>
    <row r="459" spans="1:6" ht="13">
      <c r="A459" s="12" t="s">
        <v>31</v>
      </c>
      <c r="B459" s="8" t="s">
        <v>289</v>
      </c>
      <c r="C459" s="12" t="s">
        <v>216</v>
      </c>
      <c r="D459" s="12" t="s">
        <v>5</v>
      </c>
      <c r="E459" s="12" t="s">
        <v>31</v>
      </c>
      <c r="F459" s="8">
        <v>149.63269574157101</v>
      </c>
    </row>
    <row r="460" spans="1:6" ht="13">
      <c r="A460" s="12" t="s">
        <v>32</v>
      </c>
      <c r="B460" s="8" t="s">
        <v>290</v>
      </c>
      <c r="C460" s="12" t="s">
        <v>216</v>
      </c>
      <c r="D460" s="12" t="s">
        <v>5</v>
      </c>
      <c r="E460" s="12" t="s">
        <v>31</v>
      </c>
      <c r="F460" s="8">
        <v>94.637885141529594</v>
      </c>
    </row>
    <row r="461" spans="1:6" ht="13">
      <c r="A461" s="12" t="s">
        <v>33</v>
      </c>
      <c r="B461" s="8" t="s">
        <v>291</v>
      </c>
      <c r="C461" s="12" t="s">
        <v>216</v>
      </c>
      <c r="D461" s="12" t="s">
        <v>5</v>
      </c>
      <c r="E461" s="12" t="s">
        <v>31</v>
      </c>
      <c r="F461" s="8">
        <v>149.20069273088501</v>
      </c>
    </row>
    <row r="462" spans="1:6" ht="13">
      <c r="A462" s="12" t="s">
        <v>34</v>
      </c>
      <c r="B462" s="8" t="s">
        <v>292</v>
      </c>
      <c r="C462" s="12" t="s">
        <v>216</v>
      </c>
      <c r="D462" s="12" t="s">
        <v>5</v>
      </c>
      <c r="E462" s="12" t="s">
        <v>31</v>
      </c>
      <c r="F462" s="8">
        <v>159.598446030487</v>
      </c>
    </row>
    <row r="463" spans="1:6" ht="13">
      <c r="A463" s="12" t="s">
        <v>35</v>
      </c>
      <c r="B463" s="8" t="s">
        <v>293</v>
      </c>
      <c r="C463" s="12" t="s">
        <v>216</v>
      </c>
      <c r="D463" s="12" t="s">
        <v>5</v>
      </c>
      <c r="E463" s="12" t="s">
        <v>31</v>
      </c>
      <c r="F463" s="8">
        <v>134.78802512104599</v>
      </c>
    </row>
    <row r="464" spans="1:6" ht="13">
      <c r="A464" s="12" t="s">
        <v>3</v>
      </c>
      <c r="B464" s="8" t="s">
        <v>261</v>
      </c>
      <c r="C464" s="12" t="s">
        <v>305</v>
      </c>
      <c r="D464" s="12" t="s">
        <v>5</v>
      </c>
      <c r="E464" s="12" t="s">
        <v>31</v>
      </c>
      <c r="F464" s="8">
        <v>133.01795124556901</v>
      </c>
    </row>
    <row r="465" spans="1:6" ht="13">
      <c r="A465" s="12" t="s">
        <v>4</v>
      </c>
      <c r="B465" s="8" t="s">
        <v>262</v>
      </c>
      <c r="C465" s="12" t="s">
        <v>305</v>
      </c>
      <c r="D465" s="12" t="s">
        <v>5</v>
      </c>
      <c r="E465" s="12" t="s">
        <v>31</v>
      </c>
      <c r="F465" s="8">
        <v>94.746375409290394</v>
      </c>
    </row>
    <row r="466" spans="1:6" ht="13">
      <c r="A466" s="12" t="s">
        <v>5</v>
      </c>
      <c r="B466" s="8" t="s">
        <v>263</v>
      </c>
      <c r="C466" s="12" t="s">
        <v>305</v>
      </c>
      <c r="D466" s="12" t="s">
        <v>5</v>
      </c>
      <c r="E466" s="12" t="s">
        <v>31</v>
      </c>
      <c r="F466" s="8">
        <v>120.118958856235</v>
      </c>
    </row>
    <row r="467" spans="1:6" ht="13">
      <c r="A467" s="12" t="s">
        <v>6</v>
      </c>
      <c r="B467" s="8" t="s">
        <v>264</v>
      </c>
      <c r="C467" s="12" t="s">
        <v>305</v>
      </c>
      <c r="D467" s="12" t="s">
        <v>5</v>
      </c>
      <c r="E467" s="12" t="s">
        <v>31</v>
      </c>
      <c r="F467" s="8">
        <v>98.504006405640695</v>
      </c>
    </row>
    <row r="468" spans="1:6" ht="13">
      <c r="A468" s="12" t="s">
        <v>7</v>
      </c>
      <c r="B468" s="8" t="s">
        <v>265</v>
      </c>
      <c r="C468" s="12" t="s">
        <v>305</v>
      </c>
      <c r="D468" s="12" t="s">
        <v>5</v>
      </c>
      <c r="E468" s="12" t="s">
        <v>31</v>
      </c>
      <c r="F468" s="8">
        <v>113.631779245055</v>
      </c>
    </row>
    <row r="469" spans="1:6" ht="13">
      <c r="A469" s="12" t="s">
        <v>8</v>
      </c>
      <c r="B469" s="8" t="s">
        <v>266</v>
      </c>
      <c r="C469" s="12" t="s">
        <v>305</v>
      </c>
      <c r="D469" s="12" t="s">
        <v>5</v>
      </c>
      <c r="E469" s="12" t="s">
        <v>31</v>
      </c>
      <c r="F469" s="8">
        <v>151.825391614598</v>
      </c>
    </row>
    <row r="470" spans="1:6" ht="13">
      <c r="A470" s="12" t="s">
        <v>9</v>
      </c>
      <c r="B470" s="8" t="s">
        <v>267</v>
      </c>
      <c r="C470" s="12" t="s">
        <v>305</v>
      </c>
      <c r="D470" s="12" t="s">
        <v>5</v>
      </c>
      <c r="E470" s="12" t="s">
        <v>31</v>
      </c>
      <c r="F470" s="8">
        <v>126.753723212594</v>
      </c>
    </row>
    <row r="471" spans="1:6" ht="13">
      <c r="A471" s="12" t="s">
        <v>10</v>
      </c>
      <c r="B471" s="8" t="s">
        <v>268</v>
      </c>
      <c r="C471" s="12" t="s">
        <v>305</v>
      </c>
      <c r="D471" s="12" t="s">
        <v>5</v>
      </c>
      <c r="E471" s="12" t="s">
        <v>31</v>
      </c>
      <c r="F471" s="8">
        <v>91.838770990925696</v>
      </c>
    </row>
    <row r="472" spans="1:6" ht="13">
      <c r="A472" s="12" t="s">
        <v>11</v>
      </c>
      <c r="B472" s="8" t="s">
        <v>269</v>
      </c>
      <c r="C472" s="12" t="s">
        <v>305</v>
      </c>
      <c r="D472" s="12" t="s">
        <v>5</v>
      </c>
      <c r="E472" s="12" t="s">
        <v>31</v>
      </c>
      <c r="F472" s="8">
        <v>159.222936154818</v>
      </c>
    </row>
    <row r="473" spans="1:6" ht="13">
      <c r="A473" s="12" t="s">
        <v>12</v>
      </c>
      <c r="B473" s="8" t="s">
        <v>270</v>
      </c>
      <c r="C473" s="12" t="s">
        <v>305</v>
      </c>
      <c r="D473" s="12" t="s">
        <v>5</v>
      </c>
      <c r="E473" s="12" t="s">
        <v>31</v>
      </c>
      <c r="F473" s="8">
        <v>207.15944269883499</v>
      </c>
    </row>
    <row r="474" spans="1:6" ht="13">
      <c r="A474" s="12" t="s">
        <v>13</v>
      </c>
      <c r="B474" s="8" t="s">
        <v>271</v>
      </c>
      <c r="C474" s="12" t="s">
        <v>305</v>
      </c>
      <c r="D474" s="12" t="s">
        <v>5</v>
      </c>
      <c r="E474" s="12" t="s">
        <v>31</v>
      </c>
      <c r="F474" s="8">
        <v>131.31453697165699</v>
      </c>
    </row>
    <row r="475" spans="1:6" ht="13">
      <c r="A475" s="12" t="s">
        <v>14</v>
      </c>
      <c r="B475" s="8" t="s">
        <v>272</v>
      </c>
      <c r="C475" s="12" t="s">
        <v>305</v>
      </c>
      <c r="D475" s="12" t="s">
        <v>5</v>
      </c>
      <c r="E475" s="12" t="s">
        <v>31</v>
      </c>
      <c r="F475" s="8">
        <v>130.30438485850999</v>
      </c>
    </row>
    <row r="476" spans="1:6" ht="13">
      <c r="A476" s="12" t="s">
        <v>15</v>
      </c>
      <c r="B476" s="8" t="s">
        <v>273</v>
      </c>
      <c r="C476" s="12" t="s">
        <v>305</v>
      </c>
      <c r="D476" s="12" t="s">
        <v>5</v>
      </c>
      <c r="E476" s="12" t="s">
        <v>31</v>
      </c>
      <c r="F476" s="8">
        <v>109.10388718980199</v>
      </c>
    </row>
    <row r="477" spans="1:6" ht="13">
      <c r="A477" s="12" t="s">
        <v>16</v>
      </c>
      <c r="B477" s="8" t="s">
        <v>274</v>
      </c>
      <c r="C477" s="12" t="s">
        <v>305</v>
      </c>
      <c r="D477" s="12" t="s">
        <v>5</v>
      </c>
      <c r="E477" s="12" t="s">
        <v>31</v>
      </c>
      <c r="F477" s="8">
        <v>136.43064599364899</v>
      </c>
    </row>
    <row r="478" spans="1:6" ht="13">
      <c r="A478" s="12" t="s">
        <v>17</v>
      </c>
      <c r="B478" s="8" t="s">
        <v>275</v>
      </c>
      <c r="C478" s="12" t="s">
        <v>305</v>
      </c>
      <c r="D478" s="12" t="s">
        <v>5</v>
      </c>
      <c r="E478" s="12" t="s">
        <v>31</v>
      </c>
      <c r="F478" s="8">
        <v>133.65966213516501</v>
      </c>
    </row>
    <row r="479" spans="1:6" ht="13">
      <c r="A479" s="12" t="s">
        <v>18</v>
      </c>
      <c r="B479" s="8" t="s">
        <v>276</v>
      </c>
      <c r="C479" s="12" t="s">
        <v>305</v>
      </c>
      <c r="D479" s="12" t="s">
        <v>5</v>
      </c>
      <c r="E479" s="12" t="s">
        <v>31</v>
      </c>
      <c r="F479" s="8">
        <v>96.189313750661597</v>
      </c>
    </row>
    <row r="480" spans="1:6" ht="13">
      <c r="A480" s="12" t="s">
        <v>19</v>
      </c>
      <c r="B480" s="8" t="s">
        <v>277</v>
      </c>
      <c r="C480" s="12" t="s">
        <v>305</v>
      </c>
      <c r="D480" s="12" t="s">
        <v>5</v>
      </c>
      <c r="E480" s="12" t="s">
        <v>31</v>
      </c>
      <c r="F480" s="8">
        <v>130.318556471374</v>
      </c>
    </row>
    <row r="481" spans="1:6" ht="13">
      <c r="A481" s="12" t="s">
        <v>20</v>
      </c>
      <c r="B481" s="8" t="s">
        <v>278</v>
      </c>
      <c r="C481" s="12" t="s">
        <v>305</v>
      </c>
      <c r="D481" s="12" t="s">
        <v>5</v>
      </c>
      <c r="E481" s="12" t="s">
        <v>31</v>
      </c>
      <c r="F481" s="8">
        <v>128.724067595988</v>
      </c>
    </row>
    <row r="482" spans="1:6" ht="13">
      <c r="A482" s="12" t="s">
        <v>21</v>
      </c>
      <c r="B482" s="8" t="s">
        <v>279</v>
      </c>
      <c r="C482" s="12" t="s">
        <v>305</v>
      </c>
      <c r="D482" s="12" t="s">
        <v>5</v>
      </c>
      <c r="E482" s="12" t="s">
        <v>31</v>
      </c>
      <c r="F482" s="8">
        <v>126.12946319094701</v>
      </c>
    </row>
    <row r="483" spans="1:6" ht="13">
      <c r="A483" s="12" t="s">
        <v>22</v>
      </c>
      <c r="B483" s="8" t="s">
        <v>280</v>
      </c>
      <c r="C483" s="12" t="s">
        <v>305</v>
      </c>
      <c r="D483" s="12" t="s">
        <v>5</v>
      </c>
      <c r="E483" s="12" t="s">
        <v>31</v>
      </c>
      <c r="F483" s="8">
        <v>142.92481644773699</v>
      </c>
    </row>
    <row r="484" spans="1:6" ht="13">
      <c r="A484" s="12" t="s">
        <v>23</v>
      </c>
      <c r="B484" s="8" t="s">
        <v>281</v>
      </c>
      <c r="C484" s="12" t="s">
        <v>305</v>
      </c>
      <c r="D484" s="12" t="s">
        <v>5</v>
      </c>
      <c r="E484" s="12" t="s">
        <v>31</v>
      </c>
      <c r="F484" s="8">
        <v>142.922445767586</v>
      </c>
    </row>
    <row r="485" spans="1:6" ht="13">
      <c r="A485" s="12" t="s">
        <v>24</v>
      </c>
      <c r="B485" s="8" t="s">
        <v>282</v>
      </c>
      <c r="C485" s="12" t="s">
        <v>305</v>
      </c>
      <c r="D485" s="12" t="s">
        <v>5</v>
      </c>
      <c r="E485" s="12" t="s">
        <v>31</v>
      </c>
      <c r="F485" s="8">
        <v>129.88290571484799</v>
      </c>
    </row>
    <row r="486" spans="1:6" ht="13">
      <c r="A486" s="12" t="s">
        <v>25</v>
      </c>
      <c r="B486" s="8" t="s">
        <v>283</v>
      </c>
      <c r="C486" s="12" t="s">
        <v>305</v>
      </c>
      <c r="D486" s="12" t="s">
        <v>5</v>
      </c>
      <c r="E486" s="12" t="s">
        <v>31</v>
      </c>
      <c r="F486" s="8">
        <v>107.406715093817</v>
      </c>
    </row>
    <row r="487" spans="1:6" ht="13">
      <c r="A487" s="12" t="s">
        <v>26</v>
      </c>
      <c r="B487" s="8" t="s">
        <v>284</v>
      </c>
      <c r="C487" s="12" t="s">
        <v>305</v>
      </c>
      <c r="D487" s="12" t="s">
        <v>5</v>
      </c>
      <c r="E487" s="12" t="s">
        <v>31</v>
      </c>
      <c r="F487" s="8">
        <v>63.515714169734999</v>
      </c>
    </row>
    <row r="488" spans="1:6" ht="13">
      <c r="A488" s="12" t="s">
        <v>27</v>
      </c>
      <c r="B488" s="8" t="s">
        <v>285</v>
      </c>
      <c r="C488" s="12" t="s">
        <v>305</v>
      </c>
      <c r="D488" s="12" t="s">
        <v>5</v>
      </c>
      <c r="E488" s="12" t="s">
        <v>31</v>
      </c>
      <c r="F488" s="8">
        <v>138.72128010159901</v>
      </c>
    </row>
    <row r="489" spans="1:6" ht="13">
      <c r="A489" s="12" t="s">
        <v>28</v>
      </c>
      <c r="B489" s="8" t="s">
        <v>286</v>
      </c>
      <c r="C489" s="12" t="s">
        <v>305</v>
      </c>
      <c r="D489" s="12" t="s">
        <v>5</v>
      </c>
      <c r="E489" s="12" t="s">
        <v>31</v>
      </c>
      <c r="F489" s="8">
        <v>130.731201766444</v>
      </c>
    </row>
    <row r="490" spans="1:6" ht="13">
      <c r="A490" s="12" t="s">
        <v>29</v>
      </c>
      <c r="B490" s="8" t="s">
        <v>287</v>
      </c>
      <c r="C490" s="12" t="s">
        <v>305</v>
      </c>
      <c r="D490" s="12" t="s">
        <v>5</v>
      </c>
      <c r="E490" s="12" t="s">
        <v>31</v>
      </c>
      <c r="F490" s="8">
        <v>160.62337706408499</v>
      </c>
    </row>
    <row r="491" spans="1:6" ht="13">
      <c r="A491" s="12" t="s">
        <v>30</v>
      </c>
      <c r="B491" s="8" t="s">
        <v>288</v>
      </c>
      <c r="C491" s="12" t="s">
        <v>305</v>
      </c>
      <c r="D491" s="12" t="s">
        <v>5</v>
      </c>
      <c r="E491" s="12" t="s">
        <v>31</v>
      </c>
      <c r="F491" s="8">
        <v>125.95274374211699</v>
      </c>
    </row>
    <row r="492" spans="1:6" ht="13">
      <c r="A492" s="12" t="s">
        <v>31</v>
      </c>
      <c r="B492" s="8" t="s">
        <v>289</v>
      </c>
      <c r="C492" s="12" t="s">
        <v>305</v>
      </c>
      <c r="D492" s="12" t="s">
        <v>5</v>
      </c>
      <c r="E492" s="12" t="s">
        <v>31</v>
      </c>
      <c r="F492" s="8">
        <v>150.685472306501</v>
      </c>
    </row>
    <row r="493" spans="1:6" ht="13">
      <c r="A493" s="12" t="s">
        <v>32</v>
      </c>
      <c r="B493" s="8" t="s">
        <v>290</v>
      </c>
      <c r="C493" s="12" t="s">
        <v>305</v>
      </c>
      <c r="D493" s="12" t="s">
        <v>5</v>
      </c>
      <c r="E493" s="12" t="s">
        <v>31</v>
      </c>
      <c r="F493" s="8">
        <v>101.272758657277</v>
      </c>
    </row>
    <row r="494" spans="1:6" ht="13">
      <c r="A494" s="12" t="s">
        <v>33</v>
      </c>
      <c r="B494" s="8" t="s">
        <v>291</v>
      </c>
      <c r="C494" s="12" t="s">
        <v>305</v>
      </c>
      <c r="D494" s="12" t="s">
        <v>5</v>
      </c>
      <c r="E494" s="12" t="s">
        <v>31</v>
      </c>
      <c r="F494" s="8">
        <v>151.60395179569301</v>
      </c>
    </row>
    <row r="495" spans="1:6" ht="13">
      <c r="A495" s="12" t="s">
        <v>34</v>
      </c>
      <c r="B495" s="8" t="s">
        <v>292</v>
      </c>
      <c r="C495" s="12" t="s">
        <v>305</v>
      </c>
      <c r="D495" s="12" t="s">
        <v>5</v>
      </c>
      <c r="E495" s="12" t="s">
        <v>31</v>
      </c>
      <c r="F495" s="8">
        <v>174.30762204049699</v>
      </c>
    </row>
    <row r="496" spans="1:6" ht="13">
      <c r="A496" s="12" t="s">
        <v>35</v>
      </c>
      <c r="B496" s="8" t="s">
        <v>293</v>
      </c>
      <c r="C496" s="12" t="s">
        <v>305</v>
      </c>
      <c r="D496" s="12" t="s">
        <v>5</v>
      </c>
      <c r="E496" s="12" t="s">
        <v>31</v>
      </c>
      <c r="F496" s="8">
        <v>131.219356504844</v>
      </c>
    </row>
    <row r="497" spans="1:6" ht="13">
      <c r="A497" s="12" t="s">
        <v>3</v>
      </c>
      <c r="B497" s="8" t="s">
        <v>261</v>
      </c>
      <c r="C497" s="12" t="s">
        <v>306</v>
      </c>
      <c r="D497" s="12" t="s">
        <v>5</v>
      </c>
      <c r="E497" s="12" t="s">
        <v>31</v>
      </c>
      <c r="F497" s="8">
        <v>138.358428393662</v>
      </c>
    </row>
    <row r="498" spans="1:6" ht="13">
      <c r="A498" s="12" t="s">
        <v>4</v>
      </c>
      <c r="B498" s="8" t="s">
        <v>262</v>
      </c>
      <c r="C498" s="12" t="s">
        <v>306</v>
      </c>
      <c r="D498" s="12" t="s">
        <v>5</v>
      </c>
      <c r="E498" s="12" t="s">
        <v>31</v>
      </c>
      <c r="F498" s="8">
        <v>90.173240313581402</v>
      </c>
    </row>
    <row r="499" spans="1:6" ht="13">
      <c r="A499" s="12" t="s">
        <v>5</v>
      </c>
      <c r="B499" s="8" t="s">
        <v>263</v>
      </c>
      <c r="C499" s="12" t="s">
        <v>306</v>
      </c>
      <c r="D499" s="12" t="s">
        <v>5</v>
      </c>
      <c r="E499" s="12" t="s">
        <v>31</v>
      </c>
      <c r="F499" s="8">
        <v>132.604169970302</v>
      </c>
    </row>
    <row r="500" spans="1:6" ht="13">
      <c r="A500" s="12" t="s">
        <v>6</v>
      </c>
      <c r="B500" s="8" t="s">
        <v>264</v>
      </c>
      <c r="C500" s="12" t="s">
        <v>306</v>
      </c>
      <c r="D500" s="12" t="s">
        <v>5</v>
      </c>
      <c r="E500" s="12" t="s">
        <v>31</v>
      </c>
      <c r="F500" s="8">
        <v>115.836249154775</v>
      </c>
    </row>
    <row r="501" spans="1:6" ht="13">
      <c r="A501" s="12" t="s">
        <v>7</v>
      </c>
      <c r="B501" s="8" t="s">
        <v>265</v>
      </c>
      <c r="C501" s="12" t="s">
        <v>306</v>
      </c>
      <c r="D501" s="12" t="s">
        <v>5</v>
      </c>
      <c r="E501" s="12" t="s">
        <v>31</v>
      </c>
      <c r="F501" s="8">
        <v>120.38819139301501</v>
      </c>
    </row>
    <row r="502" spans="1:6" ht="13">
      <c r="A502" s="12" t="s">
        <v>8</v>
      </c>
      <c r="B502" s="8" t="s">
        <v>266</v>
      </c>
      <c r="C502" s="12" t="s">
        <v>306</v>
      </c>
      <c r="D502" s="12" t="s">
        <v>5</v>
      </c>
      <c r="E502" s="12" t="s">
        <v>31</v>
      </c>
      <c r="F502" s="8">
        <v>147.45170243810301</v>
      </c>
    </row>
    <row r="503" spans="1:6" ht="13">
      <c r="A503" s="12" t="s">
        <v>9</v>
      </c>
      <c r="B503" s="8" t="s">
        <v>267</v>
      </c>
      <c r="C503" s="12" t="s">
        <v>306</v>
      </c>
      <c r="D503" s="12" t="s">
        <v>5</v>
      </c>
      <c r="E503" s="12" t="s">
        <v>31</v>
      </c>
      <c r="F503" s="8">
        <v>148.48266653617301</v>
      </c>
    </row>
    <row r="504" spans="1:6" ht="13">
      <c r="A504" s="12" t="s">
        <v>10</v>
      </c>
      <c r="B504" s="8" t="s">
        <v>268</v>
      </c>
      <c r="C504" s="12" t="s">
        <v>306</v>
      </c>
      <c r="D504" s="12" t="s">
        <v>5</v>
      </c>
      <c r="E504" s="12" t="s">
        <v>31</v>
      </c>
      <c r="F504" s="8">
        <v>98.7334275334061</v>
      </c>
    </row>
    <row r="505" spans="1:6" ht="13">
      <c r="A505" s="12" t="s">
        <v>11</v>
      </c>
      <c r="B505" s="8" t="s">
        <v>269</v>
      </c>
      <c r="C505" s="12" t="s">
        <v>306</v>
      </c>
      <c r="D505" s="12" t="s">
        <v>5</v>
      </c>
      <c r="E505" s="12" t="s">
        <v>31</v>
      </c>
      <c r="F505" s="8">
        <v>159.191218704927</v>
      </c>
    </row>
    <row r="506" spans="1:6" ht="13">
      <c r="A506" s="12" t="s">
        <v>12</v>
      </c>
      <c r="B506" s="8" t="s">
        <v>270</v>
      </c>
      <c r="C506" s="12" t="s">
        <v>306</v>
      </c>
      <c r="D506" s="12" t="s">
        <v>5</v>
      </c>
      <c r="E506" s="12" t="s">
        <v>31</v>
      </c>
      <c r="F506" s="8">
        <v>215.695803808411</v>
      </c>
    </row>
    <row r="507" spans="1:6" ht="13">
      <c r="A507" s="12" t="s">
        <v>13</v>
      </c>
      <c r="B507" s="8" t="s">
        <v>271</v>
      </c>
      <c r="C507" s="12" t="s">
        <v>306</v>
      </c>
      <c r="D507" s="12" t="s">
        <v>5</v>
      </c>
      <c r="E507" s="12" t="s">
        <v>31</v>
      </c>
      <c r="F507" s="8">
        <v>139.65864985339201</v>
      </c>
    </row>
    <row r="508" spans="1:6" ht="13">
      <c r="A508" s="12" t="s">
        <v>14</v>
      </c>
      <c r="B508" s="8" t="s">
        <v>272</v>
      </c>
      <c r="C508" s="12" t="s">
        <v>306</v>
      </c>
      <c r="D508" s="12" t="s">
        <v>5</v>
      </c>
      <c r="E508" s="12" t="s">
        <v>31</v>
      </c>
      <c r="F508" s="8">
        <v>132.98014458346401</v>
      </c>
    </row>
    <row r="509" spans="1:6" ht="13">
      <c r="A509" s="12" t="s">
        <v>15</v>
      </c>
      <c r="B509" s="8" t="s">
        <v>273</v>
      </c>
      <c r="C509" s="12" t="s">
        <v>306</v>
      </c>
      <c r="D509" s="12" t="s">
        <v>5</v>
      </c>
      <c r="E509" s="12" t="s">
        <v>31</v>
      </c>
      <c r="F509" s="8">
        <v>127.504466864408</v>
      </c>
    </row>
    <row r="510" spans="1:6" ht="13">
      <c r="A510" s="12" t="s">
        <v>16</v>
      </c>
      <c r="B510" s="8" t="s">
        <v>274</v>
      </c>
      <c r="C510" s="12" t="s">
        <v>306</v>
      </c>
      <c r="D510" s="12" t="s">
        <v>5</v>
      </c>
      <c r="E510" s="12" t="s">
        <v>31</v>
      </c>
      <c r="F510" s="8">
        <v>143.28513289991301</v>
      </c>
    </row>
    <row r="511" spans="1:6" ht="13">
      <c r="A511" s="12" t="s">
        <v>17</v>
      </c>
      <c r="B511" s="8" t="s">
        <v>275</v>
      </c>
      <c r="C511" s="12" t="s">
        <v>306</v>
      </c>
      <c r="D511" s="12" t="s">
        <v>5</v>
      </c>
      <c r="E511" s="12" t="s">
        <v>31</v>
      </c>
      <c r="F511" s="8">
        <v>135.79270697684299</v>
      </c>
    </row>
    <row r="512" spans="1:6" ht="13">
      <c r="A512" s="12" t="s">
        <v>18</v>
      </c>
      <c r="B512" s="8" t="s">
        <v>276</v>
      </c>
      <c r="C512" s="12" t="s">
        <v>306</v>
      </c>
      <c r="D512" s="12" t="s">
        <v>5</v>
      </c>
      <c r="E512" s="12" t="s">
        <v>31</v>
      </c>
      <c r="F512" s="8">
        <v>100.20267420358699</v>
      </c>
    </row>
    <row r="513" spans="1:6" ht="13">
      <c r="A513" s="12" t="s">
        <v>19</v>
      </c>
      <c r="B513" s="8" t="s">
        <v>277</v>
      </c>
      <c r="C513" s="12" t="s">
        <v>306</v>
      </c>
      <c r="D513" s="12" t="s">
        <v>5</v>
      </c>
      <c r="E513" s="12" t="s">
        <v>31</v>
      </c>
      <c r="F513" s="8">
        <v>137.74956700481499</v>
      </c>
    </row>
    <row r="514" spans="1:6" ht="13">
      <c r="A514" s="12" t="s">
        <v>20</v>
      </c>
      <c r="B514" s="8" t="s">
        <v>278</v>
      </c>
      <c r="C514" s="12" t="s">
        <v>306</v>
      </c>
      <c r="D514" s="12" t="s">
        <v>5</v>
      </c>
      <c r="E514" s="12" t="s">
        <v>31</v>
      </c>
      <c r="F514" s="8">
        <v>138.16230577768701</v>
      </c>
    </row>
    <row r="515" spans="1:6" ht="13">
      <c r="A515" s="12" t="s">
        <v>21</v>
      </c>
      <c r="B515" s="8" t="s">
        <v>279</v>
      </c>
      <c r="C515" s="12" t="s">
        <v>306</v>
      </c>
      <c r="D515" s="12" t="s">
        <v>5</v>
      </c>
      <c r="E515" s="12" t="s">
        <v>31</v>
      </c>
      <c r="F515" s="8">
        <v>122.77553663703</v>
      </c>
    </row>
    <row r="516" spans="1:6" ht="13">
      <c r="A516" s="12" t="s">
        <v>22</v>
      </c>
      <c r="B516" s="8" t="s">
        <v>280</v>
      </c>
      <c r="C516" s="12" t="s">
        <v>306</v>
      </c>
      <c r="D516" s="12" t="s">
        <v>5</v>
      </c>
      <c r="E516" s="12" t="s">
        <v>31</v>
      </c>
      <c r="F516" s="8">
        <v>145.59314616725899</v>
      </c>
    </row>
    <row r="517" spans="1:6" ht="13">
      <c r="A517" s="12" t="s">
        <v>23</v>
      </c>
      <c r="B517" s="8" t="s">
        <v>281</v>
      </c>
      <c r="C517" s="12" t="s">
        <v>306</v>
      </c>
      <c r="D517" s="12" t="s">
        <v>5</v>
      </c>
      <c r="E517" s="12" t="s">
        <v>31</v>
      </c>
      <c r="F517" s="8">
        <v>151.75423703422601</v>
      </c>
    </row>
    <row r="518" spans="1:6" ht="13">
      <c r="A518" s="12" t="s">
        <v>24</v>
      </c>
      <c r="B518" s="8" t="s">
        <v>282</v>
      </c>
      <c r="C518" s="12" t="s">
        <v>306</v>
      </c>
      <c r="D518" s="12" t="s">
        <v>5</v>
      </c>
      <c r="E518" s="12" t="s">
        <v>31</v>
      </c>
      <c r="F518" s="8">
        <v>131.00335164002701</v>
      </c>
    </row>
    <row r="519" spans="1:6" ht="13">
      <c r="A519" s="12" t="s">
        <v>25</v>
      </c>
      <c r="B519" s="8" t="s">
        <v>283</v>
      </c>
      <c r="C519" s="12" t="s">
        <v>306</v>
      </c>
      <c r="D519" s="12" t="s">
        <v>5</v>
      </c>
      <c r="E519" s="12" t="s">
        <v>31</v>
      </c>
      <c r="F519" s="8">
        <v>114.524087435037</v>
      </c>
    </row>
    <row r="520" spans="1:6" ht="13">
      <c r="A520" s="12" t="s">
        <v>26</v>
      </c>
      <c r="B520" s="8" t="s">
        <v>284</v>
      </c>
      <c r="C520" s="12" t="s">
        <v>306</v>
      </c>
      <c r="D520" s="12" t="s">
        <v>5</v>
      </c>
      <c r="E520" s="12" t="s">
        <v>31</v>
      </c>
      <c r="F520" s="8">
        <v>72.219627394558998</v>
      </c>
    </row>
    <row r="521" spans="1:6" ht="13">
      <c r="A521" s="12" t="s">
        <v>27</v>
      </c>
      <c r="B521" s="8" t="s">
        <v>285</v>
      </c>
      <c r="C521" s="12" t="s">
        <v>306</v>
      </c>
      <c r="D521" s="12" t="s">
        <v>5</v>
      </c>
      <c r="E521" s="12" t="s">
        <v>31</v>
      </c>
      <c r="F521" s="8">
        <v>135.23566288960799</v>
      </c>
    </row>
    <row r="522" spans="1:6" ht="13">
      <c r="A522" s="12" t="s">
        <v>28</v>
      </c>
      <c r="B522" s="8" t="s">
        <v>286</v>
      </c>
      <c r="C522" s="12" t="s">
        <v>306</v>
      </c>
      <c r="D522" s="12" t="s">
        <v>5</v>
      </c>
      <c r="E522" s="12" t="s">
        <v>31</v>
      </c>
      <c r="F522" s="8">
        <v>136.32980800357799</v>
      </c>
    </row>
    <row r="523" spans="1:6" ht="13">
      <c r="A523" s="12" t="s">
        <v>29</v>
      </c>
      <c r="B523" s="8" t="s">
        <v>287</v>
      </c>
      <c r="C523" s="12" t="s">
        <v>306</v>
      </c>
      <c r="D523" s="12" t="s">
        <v>5</v>
      </c>
      <c r="E523" s="12" t="s">
        <v>31</v>
      </c>
      <c r="F523" s="8">
        <v>166.43665778725401</v>
      </c>
    </row>
    <row r="524" spans="1:6" ht="13">
      <c r="A524" s="12" t="s">
        <v>30</v>
      </c>
      <c r="B524" s="8" t="s">
        <v>288</v>
      </c>
      <c r="C524" s="12" t="s">
        <v>306</v>
      </c>
      <c r="D524" s="12" t="s">
        <v>5</v>
      </c>
      <c r="E524" s="12" t="s">
        <v>31</v>
      </c>
      <c r="F524" s="8">
        <v>131.196895753652</v>
      </c>
    </row>
    <row r="525" spans="1:6" ht="13">
      <c r="A525" s="12" t="s">
        <v>31</v>
      </c>
      <c r="B525" s="8" t="s">
        <v>289</v>
      </c>
      <c r="C525" s="12" t="s">
        <v>306</v>
      </c>
      <c r="D525" s="12" t="s">
        <v>5</v>
      </c>
      <c r="E525" s="12" t="s">
        <v>31</v>
      </c>
      <c r="F525" s="8">
        <v>146.00390838578099</v>
      </c>
    </row>
    <row r="526" spans="1:6" ht="13">
      <c r="A526" s="12" t="s">
        <v>32</v>
      </c>
      <c r="B526" s="8" t="s">
        <v>290</v>
      </c>
      <c r="C526" s="12" t="s">
        <v>306</v>
      </c>
      <c r="D526" s="12" t="s">
        <v>5</v>
      </c>
      <c r="E526" s="12" t="s">
        <v>31</v>
      </c>
      <c r="F526" s="8">
        <v>99.882678724210905</v>
      </c>
    </row>
    <row r="527" spans="1:6" ht="13">
      <c r="A527" s="12" t="s">
        <v>33</v>
      </c>
      <c r="B527" s="8" t="s">
        <v>291</v>
      </c>
      <c r="C527" s="12" t="s">
        <v>306</v>
      </c>
      <c r="D527" s="12" t="s">
        <v>5</v>
      </c>
      <c r="E527" s="12" t="s">
        <v>31</v>
      </c>
      <c r="F527" s="8">
        <v>165.23162560641299</v>
      </c>
    </row>
    <row r="528" spans="1:6" ht="13">
      <c r="A528" s="12" t="s">
        <v>34</v>
      </c>
      <c r="B528" s="8" t="s">
        <v>292</v>
      </c>
      <c r="C528" s="12" t="s">
        <v>306</v>
      </c>
      <c r="D528" s="12" t="s">
        <v>5</v>
      </c>
      <c r="E528" s="12" t="s">
        <v>31</v>
      </c>
      <c r="F528" s="8">
        <v>184.350753431458</v>
      </c>
    </row>
    <row r="529" spans="1:6" ht="13">
      <c r="A529" s="12" t="s">
        <v>35</v>
      </c>
      <c r="B529" s="8" t="s">
        <v>293</v>
      </c>
      <c r="C529" s="12" t="s">
        <v>306</v>
      </c>
      <c r="D529" s="12" t="s">
        <v>5</v>
      </c>
      <c r="E529" s="12" t="s">
        <v>31</v>
      </c>
      <c r="F529" s="8">
        <v>134.11656907599499</v>
      </c>
    </row>
    <row r="530" spans="1:6" ht="13">
      <c r="A530" s="12" t="s">
        <v>3</v>
      </c>
      <c r="B530" s="8" t="s">
        <v>261</v>
      </c>
      <c r="C530" s="12" t="s">
        <v>307</v>
      </c>
      <c r="D530" s="12" t="s">
        <v>5</v>
      </c>
      <c r="E530" s="12" t="s">
        <v>31</v>
      </c>
      <c r="F530" s="8">
        <v>143.46078633076101</v>
      </c>
    </row>
    <row r="531" spans="1:6" ht="13">
      <c r="A531" s="12" t="s">
        <v>4</v>
      </c>
      <c r="B531" s="8" t="s">
        <v>262</v>
      </c>
      <c r="C531" s="12" t="s">
        <v>307</v>
      </c>
      <c r="D531" s="12" t="s">
        <v>5</v>
      </c>
      <c r="E531" s="12" t="s">
        <v>31</v>
      </c>
      <c r="F531" s="8">
        <v>99.556790122538899</v>
      </c>
    </row>
    <row r="532" spans="1:6" ht="13">
      <c r="A532" s="12" t="s">
        <v>5</v>
      </c>
      <c r="B532" s="8" t="s">
        <v>263</v>
      </c>
      <c r="C532" s="12" t="s">
        <v>307</v>
      </c>
      <c r="D532" s="12" t="s">
        <v>5</v>
      </c>
      <c r="E532" s="12" t="s">
        <v>31</v>
      </c>
      <c r="F532" s="8">
        <v>134.20459100061399</v>
      </c>
    </row>
    <row r="533" spans="1:6" ht="13">
      <c r="A533" s="12" t="s">
        <v>6</v>
      </c>
      <c r="B533" s="8" t="s">
        <v>264</v>
      </c>
      <c r="C533" s="12" t="s">
        <v>307</v>
      </c>
      <c r="D533" s="12" t="s">
        <v>5</v>
      </c>
      <c r="E533" s="12" t="s">
        <v>31</v>
      </c>
      <c r="F533" s="8">
        <v>109.30447475492301</v>
      </c>
    </row>
    <row r="534" spans="1:6" ht="13">
      <c r="A534" s="12" t="s">
        <v>7</v>
      </c>
      <c r="B534" s="8" t="s">
        <v>265</v>
      </c>
      <c r="C534" s="12" t="s">
        <v>307</v>
      </c>
      <c r="D534" s="12" t="s">
        <v>5</v>
      </c>
      <c r="E534" s="12" t="s">
        <v>31</v>
      </c>
      <c r="F534" s="8">
        <v>119.59019273916699</v>
      </c>
    </row>
    <row r="535" spans="1:6" ht="13">
      <c r="A535" s="12" t="s">
        <v>8</v>
      </c>
      <c r="B535" s="8" t="s">
        <v>266</v>
      </c>
      <c r="C535" s="12" t="s">
        <v>307</v>
      </c>
      <c r="D535" s="12" t="s">
        <v>5</v>
      </c>
      <c r="E535" s="12" t="s">
        <v>31</v>
      </c>
      <c r="F535" s="8">
        <v>159.61615311496499</v>
      </c>
    </row>
    <row r="536" spans="1:6" ht="13">
      <c r="A536" s="12" t="s">
        <v>9</v>
      </c>
      <c r="B536" s="8" t="s">
        <v>267</v>
      </c>
      <c r="C536" s="12" t="s">
        <v>307</v>
      </c>
      <c r="D536" s="12" t="s">
        <v>5</v>
      </c>
      <c r="E536" s="12" t="s">
        <v>31</v>
      </c>
      <c r="F536" s="8">
        <v>128.560126582278</v>
      </c>
    </row>
    <row r="537" spans="1:6" ht="13">
      <c r="A537" s="12" t="s">
        <v>10</v>
      </c>
      <c r="B537" s="8" t="s">
        <v>268</v>
      </c>
      <c r="C537" s="12" t="s">
        <v>307</v>
      </c>
      <c r="D537" s="12" t="s">
        <v>5</v>
      </c>
      <c r="E537" s="12" t="s">
        <v>31</v>
      </c>
      <c r="F537" s="8">
        <v>97.181330270377103</v>
      </c>
    </row>
    <row r="538" spans="1:6" ht="13">
      <c r="A538" s="12" t="s">
        <v>11</v>
      </c>
      <c r="B538" s="8" t="s">
        <v>269</v>
      </c>
      <c r="C538" s="12" t="s">
        <v>307</v>
      </c>
      <c r="D538" s="12" t="s">
        <v>5</v>
      </c>
      <c r="E538" s="12" t="s">
        <v>31</v>
      </c>
      <c r="F538" s="8">
        <v>163.01903762554301</v>
      </c>
    </row>
    <row r="539" spans="1:6" ht="13">
      <c r="A539" s="12" t="s">
        <v>12</v>
      </c>
      <c r="B539" s="8" t="s">
        <v>270</v>
      </c>
      <c r="C539" s="12" t="s">
        <v>307</v>
      </c>
      <c r="D539" s="12" t="s">
        <v>5</v>
      </c>
      <c r="E539" s="12" t="s">
        <v>31</v>
      </c>
      <c r="F539" s="8">
        <v>227.52965234586699</v>
      </c>
    </row>
    <row r="540" spans="1:6" ht="13">
      <c r="A540" s="12" t="s">
        <v>13</v>
      </c>
      <c r="B540" s="8" t="s">
        <v>271</v>
      </c>
      <c r="C540" s="12" t="s">
        <v>307</v>
      </c>
      <c r="D540" s="12" t="s">
        <v>5</v>
      </c>
      <c r="E540" s="12" t="s">
        <v>31</v>
      </c>
      <c r="F540" s="8">
        <v>151.97865048535601</v>
      </c>
    </row>
    <row r="541" spans="1:6" ht="13">
      <c r="A541" s="12" t="s">
        <v>14</v>
      </c>
      <c r="B541" s="8" t="s">
        <v>272</v>
      </c>
      <c r="C541" s="12" t="s">
        <v>307</v>
      </c>
      <c r="D541" s="12" t="s">
        <v>5</v>
      </c>
      <c r="E541" s="12" t="s">
        <v>31</v>
      </c>
      <c r="F541" s="8">
        <v>143.22190797393199</v>
      </c>
    </row>
    <row r="542" spans="1:6" ht="13">
      <c r="A542" s="12" t="s">
        <v>15</v>
      </c>
      <c r="B542" s="8" t="s">
        <v>273</v>
      </c>
      <c r="C542" s="12" t="s">
        <v>307</v>
      </c>
      <c r="D542" s="12" t="s">
        <v>5</v>
      </c>
      <c r="E542" s="12" t="s">
        <v>31</v>
      </c>
      <c r="F542" s="8">
        <v>124.787759095531</v>
      </c>
    </row>
    <row r="543" spans="1:6" ht="13">
      <c r="A543" s="12" t="s">
        <v>16</v>
      </c>
      <c r="B543" s="8" t="s">
        <v>274</v>
      </c>
      <c r="C543" s="12" t="s">
        <v>307</v>
      </c>
      <c r="D543" s="12" t="s">
        <v>5</v>
      </c>
      <c r="E543" s="12" t="s">
        <v>31</v>
      </c>
      <c r="F543" s="8">
        <v>146.91797667672799</v>
      </c>
    </row>
    <row r="544" spans="1:6" ht="13">
      <c r="A544" s="12" t="s">
        <v>17</v>
      </c>
      <c r="B544" s="8" t="s">
        <v>275</v>
      </c>
      <c r="C544" s="12" t="s">
        <v>307</v>
      </c>
      <c r="D544" s="12" t="s">
        <v>5</v>
      </c>
      <c r="E544" s="12" t="s">
        <v>31</v>
      </c>
      <c r="F544" s="8">
        <v>141.311349847419</v>
      </c>
    </row>
    <row r="545" spans="1:6" ht="13">
      <c r="A545" s="12" t="s">
        <v>18</v>
      </c>
      <c r="B545" s="8" t="s">
        <v>276</v>
      </c>
      <c r="C545" s="12" t="s">
        <v>307</v>
      </c>
      <c r="D545" s="12" t="s">
        <v>5</v>
      </c>
      <c r="E545" s="12" t="s">
        <v>31</v>
      </c>
      <c r="F545" s="8">
        <v>107.51244330136601</v>
      </c>
    </row>
    <row r="546" spans="1:6" ht="13">
      <c r="A546" s="12" t="s">
        <v>19</v>
      </c>
      <c r="B546" s="8" t="s">
        <v>277</v>
      </c>
      <c r="C546" s="12" t="s">
        <v>307</v>
      </c>
      <c r="D546" s="12" t="s">
        <v>5</v>
      </c>
      <c r="E546" s="12" t="s">
        <v>31</v>
      </c>
      <c r="F546" s="8">
        <v>138.51991799826601</v>
      </c>
    </row>
    <row r="547" spans="1:6" ht="13">
      <c r="A547" s="12" t="s">
        <v>20</v>
      </c>
      <c r="B547" s="8" t="s">
        <v>278</v>
      </c>
      <c r="C547" s="12" t="s">
        <v>307</v>
      </c>
      <c r="D547" s="12" t="s">
        <v>5</v>
      </c>
      <c r="E547" s="12" t="s">
        <v>31</v>
      </c>
      <c r="F547" s="8">
        <v>152.19799224238</v>
      </c>
    </row>
    <row r="548" spans="1:6" ht="13">
      <c r="A548" s="12" t="s">
        <v>21</v>
      </c>
      <c r="B548" s="8" t="s">
        <v>279</v>
      </c>
      <c r="C548" s="12" t="s">
        <v>307</v>
      </c>
      <c r="D548" s="12" t="s">
        <v>5</v>
      </c>
      <c r="E548" s="12" t="s">
        <v>31</v>
      </c>
      <c r="F548" s="8">
        <v>131.45773683555299</v>
      </c>
    </row>
    <row r="549" spans="1:6" ht="13">
      <c r="A549" s="12" t="s">
        <v>22</v>
      </c>
      <c r="B549" s="8" t="s">
        <v>280</v>
      </c>
      <c r="C549" s="12" t="s">
        <v>307</v>
      </c>
      <c r="D549" s="12" t="s">
        <v>5</v>
      </c>
      <c r="E549" s="12" t="s">
        <v>31</v>
      </c>
      <c r="F549" s="8">
        <v>146.995221227618</v>
      </c>
    </row>
    <row r="550" spans="1:6" ht="13">
      <c r="A550" s="12" t="s">
        <v>23</v>
      </c>
      <c r="B550" s="8" t="s">
        <v>281</v>
      </c>
      <c r="C550" s="12" t="s">
        <v>307</v>
      </c>
      <c r="D550" s="12" t="s">
        <v>5</v>
      </c>
      <c r="E550" s="12" t="s">
        <v>31</v>
      </c>
      <c r="F550" s="8">
        <v>153.87373279179201</v>
      </c>
    </row>
    <row r="551" spans="1:6" ht="13">
      <c r="A551" s="12" t="s">
        <v>24</v>
      </c>
      <c r="B551" s="8" t="s">
        <v>282</v>
      </c>
      <c r="C551" s="12" t="s">
        <v>307</v>
      </c>
      <c r="D551" s="12" t="s">
        <v>5</v>
      </c>
      <c r="E551" s="12" t="s">
        <v>31</v>
      </c>
      <c r="F551" s="8">
        <v>140.85145257615599</v>
      </c>
    </row>
    <row r="552" spans="1:6" ht="13">
      <c r="A552" s="12" t="s">
        <v>25</v>
      </c>
      <c r="B552" s="8" t="s">
        <v>283</v>
      </c>
      <c r="C552" s="12" t="s">
        <v>307</v>
      </c>
      <c r="D552" s="12" t="s">
        <v>5</v>
      </c>
      <c r="E552" s="12" t="s">
        <v>31</v>
      </c>
      <c r="F552" s="8">
        <v>120.251878935608</v>
      </c>
    </row>
    <row r="553" spans="1:6" ht="13">
      <c r="A553" s="12" t="s">
        <v>26</v>
      </c>
      <c r="B553" s="8" t="s">
        <v>284</v>
      </c>
      <c r="C553" s="12" t="s">
        <v>307</v>
      </c>
      <c r="D553" s="12" t="s">
        <v>5</v>
      </c>
      <c r="E553" s="12" t="s">
        <v>31</v>
      </c>
      <c r="F553" s="8">
        <v>80.284881838782795</v>
      </c>
    </row>
    <row r="554" spans="1:6" ht="13">
      <c r="A554" s="12" t="s">
        <v>27</v>
      </c>
      <c r="B554" s="8" t="s">
        <v>285</v>
      </c>
      <c r="C554" s="12" t="s">
        <v>307</v>
      </c>
      <c r="D554" s="12" t="s">
        <v>5</v>
      </c>
      <c r="E554" s="12" t="s">
        <v>31</v>
      </c>
      <c r="F554" s="8">
        <v>142.66772030917599</v>
      </c>
    </row>
    <row r="555" spans="1:6" ht="13">
      <c r="A555" s="12" t="s">
        <v>28</v>
      </c>
      <c r="B555" s="8" t="s">
        <v>286</v>
      </c>
      <c r="C555" s="12" t="s">
        <v>307</v>
      </c>
      <c r="D555" s="12" t="s">
        <v>5</v>
      </c>
      <c r="E555" s="12" t="s">
        <v>31</v>
      </c>
      <c r="F555" s="8">
        <v>139.33766996708201</v>
      </c>
    </row>
    <row r="556" spans="1:6" ht="13">
      <c r="A556" s="12" t="s">
        <v>29</v>
      </c>
      <c r="B556" s="8" t="s">
        <v>287</v>
      </c>
      <c r="C556" s="12" t="s">
        <v>307</v>
      </c>
      <c r="D556" s="12" t="s">
        <v>5</v>
      </c>
      <c r="E556" s="12" t="s">
        <v>31</v>
      </c>
      <c r="F556" s="8">
        <v>167.80049413473401</v>
      </c>
    </row>
    <row r="557" spans="1:6" ht="13">
      <c r="A557" s="12" t="s">
        <v>30</v>
      </c>
      <c r="B557" s="8" t="s">
        <v>288</v>
      </c>
      <c r="C557" s="12" t="s">
        <v>307</v>
      </c>
      <c r="D557" s="12" t="s">
        <v>5</v>
      </c>
      <c r="E557" s="12" t="s">
        <v>31</v>
      </c>
      <c r="F557" s="8">
        <v>132.41508074289999</v>
      </c>
    </row>
    <row r="558" spans="1:6" ht="13">
      <c r="A558" s="12" t="s">
        <v>31</v>
      </c>
      <c r="B558" s="8" t="s">
        <v>289</v>
      </c>
      <c r="C558" s="12" t="s">
        <v>307</v>
      </c>
      <c r="D558" s="12" t="s">
        <v>5</v>
      </c>
      <c r="E558" s="12" t="s">
        <v>31</v>
      </c>
      <c r="F558" s="8">
        <v>154.72896083494399</v>
      </c>
    </row>
    <row r="559" spans="1:6" ht="13">
      <c r="A559" s="12" t="s">
        <v>32</v>
      </c>
      <c r="B559" s="8" t="s">
        <v>290</v>
      </c>
      <c r="C559" s="12" t="s">
        <v>307</v>
      </c>
      <c r="D559" s="12" t="s">
        <v>5</v>
      </c>
      <c r="E559" s="12" t="s">
        <v>31</v>
      </c>
      <c r="F559" s="8">
        <v>108.212012835339</v>
      </c>
    </row>
    <row r="560" spans="1:6" ht="13">
      <c r="A560" s="12" t="s">
        <v>33</v>
      </c>
      <c r="B560" s="8" t="s">
        <v>291</v>
      </c>
      <c r="C560" s="12" t="s">
        <v>307</v>
      </c>
      <c r="D560" s="12" t="s">
        <v>5</v>
      </c>
      <c r="E560" s="12" t="s">
        <v>31</v>
      </c>
      <c r="F560" s="8">
        <v>168.66992629094</v>
      </c>
    </row>
    <row r="561" spans="1:6" ht="13">
      <c r="A561" s="12" t="s">
        <v>34</v>
      </c>
      <c r="B561" s="8" t="s">
        <v>292</v>
      </c>
      <c r="C561" s="12" t="s">
        <v>307</v>
      </c>
      <c r="D561" s="12" t="s">
        <v>5</v>
      </c>
      <c r="E561" s="12" t="s">
        <v>31</v>
      </c>
      <c r="F561" s="8">
        <v>177.08144206090299</v>
      </c>
    </row>
    <row r="562" spans="1:6" ht="13">
      <c r="A562" s="12" t="s">
        <v>35</v>
      </c>
      <c r="B562" s="8" t="s">
        <v>293</v>
      </c>
      <c r="C562" s="12" t="s">
        <v>307</v>
      </c>
      <c r="D562" s="12" t="s">
        <v>5</v>
      </c>
      <c r="E562" s="12" t="s">
        <v>31</v>
      </c>
      <c r="F562" s="8">
        <v>136.77825710212699</v>
      </c>
    </row>
    <row r="563" spans="1:6" ht="13">
      <c r="A563" s="12" t="s">
        <v>3</v>
      </c>
      <c r="B563" s="8" t="s">
        <v>261</v>
      </c>
      <c r="C563" s="12" t="s">
        <v>308</v>
      </c>
      <c r="D563" s="12" t="s">
        <v>5</v>
      </c>
      <c r="E563" s="12" t="s">
        <v>31</v>
      </c>
      <c r="F563" s="8">
        <v>146.32784150277399</v>
      </c>
    </row>
    <row r="564" spans="1:6" ht="13">
      <c r="A564" s="12" t="s">
        <v>4</v>
      </c>
      <c r="B564" s="8" t="s">
        <v>262</v>
      </c>
      <c r="C564" s="12" t="s">
        <v>308</v>
      </c>
      <c r="D564" s="12" t="s">
        <v>5</v>
      </c>
      <c r="E564" s="12" t="s">
        <v>31</v>
      </c>
      <c r="F564" s="8">
        <v>103.252830299214</v>
      </c>
    </row>
    <row r="565" spans="1:6" ht="13">
      <c r="A565" s="12" t="s">
        <v>5</v>
      </c>
      <c r="B565" s="8" t="s">
        <v>263</v>
      </c>
      <c r="C565" s="12" t="s">
        <v>308</v>
      </c>
      <c r="D565" s="12" t="s">
        <v>5</v>
      </c>
      <c r="E565" s="12" t="s">
        <v>31</v>
      </c>
      <c r="F565" s="8">
        <v>143.504199543944</v>
      </c>
    </row>
    <row r="566" spans="1:6" ht="13">
      <c r="A566" s="12" t="s">
        <v>6</v>
      </c>
      <c r="B566" s="8" t="s">
        <v>264</v>
      </c>
      <c r="C566" s="12" t="s">
        <v>308</v>
      </c>
      <c r="D566" s="12" t="s">
        <v>5</v>
      </c>
      <c r="E566" s="12" t="s">
        <v>31</v>
      </c>
      <c r="F566" s="8">
        <v>114.396374721218</v>
      </c>
    </row>
    <row r="567" spans="1:6" ht="13">
      <c r="A567" s="12" t="s">
        <v>7</v>
      </c>
      <c r="B567" s="8" t="s">
        <v>265</v>
      </c>
      <c r="C567" s="12" t="s">
        <v>308</v>
      </c>
      <c r="D567" s="12" t="s">
        <v>5</v>
      </c>
      <c r="E567" s="12" t="s">
        <v>31</v>
      </c>
      <c r="F567" s="8">
        <v>112.10714725528599</v>
      </c>
    </row>
    <row r="568" spans="1:6" ht="13">
      <c r="A568" s="12" t="s">
        <v>8</v>
      </c>
      <c r="B568" s="8" t="s">
        <v>266</v>
      </c>
      <c r="C568" s="12" t="s">
        <v>308</v>
      </c>
      <c r="D568" s="12" t="s">
        <v>5</v>
      </c>
      <c r="E568" s="12" t="s">
        <v>31</v>
      </c>
      <c r="F568" s="8">
        <v>158.88983920517899</v>
      </c>
    </row>
    <row r="569" spans="1:6" ht="13">
      <c r="A569" s="12" t="s">
        <v>9</v>
      </c>
      <c r="B569" s="8" t="s">
        <v>267</v>
      </c>
      <c r="C569" s="12" t="s">
        <v>308</v>
      </c>
      <c r="D569" s="12" t="s">
        <v>5</v>
      </c>
      <c r="E569" s="12" t="s">
        <v>31</v>
      </c>
      <c r="F569" s="8">
        <v>147.87809771558</v>
      </c>
    </row>
    <row r="570" spans="1:6" ht="13">
      <c r="A570" s="12" t="s">
        <v>10</v>
      </c>
      <c r="B570" s="8" t="s">
        <v>268</v>
      </c>
      <c r="C570" s="12" t="s">
        <v>308</v>
      </c>
      <c r="D570" s="12" t="s">
        <v>5</v>
      </c>
      <c r="E570" s="12" t="s">
        <v>31</v>
      </c>
      <c r="F570" s="8">
        <v>99.725103026588798</v>
      </c>
    </row>
    <row r="571" spans="1:6" ht="13">
      <c r="A571" s="12" t="s">
        <v>11</v>
      </c>
      <c r="B571" s="8" t="s">
        <v>269</v>
      </c>
      <c r="C571" s="12" t="s">
        <v>308</v>
      </c>
      <c r="D571" s="12" t="s">
        <v>5</v>
      </c>
      <c r="E571" s="12" t="s">
        <v>31</v>
      </c>
      <c r="F571" s="8">
        <v>161.23920655159301</v>
      </c>
    </row>
    <row r="572" spans="1:6" ht="13">
      <c r="A572" s="12" t="s">
        <v>12</v>
      </c>
      <c r="B572" s="8" t="s">
        <v>270</v>
      </c>
      <c r="C572" s="12" t="s">
        <v>308</v>
      </c>
      <c r="D572" s="12" t="s">
        <v>5</v>
      </c>
      <c r="E572" s="12" t="s">
        <v>31</v>
      </c>
      <c r="F572" s="8">
        <v>231.25504634545999</v>
      </c>
    </row>
    <row r="573" spans="1:6" ht="13">
      <c r="A573" s="12" t="s">
        <v>13</v>
      </c>
      <c r="B573" s="8" t="s">
        <v>271</v>
      </c>
      <c r="C573" s="12" t="s">
        <v>308</v>
      </c>
      <c r="D573" s="12" t="s">
        <v>5</v>
      </c>
      <c r="E573" s="12" t="s">
        <v>31</v>
      </c>
      <c r="F573" s="8">
        <v>154.516743087474</v>
      </c>
    </row>
    <row r="574" spans="1:6" ht="13">
      <c r="A574" s="12" t="s">
        <v>14</v>
      </c>
      <c r="B574" s="8" t="s">
        <v>272</v>
      </c>
      <c r="C574" s="12" t="s">
        <v>308</v>
      </c>
      <c r="D574" s="12" t="s">
        <v>5</v>
      </c>
      <c r="E574" s="12" t="s">
        <v>31</v>
      </c>
      <c r="F574" s="8">
        <v>151.31172770391299</v>
      </c>
    </row>
    <row r="575" spans="1:6" ht="13">
      <c r="A575" s="12" t="s">
        <v>15</v>
      </c>
      <c r="B575" s="8" t="s">
        <v>273</v>
      </c>
      <c r="C575" s="12" t="s">
        <v>308</v>
      </c>
      <c r="D575" s="12" t="s">
        <v>5</v>
      </c>
      <c r="E575" s="12" t="s">
        <v>31</v>
      </c>
      <c r="F575" s="8">
        <v>127.453465342142</v>
      </c>
    </row>
    <row r="576" spans="1:6" ht="13">
      <c r="A576" s="12" t="s">
        <v>16</v>
      </c>
      <c r="B576" s="8" t="s">
        <v>274</v>
      </c>
      <c r="C576" s="12" t="s">
        <v>308</v>
      </c>
      <c r="D576" s="12" t="s">
        <v>5</v>
      </c>
      <c r="E576" s="12" t="s">
        <v>31</v>
      </c>
      <c r="F576" s="8">
        <v>151.31354763334301</v>
      </c>
    </row>
    <row r="577" spans="1:6" ht="13">
      <c r="A577" s="12" t="s">
        <v>17</v>
      </c>
      <c r="B577" s="8" t="s">
        <v>275</v>
      </c>
      <c r="C577" s="12" t="s">
        <v>308</v>
      </c>
      <c r="D577" s="12" t="s">
        <v>5</v>
      </c>
      <c r="E577" s="12" t="s">
        <v>31</v>
      </c>
      <c r="F577" s="8">
        <v>141.75809407618499</v>
      </c>
    </row>
    <row r="578" spans="1:6" ht="13">
      <c r="A578" s="12" t="s">
        <v>18</v>
      </c>
      <c r="B578" s="8" t="s">
        <v>276</v>
      </c>
      <c r="C578" s="12" t="s">
        <v>308</v>
      </c>
      <c r="D578" s="12" t="s">
        <v>5</v>
      </c>
      <c r="E578" s="12" t="s">
        <v>31</v>
      </c>
      <c r="F578" s="8">
        <v>110.842574191859</v>
      </c>
    </row>
    <row r="579" spans="1:6" ht="13">
      <c r="A579" s="12" t="s">
        <v>19</v>
      </c>
      <c r="B579" s="8" t="s">
        <v>277</v>
      </c>
      <c r="C579" s="12" t="s">
        <v>308</v>
      </c>
      <c r="D579" s="12" t="s">
        <v>5</v>
      </c>
      <c r="E579" s="12" t="s">
        <v>31</v>
      </c>
      <c r="F579" s="8">
        <v>139.01502782426499</v>
      </c>
    </row>
    <row r="580" spans="1:6" ht="13">
      <c r="A580" s="12" t="s">
        <v>20</v>
      </c>
      <c r="B580" s="8" t="s">
        <v>278</v>
      </c>
      <c r="C580" s="12" t="s">
        <v>308</v>
      </c>
      <c r="D580" s="12" t="s">
        <v>5</v>
      </c>
      <c r="E580" s="12" t="s">
        <v>31</v>
      </c>
      <c r="F580" s="8">
        <v>146.96340051950801</v>
      </c>
    </row>
    <row r="581" spans="1:6" ht="13">
      <c r="A581" s="12" t="s">
        <v>21</v>
      </c>
      <c r="B581" s="8" t="s">
        <v>279</v>
      </c>
      <c r="C581" s="12" t="s">
        <v>308</v>
      </c>
      <c r="D581" s="12" t="s">
        <v>5</v>
      </c>
      <c r="E581" s="12" t="s">
        <v>31</v>
      </c>
      <c r="F581" s="8">
        <v>143.43885673676601</v>
      </c>
    </row>
    <row r="582" spans="1:6" ht="13">
      <c r="A582" s="12" t="s">
        <v>22</v>
      </c>
      <c r="B582" s="8" t="s">
        <v>280</v>
      </c>
      <c r="C582" s="12" t="s">
        <v>308</v>
      </c>
      <c r="D582" s="12" t="s">
        <v>5</v>
      </c>
      <c r="E582" s="12" t="s">
        <v>31</v>
      </c>
      <c r="F582" s="8">
        <v>152.74412725165899</v>
      </c>
    </row>
    <row r="583" spans="1:6" ht="13">
      <c r="A583" s="12" t="s">
        <v>23</v>
      </c>
      <c r="B583" s="8" t="s">
        <v>281</v>
      </c>
      <c r="C583" s="12" t="s">
        <v>308</v>
      </c>
      <c r="D583" s="12" t="s">
        <v>5</v>
      </c>
      <c r="E583" s="12" t="s">
        <v>31</v>
      </c>
      <c r="F583" s="8">
        <v>157.720741915611</v>
      </c>
    </row>
    <row r="584" spans="1:6" ht="13">
      <c r="A584" s="12" t="s">
        <v>24</v>
      </c>
      <c r="B584" s="8" t="s">
        <v>282</v>
      </c>
      <c r="C584" s="12" t="s">
        <v>308</v>
      </c>
      <c r="D584" s="12" t="s">
        <v>5</v>
      </c>
      <c r="E584" s="12" t="s">
        <v>31</v>
      </c>
      <c r="F584" s="8">
        <v>151.17144942621499</v>
      </c>
    </row>
    <row r="585" spans="1:6" ht="13">
      <c r="A585" s="12" t="s">
        <v>25</v>
      </c>
      <c r="B585" s="8" t="s">
        <v>283</v>
      </c>
      <c r="C585" s="12" t="s">
        <v>308</v>
      </c>
      <c r="D585" s="12" t="s">
        <v>5</v>
      </c>
      <c r="E585" s="12" t="s">
        <v>31</v>
      </c>
      <c r="F585" s="8">
        <v>125.89621430833</v>
      </c>
    </row>
    <row r="586" spans="1:6" ht="13">
      <c r="A586" s="12" t="s">
        <v>26</v>
      </c>
      <c r="B586" s="8" t="s">
        <v>284</v>
      </c>
      <c r="C586" s="12" t="s">
        <v>308</v>
      </c>
      <c r="D586" s="12" t="s">
        <v>5</v>
      </c>
      <c r="E586" s="12" t="s">
        <v>31</v>
      </c>
      <c r="F586" s="8">
        <v>82.8904937094064</v>
      </c>
    </row>
    <row r="587" spans="1:6" ht="13">
      <c r="A587" s="12" t="s">
        <v>27</v>
      </c>
      <c r="B587" s="8" t="s">
        <v>285</v>
      </c>
      <c r="C587" s="12" t="s">
        <v>308</v>
      </c>
      <c r="D587" s="12" t="s">
        <v>5</v>
      </c>
      <c r="E587" s="12" t="s">
        <v>31</v>
      </c>
      <c r="F587" s="8">
        <v>154.43697463946501</v>
      </c>
    </row>
    <row r="588" spans="1:6" ht="13">
      <c r="A588" s="12" t="s">
        <v>28</v>
      </c>
      <c r="B588" s="8" t="s">
        <v>286</v>
      </c>
      <c r="C588" s="12" t="s">
        <v>308</v>
      </c>
      <c r="D588" s="12" t="s">
        <v>5</v>
      </c>
      <c r="E588" s="12" t="s">
        <v>31</v>
      </c>
      <c r="F588" s="8">
        <v>141.108822222795</v>
      </c>
    </row>
    <row r="589" spans="1:6" ht="13">
      <c r="A589" s="12" t="s">
        <v>29</v>
      </c>
      <c r="B589" s="8" t="s">
        <v>287</v>
      </c>
      <c r="C589" s="12" t="s">
        <v>308</v>
      </c>
      <c r="D589" s="12" t="s">
        <v>5</v>
      </c>
      <c r="E589" s="12" t="s">
        <v>31</v>
      </c>
      <c r="F589" s="8">
        <v>167.34854514842201</v>
      </c>
    </row>
    <row r="590" spans="1:6" ht="13">
      <c r="A590" s="12" t="s">
        <v>30</v>
      </c>
      <c r="B590" s="8" t="s">
        <v>288</v>
      </c>
      <c r="C590" s="12" t="s">
        <v>308</v>
      </c>
      <c r="D590" s="12" t="s">
        <v>5</v>
      </c>
      <c r="E590" s="12" t="s">
        <v>31</v>
      </c>
      <c r="F590" s="8">
        <v>130.88946999067699</v>
      </c>
    </row>
    <row r="591" spans="1:6" ht="13">
      <c r="A591" s="12" t="s">
        <v>31</v>
      </c>
      <c r="B591" s="8" t="s">
        <v>289</v>
      </c>
      <c r="C591" s="12" t="s">
        <v>308</v>
      </c>
      <c r="D591" s="12" t="s">
        <v>5</v>
      </c>
      <c r="E591" s="12" t="s">
        <v>31</v>
      </c>
      <c r="F591" s="8">
        <v>150.954876373064</v>
      </c>
    </row>
    <row r="592" spans="1:6" ht="13">
      <c r="A592" s="12" t="s">
        <v>32</v>
      </c>
      <c r="B592" s="8" t="s">
        <v>290</v>
      </c>
      <c r="C592" s="12" t="s">
        <v>308</v>
      </c>
      <c r="D592" s="12" t="s">
        <v>5</v>
      </c>
      <c r="E592" s="12" t="s">
        <v>31</v>
      </c>
      <c r="F592" s="8">
        <v>110.737116133377</v>
      </c>
    </row>
    <row r="593" spans="1:6" ht="13">
      <c r="A593" s="12" t="s">
        <v>33</v>
      </c>
      <c r="B593" s="8" t="s">
        <v>291</v>
      </c>
      <c r="C593" s="12" t="s">
        <v>308</v>
      </c>
      <c r="D593" s="12" t="s">
        <v>5</v>
      </c>
      <c r="E593" s="12" t="s">
        <v>31</v>
      </c>
      <c r="F593" s="8">
        <v>171.089616362502</v>
      </c>
    </row>
    <row r="594" spans="1:6" ht="13">
      <c r="A594" s="12" t="s">
        <v>34</v>
      </c>
      <c r="B594" s="8" t="s">
        <v>292</v>
      </c>
      <c r="C594" s="12" t="s">
        <v>308</v>
      </c>
      <c r="D594" s="12" t="s">
        <v>5</v>
      </c>
      <c r="E594" s="12" t="s">
        <v>31</v>
      </c>
      <c r="F594" s="8">
        <v>163.42927638403199</v>
      </c>
    </row>
    <row r="595" spans="1:6" ht="13">
      <c r="A595" s="12" t="s">
        <v>35</v>
      </c>
      <c r="B595" s="8" t="s">
        <v>293</v>
      </c>
      <c r="C595" s="12" t="s">
        <v>308</v>
      </c>
      <c r="D595" s="12" t="s">
        <v>5</v>
      </c>
      <c r="E595" s="12" t="s">
        <v>31</v>
      </c>
      <c r="F595" s="8">
        <v>134.66171633934499</v>
      </c>
    </row>
    <row r="596" spans="1:6" ht="13">
      <c r="A596" s="12" t="s">
        <v>3</v>
      </c>
      <c r="B596" s="8" t="s">
        <v>261</v>
      </c>
      <c r="C596" s="12" t="s">
        <v>241</v>
      </c>
      <c r="D596" s="12" t="s">
        <v>5</v>
      </c>
      <c r="E596" s="12" t="s">
        <v>31</v>
      </c>
      <c r="F596" s="8">
        <v>151.39137505837999</v>
      </c>
    </row>
    <row r="597" spans="1:6" ht="13">
      <c r="A597" s="12" t="s">
        <v>4</v>
      </c>
      <c r="B597" s="8" t="s">
        <v>262</v>
      </c>
      <c r="C597" s="12" t="s">
        <v>241</v>
      </c>
      <c r="D597" s="12" t="s">
        <v>5</v>
      </c>
      <c r="E597" s="12" t="s">
        <v>31</v>
      </c>
      <c r="F597" s="8">
        <v>107.513148713775</v>
      </c>
    </row>
    <row r="598" spans="1:6" ht="13">
      <c r="A598" s="12" t="s">
        <v>5</v>
      </c>
      <c r="B598" s="8" t="s">
        <v>263</v>
      </c>
      <c r="C598" s="12" t="s">
        <v>241</v>
      </c>
      <c r="D598" s="12" t="s">
        <v>5</v>
      </c>
      <c r="E598" s="12" t="s">
        <v>31</v>
      </c>
      <c r="F598" s="8">
        <v>149.815565356181</v>
      </c>
    </row>
    <row r="599" spans="1:6" ht="13">
      <c r="A599" s="12" t="s">
        <v>6</v>
      </c>
      <c r="B599" s="8" t="s">
        <v>264</v>
      </c>
      <c r="C599" s="12" t="s">
        <v>241</v>
      </c>
      <c r="D599" s="12" t="s">
        <v>5</v>
      </c>
      <c r="E599" s="12" t="s">
        <v>31</v>
      </c>
      <c r="F599" s="8">
        <v>115.76228745231199</v>
      </c>
    </row>
    <row r="600" spans="1:6" ht="13">
      <c r="A600" s="12" t="s">
        <v>7</v>
      </c>
      <c r="B600" s="8" t="s">
        <v>265</v>
      </c>
      <c r="C600" s="12" t="s">
        <v>241</v>
      </c>
      <c r="D600" s="12" t="s">
        <v>5</v>
      </c>
      <c r="E600" s="12" t="s">
        <v>31</v>
      </c>
      <c r="F600" s="8">
        <v>118.892175226208</v>
      </c>
    </row>
    <row r="601" spans="1:6" ht="13">
      <c r="A601" s="12" t="s">
        <v>8</v>
      </c>
      <c r="B601" s="8" t="s">
        <v>266</v>
      </c>
      <c r="C601" s="12" t="s">
        <v>241</v>
      </c>
      <c r="D601" s="12" t="s">
        <v>5</v>
      </c>
      <c r="E601" s="12" t="s">
        <v>31</v>
      </c>
      <c r="F601" s="8">
        <v>168.29885039730601</v>
      </c>
    </row>
    <row r="602" spans="1:6" ht="13">
      <c r="A602" s="12" t="s">
        <v>9</v>
      </c>
      <c r="B602" s="8" t="s">
        <v>267</v>
      </c>
      <c r="C602" s="12" t="s">
        <v>241</v>
      </c>
      <c r="D602" s="12" t="s">
        <v>5</v>
      </c>
      <c r="E602" s="12" t="s">
        <v>31</v>
      </c>
      <c r="F602" s="8">
        <v>147.48832163064799</v>
      </c>
    </row>
    <row r="603" spans="1:6" ht="13">
      <c r="A603" s="12" t="s">
        <v>10</v>
      </c>
      <c r="B603" s="8" t="s">
        <v>268</v>
      </c>
      <c r="C603" s="12" t="s">
        <v>241</v>
      </c>
      <c r="D603" s="12" t="s">
        <v>5</v>
      </c>
      <c r="E603" s="12" t="s">
        <v>31</v>
      </c>
      <c r="F603" s="8">
        <v>106.978950302328</v>
      </c>
    </row>
    <row r="604" spans="1:6" ht="13">
      <c r="A604" s="12" t="s">
        <v>11</v>
      </c>
      <c r="B604" s="8" t="s">
        <v>269</v>
      </c>
      <c r="C604" s="12" t="s">
        <v>241</v>
      </c>
      <c r="D604" s="12" t="s">
        <v>5</v>
      </c>
      <c r="E604" s="12" t="s">
        <v>31</v>
      </c>
      <c r="F604" s="8">
        <v>172.526473471527</v>
      </c>
    </row>
    <row r="605" spans="1:6" ht="13">
      <c r="A605" s="12" t="s">
        <v>12</v>
      </c>
      <c r="B605" s="8" t="s">
        <v>270</v>
      </c>
      <c r="C605" s="12" t="s">
        <v>241</v>
      </c>
      <c r="D605" s="12" t="s">
        <v>5</v>
      </c>
      <c r="E605" s="12" t="s">
        <v>31</v>
      </c>
      <c r="F605" s="8">
        <v>234.464501937325</v>
      </c>
    </row>
    <row r="606" spans="1:6" ht="13">
      <c r="A606" s="12" t="s">
        <v>13</v>
      </c>
      <c r="B606" s="8" t="s">
        <v>271</v>
      </c>
      <c r="C606" s="12" t="s">
        <v>241</v>
      </c>
      <c r="D606" s="12" t="s">
        <v>5</v>
      </c>
      <c r="E606" s="12" t="s">
        <v>31</v>
      </c>
      <c r="F606" s="8">
        <v>166.295419436434</v>
      </c>
    </row>
    <row r="607" spans="1:6" ht="13">
      <c r="A607" s="12" t="s">
        <v>14</v>
      </c>
      <c r="B607" s="8" t="s">
        <v>272</v>
      </c>
      <c r="C607" s="12" t="s">
        <v>241</v>
      </c>
      <c r="D607" s="12" t="s">
        <v>5</v>
      </c>
      <c r="E607" s="12" t="s">
        <v>31</v>
      </c>
      <c r="F607" s="8">
        <v>154.473498309825</v>
      </c>
    </row>
    <row r="608" spans="1:6" ht="13">
      <c r="A608" s="12" t="s">
        <v>15</v>
      </c>
      <c r="B608" s="8" t="s">
        <v>273</v>
      </c>
      <c r="C608" s="12" t="s">
        <v>241</v>
      </c>
      <c r="D608" s="12" t="s">
        <v>5</v>
      </c>
      <c r="E608" s="12" t="s">
        <v>31</v>
      </c>
      <c r="F608" s="8">
        <v>120.91581305531901</v>
      </c>
    </row>
    <row r="609" spans="1:6" ht="13">
      <c r="A609" s="12" t="s">
        <v>16</v>
      </c>
      <c r="B609" s="8" t="s">
        <v>274</v>
      </c>
      <c r="C609" s="12" t="s">
        <v>241</v>
      </c>
      <c r="D609" s="12" t="s">
        <v>5</v>
      </c>
      <c r="E609" s="12" t="s">
        <v>31</v>
      </c>
      <c r="F609" s="8">
        <v>153.88400217240101</v>
      </c>
    </row>
    <row r="610" spans="1:6" ht="13">
      <c r="A610" s="12" t="s">
        <v>17</v>
      </c>
      <c r="B610" s="8" t="s">
        <v>275</v>
      </c>
      <c r="C610" s="12" t="s">
        <v>241</v>
      </c>
      <c r="D610" s="12" t="s">
        <v>5</v>
      </c>
      <c r="E610" s="12" t="s">
        <v>31</v>
      </c>
      <c r="F610" s="8">
        <v>144.44201477391499</v>
      </c>
    </row>
    <row r="611" spans="1:6" ht="13">
      <c r="A611" s="12" t="s">
        <v>18</v>
      </c>
      <c r="B611" s="8" t="s">
        <v>276</v>
      </c>
      <c r="C611" s="12" t="s">
        <v>241</v>
      </c>
      <c r="D611" s="12" t="s">
        <v>5</v>
      </c>
      <c r="E611" s="12" t="s">
        <v>31</v>
      </c>
      <c r="F611" s="8">
        <v>113.263550957956</v>
      </c>
    </row>
    <row r="612" spans="1:6" ht="13">
      <c r="A612" s="12" t="s">
        <v>19</v>
      </c>
      <c r="B612" s="8" t="s">
        <v>277</v>
      </c>
      <c r="C612" s="12" t="s">
        <v>241</v>
      </c>
      <c r="D612" s="12" t="s">
        <v>5</v>
      </c>
      <c r="E612" s="12" t="s">
        <v>31</v>
      </c>
      <c r="F612" s="8">
        <v>142.76994797030201</v>
      </c>
    </row>
    <row r="613" spans="1:6" ht="13">
      <c r="A613" s="12" t="s">
        <v>20</v>
      </c>
      <c r="B613" s="8" t="s">
        <v>278</v>
      </c>
      <c r="C613" s="12" t="s">
        <v>241</v>
      </c>
      <c r="D613" s="12" t="s">
        <v>5</v>
      </c>
      <c r="E613" s="12" t="s">
        <v>31</v>
      </c>
      <c r="F613" s="8">
        <v>144.52305381485601</v>
      </c>
    </row>
    <row r="614" spans="1:6" ht="13">
      <c r="A614" s="12" t="s">
        <v>21</v>
      </c>
      <c r="B614" s="8" t="s">
        <v>279</v>
      </c>
      <c r="C614" s="12" t="s">
        <v>241</v>
      </c>
      <c r="D614" s="12" t="s">
        <v>5</v>
      </c>
      <c r="E614" s="12" t="s">
        <v>31</v>
      </c>
      <c r="F614" s="8">
        <v>138.20232401928999</v>
      </c>
    </row>
    <row r="615" spans="1:6" ht="13">
      <c r="A615" s="12" t="s">
        <v>22</v>
      </c>
      <c r="B615" s="8" t="s">
        <v>280</v>
      </c>
      <c r="C615" s="12" t="s">
        <v>241</v>
      </c>
      <c r="D615" s="12" t="s">
        <v>5</v>
      </c>
      <c r="E615" s="12" t="s">
        <v>31</v>
      </c>
      <c r="F615" s="8">
        <v>159.87980761240601</v>
      </c>
    </row>
    <row r="616" spans="1:6" ht="13">
      <c r="A616" s="12" t="s">
        <v>23</v>
      </c>
      <c r="B616" s="8" t="s">
        <v>281</v>
      </c>
      <c r="C616" s="12" t="s">
        <v>241</v>
      </c>
      <c r="D616" s="12" t="s">
        <v>5</v>
      </c>
      <c r="E616" s="12" t="s">
        <v>31</v>
      </c>
      <c r="F616" s="8">
        <v>161.13265829961699</v>
      </c>
    </row>
    <row r="617" spans="1:6" ht="13">
      <c r="A617" s="12" t="s">
        <v>24</v>
      </c>
      <c r="B617" s="8" t="s">
        <v>282</v>
      </c>
      <c r="C617" s="12" t="s">
        <v>241</v>
      </c>
      <c r="D617" s="12" t="s">
        <v>5</v>
      </c>
      <c r="E617" s="12" t="s">
        <v>31</v>
      </c>
      <c r="F617" s="8">
        <v>158.50436903068501</v>
      </c>
    </row>
    <row r="618" spans="1:6" ht="13">
      <c r="A618" s="12" t="s">
        <v>25</v>
      </c>
      <c r="B618" s="8" t="s">
        <v>283</v>
      </c>
      <c r="C618" s="12" t="s">
        <v>241</v>
      </c>
      <c r="D618" s="12" t="s">
        <v>5</v>
      </c>
      <c r="E618" s="12" t="s">
        <v>31</v>
      </c>
      <c r="F618" s="8">
        <v>131.50334086465199</v>
      </c>
    </row>
    <row r="619" spans="1:6" ht="13">
      <c r="A619" s="12" t="s">
        <v>26</v>
      </c>
      <c r="B619" s="8" t="s">
        <v>284</v>
      </c>
      <c r="C619" s="12" t="s">
        <v>241</v>
      </c>
      <c r="D619" s="12" t="s">
        <v>5</v>
      </c>
      <c r="E619" s="12" t="s">
        <v>31</v>
      </c>
      <c r="F619" s="8">
        <v>89.639528509615204</v>
      </c>
    </row>
    <row r="620" spans="1:6" ht="13">
      <c r="A620" s="12" t="s">
        <v>27</v>
      </c>
      <c r="B620" s="8" t="s">
        <v>285</v>
      </c>
      <c r="C620" s="12" t="s">
        <v>241</v>
      </c>
      <c r="D620" s="12" t="s">
        <v>5</v>
      </c>
      <c r="E620" s="12" t="s">
        <v>31</v>
      </c>
      <c r="F620" s="8">
        <v>158.604225964123</v>
      </c>
    </row>
    <row r="621" spans="1:6" ht="13">
      <c r="A621" s="12" t="s">
        <v>28</v>
      </c>
      <c r="B621" s="8" t="s">
        <v>286</v>
      </c>
      <c r="C621" s="12" t="s">
        <v>241</v>
      </c>
      <c r="D621" s="12" t="s">
        <v>5</v>
      </c>
      <c r="E621" s="12" t="s">
        <v>31</v>
      </c>
      <c r="F621" s="8">
        <v>145.382033834482</v>
      </c>
    </row>
    <row r="622" spans="1:6" ht="13">
      <c r="A622" s="12" t="s">
        <v>29</v>
      </c>
      <c r="B622" s="8" t="s">
        <v>287</v>
      </c>
      <c r="C622" s="12" t="s">
        <v>241</v>
      </c>
      <c r="D622" s="12" t="s">
        <v>5</v>
      </c>
      <c r="E622" s="12" t="s">
        <v>31</v>
      </c>
      <c r="F622" s="8">
        <v>180.53472089909101</v>
      </c>
    </row>
    <row r="623" spans="1:6" ht="13">
      <c r="A623" s="12" t="s">
        <v>30</v>
      </c>
      <c r="B623" s="8" t="s">
        <v>288</v>
      </c>
      <c r="C623" s="12" t="s">
        <v>241</v>
      </c>
      <c r="D623" s="12" t="s">
        <v>5</v>
      </c>
      <c r="E623" s="12" t="s">
        <v>31</v>
      </c>
      <c r="F623" s="8">
        <v>146.43536036171099</v>
      </c>
    </row>
    <row r="624" spans="1:6" ht="13">
      <c r="A624" s="12" t="s">
        <v>31</v>
      </c>
      <c r="B624" s="8" t="s">
        <v>289</v>
      </c>
      <c r="C624" s="12" t="s">
        <v>241</v>
      </c>
      <c r="D624" s="12" t="s">
        <v>5</v>
      </c>
      <c r="E624" s="12" t="s">
        <v>31</v>
      </c>
      <c r="F624" s="8">
        <v>154.378226935714</v>
      </c>
    </row>
    <row r="625" spans="1:6" ht="13">
      <c r="A625" s="12" t="s">
        <v>32</v>
      </c>
      <c r="B625" s="8" t="s">
        <v>290</v>
      </c>
      <c r="C625" s="12" t="s">
        <v>241</v>
      </c>
      <c r="D625" s="12" t="s">
        <v>5</v>
      </c>
      <c r="E625" s="12" t="s">
        <v>31</v>
      </c>
      <c r="F625" s="8">
        <v>121.371452628185</v>
      </c>
    </row>
    <row r="626" spans="1:6" ht="13">
      <c r="A626" s="12" t="s">
        <v>33</v>
      </c>
      <c r="B626" s="8" t="s">
        <v>291</v>
      </c>
      <c r="C626" s="12" t="s">
        <v>241</v>
      </c>
      <c r="D626" s="12" t="s">
        <v>5</v>
      </c>
      <c r="E626" s="12" t="s">
        <v>31</v>
      </c>
      <c r="F626" s="8">
        <v>180.12972385501899</v>
      </c>
    </row>
    <row r="627" spans="1:6" ht="13">
      <c r="A627" s="12" t="s">
        <v>34</v>
      </c>
      <c r="B627" s="8" t="s">
        <v>292</v>
      </c>
      <c r="C627" s="12" t="s">
        <v>241</v>
      </c>
      <c r="D627" s="12" t="s">
        <v>5</v>
      </c>
      <c r="E627" s="12" t="s">
        <v>31</v>
      </c>
      <c r="F627" s="8">
        <v>176.424607064637</v>
      </c>
    </row>
    <row r="628" spans="1:6" ht="13">
      <c r="A628" s="12" t="s">
        <v>35</v>
      </c>
      <c r="B628" s="8" t="s">
        <v>293</v>
      </c>
      <c r="C628" s="12" t="s">
        <v>241</v>
      </c>
      <c r="D628" s="12" t="s">
        <v>5</v>
      </c>
      <c r="E628" s="12" t="s">
        <v>31</v>
      </c>
      <c r="F628" s="8">
        <v>145.70906959502801</v>
      </c>
    </row>
    <row r="629" spans="1:6" ht="13">
      <c r="A629" s="12" t="s">
        <v>3</v>
      </c>
      <c r="B629" s="8" t="s">
        <v>261</v>
      </c>
      <c r="C629" s="12" t="s">
        <v>309</v>
      </c>
      <c r="D629" s="12" t="s">
        <v>5</v>
      </c>
      <c r="E629" s="12" t="s">
        <v>31</v>
      </c>
      <c r="F629" s="8">
        <v>155.022022517468</v>
      </c>
    </row>
    <row r="630" spans="1:6" ht="13">
      <c r="A630" s="12" t="s">
        <v>4</v>
      </c>
      <c r="B630" s="8" t="s">
        <v>262</v>
      </c>
      <c r="C630" s="12" t="s">
        <v>309</v>
      </c>
      <c r="D630" s="12" t="s">
        <v>5</v>
      </c>
      <c r="E630" s="12" t="s">
        <v>31</v>
      </c>
      <c r="F630" s="8">
        <v>112.690084481992</v>
      </c>
    </row>
    <row r="631" spans="1:6" ht="13">
      <c r="A631" s="12" t="s">
        <v>5</v>
      </c>
      <c r="B631" s="8" t="s">
        <v>263</v>
      </c>
      <c r="C631" s="12" t="s">
        <v>309</v>
      </c>
      <c r="D631" s="12" t="s">
        <v>5</v>
      </c>
      <c r="E631" s="12" t="s">
        <v>31</v>
      </c>
      <c r="F631" s="8">
        <v>151.940280765583</v>
      </c>
    </row>
    <row r="632" spans="1:6" ht="13">
      <c r="A632" s="12" t="s">
        <v>6</v>
      </c>
      <c r="B632" s="8" t="s">
        <v>264</v>
      </c>
      <c r="C632" s="12" t="s">
        <v>309</v>
      </c>
      <c r="D632" s="12" t="s">
        <v>5</v>
      </c>
      <c r="E632" s="12" t="s">
        <v>31</v>
      </c>
      <c r="F632" s="8">
        <v>119.913918479055</v>
      </c>
    </row>
    <row r="633" spans="1:6" ht="13">
      <c r="A633" s="12" t="s">
        <v>7</v>
      </c>
      <c r="B633" s="8" t="s">
        <v>265</v>
      </c>
      <c r="C633" s="12" t="s">
        <v>309</v>
      </c>
      <c r="D633" s="12" t="s">
        <v>5</v>
      </c>
      <c r="E633" s="12" t="s">
        <v>31</v>
      </c>
      <c r="F633" s="8">
        <v>120.530704069449</v>
      </c>
    </row>
    <row r="634" spans="1:6" ht="13">
      <c r="A634" s="12" t="s">
        <v>8</v>
      </c>
      <c r="B634" s="8" t="s">
        <v>266</v>
      </c>
      <c r="C634" s="12" t="s">
        <v>309</v>
      </c>
      <c r="D634" s="12" t="s">
        <v>5</v>
      </c>
      <c r="E634" s="12" t="s">
        <v>31</v>
      </c>
      <c r="F634" s="8">
        <v>164.42695968020101</v>
      </c>
    </row>
    <row r="635" spans="1:6" ht="13">
      <c r="A635" s="12" t="s">
        <v>9</v>
      </c>
      <c r="B635" s="8" t="s">
        <v>267</v>
      </c>
      <c r="C635" s="12" t="s">
        <v>309</v>
      </c>
      <c r="D635" s="12" t="s">
        <v>5</v>
      </c>
      <c r="E635" s="12" t="s">
        <v>31</v>
      </c>
      <c r="F635" s="8">
        <v>154.710114206328</v>
      </c>
    </row>
    <row r="636" spans="1:6" ht="13">
      <c r="A636" s="12" t="s">
        <v>10</v>
      </c>
      <c r="B636" s="8" t="s">
        <v>268</v>
      </c>
      <c r="C636" s="12" t="s">
        <v>309</v>
      </c>
      <c r="D636" s="12" t="s">
        <v>5</v>
      </c>
      <c r="E636" s="12" t="s">
        <v>31</v>
      </c>
      <c r="F636" s="8">
        <v>108.081302683838</v>
      </c>
    </row>
    <row r="637" spans="1:6" ht="13">
      <c r="A637" s="12" t="s">
        <v>11</v>
      </c>
      <c r="B637" s="8" t="s">
        <v>269</v>
      </c>
      <c r="C637" s="12" t="s">
        <v>309</v>
      </c>
      <c r="D637" s="12" t="s">
        <v>5</v>
      </c>
      <c r="E637" s="12" t="s">
        <v>31</v>
      </c>
      <c r="F637" s="8">
        <v>177.56177497721399</v>
      </c>
    </row>
    <row r="638" spans="1:6" ht="13">
      <c r="A638" s="12" t="s">
        <v>12</v>
      </c>
      <c r="B638" s="8" t="s">
        <v>270</v>
      </c>
      <c r="C638" s="12" t="s">
        <v>309</v>
      </c>
      <c r="D638" s="12" t="s">
        <v>5</v>
      </c>
      <c r="E638" s="12" t="s">
        <v>31</v>
      </c>
      <c r="F638" s="8">
        <v>230.34299816376301</v>
      </c>
    </row>
    <row r="639" spans="1:6" ht="13">
      <c r="A639" s="12" t="s">
        <v>13</v>
      </c>
      <c r="B639" s="8" t="s">
        <v>271</v>
      </c>
      <c r="C639" s="12" t="s">
        <v>309</v>
      </c>
      <c r="D639" s="12" t="s">
        <v>5</v>
      </c>
      <c r="E639" s="12" t="s">
        <v>31</v>
      </c>
      <c r="F639" s="8">
        <v>174.71325180771001</v>
      </c>
    </row>
    <row r="640" spans="1:6" ht="13">
      <c r="A640" s="12" t="s">
        <v>14</v>
      </c>
      <c r="B640" s="8" t="s">
        <v>272</v>
      </c>
      <c r="C640" s="12" t="s">
        <v>309</v>
      </c>
      <c r="D640" s="12" t="s">
        <v>5</v>
      </c>
      <c r="E640" s="12" t="s">
        <v>31</v>
      </c>
      <c r="F640" s="8">
        <v>156.039696238386</v>
      </c>
    </row>
    <row r="641" spans="1:6" ht="13">
      <c r="A641" s="12" t="s">
        <v>15</v>
      </c>
      <c r="B641" s="8" t="s">
        <v>273</v>
      </c>
      <c r="C641" s="12" t="s">
        <v>309</v>
      </c>
      <c r="D641" s="12" t="s">
        <v>5</v>
      </c>
      <c r="E641" s="12" t="s">
        <v>31</v>
      </c>
      <c r="F641" s="8">
        <v>131.09731033301401</v>
      </c>
    </row>
    <row r="642" spans="1:6" ht="13">
      <c r="A642" s="12" t="s">
        <v>16</v>
      </c>
      <c r="B642" s="8" t="s">
        <v>274</v>
      </c>
      <c r="C642" s="12" t="s">
        <v>309</v>
      </c>
      <c r="D642" s="12" t="s">
        <v>5</v>
      </c>
      <c r="E642" s="12" t="s">
        <v>31</v>
      </c>
      <c r="F642" s="8">
        <v>153.75991294742201</v>
      </c>
    </row>
    <row r="643" spans="1:6" ht="13">
      <c r="A643" s="12" t="s">
        <v>17</v>
      </c>
      <c r="B643" s="8" t="s">
        <v>275</v>
      </c>
      <c r="C643" s="12" t="s">
        <v>309</v>
      </c>
      <c r="D643" s="12" t="s">
        <v>5</v>
      </c>
      <c r="E643" s="12" t="s">
        <v>31</v>
      </c>
      <c r="F643" s="8">
        <v>150.49091549183501</v>
      </c>
    </row>
    <row r="644" spans="1:6" ht="13">
      <c r="A644" s="12" t="s">
        <v>18</v>
      </c>
      <c r="B644" s="8" t="s">
        <v>276</v>
      </c>
      <c r="C644" s="12" t="s">
        <v>309</v>
      </c>
      <c r="D644" s="12" t="s">
        <v>5</v>
      </c>
      <c r="E644" s="12" t="s">
        <v>31</v>
      </c>
      <c r="F644" s="8">
        <v>115.17668538453</v>
      </c>
    </row>
    <row r="645" spans="1:6" ht="13">
      <c r="A645" s="12" t="s">
        <v>19</v>
      </c>
      <c r="B645" s="8" t="s">
        <v>277</v>
      </c>
      <c r="C645" s="12" t="s">
        <v>309</v>
      </c>
      <c r="D645" s="12" t="s">
        <v>5</v>
      </c>
      <c r="E645" s="12" t="s">
        <v>31</v>
      </c>
      <c r="F645" s="8">
        <v>145.841343717304</v>
      </c>
    </row>
    <row r="646" spans="1:6" ht="13">
      <c r="A646" s="12" t="s">
        <v>20</v>
      </c>
      <c r="B646" s="8" t="s">
        <v>278</v>
      </c>
      <c r="C646" s="12" t="s">
        <v>309</v>
      </c>
      <c r="D646" s="12" t="s">
        <v>5</v>
      </c>
      <c r="E646" s="12" t="s">
        <v>31</v>
      </c>
      <c r="F646" s="8">
        <v>171.60059811656899</v>
      </c>
    </row>
    <row r="647" spans="1:6" ht="13">
      <c r="A647" s="12" t="s">
        <v>21</v>
      </c>
      <c r="B647" s="8" t="s">
        <v>279</v>
      </c>
      <c r="C647" s="12" t="s">
        <v>309</v>
      </c>
      <c r="D647" s="12" t="s">
        <v>5</v>
      </c>
      <c r="E647" s="12" t="s">
        <v>31</v>
      </c>
      <c r="F647" s="8">
        <v>138.32464675690099</v>
      </c>
    </row>
    <row r="648" spans="1:6" ht="13">
      <c r="A648" s="12" t="s">
        <v>22</v>
      </c>
      <c r="B648" s="8" t="s">
        <v>280</v>
      </c>
      <c r="C648" s="12" t="s">
        <v>309</v>
      </c>
      <c r="D648" s="12" t="s">
        <v>5</v>
      </c>
      <c r="E648" s="12" t="s">
        <v>31</v>
      </c>
      <c r="F648" s="8">
        <v>163.13320591604</v>
      </c>
    </row>
    <row r="649" spans="1:6" ht="13">
      <c r="A649" s="12" t="s">
        <v>23</v>
      </c>
      <c r="B649" s="8" t="s">
        <v>281</v>
      </c>
      <c r="C649" s="12" t="s">
        <v>309</v>
      </c>
      <c r="D649" s="12" t="s">
        <v>5</v>
      </c>
      <c r="E649" s="12" t="s">
        <v>31</v>
      </c>
      <c r="F649" s="8">
        <v>170.135862892543</v>
      </c>
    </row>
    <row r="650" spans="1:6" ht="13">
      <c r="A650" s="12" t="s">
        <v>24</v>
      </c>
      <c r="B650" s="8" t="s">
        <v>282</v>
      </c>
      <c r="C650" s="12" t="s">
        <v>309</v>
      </c>
      <c r="D650" s="12" t="s">
        <v>5</v>
      </c>
      <c r="E650" s="12" t="s">
        <v>31</v>
      </c>
      <c r="F650" s="8">
        <v>161.802729681931</v>
      </c>
    </row>
    <row r="651" spans="1:6" ht="13">
      <c r="A651" s="12" t="s">
        <v>25</v>
      </c>
      <c r="B651" s="8" t="s">
        <v>283</v>
      </c>
      <c r="C651" s="12" t="s">
        <v>309</v>
      </c>
      <c r="D651" s="12" t="s">
        <v>5</v>
      </c>
      <c r="E651" s="12" t="s">
        <v>31</v>
      </c>
      <c r="F651" s="8">
        <v>123.589337242038</v>
      </c>
    </row>
    <row r="652" spans="1:6" ht="13">
      <c r="A652" s="12" t="s">
        <v>26</v>
      </c>
      <c r="B652" s="8" t="s">
        <v>284</v>
      </c>
      <c r="C652" s="12" t="s">
        <v>309</v>
      </c>
      <c r="D652" s="12" t="s">
        <v>5</v>
      </c>
      <c r="E652" s="12" t="s">
        <v>31</v>
      </c>
      <c r="F652" s="8">
        <v>88.890330353705394</v>
      </c>
    </row>
    <row r="653" spans="1:6" ht="13">
      <c r="A653" s="12" t="s">
        <v>27</v>
      </c>
      <c r="B653" s="8" t="s">
        <v>285</v>
      </c>
      <c r="C653" s="12" t="s">
        <v>309</v>
      </c>
      <c r="D653" s="12" t="s">
        <v>5</v>
      </c>
      <c r="E653" s="12" t="s">
        <v>31</v>
      </c>
      <c r="F653" s="8">
        <v>157.424168206877</v>
      </c>
    </row>
    <row r="654" spans="1:6" ht="13">
      <c r="A654" s="12" t="s">
        <v>28</v>
      </c>
      <c r="B654" s="8" t="s">
        <v>286</v>
      </c>
      <c r="C654" s="12" t="s">
        <v>309</v>
      </c>
      <c r="D654" s="12" t="s">
        <v>5</v>
      </c>
      <c r="E654" s="12" t="s">
        <v>31</v>
      </c>
      <c r="F654" s="8">
        <v>149.522039426736</v>
      </c>
    </row>
    <row r="655" spans="1:6" ht="13">
      <c r="A655" s="12" t="s">
        <v>29</v>
      </c>
      <c r="B655" s="8" t="s">
        <v>287</v>
      </c>
      <c r="C655" s="12" t="s">
        <v>309</v>
      </c>
      <c r="D655" s="12" t="s">
        <v>5</v>
      </c>
      <c r="E655" s="12" t="s">
        <v>31</v>
      </c>
      <c r="F655" s="8">
        <v>184.92841683653501</v>
      </c>
    </row>
    <row r="656" spans="1:6" ht="13">
      <c r="A656" s="12" t="s">
        <v>30</v>
      </c>
      <c r="B656" s="8" t="s">
        <v>288</v>
      </c>
      <c r="C656" s="12" t="s">
        <v>309</v>
      </c>
      <c r="D656" s="12" t="s">
        <v>5</v>
      </c>
      <c r="E656" s="12" t="s">
        <v>31</v>
      </c>
      <c r="F656" s="8">
        <v>149.38951854682699</v>
      </c>
    </row>
    <row r="657" spans="1:6" ht="13">
      <c r="A657" s="12" t="s">
        <v>31</v>
      </c>
      <c r="B657" s="8" t="s">
        <v>289</v>
      </c>
      <c r="C657" s="12" t="s">
        <v>309</v>
      </c>
      <c r="D657" s="12" t="s">
        <v>5</v>
      </c>
      <c r="E657" s="12" t="s">
        <v>31</v>
      </c>
      <c r="F657" s="8">
        <v>161.48601522233801</v>
      </c>
    </row>
    <row r="658" spans="1:6" ht="13">
      <c r="A658" s="12" t="s">
        <v>32</v>
      </c>
      <c r="B658" s="8" t="s">
        <v>290</v>
      </c>
      <c r="C658" s="12" t="s">
        <v>309</v>
      </c>
      <c r="D658" s="12" t="s">
        <v>5</v>
      </c>
      <c r="E658" s="12" t="s">
        <v>31</v>
      </c>
      <c r="F658" s="8">
        <v>127.13133020372</v>
      </c>
    </row>
    <row r="659" spans="1:6" ht="13">
      <c r="A659" s="12" t="s">
        <v>33</v>
      </c>
      <c r="B659" s="8" t="s">
        <v>291</v>
      </c>
      <c r="C659" s="12" t="s">
        <v>309</v>
      </c>
      <c r="D659" s="12" t="s">
        <v>5</v>
      </c>
      <c r="E659" s="12" t="s">
        <v>31</v>
      </c>
      <c r="F659" s="8">
        <v>195.60241988271699</v>
      </c>
    </row>
    <row r="660" spans="1:6" ht="13">
      <c r="A660" s="12" t="s">
        <v>34</v>
      </c>
      <c r="B660" s="8" t="s">
        <v>292</v>
      </c>
      <c r="C660" s="12" t="s">
        <v>309</v>
      </c>
      <c r="D660" s="12" t="s">
        <v>5</v>
      </c>
      <c r="E660" s="12" t="s">
        <v>31</v>
      </c>
      <c r="F660" s="8">
        <v>177.79438612762601</v>
      </c>
    </row>
    <row r="661" spans="1:6" ht="13">
      <c r="A661" s="12" t="s">
        <v>35</v>
      </c>
      <c r="B661" s="8" t="s">
        <v>293</v>
      </c>
      <c r="C661" s="12" t="s">
        <v>309</v>
      </c>
      <c r="D661" s="12" t="s">
        <v>5</v>
      </c>
      <c r="E661" s="12" t="s">
        <v>31</v>
      </c>
      <c r="F661" s="8">
        <v>145.76525545922101</v>
      </c>
    </row>
    <row r="662" spans="1:6" ht="13">
      <c r="A662" s="12" t="s">
        <v>3</v>
      </c>
      <c r="B662" s="8" t="s">
        <v>261</v>
      </c>
      <c r="C662" s="12" t="s">
        <v>258</v>
      </c>
      <c r="D662" s="12" t="s">
        <v>5</v>
      </c>
      <c r="E662" s="12" t="s">
        <v>31</v>
      </c>
      <c r="F662" s="8">
        <v>204.36847883605299</v>
      </c>
    </row>
    <row r="663" spans="1:6" ht="13">
      <c r="A663" s="12" t="s">
        <v>4</v>
      </c>
      <c r="B663" s="8" t="s">
        <v>262</v>
      </c>
      <c r="C663" s="12" t="s">
        <v>258</v>
      </c>
      <c r="D663" s="12" t="s">
        <v>5</v>
      </c>
      <c r="E663" s="12" t="s">
        <v>31</v>
      </c>
      <c r="F663" s="8">
        <v>125.39426919420001</v>
      </c>
    </row>
    <row r="664" spans="1:6" ht="13">
      <c r="A664" s="12" t="s">
        <v>5</v>
      </c>
      <c r="B664" s="8" t="s">
        <v>263</v>
      </c>
      <c r="C664" s="12" t="s">
        <v>258</v>
      </c>
      <c r="D664" s="12" t="s">
        <v>5</v>
      </c>
      <c r="E664" s="12" t="s">
        <v>31</v>
      </c>
      <c r="F664" s="8">
        <v>189.19083766295</v>
      </c>
    </row>
    <row r="665" spans="1:6" ht="13">
      <c r="A665" s="12" t="s">
        <v>6</v>
      </c>
      <c r="B665" s="8" t="s">
        <v>264</v>
      </c>
      <c r="C665" s="12" t="s">
        <v>258</v>
      </c>
      <c r="D665" s="12" t="s">
        <v>5</v>
      </c>
      <c r="E665" s="12" t="s">
        <v>31</v>
      </c>
      <c r="F665" s="8">
        <v>138.24745918497999</v>
      </c>
    </row>
    <row r="666" spans="1:6" ht="13">
      <c r="A666" s="12" t="s">
        <v>7</v>
      </c>
      <c r="B666" s="8" t="s">
        <v>265</v>
      </c>
      <c r="C666" s="12" t="s">
        <v>258</v>
      </c>
      <c r="D666" s="12" t="s">
        <v>5</v>
      </c>
      <c r="E666" s="12" t="s">
        <v>31</v>
      </c>
      <c r="F666" s="8">
        <v>176.659216007965</v>
      </c>
    </row>
    <row r="667" spans="1:6" ht="13">
      <c r="A667" s="12" t="s">
        <v>8</v>
      </c>
      <c r="B667" s="8" t="s">
        <v>266</v>
      </c>
      <c r="C667" s="12" t="s">
        <v>258</v>
      </c>
      <c r="D667" s="12" t="s">
        <v>5</v>
      </c>
      <c r="E667" s="12" t="s">
        <v>31</v>
      </c>
      <c r="F667" s="8">
        <v>210.56002962603401</v>
      </c>
    </row>
    <row r="668" spans="1:6" ht="13">
      <c r="A668" s="12" t="s">
        <v>9</v>
      </c>
      <c r="B668" s="8" t="s">
        <v>267</v>
      </c>
      <c r="C668" s="12" t="s">
        <v>258</v>
      </c>
      <c r="D668" s="12" t="s">
        <v>5</v>
      </c>
      <c r="E668" s="12" t="s">
        <v>31</v>
      </c>
      <c r="F668" s="8">
        <v>171.11923274911501</v>
      </c>
    </row>
    <row r="669" spans="1:6" ht="13">
      <c r="A669" s="12" t="s">
        <v>10</v>
      </c>
      <c r="B669" s="8" t="s">
        <v>268</v>
      </c>
      <c r="C669" s="12" t="s">
        <v>258</v>
      </c>
      <c r="D669" s="12" t="s">
        <v>5</v>
      </c>
      <c r="E669" s="12" t="s">
        <v>31</v>
      </c>
      <c r="F669" s="8">
        <v>174.93414481776901</v>
      </c>
    </row>
    <row r="670" spans="1:6" ht="13">
      <c r="A670" s="12" t="s">
        <v>11</v>
      </c>
      <c r="B670" s="8" t="s">
        <v>269</v>
      </c>
      <c r="C670" s="12" t="s">
        <v>258</v>
      </c>
      <c r="D670" s="12" t="s">
        <v>5</v>
      </c>
      <c r="E670" s="12" t="s">
        <v>31</v>
      </c>
      <c r="F670" s="8">
        <v>248.67324932341</v>
      </c>
    </row>
    <row r="671" spans="1:6" ht="13">
      <c r="A671" s="12" t="s">
        <v>12</v>
      </c>
      <c r="B671" s="8" t="s">
        <v>270</v>
      </c>
      <c r="C671" s="12" t="s">
        <v>258</v>
      </c>
      <c r="D671" s="12" t="s">
        <v>5</v>
      </c>
      <c r="E671" s="12" t="s">
        <v>31</v>
      </c>
      <c r="F671" s="8">
        <v>317.073119385891</v>
      </c>
    </row>
    <row r="672" spans="1:6" ht="13">
      <c r="A672" s="12" t="s">
        <v>13</v>
      </c>
      <c r="B672" s="8" t="s">
        <v>271</v>
      </c>
      <c r="C672" s="12" t="s">
        <v>258</v>
      </c>
      <c r="D672" s="12" t="s">
        <v>5</v>
      </c>
      <c r="E672" s="12" t="s">
        <v>31</v>
      </c>
      <c r="F672" s="8">
        <v>225.087867017078</v>
      </c>
    </row>
    <row r="673" spans="1:6" ht="13">
      <c r="A673" s="12" t="s">
        <v>14</v>
      </c>
      <c r="B673" s="8" t="s">
        <v>272</v>
      </c>
      <c r="C673" s="12" t="s">
        <v>258</v>
      </c>
      <c r="D673" s="12" t="s">
        <v>5</v>
      </c>
      <c r="E673" s="12" t="s">
        <v>31</v>
      </c>
      <c r="F673" s="8">
        <v>205.12947861056301</v>
      </c>
    </row>
    <row r="674" spans="1:6" ht="13">
      <c r="A674" s="12" t="s">
        <v>15</v>
      </c>
      <c r="B674" s="8" t="s">
        <v>273</v>
      </c>
      <c r="C674" s="12" t="s">
        <v>258</v>
      </c>
      <c r="D674" s="12" t="s">
        <v>5</v>
      </c>
      <c r="E674" s="12" t="s">
        <v>31</v>
      </c>
      <c r="F674" s="8">
        <v>161.359683361409</v>
      </c>
    </row>
    <row r="675" spans="1:6" ht="13">
      <c r="A675" s="12" t="s">
        <v>16</v>
      </c>
      <c r="B675" s="8" t="s">
        <v>274</v>
      </c>
      <c r="C675" s="12" t="s">
        <v>258</v>
      </c>
      <c r="D675" s="12" t="s">
        <v>5</v>
      </c>
      <c r="E675" s="12" t="s">
        <v>31</v>
      </c>
      <c r="F675" s="8">
        <v>193.078753972371</v>
      </c>
    </row>
    <row r="676" spans="1:6" ht="13">
      <c r="A676" s="12" t="s">
        <v>17</v>
      </c>
      <c r="B676" s="8" t="s">
        <v>275</v>
      </c>
      <c r="C676" s="12" t="s">
        <v>258</v>
      </c>
      <c r="D676" s="12" t="s">
        <v>5</v>
      </c>
      <c r="E676" s="12" t="s">
        <v>31</v>
      </c>
      <c r="F676" s="8">
        <v>186.21987280551801</v>
      </c>
    </row>
    <row r="677" spans="1:6" ht="13">
      <c r="A677" s="12" t="s">
        <v>18</v>
      </c>
      <c r="B677" s="8" t="s">
        <v>276</v>
      </c>
      <c r="C677" s="12" t="s">
        <v>258</v>
      </c>
      <c r="D677" s="12" t="s">
        <v>5</v>
      </c>
      <c r="E677" s="12" t="s">
        <v>31</v>
      </c>
      <c r="F677" s="8">
        <v>171.661220125249</v>
      </c>
    </row>
    <row r="678" spans="1:6" ht="13">
      <c r="A678" s="12" t="s">
        <v>19</v>
      </c>
      <c r="B678" s="8" t="s">
        <v>277</v>
      </c>
      <c r="C678" s="12" t="s">
        <v>258</v>
      </c>
      <c r="D678" s="12" t="s">
        <v>5</v>
      </c>
      <c r="E678" s="12" t="s">
        <v>31</v>
      </c>
      <c r="F678" s="8">
        <v>185.264861791664</v>
      </c>
    </row>
    <row r="679" spans="1:6" ht="13">
      <c r="A679" s="12" t="s">
        <v>20</v>
      </c>
      <c r="B679" s="8" t="s">
        <v>278</v>
      </c>
      <c r="C679" s="12" t="s">
        <v>258</v>
      </c>
      <c r="D679" s="12" t="s">
        <v>5</v>
      </c>
      <c r="E679" s="12" t="s">
        <v>31</v>
      </c>
      <c r="F679" s="8">
        <v>216.83183557566699</v>
      </c>
    </row>
    <row r="680" spans="1:6" ht="13">
      <c r="A680" s="12" t="s">
        <v>21</v>
      </c>
      <c r="B680" s="8" t="s">
        <v>279</v>
      </c>
      <c r="C680" s="12" t="s">
        <v>258</v>
      </c>
      <c r="D680" s="12" t="s">
        <v>5</v>
      </c>
      <c r="E680" s="12" t="s">
        <v>31</v>
      </c>
      <c r="F680" s="8">
        <v>157.69678300125599</v>
      </c>
    </row>
    <row r="681" spans="1:6" ht="13">
      <c r="A681" s="12" t="s">
        <v>22</v>
      </c>
      <c r="B681" s="8" t="s">
        <v>280</v>
      </c>
      <c r="C681" s="12" t="s">
        <v>258</v>
      </c>
      <c r="D681" s="12" t="s">
        <v>5</v>
      </c>
      <c r="E681" s="12" t="s">
        <v>31</v>
      </c>
      <c r="F681" s="8">
        <v>198.01130816324201</v>
      </c>
    </row>
    <row r="682" spans="1:6" ht="13">
      <c r="A682" s="12" t="s">
        <v>23</v>
      </c>
      <c r="B682" s="8" t="s">
        <v>281</v>
      </c>
      <c r="C682" s="12" t="s">
        <v>258</v>
      </c>
      <c r="D682" s="12" t="s">
        <v>5</v>
      </c>
      <c r="E682" s="12" t="s">
        <v>31</v>
      </c>
      <c r="F682" s="8">
        <v>209.13201742944301</v>
      </c>
    </row>
    <row r="683" spans="1:6" ht="13">
      <c r="A683" s="12" t="s">
        <v>24</v>
      </c>
      <c r="B683" s="8" t="s">
        <v>282</v>
      </c>
      <c r="C683" s="12" t="s">
        <v>258</v>
      </c>
      <c r="D683" s="12" t="s">
        <v>5</v>
      </c>
      <c r="E683" s="12" t="s">
        <v>31</v>
      </c>
      <c r="F683" s="8">
        <v>223.73518807796299</v>
      </c>
    </row>
    <row r="684" spans="1:6" ht="13">
      <c r="A684" s="12" t="s">
        <v>25</v>
      </c>
      <c r="B684" s="8" t="s">
        <v>283</v>
      </c>
      <c r="C684" s="12" t="s">
        <v>258</v>
      </c>
      <c r="D684" s="12" t="s">
        <v>5</v>
      </c>
      <c r="E684" s="12" t="s">
        <v>31</v>
      </c>
      <c r="F684" s="8">
        <v>154.23964281904901</v>
      </c>
    </row>
    <row r="685" spans="1:6" ht="13">
      <c r="A685" s="12" t="s">
        <v>26</v>
      </c>
      <c r="B685" s="8" t="s">
        <v>284</v>
      </c>
      <c r="C685" s="12" t="s">
        <v>258</v>
      </c>
      <c r="D685" s="12" t="s">
        <v>5</v>
      </c>
      <c r="E685" s="12" t="s">
        <v>31</v>
      </c>
      <c r="F685" s="8">
        <v>98.356230303812794</v>
      </c>
    </row>
    <row r="686" spans="1:6" ht="13">
      <c r="A686" s="12" t="s">
        <v>27</v>
      </c>
      <c r="B686" s="8" t="s">
        <v>285</v>
      </c>
      <c r="C686" s="12" t="s">
        <v>258</v>
      </c>
      <c r="D686" s="12" t="s">
        <v>5</v>
      </c>
      <c r="E686" s="12" t="s">
        <v>31</v>
      </c>
      <c r="F686" s="8">
        <v>220.96015959828699</v>
      </c>
    </row>
    <row r="687" spans="1:6" ht="13">
      <c r="A687" s="12" t="s">
        <v>28</v>
      </c>
      <c r="B687" s="8" t="s">
        <v>286</v>
      </c>
      <c r="C687" s="12" t="s">
        <v>258</v>
      </c>
      <c r="D687" s="12" t="s">
        <v>5</v>
      </c>
      <c r="E687" s="12" t="s">
        <v>31</v>
      </c>
      <c r="F687" s="8">
        <v>193.830749559476</v>
      </c>
    </row>
    <row r="688" spans="1:6" ht="13">
      <c r="A688" s="12" t="s">
        <v>29</v>
      </c>
      <c r="B688" s="8" t="s">
        <v>287</v>
      </c>
      <c r="C688" s="12" t="s">
        <v>258</v>
      </c>
      <c r="D688" s="12" t="s">
        <v>5</v>
      </c>
      <c r="E688" s="12" t="s">
        <v>31</v>
      </c>
      <c r="F688" s="8">
        <v>228.34075547123001</v>
      </c>
    </row>
    <row r="689" spans="1:6" ht="13">
      <c r="A689" s="12" t="s">
        <v>30</v>
      </c>
      <c r="B689" s="8" t="s">
        <v>288</v>
      </c>
      <c r="C689" s="12" t="s">
        <v>258</v>
      </c>
      <c r="D689" s="12" t="s">
        <v>5</v>
      </c>
      <c r="E689" s="12" t="s">
        <v>31</v>
      </c>
      <c r="F689" s="8">
        <v>205.67952222312101</v>
      </c>
    </row>
    <row r="690" spans="1:6" ht="13">
      <c r="A690" s="12" t="s">
        <v>31</v>
      </c>
      <c r="B690" s="8" t="s">
        <v>289</v>
      </c>
      <c r="C690" s="12" t="s">
        <v>258</v>
      </c>
      <c r="D690" s="12" t="s">
        <v>5</v>
      </c>
      <c r="E690" s="12" t="s">
        <v>31</v>
      </c>
      <c r="F690" s="8">
        <v>193.16068697324701</v>
      </c>
    </row>
    <row r="691" spans="1:6" ht="13">
      <c r="A691" s="12" t="s">
        <v>32</v>
      </c>
      <c r="B691" s="8" t="s">
        <v>290</v>
      </c>
      <c r="C691" s="12" t="s">
        <v>258</v>
      </c>
      <c r="D691" s="12" t="s">
        <v>5</v>
      </c>
      <c r="E691" s="12" t="s">
        <v>31</v>
      </c>
      <c r="F691" s="8">
        <v>191.602993350378</v>
      </c>
    </row>
    <row r="692" spans="1:6" ht="13">
      <c r="A692" s="12" t="s">
        <v>33</v>
      </c>
      <c r="B692" s="8" t="s">
        <v>291</v>
      </c>
      <c r="C692" s="12" t="s">
        <v>258</v>
      </c>
      <c r="D692" s="12" t="s">
        <v>5</v>
      </c>
      <c r="E692" s="12" t="s">
        <v>31</v>
      </c>
      <c r="F692" s="8">
        <v>245.06959943739801</v>
      </c>
    </row>
    <row r="693" spans="1:6" ht="13">
      <c r="A693" s="12" t="s">
        <v>34</v>
      </c>
      <c r="B693" s="8" t="s">
        <v>292</v>
      </c>
      <c r="C693" s="12" t="s">
        <v>258</v>
      </c>
      <c r="D693" s="12" t="s">
        <v>5</v>
      </c>
      <c r="E693" s="12" t="s">
        <v>31</v>
      </c>
      <c r="F693" s="8">
        <v>230.535876839802</v>
      </c>
    </row>
    <row r="694" spans="1:6" ht="13">
      <c r="A694" s="12" t="s">
        <v>35</v>
      </c>
      <c r="B694" s="8" t="s">
        <v>293</v>
      </c>
      <c r="C694" s="12" t="s">
        <v>258</v>
      </c>
      <c r="D694" s="12" t="s">
        <v>5</v>
      </c>
      <c r="E694" s="12" t="s">
        <v>31</v>
      </c>
      <c r="F694" s="8">
        <v>188.793665686465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F397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30" t="s">
        <v>260</v>
      </c>
    </row>
    <row r="2" spans="1:6">
      <c r="A2" s="3" t="s">
        <v>3</v>
      </c>
      <c r="B2" s="1" t="s">
        <v>261</v>
      </c>
      <c r="C2" s="2">
        <v>2010</v>
      </c>
      <c r="D2" s="12" t="s">
        <v>5</v>
      </c>
      <c r="E2" s="12" t="s">
        <v>32</v>
      </c>
      <c r="F2" s="2">
        <v>73.853086000000005</v>
      </c>
    </row>
    <row r="3" spans="1:6">
      <c r="A3" s="3" t="s">
        <v>4</v>
      </c>
      <c r="B3" s="1" t="s">
        <v>262</v>
      </c>
      <c r="C3" s="2">
        <v>2010</v>
      </c>
      <c r="D3" s="12" t="s">
        <v>5</v>
      </c>
      <c r="E3" s="12" t="s">
        <v>32</v>
      </c>
      <c r="F3" s="2">
        <v>58.734375499999999</v>
      </c>
    </row>
    <row r="4" spans="1:6">
      <c r="A4" s="1" t="s">
        <v>5</v>
      </c>
      <c r="B4" s="1" t="s">
        <v>263</v>
      </c>
      <c r="C4" s="2">
        <v>2010</v>
      </c>
      <c r="D4" s="12" t="s">
        <v>5</v>
      </c>
      <c r="E4" s="12" t="s">
        <v>32</v>
      </c>
      <c r="F4" s="2">
        <v>56.734082000000001</v>
      </c>
    </row>
    <row r="5" spans="1:6">
      <c r="A5" s="1" t="s">
        <v>6</v>
      </c>
      <c r="B5" s="1" t="s">
        <v>264</v>
      </c>
      <c r="C5" s="2">
        <v>2010</v>
      </c>
      <c r="D5" s="12" t="s">
        <v>5</v>
      </c>
      <c r="E5" s="12" t="s">
        <v>32</v>
      </c>
      <c r="F5" s="2">
        <v>42.8553937</v>
      </c>
    </row>
    <row r="6" spans="1:6">
      <c r="A6" s="1" t="s">
        <v>7</v>
      </c>
      <c r="B6" s="1" t="s">
        <v>265</v>
      </c>
      <c r="C6" s="2">
        <v>2010</v>
      </c>
      <c r="D6" s="12" t="s">
        <v>5</v>
      </c>
      <c r="E6" s="12" t="s">
        <v>32</v>
      </c>
      <c r="F6" s="2">
        <v>61.2809916</v>
      </c>
    </row>
    <row r="7" spans="1:6">
      <c r="A7" s="1" t="s">
        <v>8</v>
      </c>
      <c r="B7" s="1" t="s">
        <v>266</v>
      </c>
      <c r="C7" s="2">
        <v>2010</v>
      </c>
      <c r="D7" s="12" t="s">
        <v>5</v>
      </c>
      <c r="E7" s="12" t="s">
        <v>32</v>
      </c>
      <c r="F7" s="2">
        <v>80.337914100000006</v>
      </c>
    </row>
    <row r="8" spans="1:6">
      <c r="A8" s="1" t="s">
        <v>9</v>
      </c>
      <c r="B8" s="1" t="s">
        <v>267</v>
      </c>
      <c r="C8" s="2">
        <v>2010</v>
      </c>
      <c r="D8" s="12" t="s">
        <v>5</v>
      </c>
      <c r="E8" s="12" t="s">
        <v>32</v>
      </c>
      <c r="F8" s="2">
        <v>63.791685600000001</v>
      </c>
    </row>
    <row r="9" spans="1:6">
      <c r="A9" s="1" t="s">
        <v>10</v>
      </c>
      <c r="B9" s="1" t="s">
        <v>268</v>
      </c>
      <c r="C9" s="2">
        <v>2010</v>
      </c>
      <c r="D9" s="12" t="s">
        <v>5</v>
      </c>
      <c r="E9" s="12" t="s">
        <v>32</v>
      </c>
      <c r="F9" s="2">
        <v>48.242706300000002</v>
      </c>
    </row>
    <row r="10" spans="1:6">
      <c r="A10" s="1" t="s">
        <v>11</v>
      </c>
      <c r="B10" s="1" t="s">
        <v>269</v>
      </c>
      <c r="C10" s="2">
        <v>2010</v>
      </c>
      <c r="D10" s="12" t="s">
        <v>5</v>
      </c>
      <c r="E10" s="12" t="s">
        <v>32</v>
      </c>
      <c r="F10" s="2">
        <v>71.217523200000002</v>
      </c>
    </row>
    <row r="11" spans="1:6">
      <c r="A11" s="1" t="s">
        <v>12</v>
      </c>
      <c r="B11" s="1" t="s">
        <v>270</v>
      </c>
      <c r="C11" s="2">
        <v>2010</v>
      </c>
      <c r="D11" s="12" t="s">
        <v>5</v>
      </c>
      <c r="E11" s="12" t="s">
        <v>32</v>
      </c>
      <c r="F11" s="2">
        <v>103.50149399999999</v>
      </c>
    </row>
    <row r="12" spans="1:6">
      <c r="A12" s="1" t="s">
        <v>13</v>
      </c>
      <c r="B12" s="1" t="s">
        <v>271</v>
      </c>
      <c r="C12" s="2">
        <v>2010</v>
      </c>
      <c r="D12" s="12" t="s">
        <v>5</v>
      </c>
      <c r="E12" s="12" t="s">
        <v>32</v>
      </c>
      <c r="F12" s="2">
        <v>61.545659499999999</v>
      </c>
    </row>
    <row r="13" spans="1:6">
      <c r="A13" s="1" t="s">
        <v>14</v>
      </c>
      <c r="B13" s="1" t="s">
        <v>272</v>
      </c>
      <c r="C13" s="2">
        <v>2010</v>
      </c>
      <c r="D13" s="12" t="s">
        <v>5</v>
      </c>
      <c r="E13" s="12" t="s">
        <v>32</v>
      </c>
      <c r="F13" s="2">
        <v>79.342049700000004</v>
      </c>
    </row>
    <row r="14" spans="1:6">
      <c r="A14" s="1" t="s">
        <v>15</v>
      </c>
      <c r="B14" s="1" t="s">
        <v>273</v>
      </c>
      <c r="C14" s="2">
        <v>2010</v>
      </c>
      <c r="D14" s="12" t="s">
        <v>5</v>
      </c>
      <c r="E14" s="12" t="s">
        <v>32</v>
      </c>
      <c r="F14" s="2">
        <v>62.294025400000002</v>
      </c>
    </row>
    <row r="15" spans="1:6">
      <c r="A15" s="1" t="s">
        <v>16</v>
      </c>
      <c r="B15" s="1" t="s">
        <v>274</v>
      </c>
      <c r="C15" s="2">
        <v>2010</v>
      </c>
      <c r="D15" s="12" t="s">
        <v>5</v>
      </c>
      <c r="E15" s="12" t="s">
        <v>32</v>
      </c>
      <c r="F15" s="2">
        <v>67.053956099999994</v>
      </c>
    </row>
    <row r="16" spans="1:6">
      <c r="A16" s="1" t="s">
        <v>17</v>
      </c>
      <c r="B16" s="1" t="s">
        <v>275</v>
      </c>
      <c r="C16" s="2">
        <v>2010</v>
      </c>
      <c r="D16" s="12" t="s">
        <v>5</v>
      </c>
      <c r="E16" s="12" t="s">
        <v>32</v>
      </c>
      <c r="F16" s="2">
        <v>72.251799199999994</v>
      </c>
    </row>
    <row r="17" spans="1:6">
      <c r="A17" s="1" t="s">
        <v>18</v>
      </c>
      <c r="B17" s="1" t="s">
        <v>276</v>
      </c>
      <c r="C17" s="2">
        <v>2010</v>
      </c>
      <c r="D17" s="12" t="s">
        <v>5</v>
      </c>
      <c r="E17" s="12" t="s">
        <v>32</v>
      </c>
      <c r="F17" s="2">
        <v>76.997273699999994</v>
      </c>
    </row>
    <row r="18" spans="1:6">
      <c r="A18" s="1" t="s">
        <v>19</v>
      </c>
      <c r="B18" s="1" t="s">
        <v>277</v>
      </c>
      <c r="C18" s="2">
        <v>2010</v>
      </c>
      <c r="D18" s="12" t="s">
        <v>5</v>
      </c>
      <c r="E18" s="12" t="s">
        <v>32</v>
      </c>
      <c r="F18" s="2">
        <v>83.152591000000001</v>
      </c>
    </row>
    <row r="19" spans="1:6">
      <c r="A19" s="1" t="s">
        <v>20</v>
      </c>
      <c r="B19" s="1" t="s">
        <v>278</v>
      </c>
      <c r="C19" s="2">
        <v>2010</v>
      </c>
      <c r="D19" s="12" t="s">
        <v>5</v>
      </c>
      <c r="E19" s="12" t="s">
        <v>32</v>
      </c>
      <c r="F19" s="2">
        <v>86.8206481</v>
      </c>
    </row>
    <row r="20" spans="1:6">
      <c r="A20" s="1" t="s">
        <v>21</v>
      </c>
      <c r="B20" s="1" t="s">
        <v>279</v>
      </c>
      <c r="C20" s="2">
        <v>2010</v>
      </c>
      <c r="D20" s="12" t="s">
        <v>5</v>
      </c>
      <c r="E20" s="12" t="s">
        <v>32</v>
      </c>
      <c r="F20" s="2">
        <v>64.517377800000006</v>
      </c>
    </row>
    <row r="21" spans="1:6">
      <c r="A21" s="1" t="s">
        <v>22</v>
      </c>
      <c r="B21" s="1" t="s">
        <v>280</v>
      </c>
      <c r="C21" s="2">
        <v>2010</v>
      </c>
      <c r="D21" s="12" t="s">
        <v>5</v>
      </c>
      <c r="E21" s="12" t="s">
        <v>32</v>
      </c>
      <c r="F21" s="2">
        <v>63.780526199999997</v>
      </c>
    </row>
    <row r="22" spans="1:6">
      <c r="A22" s="1" t="s">
        <v>23</v>
      </c>
      <c r="B22" s="1" t="s">
        <v>281</v>
      </c>
      <c r="C22" s="2">
        <v>2010</v>
      </c>
      <c r="D22" s="12" t="s">
        <v>5</v>
      </c>
      <c r="E22" s="12" t="s">
        <v>32</v>
      </c>
      <c r="F22" s="2">
        <v>67.281051199999993</v>
      </c>
    </row>
    <row r="23" spans="1:6">
      <c r="A23" s="1" t="s">
        <v>24</v>
      </c>
      <c r="B23" s="1" t="s">
        <v>282</v>
      </c>
      <c r="C23" s="2">
        <v>2010</v>
      </c>
      <c r="D23" s="12" t="s">
        <v>5</v>
      </c>
      <c r="E23" s="12" t="s">
        <v>32</v>
      </c>
      <c r="F23" s="2">
        <v>83.306962900000002</v>
      </c>
    </row>
    <row r="24" spans="1:6">
      <c r="A24" s="1" t="s">
        <v>25</v>
      </c>
      <c r="B24" s="1" t="s">
        <v>283</v>
      </c>
      <c r="C24" s="2">
        <v>2010</v>
      </c>
      <c r="D24" s="12" t="s">
        <v>5</v>
      </c>
      <c r="E24" s="12" t="s">
        <v>32</v>
      </c>
      <c r="F24" s="2">
        <v>57.332391700000002</v>
      </c>
    </row>
    <row r="25" spans="1:6">
      <c r="A25" s="1" t="s">
        <v>26</v>
      </c>
      <c r="B25" s="1" t="s">
        <v>284</v>
      </c>
      <c r="C25" s="2">
        <v>2010</v>
      </c>
      <c r="D25" s="12" t="s">
        <v>5</v>
      </c>
      <c r="E25" s="12" t="s">
        <v>32</v>
      </c>
      <c r="F25" s="2">
        <v>41.793089500000001</v>
      </c>
    </row>
    <row r="26" spans="1:6">
      <c r="A26" s="1" t="s">
        <v>27</v>
      </c>
      <c r="B26" s="1" t="s">
        <v>285</v>
      </c>
      <c r="C26" s="2">
        <v>2010</v>
      </c>
      <c r="D26" s="12" t="s">
        <v>5</v>
      </c>
      <c r="E26" s="12" t="s">
        <v>32</v>
      </c>
      <c r="F26" s="2">
        <v>64.358476699999997</v>
      </c>
    </row>
    <row r="27" spans="1:6">
      <c r="A27" s="1" t="s">
        <v>28</v>
      </c>
      <c r="B27" s="1" t="s">
        <v>286</v>
      </c>
      <c r="C27" s="2">
        <v>2010</v>
      </c>
      <c r="D27" s="12" t="s">
        <v>5</v>
      </c>
      <c r="E27" s="12" t="s">
        <v>32</v>
      </c>
      <c r="F27" s="2">
        <v>57.194244699999999</v>
      </c>
    </row>
    <row r="28" spans="1:6">
      <c r="A28" s="1" t="s">
        <v>29</v>
      </c>
      <c r="B28" s="1" t="s">
        <v>287</v>
      </c>
      <c r="C28" s="2">
        <v>2010</v>
      </c>
      <c r="D28" s="12" t="s">
        <v>5</v>
      </c>
      <c r="E28" s="12" t="s">
        <v>32</v>
      </c>
      <c r="F28" s="2">
        <v>62.911270700000003</v>
      </c>
    </row>
    <row r="29" spans="1:6">
      <c r="A29" s="1" t="s">
        <v>30</v>
      </c>
      <c r="B29" s="1" t="s">
        <v>288</v>
      </c>
      <c r="C29" s="2">
        <v>2010</v>
      </c>
      <c r="D29" s="12" t="s">
        <v>5</v>
      </c>
      <c r="E29" s="12" t="s">
        <v>32</v>
      </c>
      <c r="F29" s="2">
        <v>77.816388200000006</v>
      </c>
    </row>
    <row r="30" spans="1:6">
      <c r="A30" s="1" t="s">
        <v>31</v>
      </c>
      <c r="B30" s="1" t="s">
        <v>289</v>
      </c>
      <c r="C30" s="2">
        <v>2010</v>
      </c>
      <c r="D30" s="12" t="s">
        <v>5</v>
      </c>
      <c r="E30" s="12" t="s">
        <v>32</v>
      </c>
      <c r="F30" s="2">
        <v>78.138528500000007</v>
      </c>
    </row>
    <row r="31" spans="1:6">
      <c r="A31" s="1" t="s">
        <v>32</v>
      </c>
      <c r="B31" s="1" t="s">
        <v>290</v>
      </c>
      <c r="C31" s="2">
        <v>2010</v>
      </c>
      <c r="D31" s="12" t="s">
        <v>5</v>
      </c>
      <c r="E31" s="12" t="s">
        <v>32</v>
      </c>
      <c r="F31" s="2">
        <v>84.620013400000005</v>
      </c>
    </row>
    <row r="32" spans="1:6">
      <c r="A32" s="1" t="s">
        <v>33</v>
      </c>
      <c r="B32" s="1" t="s">
        <v>291</v>
      </c>
      <c r="C32" s="2">
        <v>2010</v>
      </c>
      <c r="D32" s="12" t="s">
        <v>5</v>
      </c>
      <c r="E32" s="12" t="s">
        <v>32</v>
      </c>
      <c r="F32" s="2">
        <v>87.672771400000002</v>
      </c>
    </row>
    <row r="33" spans="1:6">
      <c r="A33" s="1" t="s">
        <v>34</v>
      </c>
      <c r="B33" s="1" t="s">
        <v>292</v>
      </c>
      <c r="C33" s="2">
        <v>2010</v>
      </c>
      <c r="D33" s="12" t="s">
        <v>5</v>
      </c>
      <c r="E33" s="12" t="s">
        <v>32</v>
      </c>
      <c r="F33" s="2">
        <v>61.976593100000002</v>
      </c>
    </row>
    <row r="34" spans="1:6">
      <c r="A34" s="1" t="s">
        <v>35</v>
      </c>
      <c r="B34" s="1" t="s">
        <v>293</v>
      </c>
      <c r="C34" s="2">
        <v>2010</v>
      </c>
      <c r="D34" s="12" t="s">
        <v>5</v>
      </c>
      <c r="E34" s="12" t="s">
        <v>32</v>
      </c>
      <c r="F34" s="2">
        <v>62.857725500000001</v>
      </c>
    </row>
    <row r="35" spans="1:6">
      <c r="A35" s="3" t="s">
        <v>3</v>
      </c>
      <c r="B35" s="1" t="s">
        <v>261</v>
      </c>
      <c r="C35" s="2">
        <v>2011</v>
      </c>
      <c r="D35" s="12" t="s">
        <v>5</v>
      </c>
      <c r="E35" s="12" t="s">
        <v>32</v>
      </c>
      <c r="F35" s="2">
        <v>70.0266831</v>
      </c>
    </row>
    <row r="36" spans="1:6">
      <c r="A36" s="3" t="s">
        <v>4</v>
      </c>
      <c r="B36" s="1" t="s">
        <v>262</v>
      </c>
      <c r="C36" s="2">
        <v>2011</v>
      </c>
      <c r="D36" s="12" t="s">
        <v>5</v>
      </c>
      <c r="E36" s="12" t="s">
        <v>32</v>
      </c>
      <c r="F36" s="2">
        <v>47.489629499999999</v>
      </c>
    </row>
    <row r="37" spans="1:6">
      <c r="A37" s="1" t="s">
        <v>5</v>
      </c>
      <c r="B37" s="1" t="s">
        <v>263</v>
      </c>
      <c r="C37" s="2">
        <v>2011</v>
      </c>
      <c r="D37" s="12" t="s">
        <v>5</v>
      </c>
      <c r="E37" s="12" t="s">
        <v>32</v>
      </c>
      <c r="F37" s="2">
        <v>52.410998999999997</v>
      </c>
    </row>
    <row r="38" spans="1:6">
      <c r="A38" s="1" t="s">
        <v>6</v>
      </c>
      <c r="B38" s="1" t="s">
        <v>264</v>
      </c>
      <c r="C38" s="2">
        <v>2011</v>
      </c>
      <c r="D38" s="12" t="s">
        <v>5</v>
      </c>
      <c r="E38" s="12" t="s">
        <v>32</v>
      </c>
      <c r="F38" s="2">
        <v>48.509484700000002</v>
      </c>
    </row>
    <row r="39" spans="1:6">
      <c r="A39" s="1" t="s">
        <v>7</v>
      </c>
      <c r="B39" s="1" t="s">
        <v>265</v>
      </c>
      <c r="C39" s="2">
        <v>2011</v>
      </c>
      <c r="D39" s="12" t="s">
        <v>5</v>
      </c>
      <c r="E39" s="12" t="s">
        <v>32</v>
      </c>
      <c r="F39" s="2">
        <v>56.945129100000003</v>
      </c>
    </row>
    <row r="40" spans="1:6">
      <c r="A40" s="1" t="s">
        <v>8</v>
      </c>
      <c r="B40" s="1" t="s">
        <v>266</v>
      </c>
      <c r="C40" s="2">
        <v>2011</v>
      </c>
      <c r="D40" s="12" t="s">
        <v>5</v>
      </c>
      <c r="E40" s="12" t="s">
        <v>32</v>
      </c>
      <c r="F40" s="2">
        <v>79.567255900000006</v>
      </c>
    </row>
    <row r="41" spans="1:6">
      <c r="A41" s="1" t="s">
        <v>9</v>
      </c>
      <c r="B41" s="1" t="s">
        <v>267</v>
      </c>
      <c r="C41" s="2">
        <v>2011</v>
      </c>
      <c r="D41" s="12" t="s">
        <v>5</v>
      </c>
      <c r="E41" s="12" t="s">
        <v>32</v>
      </c>
      <c r="F41" s="2">
        <v>73.040552500000004</v>
      </c>
    </row>
    <row r="42" spans="1:6">
      <c r="A42" s="1" t="s">
        <v>10</v>
      </c>
      <c r="B42" s="1" t="s">
        <v>268</v>
      </c>
      <c r="C42" s="2">
        <v>2011</v>
      </c>
      <c r="D42" s="12" t="s">
        <v>5</v>
      </c>
      <c r="E42" s="12" t="s">
        <v>32</v>
      </c>
      <c r="F42" s="2">
        <v>45.541530700000003</v>
      </c>
    </row>
    <row r="43" spans="1:6">
      <c r="A43" s="1" t="s">
        <v>11</v>
      </c>
      <c r="B43" s="1" t="s">
        <v>269</v>
      </c>
      <c r="C43" s="2">
        <v>2011</v>
      </c>
      <c r="D43" s="12" t="s">
        <v>5</v>
      </c>
      <c r="E43" s="12" t="s">
        <v>32</v>
      </c>
      <c r="F43" s="2">
        <v>64.608269899999996</v>
      </c>
    </row>
    <row r="44" spans="1:6">
      <c r="A44" s="1" t="s">
        <v>12</v>
      </c>
      <c r="B44" s="1" t="s">
        <v>270</v>
      </c>
      <c r="C44" s="2">
        <v>2011</v>
      </c>
      <c r="D44" s="12" t="s">
        <v>5</v>
      </c>
      <c r="E44" s="12" t="s">
        <v>32</v>
      </c>
      <c r="F44" s="2">
        <v>98.400847900000002</v>
      </c>
    </row>
    <row r="45" spans="1:6">
      <c r="A45" s="1" t="s">
        <v>13</v>
      </c>
      <c r="B45" s="1" t="s">
        <v>271</v>
      </c>
      <c r="C45" s="2">
        <v>2011</v>
      </c>
      <c r="D45" s="12" t="s">
        <v>5</v>
      </c>
      <c r="E45" s="12" t="s">
        <v>32</v>
      </c>
      <c r="F45" s="2">
        <v>59.437554300000002</v>
      </c>
    </row>
    <row r="46" spans="1:6">
      <c r="A46" s="1" t="s">
        <v>14</v>
      </c>
      <c r="B46" s="1" t="s">
        <v>272</v>
      </c>
      <c r="C46" s="2">
        <v>2011</v>
      </c>
      <c r="D46" s="12" t="s">
        <v>5</v>
      </c>
      <c r="E46" s="12" t="s">
        <v>32</v>
      </c>
      <c r="F46" s="2">
        <v>73.741447600000001</v>
      </c>
    </row>
    <row r="47" spans="1:6">
      <c r="A47" s="1" t="s">
        <v>15</v>
      </c>
      <c r="B47" s="1" t="s">
        <v>273</v>
      </c>
      <c r="C47" s="2">
        <v>2011</v>
      </c>
      <c r="D47" s="12" t="s">
        <v>5</v>
      </c>
      <c r="E47" s="12" t="s">
        <v>32</v>
      </c>
      <c r="F47" s="2">
        <v>63.2235832</v>
      </c>
    </row>
    <row r="48" spans="1:6">
      <c r="A48" s="1" t="s">
        <v>16</v>
      </c>
      <c r="B48" s="1" t="s">
        <v>274</v>
      </c>
      <c r="C48" s="2">
        <v>2011</v>
      </c>
      <c r="D48" s="12" t="s">
        <v>5</v>
      </c>
      <c r="E48" s="12" t="s">
        <v>32</v>
      </c>
      <c r="F48" s="2">
        <v>63.586125699999997</v>
      </c>
    </row>
    <row r="49" spans="1:6">
      <c r="A49" s="1" t="s">
        <v>17</v>
      </c>
      <c r="B49" s="1" t="s">
        <v>275</v>
      </c>
      <c r="C49" s="2">
        <v>2011</v>
      </c>
      <c r="D49" s="12" t="s">
        <v>5</v>
      </c>
      <c r="E49" s="12" t="s">
        <v>32</v>
      </c>
      <c r="F49" s="2">
        <v>70.155541799999995</v>
      </c>
    </row>
    <row r="50" spans="1:6">
      <c r="A50" s="1" t="s">
        <v>18</v>
      </c>
      <c r="B50" s="1" t="s">
        <v>276</v>
      </c>
      <c r="C50" s="2">
        <v>2011</v>
      </c>
      <c r="D50" s="12" t="s">
        <v>5</v>
      </c>
      <c r="E50" s="12" t="s">
        <v>32</v>
      </c>
      <c r="F50" s="2">
        <v>74.701546399999998</v>
      </c>
    </row>
    <row r="51" spans="1:6">
      <c r="A51" s="1" t="s">
        <v>19</v>
      </c>
      <c r="B51" s="1" t="s">
        <v>277</v>
      </c>
      <c r="C51" s="2">
        <v>2011</v>
      </c>
      <c r="D51" s="12" t="s">
        <v>5</v>
      </c>
      <c r="E51" s="12" t="s">
        <v>32</v>
      </c>
      <c r="F51" s="2">
        <v>78.987629200000001</v>
      </c>
    </row>
    <row r="52" spans="1:6">
      <c r="A52" s="1" t="s">
        <v>20</v>
      </c>
      <c r="B52" s="1" t="s">
        <v>278</v>
      </c>
      <c r="C52" s="2">
        <v>2011</v>
      </c>
      <c r="D52" s="12" t="s">
        <v>5</v>
      </c>
      <c r="E52" s="12" t="s">
        <v>32</v>
      </c>
      <c r="F52" s="2">
        <v>76.554572899999997</v>
      </c>
    </row>
    <row r="53" spans="1:6">
      <c r="A53" s="1" t="s">
        <v>21</v>
      </c>
      <c r="B53" s="1" t="s">
        <v>279</v>
      </c>
      <c r="C53" s="2">
        <v>2011</v>
      </c>
      <c r="D53" s="12" t="s">
        <v>5</v>
      </c>
      <c r="E53" s="12" t="s">
        <v>32</v>
      </c>
      <c r="F53" s="2">
        <v>61.462429</v>
      </c>
    </row>
    <row r="54" spans="1:6">
      <c r="A54" s="1" t="s">
        <v>22</v>
      </c>
      <c r="B54" s="1" t="s">
        <v>280</v>
      </c>
      <c r="C54" s="2">
        <v>2011</v>
      </c>
      <c r="D54" s="12" t="s">
        <v>5</v>
      </c>
      <c r="E54" s="12" t="s">
        <v>32</v>
      </c>
      <c r="F54" s="2">
        <v>55.308630100000002</v>
      </c>
    </row>
    <row r="55" spans="1:6">
      <c r="A55" s="1" t="s">
        <v>23</v>
      </c>
      <c r="B55" s="1" t="s">
        <v>281</v>
      </c>
      <c r="C55" s="2">
        <v>2011</v>
      </c>
      <c r="D55" s="12" t="s">
        <v>5</v>
      </c>
      <c r="E55" s="12" t="s">
        <v>32</v>
      </c>
      <c r="F55" s="2">
        <v>63.572709099999997</v>
      </c>
    </row>
    <row r="56" spans="1:6">
      <c r="A56" s="1" t="s">
        <v>24</v>
      </c>
      <c r="B56" s="1" t="s">
        <v>282</v>
      </c>
      <c r="C56" s="2">
        <v>2011</v>
      </c>
      <c r="D56" s="12" t="s">
        <v>5</v>
      </c>
      <c r="E56" s="12" t="s">
        <v>32</v>
      </c>
      <c r="F56" s="2">
        <v>81.307531299999994</v>
      </c>
    </row>
    <row r="57" spans="1:6">
      <c r="A57" s="1" t="s">
        <v>25</v>
      </c>
      <c r="B57" s="1" t="s">
        <v>283</v>
      </c>
      <c r="C57" s="2">
        <v>2011</v>
      </c>
      <c r="D57" s="12" t="s">
        <v>5</v>
      </c>
      <c r="E57" s="12" t="s">
        <v>32</v>
      </c>
      <c r="F57" s="2">
        <v>51.325383799999997</v>
      </c>
    </row>
    <row r="58" spans="1:6">
      <c r="A58" s="1" t="s">
        <v>26</v>
      </c>
      <c r="B58" s="1" t="s">
        <v>284</v>
      </c>
      <c r="C58" s="2">
        <v>2011</v>
      </c>
      <c r="D58" s="12" t="s">
        <v>5</v>
      </c>
      <c r="E58" s="12" t="s">
        <v>32</v>
      </c>
      <c r="F58" s="2">
        <v>35.919461400000003</v>
      </c>
    </row>
    <row r="59" spans="1:6">
      <c r="A59" s="1" t="s">
        <v>27</v>
      </c>
      <c r="B59" s="1" t="s">
        <v>285</v>
      </c>
      <c r="C59" s="2">
        <v>2011</v>
      </c>
      <c r="D59" s="12" t="s">
        <v>5</v>
      </c>
      <c r="E59" s="12" t="s">
        <v>32</v>
      </c>
      <c r="F59" s="2">
        <v>59.266319199999998</v>
      </c>
    </row>
    <row r="60" spans="1:6">
      <c r="A60" s="1" t="s">
        <v>28</v>
      </c>
      <c r="B60" s="1" t="s">
        <v>286</v>
      </c>
      <c r="C60" s="2">
        <v>2011</v>
      </c>
      <c r="D60" s="12" t="s">
        <v>5</v>
      </c>
      <c r="E60" s="12" t="s">
        <v>32</v>
      </c>
      <c r="F60" s="2">
        <v>55.714489200000003</v>
      </c>
    </row>
    <row r="61" spans="1:6">
      <c r="A61" s="1" t="s">
        <v>29</v>
      </c>
      <c r="B61" s="1" t="s">
        <v>287</v>
      </c>
      <c r="C61" s="2">
        <v>2011</v>
      </c>
      <c r="D61" s="12" t="s">
        <v>5</v>
      </c>
      <c r="E61" s="12" t="s">
        <v>32</v>
      </c>
      <c r="F61" s="2">
        <v>61.054043499999999</v>
      </c>
    </row>
    <row r="62" spans="1:6">
      <c r="A62" s="1" t="s">
        <v>30</v>
      </c>
      <c r="B62" s="1" t="s">
        <v>288</v>
      </c>
      <c r="C62" s="2">
        <v>2011</v>
      </c>
      <c r="D62" s="12" t="s">
        <v>5</v>
      </c>
      <c r="E62" s="12" t="s">
        <v>32</v>
      </c>
      <c r="F62" s="2">
        <v>72.966405300000005</v>
      </c>
    </row>
    <row r="63" spans="1:6">
      <c r="A63" s="1" t="s">
        <v>31</v>
      </c>
      <c r="B63" s="1" t="s">
        <v>289</v>
      </c>
      <c r="C63" s="2">
        <v>2011</v>
      </c>
      <c r="D63" s="12" t="s">
        <v>5</v>
      </c>
      <c r="E63" s="12" t="s">
        <v>32</v>
      </c>
      <c r="F63" s="2">
        <v>72.073749100000001</v>
      </c>
    </row>
    <row r="64" spans="1:6">
      <c r="A64" s="1" t="s">
        <v>32</v>
      </c>
      <c r="B64" s="1" t="s">
        <v>290</v>
      </c>
      <c r="C64" s="2">
        <v>2011</v>
      </c>
      <c r="D64" s="12" t="s">
        <v>5</v>
      </c>
      <c r="E64" s="12" t="s">
        <v>32</v>
      </c>
      <c r="F64" s="2">
        <v>77.046708499999994</v>
      </c>
    </row>
    <row r="65" spans="1:6">
      <c r="A65" s="1" t="s">
        <v>33</v>
      </c>
      <c r="B65" s="1" t="s">
        <v>291</v>
      </c>
      <c r="C65" s="2">
        <v>2011</v>
      </c>
      <c r="D65" s="12" t="s">
        <v>5</v>
      </c>
      <c r="E65" s="12" t="s">
        <v>32</v>
      </c>
      <c r="F65" s="2">
        <v>83.661086499999996</v>
      </c>
    </row>
    <row r="66" spans="1:6">
      <c r="A66" s="1" t="s">
        <v>34</v>
      </c>
      <c r="B66" s="1" t="s">
        <v>292</v>
      </c>
      <c r="C66" s="2">
        <v>2011</v>
      </c>
      <c r="D66" s="12" t="s">
        <v>5</v>
      </c>
      <c r="E66" s="12" t="s">
        <v>32</v>
      </c>
      <c r="F66" s="2">
        <v>56.297205499999997</v>
      </c>
    </row>
    <row r="67" spans="1:6">
      <c r="A67" s="1" t="s">
        <v>35</v>
      </c>
      <c r="B67" s="1" t="s">
        <v>293</v>
      </c>
      <c r="C67" s="2">
        <v>2011</v>
      </c>
      <c r="D67" s="12" t="s">
        <v>5</v>
      </c>
      <c r="E67" s="12" t="s">
        <v>32</v>
      </c>
      <c r="F67" s="2">
        <v>58.159807999999998</v>
      </c>
    </row>
    <row r="68" spans="1:6">
      <c r="A68" s="3" t="s">
        <v>3</v>
      </c>
      <c r="B68" s="1" t="s">
        <v>261</v>
      </c>
      <c r="C68" s="2">
        <v>2012</v>
      </c>
      <c r="D68" s="12" t="s">
        <v>5</v>
      </c>
      <c r="E68" s="12" t="s">
        <v>32</v>
      </c>
      <c r="F68" s="2">
        <v>72.736573899999996</v>
      </c>
    </row>
    <row r="69" spans="1:6">
      <c r="A69" s="3" t="s">
        <v>4</v>
      </c>
      <c r="B69" s="1" t="s">
        <v>262</v>
      </c>
      <c r="C69" s="2">
        <v>2012</v>
      </c>
      <c r="D69" s="12" t="s">
        <v>5</v>
      </c>
      <c r="E69" s="12" t="s">
        <v>32</v>
      </c>
      <c r="F69" s="2">
        <v>57.395828199999997</v>
      </c>
    </row>
    <row r="70" spans="1:6">
      <c r="A70" s="1" t="s">
        <v>5</v>
      </c>
      <c r="B70" s="1" t="s">
        <v>263</v>
      </c>
      <c r="C70" s="2">
        <v>2012</v>
      </c>
      <c r="D70" s="12" t="s">
        <v>5</v>
      </c>
      <c r="E70" s="12" t="s">
        <v>32</v>
      </c>
      <c r="F70" s="2">
        <v>54.536202899999999</v>
      </c>
    </row>
    <row r="71" spans="1:6">
      <c r="A71" s="1" t="s">
        <v>6</v>
      </c>
      <c r="B71" s="1" t="s">
        <v>264</v>
      </c>
      <c r="C71" s="2">
        <v>2012</v>
      </c>
      <c r="D71" s="12" t="s">
        <v>5</v>
      </c>
      <c r="E71" s="12" t="s">
        <v>32</v>
      </c>
      <c r="F71" s="2">
        <v>49.653398299999999</v>
      </c>
    </row>
    <row r="72" spans="1:6">
      <c r="A72" s="1" t="s">
        <v>7</v>
      </c>
      <c r="B72" s="1" t="s">
        <v>265</v>
      </c>
      <c r="C72" s="2">
        <v>2012</v>
      </c>
      <c r="D72" s="12" t="s">
        <v>5</v>
      </c>
      <c r="E72" s="12" t="s">
        <v>32</v>
      </c>
      <c r="F72" s="2">
        <v>59.511178000000001</v>
      </c>
    </row>
    <row r="73" spans="1:6">
      <c r="A73" s="1" t="s">
        <v>8</v>
      </c>
      <c r="B73" s="1" t="s">
        <v>266</v>
      </c>
      <c r="C73" s="2">
        <v>2012</v>
      </c>
      <c r="D73" s="12" t="s">
        <v>5</v>
      </c>
      <c r="E73" s="12" t="s">
        <v>32</v>
      </c>
      <c r="F73" s="2">
        <v>76.945848100000006</v>
      </c>
    </row>
    <row r="74" spans="1:6">
      <c r="A74" s="1" t="s">
        <v>9</v>
      </c>
      <c r="B74" s="1" t="s">
        <v>267</v>
      </c>
      <c r="C74" s="2">
        <v>2012</v>
      </c>
      <c r="D74" s="12" t="s">
        <v>5</v>
      </c>
      <c r="E74" s="12" t="s">
        <v>32</v>
      </c>
      <c r="F74" s="2">
        <v>76.2589696</v>
      </c>
    </row>
    <row r="75" spans="1:6">
      <c r="A75" s="1" t="s">
        <v>10</v>
      </c>
      <c r="B75" s="1" t="s">
        <v>268</v>
      </c>
      <c r="C75" s="2">
        <v>2012</v>
      </c>
      <c r="D75" s="12" t="s">
        <v>5</v>
      </c>
      <c r="E75" s="12" t="s">
        <v>32</v>
      </c>
      <c r="F75" s="2">
        <v>49.734201800000001</v>
      </c>
    </row>
    <row r="76" spans="1:6">
      <c r="A76" s="1" t="s">
        <v>11</v>
      </c>
      <c r="B76" s="1" t="s">
        <v>269</v>
      </c>
      <c r="C76" s="2">
        <v>2012</v>
      </c>
      <c r="D76" s="12" t="s">
        <v>5</v>
      </c>
      <c r="E76" s="12" t="s">
        <v>32</v>
      </c>
      <c r="F76" s="2">
        <v>64.135163500000004</v>
      </c>
    </row>
    <row r="77" spans="1:6">
      <c r="A77" s="1" t="s">
        <v>12</v>
      </c>
      <c r="B77" s="1" t="s">
        <v>270</v>
      </c>
      <c r="C77" s="2">
        <v>2012</v>
      </c>
      <c r="D77" s="12" t="s">
        <v>5</v>
      </c>
      <c r="E77" s="12" t="s">
        <v>32</v>
      </c>
      <c r="F77" s="2">
        <v>102.175907</v>
      </c>
    </row>
    <row r="78" spans="1:6">
      <c r="A78" s="1" t="s">
        <v>13</v>
      </c>
      <c r="B78" s="1" t="s">
        <v>271</v>
      </c>
      <c r="C78" s="2">
        <v>2012</v>
      </c>
      <c r="D78" s="12" t="s">
        <v>5</v>
      </c>
      <c r="E78" s="12" t="s">
        <v>32</v>
      </c>
      <c r="F78" s="2">
        <v>60.874283499999997</v>
      </c>
    </row>
    <row r="79" spans="1:6">
      <c r="A79" s="1" t="s">
        <v>14</v>
      </c>
      <c r="B79" s="1" t="s">
        <v>272</v>
      </c>
      <c r="C79" s="2">
        <v>2012</v>
      </c>
      <c r="D79" s="12" t="s">
        <v>5</v>
      </c>
      <c r="E79" s="12" t="s">
        <v>32</v>
      </c>
      <c r="F79" s="2">
        <v>80.294699100000003</v>
      </c>
    </row>
    <row r="80" spans="1:6">
      <c r="A80" s="1" t="s">
        <v>15</v>
      </c>
      <c r="B80" s="1" t="s">
        <v>273</v>
      </c>
      <c r="C80" s="2">
        <v>2012</v>
      </c>
      <c r="D80" s="12" t="s">
        <v>5</v>
      </c>
      <c r="E80" s="12" t="s">
        <v>32</v>
      </c>
      <c r="F80" s="2">
        <v>65.934003099999998</v>
      </c>
    </row>
    <row r="81" spans="1:6">
      <c r="A81" s="1" t="s">
        <v>16</v>
      </c>
      <c r="B81" s="1" t="s">
        <v>274</v>
      </c>
      <c r="C81" s="2">
        <v>2012</v>
      </c>
      <c r="D81" s="12" t="s">
        <v>5</v>
      </c>
      <c r="E81" s="12" t="s">
        <v>32</v>
      </c>
      <c r="F81" s="2">
        <v>65.979580600000006</v>
      </c>
    </row>
    <row r="82" spans="1:6">
      <c r="A82" s="1" t="s">
        <v>17</v>
      </c>
      <c r="B82" s="1" t="s">
        <v>275</v>
      </c>
      <c r="C82" s="2">
        <v>2012</v>
      </c>
      <c r="D82" s="12" t="s">
        <v>5</v>
      </c>
      <c r="E82" s="12" t="s">
        <v>32</v>
      </c>
      <c r="F82" s="2">
        <v>68.774428499999999</v>
      </c>
    </row>
    <row r="83" spans="1:6">
      <c r="A83" s="1" t="s">
        <v>18</v>
      </c>
      <c r="B83" s="1" t="s">
        <v>276</v>
      </c>
      <c r="C83" s="2">
        <v>2012</v>
      </c>
      <c r="D83" s="12" t="s">
        <v>5</v>
      </c>
      <c r="E83" s="12" t="s">
        <v>32</v>
      </c>
      <c r="F83" s="2">
        <v>77.678202400000004</v>
      </c>
    </row>
    <row r="84" spans="1:6">
      <c r="A84" s="1" t="s">
        <v>19</v>
      </c>
      <c r="B84" s="1" t="s">
        <v>277</v>
      </c>
      <c r="C84" s="2">
        <v>2012</v>
      </c>
      <c r="D84" s="12" t="s">
        <v>5</v>
      </c>
      <c r="E84" s="12" t="s">
        <v>32</v>
      </c>
      <c r="F84" s="2">
        <v>83.854929600000006</v>
      </c>
    </row>
    <row r="85" spans="1:6">
      <c r="A85" s="1" t="s">
        <v>20</v>
      </c>
      <c r="B85" s="1" t="s">
        <v>278</v>
      </c>
      <c r="C85" s="2">
        <v>2012</v>
      </c>
      <c r="D85" s="12" t="s">
        <v>5</v>
      </c>
      <c r="E85" s="12" t="s">
        <v>32</v>
      </c>
      <c r="F85" s="2">
        <v>82.493684799999997</v>
      </c>
    </row>
    <row r="86" spans="1:6">
      <c r="A86" s="1" t="s">
        <v>21</v>
      </c>
      <c r="B86" s="1" t="s">
        <v>279</v>
      </c>
      <c r="C86" s="2">
        <v>2012</v>
      </c>
      <c r="D86" s="12" t="s">
        <v>5</v>
      </c>
      <c r="E86" s="12" t="s">
        <v>32</v>
      </c>
      <c r="F86" s="2">
        <v>59.707749100000001</v>
      </c>
    </row>
    <row r="87" spans="1:6">
      <c r="A87" s="1" t="s">
        <v>22</v>
      </c>
      <c r="B87" s="1" t="s">
        <v>280</v>
      </c>
      <c r="C87" s="2">
        <v>2012</v>
      </c>
      <c r="D87" s="12" t="s">
        <v>5</v>
      </c>
      <c r="E87" s="12" t="s">
        <v>32</v>
      </c>
      <c r="F87" s="2">
        <v>60.110108799999999</v>
      </c>
    </row>
    <row r="88" spans="1:6">
      <c r="A88" s="1" t="s">
        <v>23</v>
      </c>
      <c r="B88" s="1" t="s">
        <v>281</v>
      </c>
      <c r="C88" s="2">
        <v>2012</v>
      </c>
      <c r="D88" s="12" t="s">
        <v>5</v>
      </c>
      <c r="E88" s="12" t="s">
        <v>32</v>
      </c>
      <c r="F88" s="2">
        <v>65.820286899999999</v>
      </c>
    </row>
    <row r="89" spans="1:6">
      <c r="A89" s="1" t="s">
        <v>24</v>
      </c>
      <c r="B89" s="1" t="s">
        <v>282</v>
      </c>
      <c r="C89" s="2">
        <v>2012</v>
      </c>
      <c r="D89" s="12" t="s">
        <v>5</v>
      </c>
      <c r="E89" s="12" t="s">
        <v>32</v>
      </c>
      <c r="F89" s="2">
        <v>82.942497700000004</v>
      </c>
    </row>
    <row r="90" spans="1:6">
      <c r="A90" s="1" t="s">
        <v>25</v>
      </c>
      <c r="B90" s="1" t="s">
        <v>283</v>
      </c>
      <c r="C90" s="2">
        <v>2012</v>
      </c>
      <c r="D90" s="12" t="s">
        <v>5</v>
      </c>
      <c r="E90" s="12" t="s">
        <v>32</v>
      </c>
      <c r="F90" s="2">
        <v>55.311395900000001</v>
      </c>
    </row>
    <row r="91" spans="1:6">
      <c r="A91" s="1" t="s">
        <v>26</v>
      </c>
      <c r="B91" s="1" t="s">
        <v>284</v>
      </c>
      <c r="C91" s="2">
        <v>2012</v>
      </c>
      <c r="D91" s="12" t="s">
        <v>5</v>
      </c>
      <c r="E91" s="12" t="s">
        <v>32</v>
      </c>
      <c r="F91" s="2">
        <v>42.306267499999997</v>
      </c>
    </row>
    <row r="92" spans="1:6">
      <c r="A92" s="1" t="s">
        <v>27</v>
      </c>
      <c r="B92" s="1" t="s">
        <v>285</v>
      </c>
      <c r="C92" s="2">
        <v>2012</v>
      </c>
      <c r="D92" s="12" t="s">
        <v>5</v>
      </c>
      <c r="E92" s="12" t="s">
        <v>32</v>
      </c>
      <c r="F92" s="2">
        <v>59.536510499999999</v>
      </c>
    </row>
    <row r="93" spans="1:6">
      <c r="A93" s="1" t="s">
        <v>28</v>
      </c>
      <c r="B93" s="1" t="s">
        <v>286</v>
      </c>
      <c r="C93" s="2">
        <v>2012</v>
      </c>
      <c r="D93" s="12" t="s">
        <v>5</v>
      </c>
      <c r="E93" s="12" t="s">
        <v>32</v>
      </c>
      <c r="F93" s="2">
        <v>54.088335100000002</v>
      </c>
    </row>
    <row r="94" spans="1:6">
      <c r="A94" s="1" t="s">
        <v>29</v>
      </c>
      <c r="B94" s="1" t="s">
        <v>287</v>
      </c>
      <c r="C94" s="2">
        <v>2012</v>
      </c>
      <c r="D94" s="12" t="s">
        <v>5</v>
      </c>
      <c r="E94" s="12" t="s">
        <v>32</v>
      </c>
      <c r="F94" s="2">
        <v>58.638002399999998</v>
      </c>
    </row>
    <row r="95" spans="1:6">
      <c r="A95" s="1" t="s">
        <v>30</v>
      </c>
      <c r="B95" s="1" t="s">
        <v>288</v>
      </c>
      <c r="C95" s="2">
        <v>2012</v>
      </c>
      <c r="D95" s="12" t="s">
        <v>5</v>
      </c>
      <c r="E95" s="12" t="s">
        <v>32</v>
      </c>
      <c r="F95" s="2">
        <v>78.224211499999996</v>
      </c>
    </row>
    <row r="96" spans="1:6">
      <c r="A96" s="1" t="s">
        <v>31</v>
      </c>
      <c r="B96" s="1" t="s">
        <v>289</v>
      </c>
      <c r="C96" s="2">
        <v>2012</v>
      </c>
      <c r="D96" s="12" t="s">
        <v>5</v>
      </c>
      <c r="E96" s="12" t="s">
        <v>32</v>
      </c>
      <c r="F96" s="2">
        <v>73.032746799999998</v>
      </c>
    </row>
    <row r="97" spans="1:6">
      <c r="A97" s="1" t="s">
        <v>32</v>
      </c>
      <c r="B97" s="1" t="s">
        <v>290</v>
      </c>
      <c r="C97" s="2">
        <v>2012</v>
      </c>
      <c r="D97" s="12" t="s">
        <v>5</v>
      </c>
      <c r="E97" s="12" t="s">
        <v>32</v>
      </c>
      <c r="F97" s="2">
        <v>86.208859700000005</v>
      </c>
    </row>
    <row r="98" spans="1:6">
      <c r="A98" s="1" t="s">
        <v>33</v>
      </c>
      <c r="B98" s="1" t="s">
        <v>291</v>
      </c>
      <c r="C98" s="2">
        <v>2012</v>
      </c>
      <c r="D98" s="12" t="s">
        <v>5</v>
      </c>
      <c r="E98" s="12" t="s">
        <v>32</v>
      </c>
      <c r="F98" s="2">
        <v>89.490794699999995</v>
      </c>
    </row>
    <row r="99" spans="1:6">
      <c r="A99" s="1" t="s">
        <v>34</v>
      </c>
      <c r="B99" s="1" t="s">
        <v>292</v>
      </c>
      <c r="C99" s="2">
        <v>2012</v>
      </c>
      <c r="D99" s="12" t="s">
        <v>5</v>
      </c>
      <c r="E99" s="12" t="s">
        <v>32</v>
      </c>
      <c r="F99" s="2">
        <v>59.169829700000001</v>
      </c>
    </row>
    <row r="100" spans="1:6">
      <c r="A100" s="1" t="s">
        <v>35</v>
      </c>
      <c r="B100" s="1" t="s">
        <v>293</v>
      </c>
      <c r="C100" s="2">
        <v>2012</v>
      </c>
      <c r="D100" s="12" t="s">
        <v>5</v>
      </c>
      <c r="E100" s="12" t="s">
        <v>32</v>
      </c>
      <c r="F100" s="2">
        <v>60.0772865</v>
      </c>
    </row>
    <row r="101" spans="1:6">
      <c r="A101" s="3" t="s">
        <v>3</v>
      </c>
      <c r="B101" s="1" t="s">
        <v>261</v>
      </c>
      <c r="C101" s="2">
        <v>2013</v>
      </c>
      <c r="D101" s="12" t="s">
        <v>5</v>
      </c>
      <c r="E101" s="12" t="s">
        <v>32</v>
      </c>
      <c r="F101" s="2">
        <v>75.530631</v>
      </c>
    </row>
    <row r="102" spans="1:6">
      <c r="A102" s="3" t="s">
        <v>4</v>
      </c>
      <c r="B102" s="1" t="s">
        <v>262</v>
      </c>
      <c r="C102" s="2">
        <v>2013</v>
      </c>
      <c r="D102" s="12" t="s">
        <v>5</v>
      </c>
      <c r="E102" s="12" t="s">
        <v>32</v>
      </c>
      <c r="F102" s="2">
        <v>60.944983700000002</v>
      </c>
    </row>
    <row r="103" spans="1:6">
      <c r="A103" s="1" t="s">
        <v>5</v>
      </c>
      <c r="B103" s="1" t="s">
        <v>263</v>
      </c>
      <c r="C103" s="2">
        <v>2013</v>
      </c>
      <c r="D103" s="12" t="s">
        <v>5</v>
      </c>
      <c r="E103" s="12" t="s">
        <v>32</v>
      </c>
      <c r="F103" s="2">
        <v>57.277073399999999</v>
      </c>
    </row>
    <row r="104" spans="1:6">
      <c r="A104" s="1" t="s">
        <v>6</v>
      </c>
      <c r="B104" s="1" t="s">
        <v>264</v>
      </c>
      <c r="C104" s="2">
        <v>2013</v>
      </c>
      <c r="D104" s="12" t="s">
        <v>5</v>
      </c>
      <c r="E104" s="12" t="s">
        <v>32</v>
      </c>
      <c r="F104" s="2">
        <v>47.536833799999997</v>
      </c>
    </row>
    <row r="105" spans="1:6">
      <c r="A105" s="1" t="s">
        <v>7</v>
      </c>
      <c r="B105" s="1" t="s">
        <v>265</v>
      </c>
      <c r="C105" s="2">
        <v>2013</v>
      </c>
      <c r="D105" s="12" t="s">
        <v>5</v>
      </c>
      <c r="E105" s="12" t="s">
        <v>32</v>
      </c>
      <c r="F105" s="2">
        <v>64.372996799999996</v>
      </c>
    </row>
    <row r="106" spans="1:6">
      <c r="A106" s="1" t="s">
        <v>8</v>
      </c>
      <c r="B106" s="1" t="s">
        <v>266</v>
      </c>
      <c r="C106" s="2">
        <v>2013</v>
      </c>
      <c r="D106" s="12" t="s">
        <v>5</v>
      </c>
      <c r="E106" s="12" t="s">
        <v>32</v>
      </c>
      <c r="F106" s="2">
        <v>80.468223600000002</v>
      </c>
    </row>
    <row r="107" spans="1:6">
      <c r="A107" s="1" t="s">
        <v>9</v>
      </c>
      <c r="B107" s="1" t="s">
        <v>267</v>
      </c>
      <c r="C107" s="2">
        <v>2013</v>
      </c>
      <c r="D107" s="12" t="s">
        <v>5</v>
      </c>
      <c r="E107" s="12" t="s">
        <v>32</v>
      </c>
      <c r="F107" s="2">
        <v>81.534868700000004</v>
      </c>
    </row>
    <row r="108" spans="1:6">
      <c r="A108" s="1" t="s">
        <v>10</v>
      </c>
      <c r="B108" s="1" t="s">
        <v>268</v>
      </c>
      <c r="C108" s="2">
        <v>2013</v>
      </c>
      <c r="D108" s="12" t="s">
        <v>5</v>
      </c>
      <c r="E108" s="12" t="s">
        <v>32</v>
      </c>
      <c r="F108" s="2">
        <v>50.404502999999998</v>
      </c>
    </row>
    <row r="109" spans="1:6">
      <c r="A109" s="1" t="s">
        <v>11</v>
      </c>
      <c r="B109" s="1" t="s">
        <v>269</v>
      </c>
      <c r="C109" s="2">
        <v>2013</v>
      </c>
      <c r="D109" s="12" t="s">
        <v>5</v>
      </c>
      <c r="E109" s="12" t="s">
        <v>32</v>
      </c>
      <c r="F109" s="2">
        <v>66.541183700000005</v>
      </c>
    </row>
    <row r="110" spans="1:6">
      <c r="A110" s="1" t="s">
        <v>12</v>
      </c>
      <c r="B110" s="1" t="s">
        <v>270</v>
      </c>
      <c r="C110" s="2">
        <v>2013</v>
      </c>
      <c r="D110" s="12" t="s">
        <v>5</v>
      </c>
      <c r="E110" s="12" t="s">
        <v>32</v>
      </c>
      <c r="F110" s="2">
        <v>104.451078</v>
      </c>
    </row>
    <row r="111" spans="1:6">
      <c r="A111" s="1" t="s">
        <v>13</v>
      </c>
      <c r="B111" s="1" t="s">
        <v>271</v>
      </c>
      <c r="C111" s="2">
        <v>2013</v>
      </c>
      <c r="D111" s="12" t="s">
        <v>5</v>
      </c>
      <c r="E111" s="12" t="s">
        <v>32</v>
      </c>
      <c r="F111" s="2">
        <v>65.585836700000002</v>
      </c>
    </row>
    <row r="112" spans="1:6">
      <c r="A112" s="1" t="s">
        <v>14</v>
      </c>
      <c r="B112" s="1" t="s">
        <v>272</v>
      </c>
      <c r="C112" s="2">
        <v>2013</v>
      </c>
      <c r="D112" s="12" t="s">
        <v>5</v>
      </c>
      <c r="E112" s="12" t="s">
        <v>32</v>
      </c>
      <c r="F112" s="2">
        <v>82.776116500000001</v>
      </c>
    </row>
    <row r="113" spans="1:6">
      <c r="A113" s="1" t="s">
        <v>15</v>
      </c>
      <c r="B113" s="1" t="s">
        <v>273</v>
      </c>
      <c r="C113" s="2">
        <v>2013</v>
      </c>
      <c r="D113" s="12" t="s">
        <v>5</v>
      </c>
      <c r="E113" s="12" t="s">
        <v>32</v>
      </c>
      <c r="F113" s="2">
        <v>69.370813799999993</v>
      </c>
    </row>
    <row r="114" spans="1:6">
      <c r="A114" s="1" t="s">
        <v>16</v>
      </c>
      <c r="B114" s="1" t="s">
        <v>274</v>
      </c>
      <c r="C114" s="2">
        <v>2013</v>
      </c>
      <c r="D114" s="12" t="s">
        <v>5</v>
      </c>
      <c r="E114" s="12" t="s">
        <v>32</v>
      </c>
      <c r="F114" s="2">
        <v>67.080745300000004</v>
      </c>
    </row>
    <row r="115" spans="1:6">
      <c r="A115" s="1" t="s">
        <v>17</v>
      </c>
      <c r="B115" s="1" t="s">
        <v>275</v>
      </c>
      <c r="C115" s="2">
        <v>2013</v>
      </c>
      <c r="D115" s="12" t="s">
        <v>5</v>
      </c>
      <c r="E115" s="12" t="s">
        <v>32</v>
      </c>
      <c r="F115" s="2">
        <v>70.999803</v>
      </c>
    </row>
    <row r="116" spans="1:6">
      <c r="A116" s="1" t="s">
        <v>18</v>
      </c>
      <c r="B116" s="1" t="s">
        <v>276</v>
      </c>
      <c r="C116" s="2">
        <v>2013</v>
      </c>
      <c r="D116" s="12" t="s">
        <v>5</v>
      </c>
      <c r="E116" s="12" t="s">
        <v>32</v>
      </c>
      <c r="F116" s="2">
        <v>78.033221100000006</v>
      </c>
    </row>
    <row r="117" spans="1:6">
      <c r="A117" s="1" t="s">
        <v>19</v>
      </c>
      <c r="B117" s="1" t="s">
        <v>277</v>
      </c>
      <c r="C117" s="2">
        <v>2013</v>
      </c>
      <c r="D117" s="12" t="s">
        <v>5</v>
      </c>
      <c r="E117" s="12" t="s">
        <v>32</v>
      </c>
      <c r="F117" s="2">
        <v>87.257199299999996</v>
      </c>
    </row>
    <row r="118" spans="1:6">
      <c r="A118" s="1" t="s">
        <v>20</v>
      </c>
      <c r="B118" s="1" t="s">
        <v>278</v>
      </c>
      <c r="C118" s="2">
        <v>2013</v>
      </c>
      <c r="D118" s="12" t="s">
        <v>5</v>
      </c>
      <c r="E118" s="12" t="s">
        <v>32</v>
      </c>
      <c r="F118" s="2">
        <v>87.865652299999994</v>
      </c>
    </row>
    <row r="119" spans="1:6">
      <c r="A119" s="1" t="s">
        <v>21</v>
      </c>
      <c r="B119" s="1" t="s">
        <v>279</v>
      </c>
      <c r="C119" s="2">
        <v>2013</v>
      </c>
      <c r="D119" s="12" t="s">
        <v>5</v>
      </c>
      <c r="E119" s="12" t="s">
        <v>32</v>
      </c>
      <c r="F119" s="2">
        <v>60.8116232</v>
      </c>
    </row>
    <row r="120" spans="1:6">
      <c r="A120" s="1" t="s">
        <v>22</v>
      </c>
      <c r="B120" s="1" t="s">
        <v>280</v>
      </c>
      <c r="C120" s="2">
        <v>2013</v>
      </c>
      <c r="D120" s="12" t="s">
        <v>5</v>
      </c>
      <c r="E120" s="12" t="s">
        <v>32</v>
      </c>
      <c r="F120" s="2">
        <v>62.041327299999999</v>
      </c>
    </row>
    <row r="121" spans="1:6">
      <c r="A121" s="1" t="s">
        <v>23</v>
      </c>
      <c r="B121" s="1" t="s">
        <v>281</v>
      </c>
      <c r="C121" s="2">
        <v>2013</v>
      </c>
      <c r="D121" s="12" t="s">
        <v>5</v>
      </c>
      <c r="E121" s="12" t="s">
        <v>32</v>
      </c>
      <c r="F121" s="2">
        <v>70.5903694</v>
      </c>
    </row>
    <row r="122" spans="1:6">
      <c r="A122" s="1" t="s">
        <v>24</v>
      </c>
      <c r="B122" s="1" t="s">
        <v>282</v>
      </c>
      <c r="C122" s="2">
        <v>2013</v>
      </c>
      <c r="D122" s="12" t="s">
        <v>5</v>
      </c>
      <c r="E122" s="12" t="s">
        <v>32</v>
      </c>
      <c r="F122" s="2">
        <v>88.735755699999999</v>
      </c>
    </row>
    <row r="123" spans="1:6">
      <c r="A123" s="1" t="s">
        <v>25</v>
      </c>
      <c r="B123" s="1" t="s">
        <v>283</v>
      </c>
      <c r="C123" s="2">
        <v>2013</v>
      </c>
      <c r="D123" s="12" t="s">
        <v>5</v>
      </c>
      <c r="E123" s="12" t="s">
        <v>32</v>
      </c>
      <c r="F123" s="2">
        <v>57.651519800000003</v>
      </c>
    </row>
    <row r="124" spans="1:6">
      <c r="A124" s="1" t="s">
        <v>26</v>
      </c>
      <c r="B124" s="1" t="s">
        <v>284</v>
      </c>
      <c r="C124" s="2">
        <v>2013</v>
      </c>
      <c r="D124" s="12" t="s">
        <v>5</v>
      </c>
      <c r="E124" s="12" t="s">
        <v>32</v>
      </c>
      <c r="F124" s="2">
        <v>46.961052799999997</v>
      </c>
    </row>
    <row r="125" spans="1:6">
      <c r="A125" s="1" t="s">
        <v>27</v>
      </c>
      <c r="B125" s="1" t="s">
        <v>285</v>
      </c>
      <c r="C125" s="2">
        <v>2013</v>
      </c>
      <c r="D125" s="12" t="s">
        <v>5</v>
      </c>
      <c r="E125" s="12" t="s">
        <v>32</v>
      </c>
      <c r="F125" s="2">
        <v>68.027034999999998</v>
      </c>
    </row>
    <row r="126" spans="1:6">
      <c r="A126" s="1" t="s">
        <v>28</v>
      </c>
      <c r="B126" s="1" t="s">
        <v>286</v>
      </c>
      <c r="C126" s="2">
        <v>2013</v>
      </c>
      <c r="D126" s="12" t="s">
        <v>5</v>
      </c>
      <c r="E126" s="12" t="s">
        <v>32</v>
      </c>
      <c r="F126" s="2">
        <v>53.996324199999997</v>
      </c>
    </row>
    <row r="127" spans="1:6">
      <c r="A127" s="1" t="s">
        <v>29</v>
      </c>
      <c r="B127" s="1" t="s">
        <v>287</v>
      </c>
      <c r="C127" s="2">
        <v>2013</v>
      </c>
      <c r="D127" s="12" t="s">
        <v>5</v>
      </c>
      <c r="E127" s="12" t="s">
        <v>32</v>
      </c>
      <c r="F127" s="2">
        <v>61.584881600000003</v>
      </c>
    </row>
    <row r="128" spans="1:6">
      <c r="A128" s="1" t="s">
        <v>30</v>
      </c>
      <c r="B128" s="1" t="s">
        <v>288</v>
      </c>
      <c r="C128" s="2">
        <v>2013</v>
      </c>
      <c r="D128" s="12" t="s">
        <v>5</v>
      </c>
      <c r="E128" s="12" t="s">
        <v>32</v>
      </c>
      <c r="F128" s="2">
        <v>84.372093199999995</v>
      </c>
    </row>
    <row r="129" spans="1:6">
      <c r="A129" s="1" t="s">
        <v>31</v>
      </c>
      <c r="B129" s="1" t="s">
        <v>289</v>
      </c>
      <c r="C129" s="2">
        <v>2013</v>
      </c>
      <c r="D129" s="12" t="s">
        <v>5</v>
      </c>
      <c r="E129" s="12" t="s">
        <v>32</v>
      </c>
      <c r="F129" s="2">
        <v>76.867180899999994</v>
      </c>
    </row>
    <row r="130" spans="1:6">
      <c r="A130" s="1" t="s">
        <v>32</v>
      </c>
      <c r="B130" s="1" t="s">
        <v>290</v>
      </c>
      <c r="C130" s="2">
        <v>2013</v>
      </c>
      <c r="D130" s="12" t="s">
        <v>5</v>
      </c>
      <c r="E130" s="12" t="s">
        <v>32</v>
      </c>
      <c r="F130" s="2">
        <v>92.988031399999997</v>
      </c>
    </row>
    <row r="131" spans="1:6">
      <c r="A131" s="1" t="s">
        <v>33</v>
      </c>
      <c r="B131" s="1" t="s">
        <v>291</v>
      </c>
      <c r="C131" s="2">
        <v>2013</v>
      </c>
      <c r="D131" s="12" t="s">
        <v>5</v>
      </c>
      <c r="E131" s="12" t="s">
        <v>32</v>
      </c>
      <c r="F131" s="2">
        <v>92.670939099999998</v>
      </c>
    </row>
    <row r="132" spans="1:6">
      <c r="A132" s="1" t="s">
        <v>34</v>
      </c>
      <c r="B132" s="1" t="s">
        <v>292</v>
      </c>
      <c r="C132" s="2">
        <v>2013</v>
      </c>
      <c r="D132" s="12" t="s">
        <v>5</v>
      </c>
      <c r="E132" s="12" t="s">
        <v>32</v>
      </c>
      <c r="F132" s="2">
        <v>60.9695167</v>
      </c>
    </row>
    <row r="133" spans="1:6">
      <c r="A133" s="1" t="s">
        <v>35</v>
      </c>
      <c r="B133" s="1" t="s">
        <v>293</v>
      </c>
      <c r="C133" s="2">
        <v>2013</v>
      </c>
      <c r="D133" s="12" t="s">
        <v>5</v>
      </c>
      <c r="E133" s="12" t="s">
        <v>32</v>
      </c>
      <c r="F133" s="2">
        <v>68.552739299999999</v>
      </c>
    </row>
    <row r="134" spans="1:6">
      <c r="A134" s="3" t="s">
        <v>3</v>
      </c>
      <c r="B134" s="1" t="s">
        <v>261</v>
      </c>
      <c r="C134" s="2">
        <v>2014</v>
      </c>
      <c r="D134" s="12" t="s">
        <v>5</v>
      </c>
      <c r="E134" s="12" t="s">
        <v>32</v>
      </c>
      <c r="F134" s="2">
        <v>78.3990443</v>
      </c>
    </row>
    <row r="135" spans="1:6">
      <c r="A135" s="3" t="s">
        <v>4</v>
      </c>
      <c r="B135" s="1" t="s">
        <v>262</v>
      </c>
      <c r="C135" s="2">
        <v>2014</v>
      </c>
      <c r="D135" s="12" t="s">
        <v>5</v>
      </c>
      <c r="E135" s="12" t="s">
        <v>32</v>
      </c>
      <c r="F135" s="2">
        <v>60.830186500000003</v>
      </c>
    </row>
    <row r="136" spans="1:6">
      <c r="A136" s="1" t="s">
        <v>5</v>
      </c>
      <c r="B136" s="1" t="s">
        <v>263</v>
      </c>
      <c r="C136" s="2">
        <v>2014</v>
      </c>
      <c r="D136" s="12" t="s">
        <v>5</v>
      </c>
      <c r="E136" s="12" t="s">
        <v>32</v>
      </c>
      <c r="F136" s="2">
        <v>57.452638399999998</v>
      </c>
    </row>
    <row r="137" spans="1:6">
      <c r="A137" s="1" t="s">
        <v>6</v>
      </c>
      <c r="B137" s="1" t="s">
        <v>264</v>
      </c>
      <c r="C137" s="2">
        <v>2014</v>
      </c>
      <c r="D137" s="12" t="s">
        <v>5</v>
      </c>
      <c r="E137" s="12" t="s">
        <v>32</v>
      </c>
      <c r="F137" s="2">
        <v>44.812874200000003</v>
      </c>
    </row>
    <row r="138" spans="1:6">
      <c r="A138" s="1" t="s">
        <v>7</v>
      </c>
      <c r="B138" s="1" t="s">
        <v>265</v>
      </c>
      <c r="C138" s="2">
        <v>2014</v>
      </c>
      <c r="D138" s="12" t="s">
        <v>5</v>
      </c>
      <c r="E138" s="12" t="s">
        <v>32</v>
      </c>
      <c r="F138" s="2">
        <v>65.734757999999999</v>
      </c>
    </row>
    <row r="139" spans="1:6">
      <c r="A139" s="1" t="s">
        <v>8</v>
      </c>
      <c r="B139" s="1" t="s">
        <v>266</v>
      </c>
      <c r="C139" s="2">
        <v>2014</v>
      </c>
      <c r="D139" s="12" t="s">
        <v>5</v>
      </c>
      <c r="E139" s="12" t="s">
        <v>32</v>
      </c>
      <c r="F139" s="2">
        <v>86.482249999999993</v>
      </c>
    </row>
    <row r="140" spans="1:6">
      <c r="A140" s="1" t="s">
        <v>9</v>
      </c>
      <c r="B140" s="1" t="s">
        <v>267</v>
      </c>
      <c r="C140" s="2">
        <v>2014</v>
      </c>
      <c r="D140" s="12" t="s">
        <v>5</v>
      </c>
      <c r="E140" s="12" t="s">
        <v>32</v>
      </c>
      <c r="F140" s="2">
        <v>81.553409000000002</v>
      </c>
    </row>
    <row r="141" spans="1:6">
      <c r="A141" s="1" t="s">
        <v>10</v>
      </c>
      <c r="B141" s="1" t="s">
        <v>268</v>
      </c>
      <c r="C141" s="2">
        <v>2014</v>
      </c>
      <c r="D141" s="12" t="s">
        <v>5</v>
      </c>
      <c r="E141" s="12" t="s">
        <v>32</v>
      </c>
      <c r="F141" s="2">
        <v>55.893723000000001</v>
      </c>
    </row>
    <row r="142" spans="1:6">
      <c r="A142" s="1" t="s">
        <v>11</v>
      </c>
      <c r="B142" s="1" t="s">
        <v>269</v>
      </c>
      <c r="C142" s="2">
        <v>2014</v>
      </c>
      <c r="D142" s="12" t="s">
        <v>5</v>
      </c>
      <c r="E142" s="12" t="s">
        <v>32</v>
      </c>
      <c r="F142" s="2">
        <v>68.043619199999995</v>
      </c>
    </row>
    <row r="143" spans="1:6">
      <c r="A143" s="1" t="s">
        <v>12</v>
      </c>
      <c r="B143" s="1" t="s">
        <v>270</v>
      </c>
      <c r="C143" s="2">
        <v>2014</v>
      </c>
      <c r="D143" s="12" t="s">
        <v>5</v>
      </c>
      <c r="E143" s="12" t="s">
        <v>32</v>
      </c>
      <c r="F143" s="2">
        <v>107.591882</v>
      </c>
    </row>
    <row r="144" spans="1:6">
      <c r="A144" s="1" t="s">
        <v>13</v>
      </c>
      <c r="B144" s="1" t="s">
        <v>271</v>
      </c>
      <c r="C144" s="2">
        <v>2014</v>
      </c>
      <c r="D144" s="12" t="s">
        <v>5</v>
      </c>
      <c r="E144" s="12" t="s">
        <v>32</v>
      </c>
      <c r="F144" s="2">
        <v>61.0865905</v>
      </c>
    </row>
    <row r="145" spans="1:6">
      <c r="A145" s="1" t="s">
        <v>14</v>
      </c>
      <c r="B145" s="1" t="s">
        <v>272</v>
      </c>
      <c r="C145" s="2">
        <v>2014</v>
      </c>
      <c r="D145" s="12" t="s">
        <v>5</v>
      </c>
      <c r="E145" s="12" t="s">
        <v>32</v>
      </c>
      <c r="F145" s="2">
        <v>88.494714099999996</v>
      </c>
    </row>
    <row r="146" spans="1:6">
      <c r="A146" s="1" t="s">
        <v>15</v>
      </c>
      <c r="B146" s="1" t="s">
        <v>273</v>
      </c>
      <c r="C146" s="2">
        <v>2014</v>
      </c>
      <c r="D146" s="12" t="s">
        <v>5</v>
      </c>
      <c r="E146" s="12" t="s">
        <v>32</v>
      </c>
      <c r="F146" s="2">
        <v>69.711819300000002</v>
      </c>
    </row>
    <row r="147" spans="1:6">
      <c r="A147" s="1" t="s">
        <v>16</v>
      </c>
      <c r="B147" s="1" t="s">
        <v>274</v>
      </c>
      <c r="C147" s="2">
        <v>2014</v>
      </c>
      <c r="D147" s="12" t="s">
        <v>5</v>
      </c>
      <c r="E147" s="12" t="s">
        <v>32</v>
      </c>
      <c r="F147" s="2">
        <v>67.675349999999995</v>
      </c>
    </row>
    <row r="148" spans="1:6">
      <c r="A148" s="1" t="s">
        <v>17</v>
      </c>
      <c r="B148" s="1" t="s">
        <v>275</v>
      </c>
      <c r="C148" s="2">
        <v>2014</v>
      </c>
      <c r="D148" s="12" t="s">
        <v>5</v>
      </c>
      <c r="E148" s="12" t="s">
        <v>32</v>
      </c>
      <c r="F148" s="2">
        <v>72.495595399999999</v>
      </c>
    </row>
    <row r="149" spans="1:6">
      <c r="A149" s="1" t="s">
        <v>18</v>
      </c>
      <c r="B149" s="1" t="s">
        <v>276</v>
      </c>
      <c r="C149" s="2">
        <v>2014</v>
      </c>
      <c r="D149" s="12" t="s">
        <v>5</v>
      </c>
      <c r="E149" s="12" t="s">
        <v>32</v>
      </c>
      <c r="F149" s="2">
        <v>83.012869899999998</v>
      </c>
    </row>
    <row r="150" spans="1:6">
      <c r="A150" s="1" t="s">
        <v>19</v>
      </c>
      <c r="B150" s="1" t="s">
        <v>277</v>
      </c>
      <c r="C150" s="2">
        <v>2014</v>
      </c>
      <c r="D150" s="12" t="s">
        <v>5</v>
      </c>
      <c r="E150" s="12" t="s">
        <v>32</v>
      </c>
      <c r="F150" s="2">
        <v>85.976804999999999</v>
      </c>
    </row>
    <row r="151" spans="1:6">
      <c r="A151" s="1" t="s">
        <v>20</v>
      </c>
      <c r="B151" s="1" t="s">
        <v>278</v>
      </c>
      <c r="C151" s="2">
        <v>2014</v>
      </c>
      <c r="D151" s="12" t="s">
        <v>5</v>
      </c>
      <c r="E151" s="12" t="s">
        <v>32</v>
      </c>
      <c r="F151" s="2">
        <v>89.960813999999999</v>
      </c>
    </row>
    <row r="152" spans="1:6">
      <c r="A152" s="1" t="s">
        <v>21</v>
      </c>
      <c r="B152" s="1" t="s">
        <v>279</v>
      </c>
      <c r="C152" s="2">
        <v>2014</v>
      </c>
      <c r="D152" s="12" t="s">
        <v>5</v>
      </c>
      <c r="E152" s="12" t="s">
        <v>32</v>
      </c>
      <c r="F152" s="2">
        <v>62.237965000000003</v>
      </c>
    </row>
    <row r="153" spans="1:6">
      <c r="A153" s="1" t="s">
        <v>22</v>
      </c>
      <c r="B153" s="1" t="s">
        <v>280</v>
      </c>
      <c r="C153" s="2">
        <v>2014</v>
      </c>
      <c r="D153" s="12" t="s">
        <v>5</v>
      </c>
      <c r="E153" s="12" t="s">
        <v>32</v>
      </c>
      <c r="F153" s="2">
        <v>62.597674300000001</v>
      </c>
    </row>
    <row r="154" spans="1:6">
      <c r="A154" s="1" t="s">
        <v>23</v>
      </c>
      <c r="B154" s="1" t="s">
        <v>281</v>
      </c>
      <c r="C154" s="2">
        <v>2014</v>
      </c>
      <c r="D154" s="12" t="s">
        <v>5</v>
      </c>
      <c r="E154" s="12" t="s">
        <v>32</v>
      </c>
      <c r="F154" s="2">
        <v>73.306855999999996</v>
      </c>
    </row>
    <row r="155" spans="1:6">
      <c r="A155" s="1" t="s">
        <v>24</v>
      </c>
      <c r="B155" s="1" t="s">
        <v>282</v>
      </c>
      <c r="C155" s="2">
        <v>2014</v>
      </c>
      <c r="D155" s="12" t="s">
        <v>5</v>
      </c>
      <c r="E155" s="12" t="s">
        <v>32</v>
      </c>
      <c r="F155" s="2">
        <v>91.018218300000001</v>
      </c>
    </row>
    <row r="156" spans="1:6">
      <c r="A156" s="1" t="s">
        <v>25</v>
      </c>
      <c r="B156" s="1" t="s">
        <v>283</v>
      </c>
      <c r="C156" s="2">
        <v>2014</v>
      </c>
      <c r="D156" s="12" t="s">
        <v>5</v>
      </c>
      <c r="E156" s="12" t="s">
        <v>32</v>
      </c>
      <c r="F156" s="2">
        <v>60.627921499999999</v>
      </c>
    </row>
    <row r="157" spans="1:6">
      <c r="A157" s="1" t="s">
        <v>26</v>
      </c>
      <c r="B157" s="1" t="s">
        <v>284</v>
      </c>
      <c r="C157" s="2">
        <v>2014</v>
      </c>
      <c r="D157" s="12" t="s">
        <v>5</v>
      </c>
      <c r="E157" s="12" t="s">
        <v>32</v>
      </c>
      <c r="F157" s="2">
        <v>48.737470600000002</v>
      </c>
    </row>
    <row r="158" spans="1:6">
      <c r="A158" s="1" t="s">
        <v>27</v>
      </c>
      <c r="B158" s="1" t="s">
        <v>285</v>
      </c>
      <c r="C158" s="2">
        <v>2014</v>
      </c>
      <c r="D158" s="12" t="s">
        <v>5</v>
      </c>
      <c r="E158" s="12" t="s">
        <v>32</v>
      </c>
      <c r="F158" s="2">
        <v>69.864714800000002</v>
      </c>
    </row>
    <row r="159" spans="1:6">
      <c r="A159" s="1" t="s">
        <v>28</v>
      </c>
      <c r="B159" s="1" t="s">
        <v>286</v>
      </c>
      <c r="C159" s="2">
        <v>2014</v>
      </c>
      <c r="D159" s="12" t="s">
        <v>5</v>
      </c>
      <c r="E159" s="12" t="s">
        <v>32</v>
      </c>
      <c r="F159" s="2">
        <v>53.620383799999999</v>
      </c>
    </row>
    <row r="160" spans="1:6">
      <c r="A160" s="1" t="s">
        <v>29</v>
      </c>
      <c r="B160" s="1" t="s">
        <v>287</v>
      </c>
      <c r="C160" s="2">
        <v>2014</v>
      </c>
      <c r="D160" s="12" t="s">
        <v>5</v>
      </c>
      <c r="E160" s="12" t="s">
        <v>32</v>
      </c>
      <c r="F160" s="2">
        <v>61.907089499999998</v>
      </c>
    </row>
    <row r="161" spans="1:6">
      <c r="A161" s="1" t="s">
        <v>30</v>
      </c>
      <c r="B161" s="1" t="s">
        <v>288</v>
      </c>
      <c r="C161" s="2">
        <v>2014</v>
      </c>
      <c r="D161" s="12" t="s">
        <v>5</v>
      </c>
      <c r="E161" s="12" t="s">
        <v>32</v>
      </c>
      <c r="F161" s="2">
        <v>90.447416000000004</v>
      </c>
    </row>
    <row r="162" spans="1:6">
      <c r="A162" s="1" t="s">
        <v>31</v>
      </c>
      <c r="B162" s="1" t="s">
        <v>289</v>
      </c>
      <c r="C162" s="2">
        <v>2014</v>
      </c>
      <c r="D162" s="12" t="s">
        <v>5</v>
      </c>
      <c r="E162" s="12" t="s">
        <v>32</v>
      </c>
      <c r="F162" s="2">
        <v>80.881586200000001</v>
      </c>
    </row>
    <row r="163" spans="1:6">
      <c r="A163" s="1" t="s">
        <v>32</v>
      </c>
      <c r="B163" s="1" t="s">
        <v>290</v>
      </c>
      <c r="C163" s="2">
        <v>2014</v>
      </c>
      <c r="D163" s="12" t="s">
        <v>5</v>
      </c>
      <c r="E163" s="12" t="s">
        <v>32</v>
      </c>
      <c r="F163" s="2">
        <v>92.324504899999994</v>
      </c>
    </row>
    <row r="164" spans="1:6">
      <c r="A164" s="1" t="s">
        <v>33</v>
      </c>
      <c r="B164" s="1" t="s">
        <v>291</v>
      </c>
      <c r="C164" s="2">
        <v>2014</v>
      </c>
      <c r="D164" s="12" t="s">
        <v>5</v>
      </c>
      <c r="E164" s="12" t="s">
        <v>32</v>
      </c>
      <c r="F164" s="2">
        <v>101.117904</v>
      </c>
    </row>
    <row r="165" spans="1:6">
      <c r="A165" s="1" t="s">
        <v>34</v>
      </c>
      <c r="B165" s="1" t="s">
        <v>292</v>
      </c>
      <c r="C165" s="2">
        <v>2014</v>
      </c>
      <c r="D165" s="12" t="s">
        <v>5</v>
      </c>
      <c r="E165" s="12" t="s">
        <v>32</v>
      </c>
      <c r="F165" s="2">
        <v>63.594306400000001</v>
      </c>
    </row>
    <row r="166" spans="1:6">
      <c r="A166" s="1" t="s">
        <v>35</v>
      </c>
      <c r="B166" s="1" t="s">
        <v>293</v>
      </c>
      <c r="C166" s="2">
        <v>2014</v>
      </c>
      <c r="D166" s="12" t="s">
        <v>5</v>
      </c>
      <c r="E166" s="12" t="s">
        <v>32</v>
      </c>
      <c r="F166" s="2">
        <v>71.368263999999996</v>
      </c>
    </row>
    <row r="167" spans="1:6">
      <c r="A167" s="3" t="s">
        <v>3</v>
      </c>
      <c r="B167" s="1" t="s">
        <v>261</v>
      </c>
      <c r="C167" s="2">
        <v>2015</v>
      </c>
      <c r="D167" s="12" t="s">
        <v>5</v>
      </c>
      <c r="E167" s="12" t="s">
        <v>32</v>
      </c>
      <c r="F167" s="2">
        <v>81.188946200000004</v>
      </c>
    </row>
    <row r="168" spans="1:6">
      <c r="A168" s="3" t="s">
        <v>4</v>
      </c>
      <c r="B168" s="1" t="s">
        <v>262</v>
      </c>
      <c r="C168" s="2">
        <v>2015</v>
      </c>
      <c r="D168" s="12" t="s">
        <v>5</v>
      </c>
      <c r="E168" s="12" t="s">
        <v>32</v>
      </c>
      <c r="F168" s="2">
        <v>61.344395800000001</v>
      </c>
    </row>
    <row r="169" spans="1:6">
      <c r="A169" s="1" t="s">
        <v>5</v>
      </c>
      <c r="B169" s="1" t="s">
        <v>263</v>
      </c>
      <c r="C169" s="2">
        <v>2015</v>
      </c>
      <c r="D169" s="12" t="s">
        <v>5</v>
      </c>
      <c r="E169" s="12" t="s">
        <v>32</v>
      </c>
      <c r="F169" s="2">
        <v>60.664829300000001</v>
      </c>
    </row>
    <row r="170" spans="1:6">
      <c r="A170" s="1" t="s">
        <v>6</v>
      </c>
      <c r="B170" s="1" t="s">
        <v>264</v>
      </c>
      <c r="C170" s="2">
        <v>2015</v>
      </c>
      <c r="D170" s="12" t="s">
        <v>5</v>
      </c>
      <c r="E170" s="12" t="s">
        <v>32</v>
      </c>
      <c r="F170" s="2">
        <v>50.010696699999997</v>
      </c>
    </row>
    <row r="171" spans="1:6">
      <c r="A171" s="1" t="s">
        <v>7</v>
      </c>
      <c r="B171" s="1" t="s">
        <v>265</v>
      </c>
      <c r="C171" s="2">
        <v>2015</v>
      </c>
      <c r="D171" s="12" t="s">
        <v>5</v>
      </c>
      <c r="E171" s="12" t="s">
        <v>32</v>
      </c>
      <c r="F171" s="2">
        <v>71.550731200000001</v>
      </c>
    </row>
    <row r="172" spans="1:6">
      <c r="A172" s="1" t="s">
        <v>8</v>
      </c>
      <c r="B172" s="1" t="s">
        <v>266</v>
      </c>
      <c r="C172" s="2">
        <v>2015</v>
      </c>
      <c r="D172" s="12" t="s">
        <v>5</v>
      </c>
      <c r="E172" s="12" t="s">
        <v>32</v>
      </c>
      <c r="F172" s="2">
        <v>89.783360200000004</v>
      </c>
    </row>
    <row r="173" spans="1:6">
      <c r="A173" s="1" t="s">
        <v>9</v>
      </c>
      <c r="B173" s="1" t="s">
        <v>267</v>
      </c>
      <c r="C173" s="2">
        <v>2015</v>
      </c>
      <c r="D173" s="12" t="s">
        <v>5</v>
      </c>
      <c r="E173" s="12" t="s">
        <v>32</v>
      </c>
      <c r="F173" s="2">
        <v>93.113998100000003</v>
      </c>
    </row>
    <row r="174" spans="1:6">
      <c r="A174" s="1" t="s">
        <v>10</v>
      </c>
      <c r="B174" s="1" t="s">
        <v>268</v>
      </c>
      <c r="C174" s="2">
        <v>2015</v>
      </c>
      <c r="D174" s="12" t="s">
        <v>5</v>
      </c>
      <c r="E174" s="12" t="s">
        <v>32</v>
      </c>
      <c r="F174" s="2">
        <v>64.489765000000006</v>
      </c>
    </row>
    <row r="175" spans="1:6">
      <c r="A175" s="1" t="s">
        <v>11</v>
      </c>
      <c r="B175" s="1" t="s">
        <v>269</v>
      </c>
      <c r="C175" s="2">
        <v>2015</v>
      </c>
      <c r="D175" s="12" t="s">
        <v>5</v>
      </c>
      <c r="E175" s="12" t="s">
        <v>32</v>
      </c>
      <c r="F175" s="2">
        <v>69.598043000000004</v>
      </c>
    </row>
    <row r="176" spans="1:6">
      <c r="A176" s="1" t="s">
        <v>12</v>
      </c>
      <c r="B176" s="1" t="s">
        <v>270</v>
      </c>
      <c r="C176" s="2">
        <v>2015</v>
      </c>
      <c r="D176" s="12" t="s">
        <v>5</v>
      </c>
      <c r="E176" s="12" t="s">
        <v>32</v>
      </c>
      <c r="F176" s="2">
        <v>106.758847</v>
      </c>
    </row>
    <row r="177" spans="1:6">
      <c r="A177" s="1" t="s">
        <v>13</v>
      </c>
      <c r="B177" s="1" t="s">
        <v>271</v>
      </c>
      <c r="C177" s="2">
        <v>2015</v>
      </c>
      <c r="D177" s="12" t="s">
        <v>5</v>
      </c>
      <c r="E177" s="12" t="s">
        <v>32</v>
      </c>
      <c r="F177" s="2">
        <v>61.799250700000002</v>
      </c>
    </row>
    <row r="178" spans="1:6">
      <c r="A178" s="1" t="s">
        <v>14</v>
      </c>
      <c r="B178" s="1" t="s">
        <v>272</v>
      </c>
      <c r="C178" s="2">
        <v>2015</v>
      </c>
      <c r="D178" s="12" t="s">
        <v>5</v>
      </c>
      <c r="E178" s="12" t="s">
        <v>32</v>
      </c>
      <c r="F178" s="2">
        <v>87.866053800000003</v>
      </c>
    </row>
    <row r="179" spans="1:6">
      <c r="A179" s="1" t="s">
        <v>15</v>
      </c>
      <c r="B179" s="1" t="s">
        <v>273</v>
      </c>
      <c r="C179" s="2">
        <v>2015</v>
      </c>
      <c r="D179" s="12" t="s">
        <v>5</v>
      </c>
      <c r="E179" s="12" t="s">
        <v>32</v>
      </c>
      <c r="F179" s="2">
        <v>87.7371531</v>
      </c>
    </row>
    <row r="180" spans="1:6">
      <c r="A180" s="1" t="s">
        <v>16</v>
      </c>
      <c r="B180" s="1" t="s">
        <v>274</v>
      </c>
      <c r="C180" s="2">
        <v>2015</v>
      </c>
      <c r="D180" s="12" t="s">
        <v>5</v>
      </c>
      <c r="E180" s="12" t="s">
        <v>32</v>
      </c>
      <c r="F180" s="2">
        <v>73.047202999999996</v>
      </c>
    </row>
    <row r="181" spans="1:6">
      <c r="A181" s="1" t="s">
        <v>17</v>
      </c>
      <c r="B181" s="1" t="s">
        <v>275</v>
      </c>
      <c r="C181" s="2">
        <v>2015</v>
      </c>
      <c r="D181" s="12" t="s">
        <v>5</v>
      </c>
      <c r="E181" s="12" t="s">
        <v>32</v>
      </c>
      <c r="F181" s="2">
        <v>74.868327399999998</v>
      </c>
    </row>
    <row r="182" spans="1:6">
      <c r="A182" s="1" t="s">
        <v>18</v>
      </c>
      <c r="B182" s="1" t="s">
        <v>276</v>
      </c>
      <c r="C182" s="2">
        <v>2015</v>
      </c>
      <c r="D182" s="12" t="s">
        <v>5</v>
      </c>
      <c r="E182" s="12" t="s">
        <v>32</v>
      </c>
      <c r="F182" s="2">
        <v>84.145575699999995</v>
      </c>
    </row>
    <row r="183" spans="1:6">
      <c r="A183" s="1" t="s">
        <v>19</v>
      </c>
      <c r="B183" s="1" t="s">
        <v>277</v>
      </c>
      <c r="C183" s="2">
        <v>2015</v>
      </c>
      <c r="D183" s="12" t="s">
        <v>5</v>
      </c>
      <c r="E183" s="12" t="s">
        <v>32</v>
      </c>
      <c r="F183" s="2">
        <v>86.721903400000002</v>
      </c>
    </row>
    <row r="184" spans="1:6">
      <c r="A184" s="1" t="s">
        <v>20</v>
      </c>
      <c r="B184" s="1" t="s">
        <v>278</v>
      </c>
      <c r="C184" s="2">
        <v>2015</v>
      </c>
      <c r="D184" s="12" t="s">
        <v>5</v>
      </c>
      <c r="E184" s="12" t="s">
        <v>32</v>
      </c>
      <c r="F184" s="2">
        <v>94.534849699999995</v>
      </c>
    </row>
    <row r="185" spans="1:6">
      <c r="A185" s="1" t="s">
        <v>21</v>
      </c>
      <c r="B185" s="1" t="s">
        <v>279</v>
      </c>
      <c r="C185" s="2">
        <v>2015</v>
      </c>
      <c r="D185" s="12" t="s">
        <v>5</v>
      </c>
      <c r="E185" s="12" t="s">
        <v>32</v>
      </c>
      <c r="F185" s="2">
        <v>66.333077399999993</v>
      </c>
    </row>
    <row r="186" spans="1:6">
      <c r="A186" s="1" t="s">
        <v>22</v>
      </c>
      <c r="B186" s="1" t="s">
        <v>280</v>
      </c>
      <c r="C186" s="2">
        <v>2015</v>
      </c>
      <c r="D186" s="12" t="s">
        <v>5</v>
      </c>
      <c r="E186" s="12" t="s">
        <v>32</v>
      </c>
      <c r="F186" s="2">
        <v>63.126449800000003</v>
      </c>
    </row>
    <row r="187" spans="1:6">
      <c r="A187" s="1" t="s">
        <v>23</v>
      </c>
      <c r="B187" s="1" t="s">
        <v>281</v>
      </c>
      <c r="C187" s="2">
        <v>2015</v>
      </c>
      <c r="D187" s="12" t="s">
        <v>5</v>
      </c>
      <c r="E187" s="12" t="s">
        <v>32</v>
      </c>
      <c r="F187" s="2">
        <v>81.956118900000007</v>
      </c>
    </row>
    <row r="188" spans="1:6">
      <c r="A188" s="1" t="s">
        <v>24</v>
      </c>
      <c r="B188" s="1" t="s">
        <v>282</v>
      </c>
      <c r="C188" s="2">
        <v>2015</v>
      </c>
      <c r="D188" s="12" t="s">
        <v>5</v>
      </c>
      <c r="E188" s="12" t="s">
        <v>32</v>
      </c>
      <c r="F188" s="2">
        <v>93.441976600000004</v>
      </c>
    </row>
    <row r="189" spans="1:6">
      <c r="A189" s="1" t="s">
        <v>25</v>
      </c>
      <c r="B189" s="1" t="s">
        <v>283</v>
      </c>
      <c r="C189" s="2">
        <v>2015</v>
      </c>
      <c r="D189" s="12" t="s">
        <v>5</v>
      </c>
      <c r="E189" s="12" t="s">
        <v>32</v>
      </c>
      <c r="F189" s="2">
        <v>57.451936600000003</v>
      </c>
    </row>
    <row r="190" spans="1:6">
      <c r="A190" s="1" t="s">
        <v>26</v>
      </c>
      <c r="B190" s="1" t="s">
        <v>284</v>
      </c>
      <c r="C190" s="2">
        <v>2015</v>
      </c>
      <c r="D190" s="12" t="s">
        <v>5</v>
      </c>
      <c r="E190" s="12" t="s">
        <v>32</v>
      </c>
      <c r="F190" s="2">
        <v>53.643811599999999</v>
      </c>
    </row>
    <row r="191" spans="1:6">
      <c r="A191" s="1" t="s">
        <v>27</v>
      </c>
      <c r="B191" s="1" t="s">
        <v>285</v>
      </c>
      <c r="C191" s="2">
        <v>2015</v>
      </c>
      <c r="D191" s="12" t="s">
        <v>5</v>
      </c>
      <c r="E191" s="12" t="s">
        <v>32</v>
      </c>
      <c r="F191" s="2">
        <v>65.476559499999993</v>
      </c>
    </row>
    <row r="192" spans="1:6">
      <c r="A192" s="1" t="s">
        <v>28</v>
      </c>
      <c r="B192" s="1" t="s">
        <v>286</v>
      </c>
      <c r="C192" s="2">
        <v>2015</v>
      </c>
      <c r="D192" s="12" t="s">
        <v>5</v>
      </c>
      <c r="E192" s="12" t="s">
        <v>32</v>
      </c>
      <c r="F192" s="2">
        <v>57.099466499999998</v>
      </c>
    </row>
    <row r="193" spans="1:6">
      <c r="A193" s="1" t="s">
        <v>29</v>
      </c>
      <c r="B193" s="1" t="s">
        <v>287</v>
      </c>
      <c r="C193" s="2">
        <v>2015</v>
      </c>
      <c r="D193" s="12" t="s">
        <v>5</v>
      </c>
      <c r="E193" s="12" t="s">
        <v>32</v>
      </c>
      <c r="F193" s="2">
        <v>64.026256700000005</v>
      </c>
    </row>
    <row r="194" spans="1:6">
      <c r="A194" s="1" t="s">
        <v>30</v>
      </c>
      <c r="B194" s="1" t="s">
        <v>288</v>
      </c>
      <c r="C194" s="2">
        <v>2015</v>
      </c>
      <c r="D194" s="12" t="s">
        <v>5</v>
      </c>
      <c r="E194" s="12" t="s">
        <v>32</v>
      </c>
      <c r="F194" s="2">
        <v>94.095089999999999</v>
      </c>
    </row>
    <row r="195" spans="1:6">
      <c r="A195" s="1" t="s">
        <v>31</v>
      </c>
      <c r="B195" s="1" t="s">
        <v>289</v>
      </c>
      <c r="C195" s="2">
        <v>2015</v>
      </c>
      <c r="D195" s="12" t="s">
        <v>5</v>
      </c>
      <c r="E195" s="12" t="s">
        <v>32</v>
      </c>
      <c r="F195" s="2">
        <v>85.614894899999996</v>
      </c>
    </row>
    <row r="196" spans="1:6">
      <c r="A196" s="1" t="s">
        <v>32</v>
      </c>
      <c r="B196" s="1" t="s">
        <v>290</v>
      </c>
      <c r="C196" s="2">
        <v>2015</v>
      </c>
      <c r="D196" s="12" t="s">
        <v>5</v>
      </c>
      <c r="E196" s="12" t="s">
        <v>32</v>
      </c>
      <c r="F196" s="2">
        <v>86.473532199999994</v>
      </c>
    </row>
    <row r="197" spans="1:6">
      <c r="A197" s="1" t="s">
        <v>33</v>
      </c>
      <c r="B197" s="1" t="s">
        <v>291</v>
      </c>
      <c r="C197" s="2">
        <v>2015</v>
      </c>
      <c r="D197" s="12" t="s">
        <v>5</v>
      </c>
      <c r="E197" s="12" t="s">
        <v>32</v>
      </c>
      <c r="F197" s="2">
        <v>105.76068100000001</v>
      </c>
    </row>
    <row r="198" spans="1:6">
      <c r="A198" s="1" t="s">
        <v>34</v>
      </c>
      <c r="B198" s="1" t="s">
        <v>292</v>
      </c>
      <c r="C198" s="2">
        <v>2015</v>
      </c>
      <c r="D198" s="12" t="s">
        <v>5</v>
      </c>
      <c r="E198" s="12" t="s">
        <v>32</v>
      </c>
      <c r="F198" s="2">
        <v>71.683510299999995</v>
      </c>
    </row>
    <row r="199" spans="1:6">
      <c r="A199" s="1" t="s">
        <v>35</v>
      </c>
      <c r="B199" s="1" t="s">
        <v>293</v>
      </c>
      <c r="C199" s="2">
        <v>2015</v>
      </c>
      <c r="D199" s="12" t="s">
        <v>5</v>
      </c>
      <c r="E199" s="12" t="s">
        <v>32</v>
      </c>
      <c r="F199" s="2">
        <v>69.551058499999996</v>
      </c>
    </row>
    <row r="200" spans="1:6">
      <c r="A200" s="3" t="s">
        <v>3</v>
      </c>
      <c r="B200" s="1" t="s">
        <v>261</v>
      </c>
      <c r="C200" s="2">
        <v>2016</v>
      </c>
      <c r="D200" s="12" t="s">
        <v>5</v>
      </c>
      <c r="E200" s="12" t="s">
        <v>32</v>
      </c>
      <c r="F200" s="2">
        <v>86.030117000000004</v>
      </c>
    </row>
    <row r="201" spans="1:6">
      <c r="A201" s="3" t="s">
        <v>4</v>
      </c>
      <c r="B201" s="1" t="s">
        <v>262</v>
      </c>
      <c r="C201" s="2">
        <v>2016</v>
      </c>
      <c r="D201" s="12" t="s">
        <v>5</v>
      </c>
      <c r="E201" s="12" t="s">
        <v>32</v>
      </c>
      <c r="F201" s="2">
        <v>60.7974052</v>
      </c>
    </row>
    <row r="202" spans="1:6">
      <c r="A202" s="1" t="s">
        <v>5</v>
      </c>
      <c r="B202" s="1" t="s">
        <v>263</v>
      </c>
      <c r="C202" s="2">
        <v>2016</v>
      </c>
      <c r="D202" s="12" t="s">
        <v>5</v>
      </c>
      <c r="E202" s="12" t="s">
        <v>32</v>
      </c>
      <c r="F202" s="2">
        <v>66.963728200000006</v>
      </c>
    </row>
    <row r="203" spans="1:6">
      <c r="A203" s="1" t="s">
        <v>6</v>
      </c>
      <c r="B203" s="1" t="s">
        <v>264</v>
      </c>
      <c r="C203" s="2">
        <v>2016</v>
      </c>
      <c r="D203" s="12" t="s">
        <v>5</v>
      </c>
      <c r="E203" s="12" t="s">
        <v>32</v>
      </c>
      <c r="F203" s="2">
        <v>50.068182299999997</v>
      </c>
    </row>
    <row r="204" spans="1:6">
      <c r="A204" s="1" t="s">
        <v>7</v>
      </c>
      <c r="B204" s="1" t="s">
        <v>265</v>
      </c>
      <c r="C204" s="2">
        <v>2016</v>
      </c>
      <c r="D204" s="12" t="s">
        <v>5</v>
      </c>
      <c r="E204" s="12" t="s">
        <v>32</v>
      </c>
      <c r="F204" s="2">
        <v>86.669037799999998</v>
      </c>
    </row>
    <row r="205" spans="1:6">
      <c r="A205" s="1" t="s">
        <v>8</v>
      </c>
      <c r="B205" s="1" t="s">
        <v>266</v>
      </c>
      <c r="C205" s="2">
        <v>2016</v>
      </c>
      <c r="D205" s="12" t="s">
        <v>5</v>
      </c>
      <c r="E205" s="12" t="s">
        <v>32</v>
      </c>
      <c r="F205" s="2">
        <v>90.435226099999994</v>
      </c>
    </row>
    <row r="206" spans="1:6">
      <c r="A206" s="1" t="s">
        <v>9</v>
      </c>
      <c r="B206" s="1" t="s">
        <v>267</v>
      </c>
      <c r="C206" s="2">
        <v>2016</v>
      </c>
      <c r="D206" s="12" t="s">
        <v>5</v>
      </c>
      <c r="E206" s="12" t="s">
        <v>32</v>
      </c>
      <c r="F206" s="2">
        <v>79.764463399999997</v>
      </c>
    </row>
    <row r="207" spans="1:6">
      <c r="A207" s="1" t="s">
        <v>10</v>
      </c>
      <c r="B207" s="1" t="s">
        <v>268</v>
      </c>
      <c r="C207" s="2">
        <v>2016</v>
      </c>
      <c r="D207" s="12" t="s">
        <v>5</v>
      </c>
      <c r="E207" s="12" t="s">
        <v>32</v>
      </c>
      <c r="F207" s="2">
        <v>65.833089900000004</v>
      </c>
    </row>
    <row r="208" spans="1:6">
      <c r="A208" s="1" t="s">
        <v>11</v>
      </c>
      <c r="B208" s="1" t="s">
        <v>269</v>
      </c>
      <c r="C208" s="2">
        <v>2016</v>
      </c>
      <c r="D208" s="12" t="s">
        <v>5</v>
      </c>
      <c r="E208" s="12" t="s">
        <v>32</v>
      </c>
      <c r="F208" s="2">
        <v>72.669161299999999</v>
      </c>
    </row>
    <row r="209" spans="1:6">
      <c r="A209" s="1" t="s">
        <v>12</v>
      </c>
      <c r="B209" s="1" t="s">
        <v>270</v>
      </c>
      <c r="C209" s="2">
        <v>2016</v>
      </c>
      <c r="D209" s="12" t="s">
        <v>5</v>
      </c>
      <c r="E209" s="12" t="s">
        <v>32</v>
      </c>
      <c r="F209" s="2">
        <v>113.044083</v>
      </c>
    </row>
    <row r="210" spans="1:6">
      <c r="A210" s="1" t="s">
        <v>13</v>
      </c>
      <c r="B210" s="1" t="s">
        <v>271</v>
      </c>
      <c r="C210" s="2">
        <v>2016</v>
      </c>
      <c r="D210" s="12" t="s">
        <v>5</v>
      </c>
      <c r="E210" s="12" t="s">
        <v>32</v>
      </c>
      <c r="F210" s="2">
        <v>65.595131499999994</v>
      </c>
    </row>
    <row r="211" spans="1:6">
      <c r="A211" s="1" t="s">
        <v>14</v>
      </c>
      <c r="B211" s="1" t="s">
        <v>272</v>
      </c>
      <c r="C211" s="2">
        <v>2016</v>
      </c>
      <c r="D211" s="12" t="s">
        <v>5</v>
      </c>
      <c r="E211" s="12" t="s">
        <v>32</v>
      </c>
      <c r="F211" s="2">
        <v>93.205704299999994</v>
      </c>
    </row>
    <row r="212" spans="1:6">
      <c r="A212" s="1" t="s">
        <v>15</v>
      </c>
      <c r="B212" s="1" t="s">
        <v>273</v>
      </c>
      <c r="C212" s="2">
        <v>2016</v>
      </c>
      <c r="D212" s="12" t="s">
        <v>5</v>
      </c>
      <c r="E212" s="12" t="s">
        <v>32</v>
      </c>
      <c r="F212" s="2">
        <v>85.146933399999995</v>
      </c>
    </row>
    <row r="213" spans="1:6">
      <c r="A213" s="1" t="s">
        <v>16</v>
      </c>
      <c r="B213" s="1" t="s">
        <v>274</v>
      </c>
      <c r="C213" s="2">
        <v>2016</v>
      </c>
      <c r="D213" s="12" t="s">
        <v>5</v>
      </c>
      <c r="E213" s="12" t="s">
        <v>32</v>
      </c>
      <c r="F213" s="2">
        <v>78.196352500000003</v>
      </c>
    </row>
    <row r="214" spans="1:6">
      <c r="A214" s="1" t="s">
        <v>17</v>
      </c>
      <c r="B214" s="1" t="s">
        <v>275</v>
      </c>
      <c r="C214" s="2">
        <v>2016</v>
      </c>
      <c r="D214" s="12" t="s">
        <v>5</v>
      </c>
      <c r="E214" s="12" t="s">
        <v>32</v>
      </c>
      <c r="F214" s="2">
        <v>80.164300800000007</v>
      </c>
    </row>
    <row r="215" spans="1:6">
      <c r="A215" s="1" t="s">
        <v>18</v>
      </c>
      <c r="B215" s="1" t="s">
        <v>276</v>
      </c>
      <c r="C215" s="2">
        <v>2016</v>
      </c>
      <c r="D215" s="12" t="s">
        <v>5</v>
      </c>
      <c r="E215" s="12" t="s">
        <v>32</v>
      </c>
      <c r="F215" s="2">
        <v>90.074120100000002</v>
      </c>
    </row>
    <row r="216" spans="1:6">
      <c r="A216" s="1" t="s">
        <v>19</v>
      </c>
      <c r="B216" s="1" t="s">
        <v>277</v>
      </c>
      <c r="C216" s="2">
        <v>2016</v>
      </c>
      <c r="D216" s="12" t="s">
        <v>5</v>
      </c>
      <c r="E216" s="12" t="s">
        <v>32</v>
      </c>
      <c r="F216" s="2">
        <v>95.819932800000004</v>
      </c>
    </row>
    <row r="217" spans="1:6">
      <c r="A217" s="1" t="s">
        <v>20</v>
      </c>
      <c r="B217" s="1" t="s">
        <v>278</v>
      </c>
      <c r="C217" s="2">
        <v>2016</v>
      </c>
      <c r="D217" s="12" t="s">
        <v>5</v>
      </c>
      <c r="E217" s="12" t="s">
        <v>32</v>
      </c>
      <c r="F217" s="2">
        <v>106.051157</v>
      </c>
    </row>
    <row r="218" spans="1:6">
      <c r="A218" s="1" t="s">
        <v>21</v>
      </c>
      <c r="B218" s="1" t="s">
        <v>279</v>
      </c>
      <c r="C218" s="2">
        <v>2016</v>
      </c>
      <c r="D218" s="12" t="s">
        <v>5</v>
      </c>
      <c r="E218" s="12" t="s">
        <v>32</v>
      </c>
      <c r="F218" s="2">
        <v>70.309650599999998</v>
      </c>
    </row>
    <row r="219" spans="1:6">
      <c r="A219" s="1" t="s">
        <v>22</v>
      </c>
      <c r="B219" s="1" t="s">
        <v>280</v>
      </c>
      <c r="C219" s="2">
        <v>2016</v>
      </c>
      <c r="D219" s="12" t="s">
        <v>5</v>
      </c>
      <c r="E219" s="12" t="s">
        <v>32</v>
      </c>
      <c r="F219" s="2">
        <v>66.374485500000006</v>
      </c>
    </row>
    <row r="220" spans="1:6">
      <c r="A220" s="1" t="s">
        <v>23</v>
      </c>
      <c r="B220" s="1" t="s">
        <v>281</v>
      </c>
      <c r="C220" s="2">
        <v>2016</v>
      </c>
      <c r="D220" s="12" t="s">
        <v>5</v>
      </c>
      <c r="E220" s="12" t="s">
        <v>32</v>
      </c>
      <c r="F220" s="2">
        <v>85.110715600000006</v>
      </c>
    </row>
    <row r="221" spans="1:6">
      <c r="A221" s="1" t="s">
        <v>24</v>
      </c>
      <c r="B221" s="1" t="s">
        <v>282</v>
      </c>
      <c r="C221" s="2">
        <v>2016</v>
      </c>
      <c r="D221" s="12" t="s">
        <v>5</v>
      </c>
      <c r="E221" s="12" t="s">
        <v>32</v>
      </c>
      <c r="F221" s="2">
        <v>103.57783999999999</v>
      </c>
    </row>
    <row r="222" spans="1:6">
      <c r="A222" s="1" t="s">
        <v>25</v>
      </c>
      <c r="B222" s="1" t="s">
        <v>283</v>
      </c>
      <c r="C222" s="2">
        <v>2016</v>
      </c>
      <c r="D222" s="12" t="s">
        <v>5</v>
      </c>
      <c r="E222" s="12" t="s">
        <v>32</v>
      </c>
      <c r="F222" s="2">
        <v>65.665877100000003</v>
      </c>
    </row>
    <row r="223" spans="1:6">
      <c r="A223" s="1" t="s">
        <v>26</v>
      </c>
      <c r="B223" s="1" t="s">
        <v>284</v>
      </c>
      <c r="C223" s="2">
        <v>2016</v>
      </c>
      <c r="D223" s="12" t="s">
        <v>5</v>
      </c>
      <c r="E223" s="12" t="s">
        <v>32</v>
      </c>
      <c r="F223" s="2">
        <v>59.8113642</v>
      </c>
    </row>
    <row r="224" spans="1:6">
      <c r="A224" s="1" t="s">
        <v>27</v>
      </c>
      <c r="B224" s="1" t="s">
        <v>285</v>
      </c>
      <c r="C224" s="2">
        <v>2016</v>
      </c>
      <c r="D224" s="12" t="s">
        <v>5</v>
      </c>
      <c r="E224" s="12" t="s">
        <v>32</v>
      </c>
      <c r="F224" s="2">
        <v>71.617141700000005</v>
      </c>
    </row>
    <row r="225" spans="1:6">
      <c r="A225" s="1" t="s">
        <v>28</v>
      </c>
      <c r="B225" s="1" t="s">
        <v>286</v>
      </c>
      <c r="C225" s="2">
        <v>2016</v>
      </c>
      <c r="D225" s="12" t="s">
        <v>5</v>
      </c>
      <c r="E225" s="12" t="s">
        <v>32</v>
      </c>
      <c r="F225" s="2">
        <v>59.946553100000003</v>
      </c>
    </row>
    <row r="226" spans="1:6">
      <c r="A226" s="1" t="s">
        <v>29</v>
      </c>
      <c r="B226" s="1" t="s">
        <v>287</v>
      </c>
      <c r="C226" s="2">
        <v>2016</v>
      </c>
      <c r="D226" s="12" t="s">
        <v>5</v>
      </c>
      <c r="E226" s="12" t="s">
        <v>32</v>
      </c>
      <c r="F226" s="2">
        <v>62.887788100000002</v>
      </c>
    </row>
    <row r="227" spans="1:6">
      <c r="A227" s="1" t="s">
        <v>30</v>
      </c>
      <c r="B227" s="1" t="s">
        <v>288</v>
      </c>
      <c r="C227" s="2">
        <v>2016</v>
      </c>
      <c r="D227" s="12" t="s">
        <v>5</v>
      </c>
      <c r="E227" s="12" t="s">
        <v>32</v>
      </c>
      <c r="F227" s="2">
        <v>103.64726899999999</v>
      </c>
    </row>
    <row r="228" spans="1:6">
      <c r="A228" s="1" t="s">
        <v>31</v>
      </c>
      <c r="B228" s="1" t="s">
        <v>289</v>
      </c>
      <c r="C228" s="2">
        <v>2016</v>
      </c>
      <c r="D228" s="12" t="s">
        <v>5</v>
      </c>
      <c r="E228" s="12" t="s">
        <v>32</v>
      </c>
      <c r="F228" s="2">
        <v>87.096949800000004</v>
      </c>
    </row>
    <row r="229" spans="1:6">
      <c r="A229" s="1" t="s">
        <v>32</v>
      </c>
      <c r="B229" s="1" t="s">
        <v>290</v>
      </c>
      <c r="C229" s="2">
        <v>2016</v>
      </c>
      <c r="D229" s="12" t="s">
        <v>5</v>
      </c>
      <c r="E229" s="12" t="s">
        <v>32</v>
      </c>
      <c r="F229" s="2">
        <v>99.131552799999994</v>
      </c>
    </row>
    <row r="230" spans="1:6">
      <c r="A230" s="1" t="s">
        <v>33</v>
      </c>
      <c r="B230" s="1" t="s">
        <v>291</v>
      </c>
      <c r="C230" s="2">
        <v>2016</v>
      </c>
      <c r="D230" s="12" t="s">
        <v>5</v>
      </c>
      <c r="E230" s="12" t="s">
        <v>32</v>
      </c>
      <c r="F230" s="2">
        <v>110.285466</v>
      </c>
    </row>
    <row r="231" spans="1:6">
      <c r="A231" s="1" t="s">
        <v>34</v>
      </c>
      <c r="B231" s="1" t="s">
        <v>292</v>
      </c>
      <c r="C231" s="2">
        <v>2016</v>
      </c>
      <c r="D231" s="12" t="s">
        <v>5</v>
      </c>
      <c r="E231" s="12" t="s">
        <v>32</v>
      </c>
      <c r="F231" s="2">
        <v>71.664371399999993</v>
      </c>
    </row>
    <row r="232" spans="1:6">
      <c r="A232" s="1" t="s">
        <v>35</v>
      </c>
      <c r="B232" s="1" t="s">
        <v>293</v>
      </c>
      <c r="C232" s="2">
        <v>2016</v>
      </c>
      <c r="D232" s="12" t="s">
        <v>5</v>
      </c>
      <c r="E232" s="12" t="s">
        <v>32</v>
      </c>
      <c r="F232" s="2">
        <v>79.174849600000002</v>
      </c>
    </row>
    <row r="233" spans="1:6">
      <c r="A233" s="3" t="s">
        <v>3</v>
      </c>
      <c r="B233" s="1" t="s">
        <v>261</v>
      </c>
      <c r="C233" s="2">
        <v>2017</v>
      </c>
      <c r="D233" s="12" t="s">
        <v>5</v>
      </c>
      <c r="E233" s="12" t="s">
        <v>32</v>
      </c>
      <c r="F233" s="2">
        <v>85.878356499999995</v>
      </c>
    </row>
    <row r="234" spans="1:6">
      <c r="A234" s="3" t="s">
        <v>4</v>
      </c>
      <c r="B234" s="1" t="s">
        <v>262</v>
      </c>
      <c r="C234" s="2">
        <v>2017</v>
      </c>
      <c r="D234" s="12" t="s">
        <v>5</v>
      </c>
      <c r="E234" s="12" t="s">
        <v>32</v>
      </c>
      <c r="F234" s="2">
        <v>58.221433300000001</v>
      </c>
    </row>
    <row r="235" spans="1:6">
      <c r="A235" s="1" t="s">
        <v>5</v>
      </c>
      <c r="B235" s="1" t="s">
        <v>263</v>
      </c>
      <c r="C235" s="2">
        <v>2017</v>
      </c>
      <c r="D235" s="12" t="s">
        <v>5</v>
      </c>
      <c r="E235" s="12" t="s">
        <v>32</v>
      </c>
      <c r="F235" s="2">
        <v>70.086332999999996</v>
      </c>
    </row>
    <row r="236" spans="1:6">
      <c r="A236" s="1" t="s">
        <v>6</v>
      </c>
      <c r="B236" s="1" t="s">
        <v>264</v>
      </c>
      <c r="C236" s="2">
        <v>2017</v>
      </c>
      <c r="D236" s="12" t="s">
        <v>5</v>
      </c>
      <c r="E236" s="12" t="s">
        <v>32</v>
      </c>
      <c r="F236" s="2">
        <v>49.982101900000004</v>
      </c>
    </row>
    <row r="237" spans="1:6">
      <c r="A237" s="1" t="s">
        <v>7</v>
      </c>
      <c r="B237" s="1" t="s">
        <v>265</v>
      </c>
      <c r="C237" s="2">
        <v>2017</v>
      </c>
      <c r="D237" s="12" t="s">
        <v>5</v>
      </c>
      <c r="E237" s="12" t="s">
        <v>32</v>
      </c>
      <c r="F237" s="2">
        <v>76.068590099999994</v>
      </c>
    </row>
    <row r="238" spans="1:6">
      <c r="A238" s="1" t="s">
        <v>8</v>
      </c>
      <c r="B238" s="1" t="s">
        <v>266</v>
      </c>
      <c r="C238" s="2">
        <v>2017</v>
      </c>
      <c r="D238" s="12" t="s">
        <v>5</v>
      </c>
      <c r="E238" s="12" t="s">
        <v>32</v>
      </c>
      <c r="F238" s="2">
        <v>88.864362700000001</v>
      </c>
    </row>
    <row r="239" spans="1:6">
      <c r="A239" s="1" t="s">
        <v>9</v>
      </c>
      <c r="B239" s="1" t="s">
        <v>267</v>
      </c>
      <c r="C239" s="2">
        <v>2017</v>
      </c>
      <c r="D239" s="12" t="s">
        <v>5</v>
      </c>
      <c r="E239" s="12" t="s">
        <v>32</v>
      </c>
      <c r="F239" s="2">
        <v>76.511196499999997</v>
      </c>
    </row>
    <row r="240" spans="1:6">
      <c r="A240" s="1" t="s">
        <v>10</v>
      </c>
      <c r="B240" s="1" t="s">
        <v>268</v>
      </c>
      <c r="C240" s="2">
        <v>2017</v>
      </c>
      <c r="D240" s="12" t="s">
        <v>5</v>
      </c>
      <c r="E240" s="12" t="s">
        <v>32</v>
      </c>
      <c r="F240" s="2">
        <v>69.698022699999996</v>
      </c>
    </row>
    <row r="241" spans="1:6">
      <c r="A241" s="1" t="s">
        <v>11</v>
      </c>
      <c r="B241" s="1" t="s">
        <v>269</v>
      </c>
      <c r="C241" s="2">
        <v>2017</v>
      </c>
      <c r="D241" s="12" t="s">
        <v>5</v>
      </c>
      <c r="E241" s="12" t="s">
        <v>32</v>
      </c>
      <c r="F241" s="2">
        <v>73.399508499999996</v>
      </c>
    </row>
    <row r="242" spans="1:6">
      <c r="A242" s="1" t="s">
        <v>12</v>
      </c>
      <c r="B242" s="1" t="s">
        <v>270</v>
      </c>
      <c r="C242" s="2">
        <v>2017</v>
      </c>
      <c r="D242" s="12" t="s">
        <v>5</v>
      </c>
      <c r="E242" s="12" t="s">
        <v>32</v>
      </c>
      <c r="F242" s="2">
        <v>109.812195</v>
      </c>
    </row>
    <row r="243" spans="1:6">
      <c r="A243" s="1" t="s">
        <v>13</v>
      </c>
      <c r="B243" s="1" t="s">
        <v>271</v>
      </c>
      <c r="C243" s="2">
        <v>2017</v>
      </c>
      <c r="D243" s="12" t="s">
        <v>5</v>
      </c>
      <c r="E243" s="12" t="s">
        <v>32</v>
      </c>
      <c r="F243" s="2">
        <v>67.711132899999996</v>
      </c>
    </row>
    <row r="244" spans="1:6">
      <c r="A244" s="1" t="s">
        <v>14</v>
      </c>
      <c r="B244" s="1" t="s">
        <v>272</v>
      </c>
      <c r="C244" s="2">
        <v>2017</v>
      </c>
      <c r="D244" s="12" t="s">
        <v>5</v>
      </c>
      <c r="E244" s="12" t="s">
        <v>32</v>
      </c>
      <c r="F244" s="2">
        <v>96.062287999999995</v>
      </c>
    </row>
    <row r="245" spans="1:6">
      <c r="A245" s="1" t="s">
        <v>15</v>
      </c>
      <c r="B245" s="1" t="s">
        <v>273</v>
      </c>
      <c r="C245" s="2">
        <v>2017</v>
      </c>
      <c r="D245" s="12" t="s">
        <v>5</v>
      </c>
      <c r="E245" s="12" t="s">
        <v>32</v>
      </c>
      <c r="F245" s="2">
        <v>87.265901700000001</v>
      </c>
    </row>
    <row r="246" spans="1:6">
      <c r="A246" s="1" t="s">
        <v>16</v>
      </c>
      <c r="B246" s="1" t="s">
        <v>274</v>
      </c>
      <c r="C246" s="2">
        <v>2017</v>
      </c>
      <c r="D246" s="12" t="s">
        <v>5</v>
      </c>
      <c r="E246" s="12" t="s">
        <v>32</v>
      </c>
      <c r="F246" s="2">
        <v>76.654890699999996</v>
      </c>
    </row>
    <row r="247" spans="1:6">
      <c r="A247" s="1" t="s">
        <v>17</v>
      </c>
      <c r="B247" s="1" t="s">
        <v>275</v>
      </c>
      <c r="C247" s="2">
        <v>2017</v>
      </c>
      <c r="D247" s="12" t="s">
        <v>5</v>
      </c>
      <c r="E247" s="12" t="s">
        <v>32</v>
      </c>
      <c r="F247" s="2">
        <v>78.290181700000005</v>
      </c>
    </row>
    <row r="248" spans="1:6">
      <c r="A248" s="1" t="s">
        <v>18</v>
      </c>
      <c r="B248" s="1" t="s">
        <v>276</v>
      </c>
      <c r="C248" s="2">
        <v>2017</v>
      </c>
      <c r="D248" s="12" t="s">
        <v>5</v>
      </c>
      <c r="E248" s="12" t="s">
        <v>32</v>
      </c>
      <c r="F248" s="2">
        <v>90.551721400000005</v>
      </c>
    </row>
    <row r="249" spans="1:6">
      <c r="A249" s="1" t="s">
        <v>19</v>
      </c>
      <c r="B249" s="1" t="s">
        <v>277</v>
      </c>
      <c r="C249" s="2">
        <v>2017</v>
      </c>
      <c r="D249" s="12" t="s">
        <v>5</v>
      </c>
      <c r="E249" s="12" t="s">
        <v>32</v>
      </c>
      <c r="F249" s="2">
        <v>92.654401399999998</v>
      </c>
    </row>
    <row r="250" spans="1:6">
      <c r="A250" s="1" t="s">
        <v>20</v>
      </c>
      <c r="B250" s="1" t="s">
        <v>278</v>
      </c>
      <c r="C250" s="2">
        <v>2017</v>
      </c>
      <c r="D250" s="12" t="s">
        <v>5</v>
      </c>
      <c r="E250" s="12" t="s">
        <v>32</v>
      </c>
      <c r="F250" s="2">
        <v>107.434682</v>
      </c>
    </row>
    <row r="251" spans="1:6">
      <c r="A251" s="1" t="s">
        <v>21</v>
      </c>
      <c r="B251" s="1" t="s">
        <v>279</v>
      </c>
      <c r="C251" s="2">
        <v>2017</v>
      </c>
      <c r="D251" s="12" t="s">
        <v>5</v>
      </c>
      <c r="E251" s="12" t="s">
        <v>32</v>
      </c>
      <c r="F251" s="2">
        <v>72.220835300000005</v>
      </c>
    </row>
    <row r="252" spans="1:6">
      <c r="A252" s="1" t="s">
        <v>22</v>
      </c>
      <c r="B252" s="1" t="s">
        <v>280</v>
      </c>
      <c r="C252" s="2">
        <v>2017</v>
      </c>
      <c r="D252" s="12" t="s">
        <v>5</v>
      </c>
      <c r="E252" s="12" t="s">
        <v>32</v>
      </c>
      <c r="F252" s="2">
        <v>66.210923199999996</v>
      </c>
    </row>
    <row r="253" spans="1:6">
      <c r="A253" s="1" t="s">
        <v>23</v>
      </c>
      <c r="B253" s="1" t="s">
        <v>281</v>
      </c>
      <c r="C253" s="2">
        <v>2017</v>
      </c>
      <c r="D253" s="12" t="s">
        <v>5</v>
      </c>
      <c r="E253" s="12" t="s">
        <v>32</v>
      </c>
      <c r="F253" s="2">
        <v>85.553030100000001</v>
      </c>
    </row>
    <row r="254" spans="1:6">
      <c r="A254" s="1" t="s">
        <v>24</v>
      </c>
      <c r="B254" s="1" t="s">
        <v>282</v>
      </c>
      <c r="C254" s="2">
        <v>2017</v>
      </c>
      <c r="D254" s="12" t="s">
        <v>5</v>
      </c>
      <c r="E254" s="12" t="s">
        <v>32</v>
      </c>
      <c r="F254" s="2">
        <v>105.63834300000001</v>
      </c>
    </row>
    <row r="255" spans="1:6">
      <c r="A255" s="1" t="s">
        <v>25</v>
      </c>
      <c r="B255" s="1" t="s">
        <v>283</v>
      </c>
      <c r="C255" s="2">
        <v>2017</v>
      </c>
      <c r="D255" s="12" t="s">
        <v>5</v>
      </c>
      <c r="E255" s="12" t="s">
        <v>32</v>
      </c>
      <c r="F255" s="2">
        <v>61.034233399999998</v>
      </c>
    </row>
    <row r="256" spans="1:6">
      <c r="A256" s="1" t="s">
        <v>26</v>
      </c>
      <c r="B256" s="1" t="s">
        <v>284</v>
      </c>
      <c r="C256" s="2">
        <v>2017</v>
      </c>
      <c r="D256" s="12" t="s">
        <v>5</v>
      </c>
      <c r="E256" s="12" t="s">
        <v>32</v>
      </c>
      <c r="F256" s="2">
        <v>53.072141999999999</v>
      </c>
    </row>
    <row r="257" spans="1:6">
      <c r="A257" s="1" t="s">
        <v>27</v>
      </c>
      <c r="B257" s="1" t="s">
        <v>285</v>
      </c>
      <c r="C257" s="2">
        <v>2017</v>
      </c>
      <c r="D257" s="12" t="s">
        <v>5</v>
      </c>
      <c r="E257" s="12" t="s">
        <v>32</v>
      </c>
      <c r="F257" s="2">
        <v>80.679332799999997</v>
      </c>
    </row>
    <row r="258" spans="1:6">
      <c r="A258" s="1" t="s">
        <v>28</v>
      </c>
      <c r="B258" s="1" t="s">
        <v>286</v>
      </c>
      <c r="C258" s="2">
        <v>2017</v>
      </c>
      <c r="D258" s="12" t="s">
        <v>5</v>
      </c>
      <c r="E258" s="12" t="s">
        <v>32</v>
      </c>
      <c r="F258" s="2">
        <v>58.360385100000002</v>
      </c>
    </row>
    <row r="259" spans="1:6">
      <c r="A259" s="1" t="s">
        <v>29</v>
      </c>
      <c r="B259" s="1" t="s">
        <v>287</v>
      </c>
      <c r="C259" s="2">
        <v>2017</v>
      </c>
      <c r="D259" s="12" t="s">
        <v>5</v>
      </c>
      <c r="E259" s="12" t="s">
        <v>32</v>
      </c>
      <c r="F259" s="2">
        <v>61.752779599999997</v>
      </c>
    </row>
    <row r="260" spans="1:6">
      <c r="A260" s="1" t="s">
        <v>30</v>
      </c>
      <c r="B260" s="1" t="s">
        <v>288</v>
      </c>
      <c r="C260" s="2">
        <v>2017</v>
      </c>
      <c r="D260" s="12" t="s">
        <v>5</v>
      </c>
      <c r="E260" s="12" t="s">
        <v>32</v>
      </c>
      <c r="F260" s="2">
        <v>107.039517</v>
      </c>
    </row>
    <row r="261" spans="1:6">
      <c r="A261" s="1" t="s">
        <v>31</v>
      </c>
      <c r="B261" s="1" t="s">
        <v>289</v>
      </c>
      <c r="C261" s="2">
        <v>2017</v>
      </c>
      <c r="D261" s="12" t="s">
        <v>5</v>
      </c>
      <c r="E261" s="12" t="s">
        <v>32</v>
      </c>
      <c r="F261" s="2">
        <v>84.343185199999994</v>
      </c>
    </row>
    <row r="262" spans="1:6">
      <c r="A262" s="1" t="s">
        <v>32</v>
      </c>
      <c r="B262" s="1" t="s">
        <v>290</v>
      </c>
      <c r="C262" s="2">
        <v>2017</v>
      </c>
      <c r="D262" s="12" t="s">
        <v>5</v>
      </c>
      <c r="E262" s="12" t="s">
        <v>32</v>
      </c>
      <c r="F262" s="2">
        <v>99.2960645</v>
      </c>
    </row>
    <row r="263" spans="1:6">
      <c r="A263" s="1" t="s">
        <v>33</v>
      </c>
      <c r="B263" s="1" t="s">
        <v>291</v>
      </c>
      <c r="C263" s="2">
        <v>2017</v>
      </c>
      <c r="D263" s="12" t="s">
        <v>5</v>
      </c>
      <c r="E263" s="12" t="s">
        <v>32</v>
      </c>
      <c r="F263" s="2">
        <v>105.933278</v>
      </c>
    </row>
    <row r="264" spans="1:6">
      <c r="A264" s="1" t="s">
        <v>34</v>
      </c>
      <c r="B264" s="1" t="s">
        <v>292</v>
      </c>
      <c r="C264" s="2">
        <v>2017</v>
      </c>
      <c r="D264" s="12" t="s">
        <v>5</v>
      </c>
      <c r="E264" s="12" t="s">
        <v>32</v>
      </c>
      <c r="F264" s="2">
        <v>72.768764399999995</v>
      </c>
    </row>
    <row r="265" spans="1:6">
      <c r="A265" s="1" t="s">
        <v>35</v>
      </c>
      <c r="B265" s="1" t="s">
        <v>293</v>
      </c>
      <c r="C265" s="2">
        <v>2017</v>
      </c>
      <c r="D265" s="12" t="s">
        <v>5</v>
      </c>
      <c r="E265" s="12" t="s">
        <v>32</v>
      </c>
      <c r="F265" s="2">
        <v>75.776680299999995</v>
      </c>
    </row>
    <row r="266" spans="1:6">
      <c r="A266" s="3" t="s">
        <v>3</v>
      </c>
      <c r="B266" s="1" t="s">
        <v>261</v>
      </c>
      <c r="C266" s="2">
        <v>2018</v>
      </c>
      <c r="D266" s="12" t="s">
        <v>5</v>
      </c>
      <c r="E266" s="12" t="s">
        <v>32</v>
      </c>
      <c r="F266" s="2">
        <v>80.7937285</v>
      </c>
    </row>
    <row r="267" spans="1:6">
      <c r="A267" s="3" t="s">
        <v>4</v>
      </c>
      <c r="B267" s="1" t="s">
        <v>262</v>
      </c>
      <c r="C267" s="2">
        <v>2018</v>
      </c>
      <c r="D267" s="12" t="s">
        <v>5</v>
      </c>
      <c r="E267" s="12" t="s">
        <v>32</v>
      </c>
      <c r="F267" s="2">
        <v>49.4342288</v>
      </c>
    </row>
    <row r="268" spans="1:6">
      <c r="A268" s="1" t="s">
        <v>5</v>
      </c>
      <c r="B268" s="1" t="s">
        <v>263</v>
      </c>
      <c r="C268" s="2">
        <v>2018</v>
      </c>
      <c r="D268" s="12" t="s">
        <v>5</v>
      </c>
      <c r="E268" s="12" t="s">
        <v>32</v>
      </c>
      <c r="F268" s="2">
        <v>65.062270600000005</v>
      </c>
    </row>
    <row r="269" spans="1:6">
      <c r="A269" s="1" t="s">
        <v>6</v>
      </c>
      <c r="B269" s="1" t="s">
        <v>264</v>
      </c>
      <c r="C269" s="2">
        <v>2018</v>
      </c>
      <c r="D269" s="12" t="s">
        <v>5</v>
      </c>
      <c r="E269" s="12" t="s">
        <v>32</v>
      </c>
      <c r="F269" s="2">
        <v>50.694028500000002</v>
      </c>
    </row>
    <row r="270" spans="1:6">
      <c r="A270" s="1" t="s">
        <v>7</v>
      </c>
      <c r="B270" s="1" t="s">
        <v>265</v>
      </c>
      <c r="C270" s="2">
        <v>2018</v>
      </c>
      <c r="D270" s="12" t="s">
        <v>5</v>
      </c>
      <c r="E270" s="12" t="s">
        <v>32</v>
      </c>
      <c r="F270" s="2">
        <v>76.810235300000002</v>
      </c>
    </row>
    <row r="271" spans="1:6">
      <c r="A271" s="1" t="s">
        <v>8</v>
      </c>
      <c r="B271" s="1" t="s">
        <v>266</v>
      </c>
      <c r="C271" s="2">
        <v>2018</v>
      </c>
      <c r="D271" s="12" t="s">
        <v>5</v>
      </c>
      <c r="E271" s="12" t="s">
        <v>32</v>
      </c>
      <c r="F271" s="2">
        <v>78.894846400000006</v>
      </c>
    </row>
    <row r="272" spans="1:6">
      <c r="A272" s="1" t="s">
        <v>9</v>
      </c>
      <c r="B272" s="1" t="s">
        <v>267</v>
      </c>
      <c r="C272" s="2">
        <v>2018</v>
      </c>
      <c r="D272" s="12" t="s">
        <v>5</v>
      </c>
      <c r="E272" s="12" t="s">
        <v>32</v>
      </c>
      <c r="F272" s="2">
        <v>66.681309400000004</v>
      </c>
    </row>
    <row r="273" spans="1:6">
      <c r="A273" s="1" t="s">
        <v>10</v>
      </c>
      <c r="B273" s="1" t="s">
        <v>268</v>
      </c>
      <c r="C273" s="2">
        <v>2018</v>
      </c>
      <c r="D273" s="12" t="s">
        <v>5</v>
      </c>
      <c r="E273" s="12" t="s">
        <v>32</v>
      </c>
      <c r="F273" s="2">
        <v>69.933350300000001</v>
      </c>
    </row>
    <row r="274" spans="1:6">
      <c r="A274" s="1" t="s">
        <v>11</v>
      </c>
      <c r="B274" s="1" t="s">
        <v>269</v>
      </c>
      <c r="C274" s="2">
        <v>2018</v>
      </c>
      <c r="D274" s="12" t="s">
        <v>5</v>
      </c>
      <c r="E274" s="12" t="s">
        <v>32</v>
      </c>
      <c r="F274" s="2">
        <v>61.024940000000001</v>
      </c>
    </row>
    <row r="275" spans="1:6">
      <c r="A275" s="1" t="s">
        <v>12</v>
      </c>
      <c r="B275" s="1" t="s">
        <v>270</v>
      </c>
      <c r="C275" s="2">
        <v>2018</v>
      </c>
      <c r="D275" s="12" t="s">
        <v>5</v>
      </c>
      <c r="E275" s="12" t="s">
        <v>32</v>
      </c>
      <c r="F275" s="2">
        <v>101.36710100000001</v>
      </c>
    </row>
    <row r="276" spans="1:6">
      <c r="A276" s="1" t="s">
        <v>13</v>
      </c>
      <c r="B276" s="1" t="s">
        <v>271</v>
      </c>
      <c r="C276" s="2">
        <v>2018</v>
      </c>
      <c r="D276" s="12" t="s">
        <v>5</v>
      </c>
      <c r="E276" s="12" t="s">
        <v>32</v>
      </c>
      <c r="F276" s="2">
        <v>58.808795199999999</v>
      </c>
    </row>
    <row r="277" spans="1:6">
      <c r="A277" s="1" t="s">
        <v>14</v>
      </c>
      <c r="B277" s="1" t="s">
        <v>272</v>
      </c>
      <c r="C277" s="2">
        <v>2018</v>
      </c>
      <c r="D277" s="12" t="s">
        <v>5</v>
      </c>
      <c r="E277" s="12" t="s">
        <v>32</v>
      </c>
      <c r="F277" s="2">
        <v>89.321838999999997</v>
      </c>
    </row>
    <row r="278" spans="1:6">
      <c r="A278" s="1" t="s">
        <v>15</v>
      </c>
      <c r="B278" s="1" t="s">
        <v>273</v>
      </c>
      <c r="C278" s="2">
        <v>2018</v>
      </c>
      <c r="D278" s="12" t="s">
        <v>5</v>
      </c>
      <c r="E278" s="12" t="s">
        <v>32</v>
      </c>
      <c r="F278" s="2">
        <v>78.7936744</v>
      </c>
    </row>
    <row r="279" spans="1:6">
      <c r="A279" s="1" t="s">
        <v>16</v>
      </c>
      <c r="B279" s="1" t="s">
        <v>274</v>
      </c>
      <c r="C279" s="2">
        <v>2018</v>
      </c>
      <c r="D279" s="12" t="s">
        <v>5</v>
      </c>
      <c r="E279" s="12" t="s">
        <v>32</v>
      </c>
      <c r="F279" s="2">
        <v>75.441451900000004</v>
      </c>
    </row>
    <row r="280" spans="1:6">
      <c r="A280" s="1" t="s">
        <v>17</v>
      </c>
      <c r="B280" s="1" t="s">
        <v>275</v>
      </c>
      <c r="C280" s="2">
        <v>2018</v>
      </c>
      <c r="D280" s="12" t="s">
        <v>5</v>
      </c>
      <c r="E280" s="12" t="s">
        <v>32</v>
      </c>
      <c r="F280" s="2">
        <v>66.2823882</v>
      </c>
    </row>
    <row r="281" spans="1:6">
      <c r="A281" s="1" t="s">
        <v>18</v>
      </c>
      <c r="B281" s="1" t="s">
        <v>276</v>
      </c>
      <c r="C281" s="2">
        <v>2018</v>
      </c>
      <c r="D281" s="12" t="s">
        <v>5</v>
      </c>
      <c r="E281" s="12" t="s">
        <v>32</v>
      </c>
      <c r="F281" s="2">
        <v>88.012510800000001</v>
      </c>
    </row>
    <row r="282" spans="1:6">
      <c r="A282" s="1" t="s">
        <v>19</v>
      </c>
      <c r="B282" s="1" t="s">
        <v>277</v>
      </c>
      <c r="C282" s="2">
        <v>2018</v>
      </c>
      <c r="D282" s="12" t="s">
        <v>5</v>
      </c>
      <c r="E282" s="12" t="s">
        <v>32</v>
      </c>
      <c r="F282" s="2">
        <v>88.071799299999995</v>
      </c>
    </row>
    <row r="283" spans="1:6">
      <c r="A283" s="1" t="s">
        <v>20</v>
      </c>
      <c r="B283" s="1" t="s">
        <v>278</v>
      </c>
      <c r="C283" s="2">
        <v>2018</v>
      </c>
      <c r="D283" s="12" t="s">
        <v>5</v>
      </c>
      <c r="E283" s="12" t="s">
        <v>32</v>
      </c>
      <c r="F283" s="2">
        <v>97.574289199999996</v>
      </c>
    </row>
    <row r="284" spans="1:6">
      <c r="A284" s="1" t="s">
        <v>21</v>
      </c>
      <c r="B284" s="1" t="s">
        <v>279</v>
      </c>
      <c r="C284" s="2">
        <v>2018</v>
      </c>
      <c r="D284" s="12" t="s">
        <v>5</v>
      </c>
      <c r="E284" s="12" t="s">
        <v>32</v>
      </c>
      <c r="F284" s="2">
        <v>53.818261999999997</v>
      </c>
    </row>
    <row r="285" spans="1:6">
      <c r="A285" s="1" t="s">
        <v>22</v>
      </c>
      <c r="B285" s="1" t="s">
        <v>280</v>
      </c>
      <c r="C285" s="2">
        <v>2018</v>
      </c>
      <c r="D285" s="12" t="s">
        <v>5</v>
      </c>
      <c r="E285" s="12" t="s">
        <v>32</v>
      </c>
      <c r="F285" s="2">
        <v>59.121720699999997</v>
      </c>
    </row>
    <row r="286" spans="1:6">
      <c r="A286" s="1" t="s">
        <v>23</v>
      </c>
      <c r="B286" s="1" t="s">
        <v>281</v>
      </c>
      <c r="C286" s="2">
        <v>2018</v>
      </c>
      <c r="D286" s="12" t="s">
        <v>5</v>
      </c>
      <c r="E286" s="12" t="s">
        <v>32</v>
      </c>
      <c r="F286" s="2">
        <v>86.502360999999993</v>
      </c>
    </row>
    <row r="287" spans="1:6">
      <c r="A287" s="1" t="s">
        <v>24</v>
      </c>
      <c r="B287" s="1" t="s">
        <v>282</v>
      </c>
      <c r="C287" s="2">
        <v>2018</v>
      </c>
      <c r="D287" s="12" t="s">
        <v>5</v>
      </c>
      <c r="E287" s="12" t="s">
        <v>32</v>
      </c>
      <c r="F287" s="2">
        <v>100.388667</v>
      </c>
    </row>
    <row r="288" spans="1:6">
      <c r="A288" s="1" t="s">
        <v>25</v>
      </c>
      <c r="B288" s="1" t="s">
        <v>283</v>
      </c>
      <c r="C288" s="2">
        <v>2018</v>
      </c>
      <c r="D288" s="12" t="s">
        <v>5</v>
      </c>
      <c r="E288" s="12" t="s">
        <v>32</v>
      </c>
      <c r="F288" s="2">
        <v>56.462011199999999</v>
      </c>
    </row>
    <row r="289" spans="1:6">
      <c r="A289" s="1" t="s">
        <v>26</v>
      </c>
      <c r="B289" s="1" t="s">
        <v>284</v>
      </c>
      <c r="C289" s="2">
        <v>2018</v>
      </c>
      <c r="D289" s="12" t="s">
        <v>5</v>
      </c>
      <c r="E289" s="12" t="s">
        <v>32</v>
      </c>
      <c r="F289" s="2">
        <v>50.327095700000001</v>
      </c>
    </row>
    <row r="290" spans="1:6">
      <c r="A290" s="1" t="s">
        <v>27</v>
      </c>
      <c r="B290" s="1" t="s">
        <v>285</v>
      </c>
      <c r="C290" s="2">
        <v>2018</v>
      </c>
      <c r="D290" s="12" t="s">
        <v>5</v>
      </c>
      <c r="E290" s="12" t="s">
        <v>32</v>
      </c>
      <c r="F290" s="2">
        <v>78.331929900000006</v>
      </c>
    </row>
    <row r="291" spans="1:6">
      <c r="A291" s="1" t="s">
        <v>28</v>
      </c>
      <c r="B291" s="1" t="s">
        <v>286</v>
      </c>
      <c r="C291" s="2">
        <v>2018</v>
      </c>
      <c r="D291" s="12" t="s">
        <v>5</v>
      </c>
      <c r="E291" s="12" t="s">
        <v>32</v>
      </c>
      <c r="F291" s="2">
        <v>53.114561899999998</v>
      </c>
    </row>
    <row r="292" spans="1:6">
      <c r="A292" s="1" t="s">
        <v>29</v>
      </c>
      <c r="B292" s="1" t="s">
        <v>287</v>
      </c>
      <c r="C292" s="2">
        <v>2018</v>
      </c>
      <c r="D292" s="12" t="s">
        <v>5</v>
      </c>
      <c r="E292" s="12" t="s">
        <v>32</v>
      </c>
      <c r="F292" s="2">
        <v>51.497819900000003</v>
      </c>
    </row>
    <row r="293" spans="1:6">
      <c r="A293" s="1" t="s">
        <v>30</v>
      </c>
      <c r="B293" s="1" t="s">
        <v>288</v>
      </c>
      <c r="C293" s="2">
        <v>2018</v>
      </c>
      <c r="D293" s="12" t="s">
        <v>5</v>
      </c>
      <c r="E293" s="12" t="s">
        <v>32</v>
      </c>
      <c r="F293" s="2">
        <v>105.52774599999999</v>
      </c>
    </row>
    <row r="294" spans="1:6">
      <c r="A294" s="1" t="s">
        <v>31</v>
      </c>
      <c r="B294" s="1" t="s">
        <v>289</v>
      </c>
      <c r="C294" s="2">
        <v>2018</v>
      </c>
      <c r="D294" s="12" t="s">
        <v>5</v>
      </c>
      <c r="E294" s="12" t="s">
        <v>32</v>
      </c>
      <c r="F294" s="2">
        <v>77.148330299999998</v>
      </c>
    </row>
    <row r="295" spans="1:6">
      <c r="A295" s="1" t="s">
        <v>32</v>
      </c>
      <c r="B295" s="1" t="s">
        <v>290</v>
      </c>
      <c r="C295" s="2">
        <v>2018</v>
      </c>
      <c r="D295" s="12" t="s">
        <v>5</v>
      </c>
      <c r="E295" s="12" t="s">
        <v>32</v>
      </c>
      <c r="F295" s="2">
        <v>99.485730700000005</v>
      </c>
    </row>
    <row r="296" spans="1:6">
      <c r="A296" s="1" t="s">
        <v>33</v>
      </c>
      <c r="B296" s="1" t="s">
        <v>291</v>
      </c>
      <c r="C296" s="2">
        <v>2018</v>
      </c>
      <c r="D296" s="12" t="s">
        <v>5</v>
      </c>
      <c r="E296" s="12" t="s">
        <v>32</v>
      </c>
      <c r="F296" s="2">
        <v>104.467983</v>
      </c>
    </row>
    <row r="297" spans="1:6">
      <c r="A297" s="1" t="s">
        <v>34</v>
      </c>
      <c r="B297" s="1" t="s">
        <v>292</v>
      </c>
      <c r="C297" s="2">
        <v>2018</v>
      </c>
      <c r="D297" s="12" t="s">
        <v>5</v>
      </c>
      <c r="E297" s="12" t="s">
        <v>32</v>
      </c>
      <c r="F297" s="2">
        <v>65.346276399999994</v>
      </c>
    </row>
    <row r="298" spans="1:6">
      <c r="A298" s="1" t="s">
        <v>35</v>
      </c>
      <c r="B298" s="1" t="s">
        <v>293</v>
      </c>
      <c r="C298" s="2">
        <v>2018</v>
      </c>
      <c r="D298" s="12" t="s">
        <v>5</v>
      </c>
      <c r="E298" s="12" t="s">
        <v>32</v>
      </c>
      <c r="F298" s="2">
        <v>72.455473400000002</v>
      </c>
    </row>
    <row r="299" spans="1:6">
      <c r="A299" s="3" t="s">
        <v>3</v>
      </c>
      <c r="B299" s="1" t="s">
        <v>261</v>
      </c>
      <c r="C299" s="2">
        <v>2019</v>
      </c>
      <c r="D299" s="12" t="s">
        <v>5</v>
      </c>
      <c r="E299" s="12" t="s">
        <v>32</v>
      </c>
      <c r="F299" s="2">
        <v>82.441067799999999</v>
      </c>
    </row>
    <row r="300" spans="1:6">
      <c r="A300" s="3" t="s">
        <v>4</v>
      </c>
      <c r="B300" s="1" t="s">
        <v>262</v>
      </c>
      <c r="C300" s="2">
        <v>2019</v>
      </c>
      <c r="D300" s="12" t="s">
        <v>5</v>
      </c>
      <c r="E300" s="12" t="s">
        <v>32</v>
      </c>
      <c r="F300" s="2">
        <v>51.7160619</v>
      </c>
    </row>
    <row r="301" spans="1:6">
      <c r="A301" s="1" t="s">
        <v>5</v>
      </c>
      <c r="B301" s="1" t="s">
        <v>263</v>
      </c>
      <c r="C301" s="2">
        <v>2019</v>
      </c>
      <c r="D301" s="12" t="s">
        <v>5</v>
      </c>
      <c r="E301" s="12" t="s">
        <v>32</v>
      </c>
      <c r="F301" s="2">
        <v>65.724742399999997</v>
      </c>
    </row>
    <row r="302" spans="1:6">
      <c r="A302" s="1" t="s">
        <v>6</v>
      </c>
      <c r="B302" s="1" t="s">
        <v>264</v>
      </c>
      <c r="C302" s="2">
        <v>2019</v>
      </c>
      <c r="D302" s="12" t="s">
        <v>5</v>
      </c>
      <c r="E302" s="12" t="s">
        <v>32</v>
      </c>
      <c r="F302" s="2">
        <v>53.925866499999998</v>
      </c>
    </row>
    <row r="303" spans="1:6">
      <c r="A303" s="1" t="s">
        <v>7</v>
      </c>
      <c r="B303" s="1" t="s">
        <v>265</v>
      </c>
      <c r="C303" s="2">
        <v>2019</v>
      </c>
      <c r="D303" s="12" t="s">
        <v>5</v>
      </c>
      <c r="E303" s="12" t="s">
        <v>32</v>
      </c>
      <c r="F303" s="2">
        <v>78.1467533</v>
      </c>
    </row>
    <row r="304" spans="1:6">
      <c r="A304" s="1" t="s">
        <v>8</v>
      </c>
      <c r="B304" s="1" t="s">
        <v>266</v>
      </c>
      <c r="C304" s="2">
        <v>2019</v>
      </c>
      <c r="D304" s="12" t="s">
        <v>5</v>
      </c>
      <c r="E304" s="12" t="s">
        <v>32</v>
      </c>
      <c r="F304" s="2">
        <v>83.794053700000006</v>
      </c>
    </row>
    <row r="305" spans="1:6">
      <c r="A305" s="1" t="s">
        <v>9</v>
      </c>
      <c r="B305" s="1" t="s">
        <v>267</v>
      </c>
      <c r="C305" s="2">
        <v>2019</v>
      </c>
      <c r="D305" s="12" t="s">
        <v>5</v>
      </c>
      <c r="E305" s="12" t="s">
        <v>32</v>
      </c>
      <c r="F305" s="2">
        <v>73.236185399999997</v>
      </c>
    </row>
    <row r="306" spans="1:6">
      <c r="A306" s="1" t="s">
        <v>10</v>
      </c>
      <c r="B306" s="1" t="s">
        <v>268</v>
      </c>
      <c r="C306" s="2">
        <v>2019</v>
      </c>
      <c r="D306" s="12" t="s">
        <v>5</v>
      </c>
      <c r="E306" s="12" t="s">
        <v>32</v>
      </c>
      <c r="F306" s="2">
        <v>69.127540999999994</v>
      </c>
    </row>
    <row r="307" spans="1:6">
      <c r="A307" s="1" t="s">
        <v>11</v>
      </c>
      <c r="B307" s="1" t="s">
        <v>269</v>
      </c>
      <c r="C307" s="2">
        <v>2019</v>
      </c>
      <c r="D307" s="12" t="s">
        <v>5</v>
      </c>
      <c r="E307" s="12" t="s">
        <v>32</v>
      </c>
      <c r="F307" s="2">
        <v>64.828401299999996</v>
      </c>
    </row>
    <row r="308" spans="1:6">
      <c r="A308" s="1" t="s">
        <v>12</v>
      </c>
      <c r="B308" s="1" t="s">
        <v>270</v>
      </c>
      <c r="C308" s="2">
        <v>2019</v>
      </c>
      <c r="D308" s="12" t="s">
        <v>5</v>
      </c>
      <c r="E308" s="12" t="s">
        <v>32</v>
      </c>
      <c r="F308" s="2">
        <v>101.780348</v>
      </c>
    </row>
    <row r="309" spans="1:6">
      <c r="A309" s="1" t="s">
        <v>13</v>
      </c>
      <c r="B309" s="1" t="s">
        <v>271</v>
      </c>
      <c r="C309" s="2">
        <v>2019</v>
      </c>
      <c r="D309" s="12" t="s">
        <v>5</v>
      </c>
      <c r="E309" s="12" t="s">
        <v>32</v>
      </c>
      <c r="F309" s="2">
        <v>66.3805646</v>
      </c>
    </row>
    <row r="310" spans="1:6">
      <c r="A310" s="1" t="s">
        <v>14</v>
      </c>
      <c r="B310" s="1" t="s">
        <v>272</v>
      </c>
      <c r="C310" s="2">
        <v>2019</v>
      </c>
      <c r="D310" s="12" t="s">
        <v>5</v>
      </c>
      <c r="E310" s="12" t="s">
        <v>32</v>
      </c>
      <c r="F310" s="2">
        <v>92.909977400000002</v>
      </c>
    </row>
    <row r="311" spans="1:6">
      <c r="A311" s="1" t="s">
        <v>15</v>
      </c>
      <c r="B311" s="1" t="s">
        <v>273</v>
      </c>
      <c r="C311" s="2">
        <v>2019</v>
      </c>
      <c r="D311" s="12" t="s">
        <v>5</v>
      </c>
      <c r="E311" s="12" t="s">
        <v>32</v>
      </c>
      <c r="F311" s="2">
        <v>83.754713899999999</v>
      </c>
    </row>
    <row r="312" spans="1:6">
      <c r="A312" s="1" t="s">
        <v>16</v>
      </c>
      <c r="B312" s="1" t="s">
        <v>274</v>
      </c>
      <c r="C312" s="2">
        <v>2019</v>
      </c>
      <c r="D312" s="12" t="s">
        <v>5</v>
      </c>
      <c r="E312" s="12" t="s">
        <v>32</v>
      </c>
      <c r="F312" s="2">
        <v>70.770178799999996</v>
      </c>
    </row>
    <row r="313" spans="1:6">
      <c r="A313" s="1" t="s">
        <v>17</v>
      </c>
      <c r="B313" s="1" t="s">
        <v>275</v>
      </c>
      <c r="C313" s="2">
        <v>2019</v>
      </c>
      <c r="D313" s="12" t="s">
        <v>5</v>
      </c>
      <c r="E313" s="12" t="s">
        <v>32</v>
      </c>
      <c r="F313" s="2">
        <v>67.873357499999997</v>
      </c>
    </row>
    <row r="314" spans="1:6">
      <c r="A314" s="1" t="s">
        <v>18</v>
      </c>
      <c r="B314" s="1" t="s">
        <v>276</v>
      </c>
      <c r="C314" s="2">
        <v>2019</v>
      </c>
      <c r="D314" s="12" t="s">
        <v>5</v>
      </c>
      <c r="E314" s="12" t="s">
        <v>32</v>
      </c>
      <c r="F314" s="2">
        <v>90.811827399999999</v>
      </c>
    </row>
    <row r="315" spans="1:6">
      <c r="A315" s="1" t="s">
        <v>19</v>
      </c>
      <c r="B315" s="1" t="s">
        <v>277</v>
      </c>
      <c r="C315" s="2">
        <v>2019</v>
      </c>
      <c r="D315" s="12" t="s">
        <v>5</v>
      </c>
      <c r="E315" s="12" t="s">
        <v>32</v>
      </c>
      <c r="F315" s="2">
        <v>92.508791299999999</v>
      </c>
    </row>
    <row r="316" spans="1:6">
      <c r="A316" s="1" t="s">
        <v>20</v>
      </c>
      <c r="B316" s="1" t="s">
        <v>278</v>
      </c>
      <c r="C316" s="2">
        <v>2019</v>
      </c>
      <c r="D316" s="12" t="s">
        <v>5</v>
      </c>
      <c r="E316" s="12" t="s">
        <v>32</v>
      </c>
      <c r="F316" s="2">
        <v>100.318012</v>
      </c>
    </row>
    <row r="317" spans="1:6">
      <c r="A317" s="1" t="s">
        <v>21</v>
      </c>
      <c r="B317" s="1" t="s">
        <v>279</v>
      </c>
      <c r="C317" s="2">
        <v>2019</v>
      </c>
      <c r="D317" s="12" t="s">
        <v>5</v>
      </c>
      <c r="E317" s="12" t="s">
        <v>32</v>
      </c>
      <c r="F317" s="2">
        <v>61.386098099999998</v>
      </c>
    </row>
    <row r="318" spans="1:6">
      <c r="A318" s="1" t="s">
        <v>22</v>
      </c>
      <c r="B318" s="1" t="s">
        <v>280</v>
      </c>
      <c r="C318" s="2">
        <v>2019</v>
      </c>
      <c r="D318" s="12" t="s">
        <v>5</v>
      </c>
      <c r="E318" s="12" t="s">
        <v>32</v>
      </c>
      <c r="F318" s="2">
        <v>53.839162399999999</v>
      </c>
    </row>
    <row r="319" spans="1:6">
      <c r="A319" s="1" t="s">
        <v>23</v>
      </c>
      <c r="B319" s="1" t="s">
        <v>281</v>
      </c>
      <c r="C319" s="2">
        <v>2019</v>
      </c>
      <c r="D319" s="12" t="s">
        <v>5</v>
      </c>
      <c r="E319" s="12" t="s">
        <v>32</v>
      </c>
      <c r="F319" s="2">
        <v>90.032351000000006</v>
      </c>
    </row>
    <row r="320" spans="1:6">
      <c r="A320" s="1" t="s">
        <v>24</v>
      </c>
      <c r="B320" s="1" t="s">
        <v>282</v>
      </c>
      <c r="C320" s="2">
        <v>2019</v>
      </c>
      <c r="D320" s="12" t="s">
        <v>5</v>
      </c>
      <c r="E320" s="12" t="s">
        <v>32</v>
      </c>
      <c r="F320" s="2">
        <v>101.291803</v>
      </c>
    </row>
    <row r="321" spans="1:6">
      <c r="A321" s="1" t="s">
        <v>25</v>
      </c>
      <c r="B321" s="1" t="s">
        <v>283</v>
      </c>
      <c r="C321" s="2">
        <v>2019</v>
      </c>
      <c r="D321" s="12" t="s">
        <v>5</v>
      </c>
      <c r="E321" s="12" t="s">
        <v>32</v>
      </c>
      <c r="F321" s="2">
        <v>59.041262799999998</v>
      </c>
    </row>
    <row r="322" spans="1:6">
      <c r="A322" s="1" t="s">
        <v>26</v>
      </c>
      <c r="B322" s="1" t="s">
        <v>284</v>
      </c>
      <c r="C322" s="2">
        <v>2019</v>
      </c>
      <c r="D322" s="12" t="s">
        <v>5</v>
      </c>
      <c r="E322" s="12" t="s">
        <v>32</v>
      </c>
      <c r="F322" s="2">
        <v>54.020650099999997</v>
      </c>
    </row>
    <row r="323" spans="1:6">
      <c r="A323" s="1" t="s">
        <v>27</v>
      </c>
      <c r="B323" s="1" t="s">
        <v>285</v>
      </c>
      <c r="C323" s="2">
        <v>2019</v>
      </c>
      <c r="D323" s="12" t="s">
        <v>5</v>
      </c>
      <c r="E323" s="12" t="s">
        <v>32</v>
      </c>
      <c r="F323" s="2">
        <v>77.864789999999999</v>
      </c>
    </row>
    <row r="324" spans="1:6">
      <c r="A324" s="1" t="s">
        <v>28</v>
      </c>
      <c r="B324" s="1" t="s">
        <v>286</v>
      </c>
      <c r="C324" s="2">
        <v>2019</v>
      </c>
      <c r="D324" s="12" t="s">
        <v>5</v>
      </c>
      <c r="E324" s="12" t="s">
        <v>32</v>
      </c>
      <c r="F324" s="2">
        <v>54.614929600000004</v>
      </c>
    </row>
    <row r="325" spans="1:6">
      <c r="A325" s="1" t="s">
        <v>29</v>
      </c>
      <c r="B325" s="1" t="s">
        <v>287</v>
      </c>
      <c r="C325" s="2">
        <v>2019</v>
      </c>
      <c r="D325" s="12" t="s">
        <v>5</v>
      </c>
      <c r="E325" s="12" t="s">
        <v>32</v>
      </c>
      <c r="F325" s="2">
        <v>53.131394499999999</v>
      </c>
    </row>
    <row r="326" spans="1:6">
      <c r="A326" s="1" t="s">
        <v>30</v>
      </c>
      <c r="B326" s="1" t="s">
        <v>288</v>
      </c>
      <c r="C326" s="2">
        <v>2019</v>
      </c>
      <c r="D326" s="12" t="s">
        <v>5</v>
      </c>
      <c r="E326" s="12" t="s">
        <v>32</v>
      </c>
      <c r="F326" s="2">
        <v>112.326342</v>
      </c>
    </row>
    <row r="327" spans="1:6">
      <c r="A327" s="1" t="s">
        <v>31</v>
      </c>
      <c r="B327" s="1" t="s">
        <v>289</v>
      </c>
      <c r="C327" s="2">
        <v>2019</v>
      </c>
      <c r="D327" s="12" t="s">
        <v>5</v>
      </c>
      <c r="E327" s="12" t="s">
        <v>32</v>
      </c>
      <c r="F327" s="2">
        <v>76.306784800000003</v>
      </c>
    </row>
    <row r="328" spans="1:6">
      <c r="A328" s="1" t="s">
        <v>32</v>
      </c>
      <c r="B328" s="1" t="s">
        <v>290</v>
      </c>
      <c r="C328" s="2">
        <v>2019</v>
      </c>
      <c r="D328" s="12" t="s">
        <v>5</v>
      </c>
      <c r="E328" s="12" t="s">
        <v>32</v>
      </c>
      <c r="F328" s="2">
        <v>96.250624000000002</v>
      </c>
    </row>
    <row r="329" spans="1:6">
      <c r="A329" s="1" t="s">
        <v>33</v>
      </c>
      <c r="B329" s="1" t="s">
        <v>291</v>
      </c>
      <c r="C329" s="2">
        <v>2019</v>
      </c>
      <c r="D329" s="12" t="s">
        <v>5</v>
      </c>
      <c r="E329" s="12" t="s">
        <v>32</v>
      </c>
      <c r="F329" s="2">
        <v>109.360405</v>
      </c>
    </row>
    <row r="330" spans="1:6">
      <c r="A330" s="1" t="s">
        <v>34</v>
      </c>
      <c r="B330" s="1" t="s">
        <v>292</v>
      </c>
      <c r="C330" s="2">
        <v>2019</v>
      </c>
      <c r="D330" s="12" t="s">
        <v>5</v>
      </c>
      <c r="E330" s="12" t="s">
        <v>32</v>
      </c>
      <c r="F330" s="2">
        <v>68.4015962</v>
      </c>
    </row>
    <row r="331" spans="1:6">
      <c r="A331" s="1" t="s">
        <v>35</v>
      </c>
      <c r="B331" s="1" t="s">
        <v>293</v>
      </c>
      <c r="C331" s="2">
        <v>2019</v>
      </c>
      <c r="D331" s="12" t="s">
        <v>5</v>
      </c>
      <c r="E331" s="12" t="s">
        <v>32</v>
      </c>
      <c r="F331" s="2">
        <v>68.113427299999998</v>
      </c>
    </row>
    <row r="332" spans="1:6">
      <c r="A332" s="3" t="s">
        <v>3</v>
      </c>
      <c r="B332" s="1" t="s">
        <v>261</v>
      </c>
      <c r="C332" s="2">
        <v>2020</v>
      </c>
      <c r="D332" s="12" t="s">
        <v>5</v>
      </c>
      <c r="E332" s="12" t="s">
        <v>32</v>
      </c>
      <c r="F332" s="2">
        <v>119.997755</v>
      </c>
    </row>
    <row r="333" spans="1:6">
      <c r="A333" s="3" t="s">
        <v>4</v>
      </c>
      <c r="B333" s="1" t="s">
        <v>262</v>
      </c>
      <c r="C333" s="2">
        <v>2020</v>
      </c>
      <c r="D333" s="12" t="s">
        <v>5</v>
      </c>
      <c r="E333" s="12" t="s">
        <v>32</v>
      </c>
      <c r="F333" s="2">
        <v>61.517655300000001</v>
      </c>
    </row>
    <row r="334" spans="1:6">
      <c r="A334" s="1" t="s">
        <v>5</v>
      </c>
      <c r="B334" s="1" t="s">
        <v>263</v>
      </c>
      <c r="C334" s="2">
        <v>2020</v>
      </c>
      <c r="D334" s="12" t="s">
        <v>5</v>
      </c>
      <c r="E334" s="12" t="s">
        <v>32</v>
      </c>
      <c r="F334" s="2">
        <v>94.135876199999998</v>
      </c>
    </row>
    <row r="335" spans="1:6">
      <c r="A335" s="1" t="s">
        <v>6</v>
      </c>
      <c r="B335" s="1" t="s">
        <v>264</v>
      </c>
      <c r="C335" s="2">
        <v>2020</v>
      </c>
      <c r="D335" s="12" t="s">
        <v>5</v>
      </c>
      <c r="E335" s="12" t="s">
        <v>32</v>
      </c>
      <c r="F335" s="2">
        <v>63.122536599999997</v>
      </c>
    </row>
    <row r="336" spans="1:6">
      <c r="A336" s="1" t="s">
        <v>7</v>
      </c>
      <c r="B336" s="1" t="s">
        <v>265</v>
      </c>
      <c r="C336" s="2">
        <v>2020</v>
      </c>
      <c r="D336" s="12" t="s">
        <v>5</v>
      </c>
      <c r="E336" s="12" t="s">
        <v>32</v>
      </c>
      <c r="F336" s="2">
        <v>116.333805</v>
      </c>
    </row>
    <row r="337" spans="1:6">
      <c r="A337" s="1" t="s">
        <v>8</v>
      </c>
      <c r="B337" s="1" t="s">
        <v>266</v>
      </c>
      <c r="C337" s="2">
        <v>2020</v>
      </c>
      <c r="D337" s="12" t="s">
        <v>5</v>
      </c>
      <c r="E337" s="12" t="s">
        <v>32</v>
      </c>
      <c r="F337" s="2">
        <v>124.159019</v>
      </c>
    </row>
    <row r="338" spans="1:6">
      <c r="A338" s="1" t="s">
        <v>9</v>
      </c>
      <c r="B338" s="1" t="s">
        <v>267</v>
      </c>
      <c r="C338" s="2">
        <v>2020</v>
      </c>
      <c r="D338" s="12" t="s">
        <v>5</v>
      </c>
      <c r="E338" s="12" t="s">
        <v>32</v>
      </c>
      <c r="F338" s="2">
        <v>101.723975</v>
      </c>
    </row>
    <row r="339" spans="1:6">
      <c r="A339" s="1" t="s">
        <v>10</v>
      </c>
      <c r="B339" s="1" t="s">
        <v>268</v>
      </c>
      <c r="C339" s="2">
        <v>2020</v>
      </c>
      <c r="D339" s="12" t="s">
        <v>5</v>
      </c>
      <c r="E339" s="12" t="s">
        <v>32</v>
      </c>
      <c r="F339" s="2">
        <v>108.499037</v>
      </c>
    </row>
    <row r="340" spans="1:6">
      <c r="A340" s="1" t="s">
        <v>11</v>
      </c>
      <c r="B340" s="1" t="s">
        <v>269</v>
      </c>
      <c r="C340" s="2">
        <v>2020</v>
      </c>
      <c r="D340" s="12" t="s">
        <v>5</v>
      </c>
      <c r="E340" s="12" t="s">
        <v>32</v>
      </c>
      <c r="F340" s="2">
        <v>103.050107</v>
      </c>
    </row>
    <row r="341" spans="1:6">
      <c r="A341" s="1" t="s">
        <v>12</v>
      </c>
      <c r="B341" s="1" t="s">
        <v>270</v>
      </c>
      <c r="C341" s="2">
        <v>2020</v>
      </c>
      <c r="D341" s="12" t="s">
        <v>5</v>
      </c>
      <c r="E341" s="12" t="s">
        <v>32</v>
      </c>
      <c r="F341" s="2">
        <v>158.36144100000001</v>
      </c>
    </row>
    <row r="342" spans="1:6">
      <c r="A342" s="1" t="s">
        <v>13</v>
      </c>
      <c r="B342" s="1" t="s">
        <v>271</v>
      </c>
      <c r="C342" s="2">
        <v>2020</v>
      </c>
      <c r="D342" s="12" t="s">
        <v>5</v>
      </c>
      <c r="E342" s="12" t="s">
        <v>32</v>
      </c>
      <c r="F342" s="2">
        <v>79.065833600000005</v>
      </c>
    </row>
    <row r="343" spans="1:6">
      <c r="A343" s="1" t="s">
        <v>14</v>
      </c>
      <c r="B343" s="1" t="s">
        <v>272</v>
      </c>
      <c r="C343" s="2">
        <v>2020</v>
      </c>
      <c r="D343" s="12" t="s">
        <v>5</v>
      </c>
      <c r="E343" s="12" t="s">
        <v>32</v>
      </c>
      <c r="F343" s="2">
        <v>121.37311699999999</v>
      </c>
    </row>
    <row r="344" spans="1:6">
      <c r="A344" s="1" t="s">
        <v>15</v>
      </c>
      <c r="B344" s="1" t="s">
        <v>273</v>
      </c>
      <c r="C344" s="2">
        <v>2020</v>
      </c>
      <c r="D344" s="12" t="s">
        <v>5</v>
      </c>
      <c r="E344" s="12" t="s">
        <v>32</v>
      </c>
      <c r="F344" s="2">
        <v>115.260183</v>
      </c>
    </row>
    <row r="345" spans="1:6">
      <c r="A345" s="1" t="s">
        <v>16</v>
      </c>
      <c r="B345" s="1" t="s">
        <v>274</v>
      </c>
      <c r="C345" s="2">
        <v>2020</v>
      </c>
      <c r="D345" s="12" t="s">
        <v>5</v>
      </c>
      <c r="E345" s="12" t="s">
        <v>32</v>
      </c>
      <c r="F345" s="2">
        <v>98.448152199999996</v>
      </c>
    </row>
    <row r="346" spans="1:6">
      <c r="A346" s="1" t="s">
        <v>17</v>
      </c>
      <c r="B346" s="1" t="s">
        <v>275</v>
      </c>
      <c r="C346" s="2">
        <v>2020</v>
      </c>
      <c r="D346" s="12" t="s">
        <v>5</v>
      </c>
      <c r="E346" s="12" t="s">
        <v>32</v>
      </c>
      <c r="F346" s="2">
        <v>85.036794400000005</v>
      </c>
    </row>
    <row r="347" spans="1:6">
      <c r="A347" s="1" t="s">
        <v>18</v>
      </c>
      <c r="B347" s="1" t="s">
        <v>276</v>
      </c>
      <c r="C347" s="2">
        <v>2020</v>
      </c>
      <c r="D347" s="12" t="s">
        <v>5</v>
      </c>
      <c r="E347" s="12" t="s">
        <v>32</v>
      </c>
      <c r="F347" s="2">
        <v>155.83420799999999</v>
      </c>
    </row>
    <row r="348" spans="1:6">
      <c r="A348" s="1" t="s">
        <v>19</v>
      </c>
      <c r="B348" s="1" t="s">
        <v>277</v>
      </c>
      <c r="C348" s="2">
        <v>2020</v>
      </c>
      <c r="D348" s="12" t="s">
        <v>5</v>
      </c>
      <c r="E348" s="12" t="s">
        <v>32</v>
      </c>
      <c r="F348" s="2">
        <v>118.786754</v>
      </c>
    </row>
    <row r="349" spans="1:6">
      <c r="A349" s="1" t="s">
        <v>20</v>
      </c>
      <c r="B349" s="1" t="s">
        <v>278</v>
      </c>
      <c r="C349" s="2">
        <v>2020</v>
      </c>
      <c r="D349" s="12" t="s">
        <v>5</v>
      </c>
      <c r="E349" s="12" t="s">
        <v>32</v>
      </c>
      <c r="F349" s="2">
        <v>132.28371999999999</v>
      </c>
    </row>
    <row r="350" spans="1:6">
      <c r="A350" s="1" t="s">
        <v>21</v>
      </c>
      <c r="B350" s="1" t="s">
        <v>279</v>
      </c>
      <c r="C350" s="2">
        <v>2020</v>
      </c>
      <c r="D350" s="12" t="s">
        <v>5</v>
      </c>
      <c r="E350" s="12" t="s">
        <v>32</v>
      </c>
      <c r="F350" s="2">
        <v>81.670249699999999</v>
      </c>
    </row>
    <row r="351" spans="1:6">
      <c r="A351" s="1" t="s">
        <v>22</v>
      </c>
      <c r="B351" s="1" t="s">
        <v>280</v>
      </c>
      <c r="C351" s="2">
        <v>2020</v>
      </c>
      <c r="D351" s="12" t="s">
        <v>5</v>
      </c>
      <c r="E351" s="12" t="s">
        <v>32</v>
      </c>
      <c r="F351" s="2">
        <v>72.937026599999996</v>
      </c>
    </row>
    <row r="352" spans="1:6">
      <c r="A352" s="1" t="s">
        <v>23</v>
      </c>
      <c r="B352" s="1" t="s">
        <v>281</v>
      </c>
      <c r="C352" s="2">
        <v>2020</v>
      </c>
      <c r="D352" s="12" t="s">
        <v>5</v>
      </c>
      <c r="E352" s="12" t="s">
        <v>32</v>
      </c>
      <c r="F352" s="2">
        <v>122.793278</v>
      </c>
    </row>
    <row r="353" spans="1:6">
      <c r="A353" s="1" t="s">
        <v>24</v>
      </c>
      <c r="B353" s="1" t="s">
        <v>282</v>
      </c>
      <c r="C353" s="2">
        <v>2020</v>
      </c>
      <c r="D353" s="12" t="s">
        <v>5</v>
      </c>
      <c r="E353" s="12" t="s">
        <v>32</v>
      </c>
      <c r="F353" s="2">
        <v>152.56837100000001</v>
      </c>
    </row>
    <row r="354" spans="1:6">
      <c r="A354" s="1" t="s">
        <v>25</v>
      </c>
      <c r="B354" s="1" t="s">
        <v>283</v>
      </c>
      <c r="C354" s="2">
        <v>2020</v>
      </c>
      <c r="D354" s="12" t="s">
        <v>5</v>
      </c>
      <c r="E354" s="12" t="s">
        <v>32</v>
      </c>
      <c r="F354" s="2">
        <v>79.587344900000005</v>
      </c>
    </row>
    <row r="355" spans="1:6">
      <c r="A355" s="1" t="s">
        <v>26</v>
      </c>
      <c r="B355" s="1" t="s">
        <v>284</v>
      </c>
      <c r="C355" s="2">
        <v>2020</v>
      </c>
      <c r="D355" s="12" t="s">
        <v>5</v>
      </c>
      <c r="E355" s="12" t="s">
        <v>32</v>
      </c>
      <c r="F355" s="2">
        <v>68.515084900000005</v>
      </c>
    </row>
    <row r="356" spans="1:6">
      <c r="A356" s="1" t="s">
        <v>27</v>
      </c>
      <c r="B356" s="1" t="s">
        <v>285</v>
      </c>
      <c r="C356" s="2">
        <v>2020</v>
      </c>
      <c r="D356" s="12" t="s">
        <v>5</v>
      </c>
      <c r="E356" s="12" t="s">
        <v>32</v>
      </c>
      <c r="F356" s="2">
        <v>114.58922</v>
      </c>
    </row>
    <row r="357" spans="1:6">
      <c r="A357" s="1" t="s">
        <v>28</v>
      </c>
      <c r="B357" s="1" t="s">
        <v>286</v>
      </c>
      <c r="C357" s="2">
        <v>2020</v>
      </c>
      <c r="D357" s="12" t="s">
        <v>5</v>
      </c>
      <c r="E357" s="12" t="s">
        <v>32</v>
      </c>
      <c r="F357" s="2">
        <v>70.962684100000004</v>
      </c>
    </row>
    <row r="358" spans="1:6">
      <c r="A358" s="1" t="s">
        <v>29</v>
      </c>
      <c r="B358" s="1" t="s">
        <v>287</v>
      </c>
      <c r="C358" s="2">
        <v>2020</v>
      </c>
      <c r="D358" s="12" t="s">
        <v>5</v>
      </c>
      <c r="E358" s="12" t="s">
        <v>32</v>
      </c>
      <c r="F358" s="2">
        <v>77.219814999999997</v>
      </c>
    </row>
    <row r="359" spans="1:6">
      <c r="A359" s="1" t="s">
        <v>30</v>
      </c>
      <c r="B359" s="1" t="s">
        <v>288</v>
      </c>
      <c r="C359" s="2">
        <v>2020</v>
      </c>
      <c r="D359" s="12" t="s">
        <v>5</v>
      </c>
      <c r="E359" s="12" t="s">
        <v>32</v>
      </c>
      <c r="F359" s="2">
        <v>176.01779400000001</v>
      </c>
    </row>
    <row r="360" spans="1:6">
      <c r="A360" s="1" t="s">
        <v>31</v>
      </c>
      <c r="B360" s="1" t="s">
        <v>289</v>
      </c>
      <c r="C360" s="2">
        <v>2020</v>
      </c>
      <c r="D360" s="12" t="s">
        <v>5</v>
      </c>
      <c r="E360" s="12" t="s">
        <v>32</v>
      </c>
      <c r="F360" s="2">
        <v>113.528936</v>
      </c>
    </row>
    <row r="361" spans="1:6">
      <c r="A361" s="1" t="s">
        <v>32</v>
      </c>
      <c r="B361" s="1" t="s">
        <v>290</v>
      </c>
      <c r="C361" s="2">
        <v>2020</v>
      </c>
      <c r="D361" s="12" t="s">
        <v>5</v>
      </c>
      <c r="E361" s="12" t="s">
        <v>32</v>
      </c>
      <c r="F361" s="2">
        <v>159.94317100000001</v>
      </c>
    </row>
    <row r="362" spans="1:6">
      <c r="A362" s="1" t="s">
        <v>33</v>
      </c>
      <c r="B362" s="1" t="s">
        <v>291</v>
      </c>
      <c r="C362" s="2">
        <v>2020</v>
      </c>
      <c r="D362" s="12" t="s">
        <v>5</v>
      </c>
      <c r="E362" s="12" t="s">
        <v>32</v>
      </c>
      <c r="F362" s="2">
        <v>157.765896</v>
      </c>
    </row>
    <row r="363" spans="1:6">
      <c r="A363" s="1" t="s">
        <v>34</v>
      </c>
      <c r="B363" s="1" t="s">
        <v>292</v>
      </c>
      <c r="C363" s="2">
        <v>2020</v>
      </c>
      <c r="D363" s="12" t="s">
        <v>5</v>
      </c>
      <c r="E363" s="12" t="s">
        <v>32</v>
      </c>
      <c r="F363" s="2">
        <v>81.175476000000003</v>
      </c>
    </row>
    <row r="364" spans="1:6">
      <c r="A364" s="1" t="s">
        <v>35</v>
      </c>
      <c r="B364" s="1" t="s">
        <v>293</v>
      </c>
      <c r="C364" s="2">
        <v>2020</v>
      </c>
      <c r="D364" s="12" t="s">
        <v>5</v>
      </c>
      <c r="E364" s="12" t="s">
        <v>32</v>
      </c>
      <c r="F364" s="2">
        <v>97.833846399999999</v>
      </c>
    </row>
    <row r="365" spans="1:6">
      <c r="B365" s="1"/>
    </row>
    <row r="366" spans="1:6">
      <c r="B366" s="1"/>
    </row>
    <row r="367" spans="1:6">
      <c r="B367" s="1"/>
    </row>
    <row r="368" spans="1:6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H67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8">
        <v>2012</v>
      </c>
      <c r="D2" s="12" t="s">
        <v>5</v>
      </c>
      <c r="E2" s="12" t="s">
        <v>33</v>
      </c>
      <c r="F2" s="52">
        <f>AVERAGE(F3:F34)</f>
        <v>52.96875</v>
      </c>
    </row>
    <row r="3" spans="1:6">
      <c r="A3" s="3" t="s">
        <v>4</v>
      </c>
      <c r="B3" s="1" t="s">
        <v>262</v>
      </c>
      <c r="C3" s="8">
        <v>2012</v>
      </c>
      <c r="D3" s="12" t="s">
        <v>5</v>
      </c>
      <c r="E3" s="12" t="s">
        <v>33</v>
      </c>
      <c r="F3" s="53">
        <v>72</v>
      </c>
    </row>
    <row r="4" spans="1:6">
      <c r="A4" s="1" t="s">
        <v>5</v>
      </c>
      <c r="B4" s="1" t="s">
        <v>263</v>
      </c>
      <c r="C4" s="8">
        <v>2012</v>
      </c>
      <c r="D4" s="12" t="s">
        <v>5</v>
      </c>
      <c r="E4" s="12" t="s">
        <v>33</v>
      </c>
      <c r="F4" s="53">
        <v>25</v>
      </c>
    </row>
    <row r="5" spans="1:6">
      <c r="A5" s="1" t="s">
        <v>6</v>
      </c>
      <c r="B5" s="1" t="s">
        <v>264</v>
      </c>
      <c r="C5" s="8">
        <v>2012</v>
      </c>
      <c r="D5" s="12" t="s">
        <v>5</v>
      </c>
      <c r="E5" s="12" t="s">
        <v>33</v>
      </c>
      <c r="F5" s="53">
        <v>0</v>
      </c>
    </row>
    <row r="6" spans="1:6">
      <c r="A6" s="1" t="s">
        <v>7</v>
      </c>
      <c r="B6" s="1" t="s">
        <v>265</v>
      </c>
      <c r="C6" s="8">
        <v>2012</v>
      </c>
      <c r="D6" s="12" t="s">
        <v>5</v>
      </c>
      <c r="E6" s="12" t="s">
        <v>33</v>
      </c>
      <c r="F6" s="53">
        <v>11</v>
      </c>
    </row>
    <row r="7" spans="1:6">
      <c r="A7" s="1" t="s">
        <v>8</v>
      </c>
      <c r="B7" s="1" t="s">
        <v>266</v>
      </c>
      <c r="C7" s="8">
        <v>2012</v>
      </c>
      <c r="D7" s="12" t="s">
        <v>5</v>
      </c>
      <c r="E7" s="12" t="s">
        <v>33</v>
      </c>
      <c r="F7" s="53">
        <v>35</v>
      </c>
    </row>
    <row r="8" spans="1:6">
      <c r="A8" s="1" t="s">
        <v>9</v>
      </c>
      <c r="B8" s="1" t="s">
        <v>267</v>
      </c>
      <c r="C8" s="8">
        <v>2012</v>
      </c>
      <c r="D8" s="12" t="s">
        <v>5</v>
      </c>
      <c r="E8" s="12" t="s">
        <v>33</v>
      </c>
      <c r="F8" s="53">
        <v>35</v>
      </c>
    </row>
    <row r="9" spans="1:6">
      <c r="A9" s="1" t="s">
        <v>10</v>
      </c>
      <c r="B9" s="1" t="s">
        <v>268</v>
      </c>
      <c r="C9" s="8">
        <v>2012</v>
      </c>
      <c r="D9" s="12" t="s">
        <v>5</v>
      </c>
      <c r="E9" s="12" t="s">
        <v>33</v>
      </c>
      <c r="F9" s="53">
        <v>100</v>
      </c>
    </row>
    <row r="10" spans="1:6">
      <c r="A10" s="1" t="s">
        <v>11</v>
      </c>
      <c r="B10" s="1" t="s">
        <v>269</v>
      </c>
      <c r="C10" s="8">
        <v>2012</v>
      </c>
      <c r="D10" s="12" t="s">
        <v>5</v>
      </c>
      <c r="E10" s="12" t="s">
        <v>33</v>
      </c>
      <c r="F10" s="53">
        <v>58</v>
      </c>
    </row>
    <row r="11" spans="1:6">
      <c r="A11" s="1" t="s">
        <v>12</v>
      </c>
      <c r="B11" s="1" t="s">
        <v>270</v>
      </c>
      <c r="C11" s="8">
        <v>2012</v>
      </c>
      <c r="D11" s="12" t="s">
        <v>5</v>
      </c>
      <c r="E11" s="12" t="s">
        <v>33</v>
      </c>
      <c r="F11" s="53">
        <v>39</v>
      </c>
    </row>
    <row r="12" spans="1:6">
      <c r="A12" s="1" t="s">
        <v>13</v>
      </c>
      <c r="B12" s="1" t="s">
        <v>271</v>
      </c>
      <c r="C12" s="8">
        <v>2012</v>
      </c>
      <c r="D12" s="12" t="s">
        <v>5</v>
      </c>
      <c r="E12" s="12" t="s">
        <v>33</v>
      </c>
      <c r="F12" s="53">
        <v>52</v>
      </c>
    </row>
    <row r="13" spans="1:6">
      <c r="A13" s="1" t="s">
        <v>14</v>
      </c>
      <c r="B13" s="1" t="s">
        <v>272</v>
      </c>
      <c r="C13" s="8">
        <v>2012</v>
      </c>
      <c r="D13" s="12" t="s">
        <v>5</v>
      </c>
      <c r="E13" s="12" t="s">
        <v>33</v>
      </c>
      <c r="F13" s="53">
        <v>62</v>
      </c>
    </row>
    <row r="14" spans="1:6">
      <c r="A14" s="1" t="s">
        <v>15</v>
      </c>
      <c r="B14" s="1" t="s">
        <v>273</v>
      </c>
      <c r="C14" s="8">
        <v>2012</v>
      </c>
      <c r="D14" s="12" t="s">
        <v>5</v>
      </c>
      <c r="E14" s="12" t="s">
        <v>33</v>
      </c>
      <c r="F14" s="53">
        <v>79</v>
      </c>
    </row>
    <row r="15" spans="1:6">
      <c r="A15" s="1" t="s">
        <v>16</v>
      </c>
      <c r="B15" s="1" t="s">
        <v>274</v>
      </c>
      <c r="C15" s="8">
        <v>2012</v>
      </c>
      <c r="D15" s="12" t="s">
        <v>5</v>
      </c>
      <c r="E15" s="12" t="s">
        <v>33</v>
      </c>
      <c r="F15" s="53">
        <v>76</v>
      </c>
    </row>
    <row r="16" spans="1:6">
      <c r="A16" s="1" t="s">
        <v>17</v>
      </c>
      <c r="B16" s="1" t="s">
        <v>275</v>
      </c>
      <c r="C16" s="8">
        <v>2012</v>
      </c>
      <c r="D16" s="12" t="s">
        <v>5</v>
      </c>
      <c r="E16" s="12" t="s">
        <v>33</v>
      </c>
      <c r="F16" s="53">
        <v>49</v>
      </c>
    </row>
    <row r="17" spans="1:6">
      <c r="A17" s="1" t="s">
        <v>18</v>
      </c>
      <c r="B17" s="1" t="s">
        <v>276</v>
      </c>
      <c r="C17" s="8">
        <v>2012</v>
      </c>
      <c r="D17" s="12" t="s">
        <v>5</v>
      </c>
      <c r="E17" s="12" t="s">
        <v>33</v>
      </c>
      <c r="F17" s="53">
        <v>76</v>
      </c>
    </row>
    <row r="18" spans="1:6">
      <c r="A18" s="1" t="s">
        <v>19</v>
      </c>
      <c r="B18" s="1" t="s">
        <v>277</v>
      </c>
      <c r="C18" s="8">
        <v>2012</v>
      </c>
      <c r="D18" s="12" t="s">
        <v>5</v>
      </c>
      <c r="E18" s="12" t="s">
        <v>33</v>
      </c>
      <c r="F18" s="53">
        <v>66</v>
      </c>
    </row>
    <row r="19" spans="1:6">
      <c r="A19" s="1" t="s">
        <v>20</v>
      </c>
      <c r="B19" s="1" t="s">
        <v>278</v>
      </c>
      <c r="C19" s="8">
        <v>2012</v>
      </c>
      <c r="D19" s="12" t="s">
        <v>5</v>
      </c>
      <c r="E19" s="12" t="s">
        <v>33</v>
      </c>
      <c r="F19" s="53">
        <v>64</v>
      </c>
    </row>
    <row r="20" spans="1:6">
      <c r="A20" s="1" t="s">
        <v>21</v>
      </c>
      <c r="B20" s="1" t="s">
        <v>279</v>
      </c>
      <c r="C20" s="8">
        <v>2012</v>
      </c>
      <c r="D20" s="12" t="s">
        <v>5</v>
      </c>
      <c r="E20" s="12" t="s">
        <v>33</v>
      </c>
      <c r="F20" s="53">
        <v>56</v>
      </c>
    </row>
    <row r="21" spans="1:6">
      <c r="A21" s="1" t="s">
        <v>22</v>
      </c>
      <c r="B21" s="1" t="s">
        <v>280</v>
      </c>
      <c r="C21" s="8">
        <v>2012</v>
      </c>
      <c r="D21" s="12" t="s">
        <v>5</v>
      </c>
      <c r="E21" s="12" t="s">
        <v>33</v>
      </c>
      <c r="F21" s="53">
        <v>23</v>
      </c>
    </row>
    <row r="22" spans="1:6">
      <c r="A22" s="1" t="s">
        <v>23</v>
      </c>
      <c r="B22" s="1" t="s">
        <v>281</v>
      </c>
      <c r="C22" s="8">
        <v>2012</v>
      </c>
      <c r="D22" s="12" t="s">
        <v>5</v>
      </c>
      <c r="E22" s="12" t="s">
        <v>33</v>
      </c>
      <c r="F22" s="53">
        <v>90</v>
      </c>
    </row>
    <row r="23" spans="1:6">
      <c r="A23" s="1" t="s">
        <v>24</v>
      </c>
      <c r="B23" s="1" t="s">
        <v>282</v>
      </c>
      <c r="C23" s="8">
        <v>2012</v>
      </c>
      <c r="D23" s="12" t="s">
        <v>5</v>
      </c>
      <c r="E23" s="12" t="s">
        <v>33</v>
      </c>
      <c r="F23" s="53">
        <v>71</v>
      </c>
    </row>
    <row r="24" spans="1:6">
      <c r="A24" s="1" t="s">
        <v>25</v>
      </c>
      <c r="B24" s="1" t="s">
        <v>283</v>
      </c>
      <c r="C24" s="8">
        <v>2012</v>
      </c>
      <c r="D24" s="12" t="s">
        <v>5</v>
      </c>
      <c r="E24" s="12" t="s">
        <v>33</v>
      </c>
      <c r="F24" s="53">
        <v>85</v>
      </c>
    </row>
    <row r="25" spans="1:6">
      <c r="A25" s="1" t="s">
        <v>26</v>
      </c>
      <c r="B25" s="1" t="s">
        <v>284</v>
      </c>
      <c r="C25" s="8">
        <v>2012</v>
      </c>
      <c r="D25" s="12" t="s">
        <v>5</v>
      </c>
      <c r="E25" s="12" t="s">
        <v>33</v>
      </c>
      <c r="F25" s="53">
        <v>39</v>
      </c>
    </row>
    <row r="26" spans="1:6">
      <c r="A26" s="1" t="s">
        <v>27</v>
      </c>
      <c r="B26" s="1" t="s">
        <v>285</v>
      </c>
      <c r="C26" s="8">
        <v>2012</v>
      </c>
      <c r="D26" s="12" t="s">
        <v>5</v>
      </c>
      <c r="E26" s="12" t="s">
        <v>33</v>
      </c>
      <c r="F26" s="53">
        <v>77</v>
      </c>
    </row>
    <row r="27" spans="1:6">
      <c r="A27" s="1" t="s">
        <v>28</v>
      </c>
      <c r="B27" s="1" t="s">
        <v>286</v>
      </c>
      <c r="C27" s="8">
        <v>2012</v>
      </c>
      <c r="D27" s="12" t="s">
        <v>5</v>
      </c>
      <c r="E27" s="12" t="s">
        <v>33</v>
      </c>
      <c r="F27" s="53">
        <v>53</v>
      </c>
    </row>
    <row r="28" spans="1:6">
      <c r="A28" s="1" t="s">
        <v>29</v>
      </c>
      <c r="B28" s="1" t="s">
        <v>287</v>
      </c>
      <c r="C28" s="8">
        <v>2012</v>
      </c>
      <c r="D28" s="12" t="s">
        <v>5</v>
      </c>
      <c r="E28" s="12" t="s">
        <v>33</v>
      </c>
      <c r="F28" s="53">
        <v>39</v>
      </c>
    </row>
    <row r="29" spans="1:6">
      <c r="A29" s="1" t="s">
        <v>30</v>
      </c>
      <c r="B29" s="1" t="s">
        <v>288</v>
      </c>
      <c r="C29" s="8">
        <v>2012</v>
      </c>
      <c r="D29" s="12" t="s">
        <v>5</v>
      </c>
      <c r="E29" s="12" t="s">
        <v>33</v>
      </c>
      <c r="F29" s="53">
        <v>22</v>
      </c>
    </row>
    <row r="30" spans="1:6">
      <c r="A30" s="1" t="s">
        <v>31</v>
      </c>
      <c r="B30" s="1" t="s">
        <v>289</v>
      </c>
      <c r="C30" s="8">
        <v>2012</v>
      </c>
      <c r="D30" s="12" t="s">
        <v>5</v>
      </c>
      <c r="E30" s="12" t="s">
        <v>33</v>
      </c>
      <c r="F30" s="53">
        <v>31</v>
      </c>
    </row>
    <row r="31" spans="1:6">
      <c r="A31" s="1" t="s">
        <v>32</v>
      </c>
      <c r="B31" s="1" t="s">
        <v>290</v>
      </c>
      <c r="C31" s="8">
        <v>2012</v>
      </c>
      <c r="D31" s="12" t="s">
        <v>5</v>
      </c>
      <c r="E31" s="12" t="s">
        <v>33</v>
      </c>
      <c r="F31" s="53">
        <v>74</v>
      </c>
    </row>
    <row r="32" spans="1:6">
      <c r="A32" s="1" t="s">
        <v>33</v>
      </c>
      <c r="B32" s="1" t="s">
        <v>291</v>
      </c>
      <c r="C32" s="8">
        <v>2012</v>
      </c>
      <c r="D32" s="12" t="s">
        <v>5</v>
      </c>
      <c r="E32" s="12" t="s">
        <v>33</v>
      </c>
      <c r="F32" s="53">
        <v>57</v>
      </c>
    </row>
    <row r="33" spans="1:8">
      <c r="A33" s="1" t="s">
        <v>34</v>
      </c>
      <c r="B33" s="1" t="s">
        <v>292</v>
      </c>
      <c r="C33" s="8">
        <v>2012</v>
      </c>
      <c r="D33" s="12" t="s">
        <v>5</v>
      </c>
      <c r="E33" s="12" t="s">
        <v>33</v>
      </c>
      <c r="F33" s="53">
        <v>4</v>
      </c>
    </row>
    <row r="34" spans="1:8">
      <c r="A34" s="1" t="s">
        <v>35</v>
      </c>
      <c r="B34" s="1" t="s">
        <v>293</v>
      </c>
      <c r="C34" s="8">
        <v>2012</v>
      </c>
      <c r="D34" s="12" t="s">
        <v>5</v>
      </c>
      <c r="E34" s="12" t="s">
        <v>33</v>
      </c>
      <c r="F34" s="53">
        <v>75</v>
      </c>
    </row>
    <row r="35" spans="1:8">
      <c r="A35" s="3" t="s">
        <v>3</v>
      </c>
      <c r="B35" s="1" t="s">
        <v>261</v>
      </c>
      <c r="C35" s="8">
        <v>2018</v>
      </c>
      <c r="D35" s="12" t="s">
        <v>5</v>
      </c>
      <c r="E35" s="12" t="s">
        <v>33</v>
      </c>
      <c r="F35" s="53">
        <v>36.1</v>
      </c>
      <c r="H35" s="52"/>
    </row>
    <row r="36" spans="1:8">
      <c r="A36" s="3" t="s">
        <v>4</v>
      </c>
      <c r="B36" s="1" t="s">
        <v>262</v>
      </c>
      <c r="C36" s="8">
        <v>2018</v>
      </c>
      <c r="D36" s="12" t="s">
        <v>5</v>
      </c>
      <c r="E36" s="12" t="s">
        <v>33</v>
      </c>
      <c r="F36" s="53">
        <v>32.6</v>
      </c>
      <c r="H36" s="53"/>
    </row>
    <row r="37" spans="1:8">
      <c r="A37" s="1" t="s">
        <v>5</v>
      </c>
      <c r="B37" s="1" t="s">
        <v>263</v>
      </c>
      <c r="C37" s="8">
        <v>2018</v>
      </c>
      <c r="D37" s="12" t="s">
        <v>5</v>
      </c>
      <c r="E37" s="12" t="s">
        <v>33</v>
      </c>
      <c r="F37" s="53">
        <v>48.4</v>
      </c>
      <c r="H37" s="53"/>
    </row>
    <row r="38" spans="1:8">
      <c r="A38" s="1" t="s">
        <v>6</v>
      </c>
      <c r="B38" s="1" t="s">
        <v>264</v>
      </c>
      <c r="C38" s="8">
        <v>2018</v>
      </c>
      <c r="D38" s="12" t="s">
        <v>5</v>
      </c>
      <c r="E38" s="12" t="s">
        <v>33</v>
      </c>
      <c r="F38" s="53">
        <v>42.8</v>
      </c>
      <c r="H38" s="53"/>
    </row>
    <row r="39" spans="1:8">
      <c r="A39" s="1" t="s">
        <v>7</v>
      </c>
      <c r="B39" s="1" t="s">
        <v>265</v>
      </c>
      <c r="C39" s="8">
        <v>2018</v>
      </c>
      <c r="D39" s="12" t="s">
        <v>5</v>
      </c>
      <c r="E39" s="12" t="s">
        <v>33</v>
      </c>
      <c r="F39" s="53">
        <v>44.9</v>
      </c>
      <c r="H39" s="53"/>
    </row>
    <row r="40" spans="1:8">
      <c r="A40" s="1" t="s">
        <v>8</v>
      </c>
      <c r="B40" s="1" t="s">
        <v>266</v>
      </c>
      <c r="C40" s="8">
        <v>2018</v>
      </c>
      <c r="D40" s="12" t="s">
        <v>5</v>
      </c>
      <c r="E40" s="12" t="s">
        <v>33</v>
      </c>
      <c r="F40" s="53">
        <v>37.6</v>
      </c>
      <c r="H40" s="53"/>
    </row>
    <row r="41" spans="1:8">
      <c r="A41" s="1" t="s">
        <v>9</v>
      </c>
      <c r="B41" s="1" t="s">
        <v>267</v>
      </c>
      <c r="C41" s="8">
        <v>2018</v>
      </c>
      <c r="D41" s="12" t="s">
        <v>5</v>
      </c>
      <c r="E41" s="12" t="s">
        <v>33</v>
      </c>
      <c r="F41" s="53">
        <v>43.2</v>
      </c>
      <c r="H41" s="53"/>
    </row>
    <row r="42" spans="1:8">
      <c r="A42" s="1" t="s">
        <v>10</v>
      </c>
      <c r="B42" s="1" t="s">
        <v>268</v>
      </c>
      <c r="C42" s="8">
        <v>2018</v>
      </c>
      <c r="D42" s="12" t="s">
        <v>5</v>
      </c>
      <c r="E42" s="12" t="s">
        <v>33</v>
      </c>
      <c r="F42" s="53">
        <v>29</v>
      </c>
      <c r="H42" s="53"/>
    </row>
    <row r="43" spans="1:8">
      <c r="A43" s="1" t="s">
        <v>11</v>
      </c>
      <c r="B43" s="1" t="s">
        <v>269</v>
      </c>
      <c r="C43" s="8">
        <v>2018</v>
      </c>
      <c r="D43" s="12" t="s">
        <v>5</v>
      </c>
      <c r="E43" s="12" t="s">
        <v>33</v>
      </c>
      <c r="F43" s="53">
        <v>38.700000000000003</v>
      </c>
      <c r="H43" s="53"/>
    </row>
    <row r="44" spans="1:8">
      <c r="A44" s="1" t="s">
        <v>12</v>
      </c>
      <c r="B44" s="1" t="s">
        <v>270</v>
      </c>
      <c r="C44" s="8">
        <v>2018</v>
      </c>
      <c r="D44" s="12" t="s">
        <v>5</v>
      </c>
      <c r="E44" s="12" t="s">
        <v>33</v>
      </c>
      <c r="F44" s="53">
        <v>36.299999999999997</v>
      </c>
      <c r="H44" s="53"/>
    </row>
    <row r="45" spans="1:8">
      <c r="A45" s="1" t="s">
        <v>13</v>
      </c>
      <c r="B45" s="1" t="s">
        <v>271</v>
      </c>
      <c r="C45" s="8">
        <v>2018</v>
      </c>
      <c r="D45" s="12" t="s">
        <v>5</v>
      </c>
      <c r="E45" s="12" t="s">
        <v>33</v>
      </c>
      <c r="F45" s="53">
        <v>37.6</v>
      </c>
      <c r="H45" s="53"/>
    </row>
    <row r="46" spans="1:8">
      <c r="A46" s="1" t="s">
        <v>14</v>
      </c>
      <c r="B46" s="1" t="s">
        <v>272</v>
      </c>
      <c r="C46" s="8">
        <v>2018</v>
      </c>
      <c r="D46" s="12" t="s">
        <v>5</v>
      </c>
      <c r="E46" s="12" t="s">
        <v>33</v>
      </c>
      <c r="F46" s="53">
        <v>30</v>
      </c>
      <c r="H46" s="53"/>
    </row>
    <row r="47" spans="1:8">
      <c r="A47" s="1" t="s">
        <v>15</v>
      </c>
      <c r="B47" s="1" t="s">
        <v>273</v>
      </c>
      <c r="C47" s="8">
        <v>2018</v>
      </c>
      <c r="D47" s="12" t="s">
        <v>5</v>
      </c>
      <c r="E47" s="12" t="s">
        <v>33</v>
      </c>
      <c r="F47" s="53">
        <v>34.700000000000003</v>
      </c>
      <c r="H47" s="53"/>
    </row>
    <row r="48" spans="1:8">
      <c r="A48" s="1" t="s">
        <v>16</v>
      </c>
      <c r="B48" s="1" t="s">
        <v>274</v>
      </c>
      <c r="C48" s="8">
        <v>2018</v>
      </c>
      <c r="D48" s="12" t="s">
        <v>5</v>
      </c>
      <c r="E48" s="12" t="s">
        <v>33</v>
      </c>
      <c r="F48" s="53">
        <v>31.2</v>
      </c>
      <c r="H48" s="53"/>
    </row>
    <row r="49" spans="1:8">
      <c r="A49" s="1" t="s">
        <v>17</v>
      </c>
      <c r="B49" s="1" t="s">
        <v>275</v>
      </c>
      <c r="C49" s="8">
        <v>2018</v>
      </c>
      <c r="D49" s="12" t="s">
        <v>5</v>
      </c>
      <c r="E49" s="12" t="s">
        <v>33</v>
      </c>
      <c r="F49" s="53">
        <v>34.799999999999997</v>
      </c>
      <c r="H49" s="53"/>
    </row>
    <row r="50" spans="1:8">
      <c r="A50" s="1" t="s">
        <v>18</v>
      </c>
      <c r="B50" s="1" t="s">
        <v>276</v>
      </c>
      <c r="C50" s="8">
        <v>2018</v>
      </c>
      <c r="D50" s="12" t="s">
        <v>5</v>
      </c>
      <c r="E50" s="12" t="s">
        <v>33</v>
      </c>
      <c r="F50" s="53">
        <v>32.700000000000003</v>
      </c>
      <c r="H50" s="53"/>
    </row>
    <row r="51" spans="1:8">
      <c r="A51" s="1" t="s">
        <v>19</v>
      </c>
      <c r="B51" s="1" t="s">
        <v>277</v>
      </c>
      <c r="C51" s="8">
        <v>2018</v>
      </c>
      <c r="D51" s="12" t="s">
        <v>5</v>
      </c>
      <c r="E51" s="12" t="s">
        <v>33</v>
      </c>
      <c r="F51" s="53">
        <v>31.6</v>
      </c>
      <c r="H51" s="53"/>
    </row>
    <row r="52" spans="1:8">
      <c r="A52" s="1" t="s">
        <v>20</v>
      </c>
      <c r="B52" s="1" t="s">
        <v>278</v>
      </c>
      <c r="C52" s="8">
        <v>2018</v>
      </c>
      <c r="D52" s="12" t="s">
        <v>5</v>
      </c>
      <c r="E52" s="12" t="s">
        <v>33</v>
      </c>
      <c r="F52" s="53">
        <v>33.5</v>
      </c>
      <c r="H52" s="53"/>
    </row>
    <row r="53" spans="1:8">
      <c r="A53" s="1" t="s">
        <v>21</v>
      </c>
      <c r="B53" s="1" t="s">
        <v>279</v>
      </c>
      <c r="C53" s="8">
        <v>2018</v>
      </c>
      <c r="D53" s="12" t="s">
        <v>5</v>
      </c>
      <c r="E53" s="12" t="s">
        <v>33</v>
      </c>
      <c r="F53" s="53">
        <v>37</v>
      </c>
      <c r="H53" s="53"/>
    </row>
    <row r="54" spans="1:8">
      <c r="A54" s="1" t="s">
        <v>22</v>
      </c>
      <c r="B54" s="1" t="s">
        <v>280</v>
      </c>
      <c r="C54" s="8">
        <v>2018</v>
      </c>
      <c r="D54" s="12" t="s">
        <v>5</v>
      </c>
      <c r="E54" s="12" t="s">
        <v>33</v>
      </c>
      <c r="F54" s="53">
        <v>41.4</v>
      </c>
      <c r="H54" s="53"/>
    </row>
    <row r="55" spans="1:8">
      <c r="A55" s="1" t="s">
        <v>23</v>
      </c>
      <c r="B55" s="1" t="s">
        <v>281</v>
      </c>
      <c r="C55" s="8">
        <v>2018</v>
      </c>
      <c r="D55" s="12" t="s">
        <v>5</v>
      </c>
      <c r="E55" s="12" t="s">
        <v>33</v>
      </c>
      <c r="F55" s="53">
        <v>30.5</v>
      </c>
      <c r="H55" s="53"/>
    </row>
    <row r="56" spans="1:8">
      <c r="A56" s="1" t="s">
        <v>24</v>
      </c>
      <c r="B56" s="1" t="s">
        <v>282</v>
      </c>
      <c r="C56" s="8">
        <v>2018</v>
      </c>
      <c r="D56" s="12" t="s">
        <v>5</v>
      </c>
      <c r="E56" s="12" t="s">
        <v>33</v>
      </c>
      <c r="F56" s="53">
        <v>32.9</v>
      </c>
      <c r="H56" s="53"/>
    </row>
    <row r="57" spans="1:8">
      <c r="A57" s="1" t="s">
        <v>25</v>
      </c>
      <c r="B57" s="1" t="s">
        <v>283</v>
      </c>
      <c r="C57" s="8">
        <v>2018</v>
      </c>
      <c r="D57" s="12" t="s">
        <v>5</v>
      </c>
      <c r="E57" s="12" t="s">
        <v>33</v>
      </c>
      <c r="F57" s="53">
        <v>30.6</v>
      </c>
      <c r="H57" s="53"/>
    </row>
    <row r="58" spans="1:8">
      <c r="A58" s="1" t="s">
        <v>26</v>
      </c>
      <c r="B58" s="1" t="s">
        <v>284</v>
      </c>
      <c r="C58" s="8">
        <v>2018</v>
      </c>
      <c r="D58" s="12" t="s">
        <v>5</v>
      </c>
      <c r="E58" s="12" t="s">
        <v>33</v>
      </c>
      <c r="F58" s="53">
        <v>48.9</v>
      </c>
      <c r="H58" s="53"/>
    </row>
    <row r="59" spans="1:8">
      <c r="A59" s="1" t="s">
        <v>27</v>
      </c>
      <c r="B59" s="1" t="s">
        <v>285</v>
      </c>
      <c r="C59" s="8">
        <v>2018</v>
      </c>
      <c r="D59" s="12" t="s">
        <v>5</v>
      </c>
      <c r="E59" s="12" t="s">
        <v>33</v>
      </c>
      <c r="F59" s="53">
        <v>32.6</v>
      </c>
      <c r="H59" s="53"/>
    </row>
    <row r="60" spans="1:8">
      <c r="A60" s="1" t="s">
        <v>28</v>
      </c>
      <c r="B60" s="1" t="s">
        <v>286</v>
      </c>
      <c r="C60" s="8">
        <v>2018</v>
      </c>
      <c r="D60" s="12" t="s">
        <v>5</v>
      </c>
      <c r="E60" s="12" t="s">
        <v>33</v>
      </c>
      <c r="F60" s="53">
        <v>39.9</v>
      </c>
      <c r="H60" s="53"/>
    </row>
    <row r="61" spans="1:8">
      <c r="A61" s="1" t="s">
        <v>29</v>
      </c>
      <c r="B61" s="1" t="s">
        <v>287</v>
      </c>
      <c r="C61" s="8">
        <v>2018</v>
      </c>
      <c r="D61" s="12" t="s">
        <v>5</v>
      </c>
      <c r="E61" s="12" t="s">
        <v>33</v>
      </c>
      <c r="F61" s="53">
        <v>43.9</v>
      </c>
      <c r="H61" s="53"/>
    </row>
    <row r="62" spans="1:8">
      <c r="A62" s="1" t="s">
        <v>30</v>
      </c>
      <c r="B62" s="1" t="s">
        <v>288</v>
      </c>
      <c r="C62" s="8">
        <v>2018</v>
      </c>
      <c r="D62" s="12" t="s">
        <v>5</v>
      </c>
      <c r="E62" s="12" t="s">
        <v>33</v>
      </c>
      <c r="F62" s="53">
        <v>47.3</v>
      </c>
      <c r="H62" s="53"/>
    </row>
    <row r="63" spans="1:8">
      <c r="A63" s="1" t="s">
        <v>31</v>
      </c>
      <c r="B63" s="1" t="s">
        <v>289</v>
      </c>
      <c r="C63" s="8">
        <v>2018</v>
      </c>
      <c r="D63" s="12" t="s">
        <v>5</v>
      </c>
      <c r="E63" s="12" t="s">
        <v>33</v>
      </c>
      <c r="F63" s="53">
        <v>40.9</v>
      </c>
      <c r="H63" s="53"/>
    </row>
    <row r="64" spans="1:8">
      <c r="A64" s="1" t="s">
        <v>32</v>
      </c>
      <c r="B64" s="1" t="s">
        <v>290</v>
      </c>
      <c r="C64" s="8">
        <v>2018</v>
      </c>
      <c r="D64" s="12" t="s">
        <v>5</v>
      </c>
      <c r="E64" s="12" t="s">
        <v>33</v>
      </c>
      <c r="F64" s="53">
        <v>32.299999999999997</v>
      </c>
      <c r="H64" s="53"/>
    </row>
    <row r="65" spans="1:8">
      <c r="A65" s="1" t="s">
        <v>33</v>
      </c>
      <c r="B65" s="1" t="s">
        <v>291</v>
      </c>
      <c r="C65" s="8">
        <v>2018</v>
      </c>
      <c r="D65" s="12" t="s">
        <v>5</v>
      </c>
      <c r="E65" s="12" t="s">
        <v>33</v>
      </c>
      <c r="F65" s="53">
        <v>39</v>
      </c>
      <c r="H65" s="53"/>
    </row>
    <row r="66" spans="1:8">
      <c r="A66" s="1" t="s">
        <v>34</v>
      </c>
      <c r="B66" s="1" t="s">
        <v>292</v>
      </c>
      <c r="C66" s="8">
        <v>2018</v>
      </c>
      <c r="D66" s="12" t="s">
        <v>5</v>
      </c>
      <c r="E66" s="12" t="s">
        <v>33</v>
      </c>
      <c r="F66" s="53">
        <v>45.2</v>
      </c>
      <c r="H66" s="53"/>
    </row>
    <row r="67" spans="1:8">
      <c r="A67" s="1" t="s">
        <v>35</v>
      </c>
      <c r="B67" s="1" t="s">
        <v>293</v>
      </c>
      <c r="C67" s="8">
        <v>2018</v>
      </c>
      <c r="D67" s="12" t="s">
        <v>5</v>
      </c>
      <c r="E67" s="12" t="s">
        <v>33</v>
      </c>
      <c r="F67" s="53">
        <v>33.5</v>
      </c>
      <c r="H67" s="5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F199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1" t="s">
        <v>12</v>
      </c>
      <c r="B2" s="1" t="s">
        <v>270</v>
      </c>
      <c r="C2" s="8">
        <v>2017</v>
      </c>
      <c r="D2" s="12" t="s">
        <v>5</v>
      </c>
      <c r="E2" s="12" t="s">
        <v>34</v>
      </c>
      <c r="F2" s="23">
        <v>1.3994716199999999</v>
      </c>
    </row>
    <row r="3" spans="1:6">
      <c r="A3" s="1" t="s">
        <v>12</v>
      </c>
      <c r="B3" s="1" t="s">
        <v>270</v>
      </c>
      <c r="C3" s="8">
        <v>2016</v>
      </c>
      <c r="D3" s="12" t="s">
        <v>5</v>
      </c>
      <c r="E3" s="12" t="s">
        <v>34</v>
      </c>
      <c r="F3" s="23">
        <v>1.3778064299999999</v>
      </c>
    </row>
    <row r="4" spans="1:6">
      <c r="A4" s="1" t="s">
        <v>12</v>
      </c>
      <c r="B4" s="1" t="s">
        <v>270</v>
      </c>
      <c r="C4" s="8">
        <v>2015</v>
      </c>
      <c r="D4" s="12" t="s">
        <v>5</v>
      </c>
      <c r="E4" s="12" t="s">
        <v>34</v>
      </c>
      <c r="F4" s="23">
        <v>1.3728378299999999</v>
      </c>
    </row>
    <row r="5" spans="1:6">
      <c r="A5" s="1" t="s">
        <v>12</v>
      </c>
      <c r="B5" s="1" t="s">
        <v>270</v>
      </c>
      <c r="C5" s="8">
        <v>2019</v>
      </c>
      <c r="D5" s="12" t="s">
        <v>5</v>
      </c>
      <c r="E5" s="12" t="s">
        <v>34</v>
      </c>
      <c r="F5" s="23">
        <v>1.28461932</v>
      </c>
    </row>
    <row r="6" spans="1:6">
      <c r="A6" s="1" t="s">
        <v>12</v>
      </c>
      <c r="B6" s="1" t="s">
        <v>270</v>
      </c>
      <c r="C6" s="8">
        <v>2018</v>
      </c>
      <c r="D6" s="12" t="s">
        <v>5</v>
      </c>
      <c r="E6" s="12" t="s">
        <v>34</v>
      </c>
      <c r="F6" s="23">
        <v>1.27961977</v>
      </c>
    </row>
    <row r="7" spans="1:6">
      <c r="A7" s="1" t="s">
        <v>12</v>
      </c>
      <c r="B7" s="1" t="s">
        <v>270</v>
      </c>
      <c r="C7" s="8">
        <v>2020</v>
      </c>
      <c r="D7" s="12" t="s">
        <v>5</v>
      </c>
      <c r="E7" s="12" t="s">
        <v>34</v>
      </c>
      <c r="F7" s="23">
        <v>1.2652906100000001</v>
      </c>
    </row>
    <row r="8" spans="1:6">
      <c r="A8" s="1" t="s">
        <v>5</v>
      </c>
      <c r="B8" s="1" t="s">
        <v>263</v>
      </c>
      <c r="C8" s="8">
        <v>2019</v>
      </c>
      <c r="D8" s="12" t="s">
        <v>5</v>
      </c>
      <c r="E8" s="12" t="s">
        <v>34</v>
      </c>
      <c r="F8" s="23">
        <v>0.91900000000000004</v>
      </c>
    </row>
    <row r="9" spans="1:6">
      <c r="A9" s="1" t="s">
        <v>6</v>
      </c>
      <c r="B9" s="1" t="s">
        <v>264</v>
      </c>
      <c r="C9" s="8">
        <v>2019</v>
      </c>
      <c r="D9" s="12" t="s">
        <v>5</v>
      </c>
      <c r="E9" s="12" t="s">
        <v>34</v>
      </c>
      <c r="F9" s="23">
        <v>0.91900000000000004</v>
      </c>
    </row>
    <row r="10" spans="1:6">
      <c r="A10" s="1" t="s">
        <v>5</v>
      </c>
      <c r="B10" s="1" t="s">
        <v>263</v>
      </c>
      <c r="C10" s="8">
        <v>2020</v>
      </c>
      <c r="D10" s="12" t="s">
        <v>5</v>
      </c>
      <c r="E10" s="12" t="s">
        <v>34</v>
      </c>
      <c r="F10" s="23">
        <v>0.9</v>
      </c>
    </row>
    <row r="11" spans="1:6">
      <c r="A11" s="1" t="s">
        <v>6</v>
      </c>
      <c r="B11" s="1" t="s">
        <v>264</v>
      </c>
      <c r="C11" s="8">
        <v>2020</v>
      </c>
      <c r="D11" s="12" t="s">
        <v>5</v>
      </c>
      <c r="E11" s="12" t="s">
        <v>34</v>
      </c>
      <c r="F11" s="23">
        <v>0.9</v>
      </c>
    </row>
    <row r="12" spans="1:6">
      <c r="A12" s="1" t="s">
        <v>5</v>
      </c>
      <c r="B12" s="1" t="s">
        <v>263</v>
      </c>
      <c r="C12" s="8">
        <v>2018</v>
      </c>
      <c r="D12" s="12" t="s">
        <v>5</v>
      </c>
      <c r="E12" s="12" t="s">
        <v>34</v>
      </c>
      <c r="F12" s="23">
        <v>0.89900000000000002</v>
      </c>
    </row>
    <row r="13" spans="1:6">
      <c r="A13" s="1" t="s">
        <v>6</v>
      </c>
      <c r="B13" s="1" t="s">
        <v>264</v>
      </c>
      <c r="C13" s="8">
        <v>2018</v>
      </c>
      <c r="D13" s="12" t="s">
        <v>5</v>
      </c>
      <c r="E13" s="12" t="s">
        <v>34</v>
      </c>
      <c r="F13" s="23">
        <v>0.89900000000000002</v>
      </c>
    </row>
    <row r="14" spans="1:6">
      <c r="A14" s="1" t="s">
        <v>29</v>
      </c>
      <c r="B14" s="1" t="s">
        <v>287</v>
      </c>
      <c r="C14" s="8">
        <v>2018</v>
      </c>
      <c r="D14" s="12" t="s">
        <v>5</v>
      </c>
      <c r="E14" s="12" t="s">
        <v>34</v>
      </c>
      <c r="F14" s="23">
        <v>0.85185873000000001</v>
      </c>
    </row>
    <row r="15" spans="1:6">
      <c r="A15" s="1" t="s">
        <v>29</v>
      </c>
      <c r="B15" s="1" t="s">
        <v>287</v>
      </c>
      <c r="C15" s="8">
        <v>2017</v>
      </c>
      <c r="D15" s="12" t="s">
        <v>5</v>
      </c>
      <c r="E15" s="12" t="s">
        <v>34</v>
      </c>
      <c r="F15" s="23">
        <v>0.84474411999999999</v>
      </c>
    </row>
    <row r="16" spans="1:6">
      <c r="A16" s="1" t="s">
        <v>18</v>
      </c>
      <c r="B16" s="1" t="s">
        <v>276</v>
      </c>
      <c r="C16" s="8">
        <v>2017</v>
      </c>
      <c r="D16" s="12" t="s">
        <v>5</v>
      </c>
      <c r="E16" s="12" t="s">
        <v>34</v>
      </c>
      <c r="F16" s="23">
        <v>0.83626648000000003</v>
      </c>
    </row>
    <row r="17" spans="1:6">
      <c r="A17" s="1" t="s">
        <v>29</v>
      </c>
      <c r="B17" s="1" t="s">
        <v>287</v>
      </c>
      <c r="C17" s="8">
        <v>2020</v>
      </c>
      <c r="D17" s="12" t="s">
        <v>5</v>
      </c>
      <c r="E17" s="12" t="s">
        <v>34</v>
      </c>
      <c r="F17" s="23">
        <v>0.83291967</v>
      </c>
    </row>
    <row r="18" spans="1:6">
      <c r="A18" s="1" t="s">
        <v>29</v>
      </c>
      <c r="B18" s="1" t="s">
        <v>287</v>
      </c>
      <c r="C18" s="8">
        <v>2019</v>
      </c>
      <c r="D18" s="12" t="s">
        <v>5</v>
      </c>
      <c r="E18" s="12" t="s">
        <v>34</v>
      </c>
      <c r="F18" s="23">
        <v>0.83200315000000002</v>
      </c>
    </row>
    <row r="19" spans="1:6">
      <c r="A19" s="1" t="s">
        <v>18</v>
      </c>
      <c r="B19" s="1" t="s">
        <v>276</v>
      </c>
      <c r="C19" s="8">
        <v>2016</v>
      </c>
      <c r="D19" s="12" t="s">
        <v>5</v>
      </c>
      <c r="E19" s="12" t="s">
        <v>34</v>
      </c>
      <c r="F19" s="23">
        <v>0.82797266999999997</v>
      </c>
    </row>
    <row r="20" spans="1:6">
      <c r="A20" s="1" t="s">
        <v>18</v>
      </c>
      <c r="B20" s="1" t="s">
        <v>276</v>
      </c>
      <c r="C20" s="8">
        <v>2015</v>
      </c>
      <c r="D20" s="12" t="s">
        <v>5</v>
      </c>
      <c r="E20" s="12" t="s">
        <v>34</v>
      </c>
      <c r="F20" s="23">
        <v>0.82349932000000003</v>
      </c>
    </row>
    <row r="21" spans="1:6">
      <c r="A21" s="1" t="s">
        <v>29</v>
      </c>
      <c r="B21" s="1" t="s">
        <v>287</v>
      </c>
      <c r="C21" s="8">
        <v>2016</v>
      </c>
      <c r="D21" s="12" t="s">
        <v>5</v>
      </c>
      <c r="E21" s="12" t="s">
        <v>34</v>
      </c>
      <c r="F21" s="23">
        <v>0.81542524999999999</v>
      </c>
    </row>
    <row r="22" spans="1:6">
      <c r="A22" s="1" t="s">
        <v>5</v>
      </c>
      <c r="B22" s="1" t="s">
        <v>263</v>
      </c>
      <c r="C22" s="8">
        <v>2017</v>
      </c>
      <c r="D22" s="12" t="s">
        <v>5</v>
      </c>
      <c r="E22" s="12" t="s">
        <v>34</v>
      </c>
      <c r="F22" s="23">
        <v>0.81299999999999994</v>
      </c>
    </row>
    <row r="23" spans="1:6">
      <c r="A23" s="1" t="s">
        <v>6</v>
      </c>
      <c r="B23" s="1" t="s">
        <v>264</v>
      </c>
      <c r="C23" s="8">
        <v>2017</v>
      </c>
      <c r="D23" s="12" t="s">
        <v>5</v>
      </c>
      <c r="E23" s="12" t="s">
        <v>34</v>
      </c>
      <c r="F23" s="23">
        <v>0.81299999999999994</v>
      </c>
    </row>
    <row r="24" spans="1:6">
      <c r="A24" s="1" t="s">
        <v>29</v>
      </c>
      <c r="B24" s="1" t="s">
        <v>287</v>
      </c>
      <c r="C24" s="8">
        <v>2015</v>
      </c>
      <c r="D24" s="12" t="s">
        <v>5</v>
      </c>
      <c r="E24" s="12" t="s">
        <v>34</v>
      </c>
      <c r="F24" s="23">
        <v>0.81286510999999995</v>
      </c>
    </row>
    <row r="25" spans="1:6">
      <c r="A25" s="1" t="s">
        <v>5</v>
      </c>
      <c r="B25" s="1" t="s">
        <v>263</v>
      </c>
      <c r="C25" s="8">
        <v>2016</v>
      </c>
      <c r="D25" s="12" t="s">
        <v>5</v>
      </c>
      <c r="E25" s="12" t="s">
        <v>34</v>
      </c>
      <c r="F25" s="23">
        <v>0.81200000000000006</v>
      </c>
    </row>
    <row r="26" spans="1:6">
      <c r="A26" s="1" t="s">
        <v>6</v>
      </c>
      <c r="B26" s="1" t="s">
        <v>264</v>
      </c>
      <c r="C26" s="8">
        <v>2016</v>
      </c>
      <c r="D26" s="12" t="s">
        <v>5</v>
      </c>
      <c r="E26" s="12" t="s">
        <v>34</v>
      </c>
      <c r="F26" s="23">
        <v>0.81200000000000006</v>
      </c>
    </row>
    <row r="27" spans="1:6">
      <c r="A27" s="1" t="s">
        <v>18</v>
      </c>
      <c r="B27" s="1" t="s">
        <v>276</v>
      </c>
      <c r="C27" s="8">
        <v>2019</v>
      </c>
      <c r="D27" s="12" t="s">
        <v>5</v>
      </c>
      <c r="E27" s="12" t="s">
        <v>34</v>
      </c>
      <c r="F27" s="23">
        <v>0.80000731999999997</v>
      </c>
    </row>
    <row r="28" spans="1:6">
      <c r="A28" s="1" t="s">
        <v>5</v>
      </c>
      <c r="B28" s="1" t="s">
        <v>263</v>
      </c>
      <c r="C28" s="8">
        <v>2015</v>
      </c>
      <c r="D28" s="12" t="s">
        <v>5</v>
      </c>
      <c r="E28" s="12" t="s">
        <v>34</v>
      </c>
      <c r="F28" s="23">
        <v>0.79800000000000004</v>
      </c>
    </row>
    <row r="29" spans="1:6">
      <c r="A29" s="1" t="s">
        <v>6</v>
      </c>
      <c r="B29" s="1" t="s">
        <v>264</v>
      </c>
      <c r="C29" s="8">
        <v>2015</v>
      </c>
      <c r="D29" s="12" t="s">
        <v>5</v>
      </c>
      <c r="E29" s="12" t="s">
        <v>34</v>
      </c>
      <c r="F29" s="23">
        <v>0.79800000000000004</v>
      </c>
    </row>
    <row r="30" spans="1:6">
      <c r="A30" s="1" t="s">
        <v>18</v>
      </c>
      <c r="B30" s="1" t="s">
        <v>276</v>
      </c>
      <c r="C30" s="8">
        <v>2018</v>
      </c>
      <c r="D30" s="12" t="s">
        <v>5</v>
      </c>
      <c r="E30" s="12" t="s">
        <v>34</v>
      </c>
      <c r="F30" s="23">
        <v>0.79571166000000004</v>
      </c>
    </row>
    <row r="31" spans="1:6">
      <c r="A31" s="1" t="s">
        <v>18</v>
      </c>
      <c r="B31" s="1" t="s">
        <v>276</v>
      </c>
      <c r="C31" s="8">
        <v>2020</v>
      </c>
      <c r="D31" s="12" t="s">
        <v>5</v>
      </c>
      <c r="E31" s="12" t="s">
        <v>34</v>
      </c>
      <c r="F31" s="23">
        <v>0.77712468999999995</v>
      </c>
    </row>
    <row r="32" spans="1:6">
      <c r="A32" s="1" t="s">
        <v>22</v>
      </c>
      <c r="B32" s="1" t="s">
        <v>280</v>
      </c>
      <c r="C32" s="8">
        <v>2015</v>
      </c>
      <c r="D32" s="12" t="s">
        <v>5</v>
      </c>
      <c r="E32" s="12" t="s">
        <v>34</v>
      </c>
      <c r="F32" s="23">
        <v>0.76484107000000001</v>
      </c>
    </row>
    <row r="33" spans="1:6">
      <c r="A33" s="1" t="s">
        <v>22</v>
      </c>
      <c r="B33" s="1" t="s">
        <v>280</v>
      </c>
      <c r="C33" s="8">
        <v>2016</v>
      </c>
      <c r="D33" s="12" t="s">
        <v>5</v>
      </c>
      <c r="E33" s="12" t="s">
        <v>34</v>
      </c>
      <c r="F33" s="23">
        <v>0.76092777</v>
      </c>
    </row>
    <row r="34" spans="1:6">
      <c r="A34" s="1" t="s">
        <v>8</v>
      </c>
      <c r="B34" s="1" t="s">
        <v>266</v>
      </c>
      <c r="C34" s="8">
        <v>2020</v>
      </c>
      <c r="D34" s="12" t="s">
        <v>5</v>
      </c>
      <c r="E34" s="12" t="s">
        <v>34</v>
      </c>
      <c r="F34" s="23">
        <v>0.75949171000000004</v>
      </c>
    </row>
    <row r="35" spans="1:6">
      <c r="A35" s="1" t="s">
        <v>22</v>
      </c>
      <c r="B35" s="1" t="s">
        <v>280</v>
      </c>
      <c r="C35" s="8">
        <v>2018</v>
      </c>
      <c r="D35" s="12" t="s">
        <v>5</v>
      </c>
      <c r="E35" s="12" t="s">
        <v>34</v>
      </c>
      <c r="F35" s="23">
        <v>0.75503255999999996</v>
      </c>
    </row>
    <row r="36" spans="1:6">
      <c r="A36" s="1" t="s">
        <v>22</v>
      </c>
      <c r="B36" s="1" t="s">
        <v>280</v>
      </c>
      <c r="C36" s="8">
        <v>2019</v>
      </c>
      <c r="D36" s="12" t="s">
        <v>5</v>
      </c>
      <c r="E36" s="12" t="s">
        <v>34</v>
      </c>
      <c r="F36" s="23">
        <v>0.74816291000000001</v>
      </c>
    </row>
    <row r="37" spans="1:6">
      <c r="A37" s="1" t="s">
        <v>22</v>
      </c>
      <c r="B37" s="1" t="s">
        <v>280</v>
      </c>
      <c r="C37" s="8">
        <v>2017</v>
      </c>
      <c r="D37" s="12" t="s">
        <v>5</v>
      </c>
      <c r="E37" s="12" t="s">
        <v>34</v>
      </c>
      <c r="F37" s="23">
        <v>0.74809272999999998</v>
      </c>
    </row>
    <row r="38" spans="1:6">
      <c r="A38" s="1" t="s">
        <v>22</v>
      </c>
      <c r="B38" s="1" t="s">
        <v>280</v>
      </c>
      <c r="C38" s="8">
        <v>2020</v>
      </c>
      <c r="D38" s="12" t="s">
        <v>5</v>
      </c>
      <c r="E38" s="12" t="s">
        <v>34</v>
      </c>
      <c r="F38" s="23">
        <v>0.74068476000000005</v>
      </c>
    </row>
    <row r="39" spans="1:6">
      <c r="A39" s="1" t="s">
        <v>11</v>
      </c>
      <c r="B39" s="1" t="s">
        <v>269</v>
      </c>
      <c r="C39" s="8">
        <v>2015</v>
      </c>
      <c r="D39" s="12" t="s">
        <v>5</v>
      </c>
      <c r="E39" s="12" t="s">
        <v>34</v>
      </c>
      <c r="F39" s="23">
        <v>0.73401885</v>
      </c>
    </row>
    <row r="40" spans="1:6">
      <c r="A40" s="1" t="s">
        <v>11</v>
      </c>
      <c r="B40" s="1" t="s">
        <v>269</v>
      </c>
      <c r="C40" s="8">
        <v>2016</v>
      </c>
      <c r="D40" s="12" t="s">
        <v>5</v>
      </c>
      <c r="E40" s="12" t="s">
        <v>34</v>
      </c>
      <c r="F40" s="23">
        <v>0.72944781000000003</v>
      </c>
    </row>
    <row r="41" spans="1:6">
      <c r="A41" s="1" t="s">
        <v>11</v>
      </c>
      <c r="B41" s="1" t="s">
        <v>269</v>
      </c>
      <c r="C41" s="8">
        <v>2018</v>
      </c>
      <c r="D41" s="12" t="s">
        <v>5</v>
      </c>
      <c r="E41" s="12" t="s">
        <v>34</v>
      </c>
      <c r="F41" s="23">
        <v>0.72825498</v>
      </c>
    </row>
    <row r="42" spans="1:6">
      <c r="A42" s="1" t="s">
        <v>11</v>
      </c>
      <c r="B42" s="1" t="s">
        <v>269</v>
      </c>
      <c r="C42" s="8">
        <v>2017</v>
      </c>
      <c r="D42" s="12" t="s">
        <v>5</v>
      </c>
      <c r="E42" s="12" t="s">
        <v>34</v>
      </c>
      <c r="F42" s="23">
        <v>0.72239973999999996</v>
      </c>
    </row>
    <row r="43" spans="1:6">
      <c r="A43" s="1" t="s">
        <v>11</v>
      </c>
      <c r="B43" s="1" t="s">
        <v>269</v>
      </c>
      <c r="C43" s="8">
        <v>2019</v>
      </c>
      <c r="D43" s="12" t="s">
        <v>5</v>
      </c>
      <c r="E43" s="12" t="s">
        <v>34</v>
      </c>
      <c r="F43" s="23">
        <v>0.71991843</v>
      </c>
    </row>
    <row r="44" spans="1:6">
      <c r="A44" s="1" t="s">
        <v>11</v>
      </c>
      <c r="B44" s="1" t="s">
        <v>269</v>
      </c>
      <c r="C44" s="8">
        <v>2020</v>
      </c>
      <c r="D44" s="12" t="s">
        <v>5</v>
      </c>
      <c r="E44" s="12" t="s">
        <v>34</v>
      </c>
      <c r="F44" s="23">
        <v>0.71590390000000004</v>
      </c>
    </row>
    <row r="45" spans="1:6">
      <c r="A45" s="1" t="s">
        <v>8</v>
      </c>
      <c r="B45" s="1" t="s">
        <v>266</v>
      </c>
      <c r="C45" s="8">
        <v>2015</v>
      </c>
      <c r="D45" s="12" t="s">
        <v>5</v>
      </c>
      <c r="E45" s="12" t="s">
        <v>34</v>
      </c>
      <c r="F45" s="23">
        <v>0.70601375</v>
      </c>
    </row>
    <row r="46" spans="1:6">
      <c r="A46" s="1" t="s">
        <v>8</v>
      </c>
      <c r="B46" s="1" t="s">
        <v>266</v>
      </c>
      <c r="C46" s="8">
        <v>2016</v>
      </c>
      <c r="D46" s="12" t="s">
        <v>5</v>
      </c>
      <c r="E46" s="12" t="s">
        <v>34</v>
      </c>
      <c r="F46" s="23">
        <v>0.70291948000000004</v>
      </c>
    </row>
    <row r="47" spans="1:6">
      <c r="A47" s="1" t="s">
        <v>8</v>
      </c>
      <c r="B47" s="1" t="s">
        <v>266</v>
      </c>
      <c r="C47" s="8">
        <v>2018</v>
      </c>
      <c r="D47" s="12" t="s">
        <v>5</v>
      </c>
      <c r="E47" s="12" t="s">
        <v>34</v>
      </c>
      <c r="F47" s="23">
        <v>0.69691948000000004</v>
      </c>
    </row>
    <row r="48" spans="1:6">
      <c r="A48" s="1" t="s">
        <v>8</v>
      </c>
      <c r="B48" s="1" t="s">
        <v>266</v>
      </c>
      <c r="C48" s="8">
        <v>2017</v>
      </c>
      <c r="D48" s="12" t="s">
        <v>5</v>
      </c>
      <c r="E48" s="12" t="s">
        <v>34</v>
      </c>
      <c r="F48" s="23">
        <v>0.69127808000000002</v>
      </c>
    </row>
    <row r="49" spans="1:6">
      <c r="A49" s="1" t="s">
        <v>8</v>
      </c>
      <c r="B49" s="1" t="s">
        <v>266</v>
      </c>
      <c r="C49" s="8">
        <v>2019</v>
      </c>
      <c r="D49" s="12" t="s">
        <v>5</v>
      </c>
      <c r="E49" s="12" t="s">
        <v>34</v>
      </c>
      <c r="F49" s="23">
        <v>0.69082520999999997</v>
      </c>
    </row>
    <row r="50" spans="1:6">
      <c r="A50" s="1" t="s">
        <v>35</v>
      </c>
      <c r="B50" s="1" t="s">
        <v>293</v>
      </c>
      <c r="C50" s="8">
        <v>2020</v>
      </c>
      <c r="D50" s="12" t="s">
        <v>5</v>
      </c>
      <c r="E50" s="12" t="s">
        <v>34</v>
      </c>
      <c r="F50" s="23">
        <v>0.67175792999999995</v>
      </c>
    </row>
    <row r="51" spans="1:6">
      <c r="A51" s="1" t="s">
        <v>16</v>
      </c>
      <c r="B51" s="1" t="s">
        <v>274</v>
      </c>
      <c r="C51" s="8">
        <v>2017</v>
      </c>
      <c r="D51" s="12" t="s">
        <v>5</v>
      </c>
      <c r="E51" s="12" t="s">
        <v>34</v>
      </c>
      <c r="F51" s="23">
        <v>0.66280399999999995</v>
      </c>
    </row>
    <row r="52" spans="1:6">
      <c r="A52" s="1" t="s">
        <v>16</v>
      </c>
      <c r="B52" s="1" t="s">
        <v>274</v>
      </c>
      <c r="C52" s="8">
        <v>2016</v>
      </c>
      <c r="D52" s="12" t="s">
        <v>5</v>
      </c>
      <c r="E52" s="12" t="s">
        <v>34</v>
      </c>
      <c r="F52" s="23">
        <v>0.65416644000000002</v>
      </c>
    </row>
    <row r="53" spans="1:6">
      <c r="A53" s="1" t="s">
        <v>16</v>
      </c>
      <c r="B53" s="1" t="s">
        <v>274</v>
      </c>
      <c r="C53" s="8">
        <v>2015</v>
      </c>
      <c r="D53" s="12" t="s">
        <v>5</v>
      </c>
      <c r="E53" s="12" t="s">
        <v>34</v>
      </c>
      <c r="F53" s="23">
        <v>0.64829088999999995</v>
      </c>
    </row>
    <row r="54" spans="1:6">
      <c r="A54" s="1" t="s">
        <v>13</v>
      </c>
      <c r="B54" s="1" t="s">
        <v>271</v>
      </c>
      <c r="C54" s="8">
        <v>2020</v>
      </c>
      <c r="D54" s="12" t="s">
        <v>5</v>
      </c>
      <c r="E54" s="12" t="s">
        <v>34</v>
      </c>
      <c r="F54" s="23">
        <v>0.63825094000000004</v>
      </c>
    </row>
    <row r="55" spans="1:6">
      <c r="A55" s="1" t="s">
        <v>16</v>
      </c>
      <c r="B55" s="1" t="s">
        <v>274</v>
      </c>
      <c r="C55" s="8">
        <v>2019</v>
      </c>
      <c r="D55" s="12" t="s">
        <v>5</v>
      </c>
      <c r="E55" s="12" t="s">
        <v>34</v>
      </c>
      <c r="F55" s="23">
        <v>0.62329221999999995</v>
      </c>
    </row>
    <row r="56" spans="1:6">
      <c r="A56" s="1" t="s">
        <v>16</v>
      </c>
      <c r="B56" s="1" t="s">
        <v>274</v>
      </c>
      <c r="C56" s="8">
        <v>2018</v>
      </c>
      <c r="D56" s="12" t="s">
        <v>5</v>
      </c>
      <c r="E56" s="12" t="s">
        <v>34</v>
      </c>
      <c r="F56" s="23">
        <v>0.61793858000000002</v>
      </c>
    </row>
    <row r="57" spans="1:6">
      <c r="A57" s="1" t="s">
        <v>16</v>
      </c>
      <c r="B57" s="1" t="s">
        <v>274</v>
      </c>
      <c r="C57" s="8">
        <v>2020</v>
      </c>
      <c r="D57" s="12" t="s">
        <v>5</v>
      </c>
      <c r="E57" s="12" t="s">
        <v>34</v>
      </c>
      <c r="F57" s="23">
        <v>0.61588323</v>
      </c>
    </row>
    <row r="58" spans="1:6">
      <c r="A58" s="1" t="s">
        <v>32</v>
      </c>
      <c r="B58" s="1" t="s">
        <v>290</v>
      </c>
      <c r="C58" s="8">
        <v>2019</v>
      </c>
      <c r="D58" s="12" t="s">
        <v>5</v>
      </c>
      <c r="E58" s="12" t="s">
        <v>34</v>
      </c>
      <c r="F58" s="23">
        <v>0.60430240999999996</v>
      </c>
    </row>
    <row r="59" spans="1:6">
      <c r="A59" s="1" t="s">
        <v>32</v>
      </c>
      <c r="B59" s="1" t="s">
        <v>290</v>
      </c>
      <c r="C59" s="8">
        <v>2017</v>
      </c>
      <c r="D59" s="12" t="s">
        <v>5</v>
      </c>
      <c r="E59" s="12" t="s">
        <v>34</v>
      </c>
      <c r="F59" s="23">
        <v>0.60235718000000005</v>
      </c>
    </row>
    <row r="60" spans="1:6">
      <c r="A60" s="1" t="s">
        <v>32</v>
      </c>
      <c r="B60" s="1" t="s">
        <v>290</v>
      </c>
      <c r="C60" s="8">
        <v>2018</v>
      </c>
      <c r="D60" s="12" t="s">
        <v>5</v>
      </c>
      <c r="E60" s="12" t="s">
        <v>34</v>
      </c>
      <c r="F60" s="23">
        <v>0.59934805000000002</v>
      </c>
    </row>
    <row r="61" spans="1:6">
      <c r="A61" s="1" t="s">
        <v>32</v>
      </c>
      <c r="B61" s="1" t="s">
        <v>290</v>
      </c>
      <c r="C61" s="8">
        <v>2016</v>
      </c>
      <c r="D61" s="12" t="s">
        <v>5</v>
      </c>
      <c r="E61" s="12" t="s">
        <v>34</v>
      </c>
      <c r="F61" s="23">
        <v>0.59924279000000003</v>
      </c>
    </row>
    <row r="62" spans="1:6">
      <c r="A62" s="1" t="s">
        <v>32</v>
      </c>
      <c r="B62" s="1" t="s">
        <v>290</v>
      </c>
      <c r="C62" s="8">
        <v>2015</v>
      </c>
      <c r="D62" s="12" t="s">
        <v>5</v>
      </c>
      <c r="E62" s="12" t="s">
        <v>34</v>
      </c>
      <c r="F62" s="23">
        <v>0.59564300000000003</v>
      </c>
    </row>
    <row r="63" spans="1:6">
      <c r="A63" s="1" t="s">
        <v>32</v>
      </c>
      <c r="B63" s="1" t="s">
        <v>290</v>
      </c>
      <c r="C63" s="8">
        <v>2020</v>
      </c>
      <c r="D63" s="12" t="s">
        <v>5</v>
      </c>
      <c r="E63" s="12" t="s">
        <v>34</v>
      </c>
      <c r="F63" s="23">
        <v>0.56737517999999998</v>
      </c>
    </row>
    <row r="64" spans="1:6">
      <c r="A64" s="1" t="s">
        <v>27</v>
      </c>
      <c r="B64" s="1" t="s">
        <v>285</v>
      </c>
      <c r="C64" s="8">
        <v>2020</v>
      </c>
      <c r="D64" s="12" t="s">
        <v>5</v>
      </c>
      <c r="E64" s="12" t="s">
        <v>34</v>
      </c>
      <c r="F64" s="23">
        <v>0.55046993</v>
      </c>
    </row>
    <row r="65" spans="1:6">
      <c r="A65" s="1" t="s">
        <v>20</v>
      </c>
      <c r="B65" s="1" t="s">
        <v>278</v>
      </c>
      <c r="C65" s="8">
        <v>2019</v>
      </c>
      <c r="D65" s="12" t="s">
        <v>5</v>
      </c>
      <c r="E65" s="12" t="s">
        <v>34</v>
      </c>
      <c r="F65" s="23">
        <v>0.53185627999999996</v>
      </c>
    </row>
    <row r="66" spans="1:6">
      <c r="A66" s="1" t="s">
        <v>20</v>
      </c>
      <c r="B66" s="1" t="s">
        <v>278</v>
      </c>
      <c r="C66" s="8">
        <v>2018</v>
      </c>
      <c r="D66" s="12" t="s">
        <v>5</v>
      </c>
      <c r="E66" s="12" t="s">
        <v>34</v>
      </c>
      <c r="F66" s="23">
        <v>0.52685755999999995</v>
      </c>
    </row>
    <row r="67" spans="1:6">
      <c r="A67" s="1" t="s">
        <v>20</v>
      </c>
      <c r="B67" s="1" t="s">
        <v>278</v>
      </c>
      <c r="C67" s="8">
        <v>2017</v>
      </c>
      <c r="D67" s="12" t="s">
        <v>5</v>
      </c>
      <c r="E67" s="12" t="s">
        <v>34</v>
      </c>
      <c r="F67" s="23">
        <v>0.51592596000000002</v>
      </c>
    </row>
    <row r="68" spans="1:6">
      <c r="A68" s="1" t="s">
        <v>20</v>
      </c>
      <c r="B68" s="1" t="s">
        <v>278</v>
      </c>
      <c r="C68" s="8">
        <v>2016</v>
      </c>
      <c r="D68" s="12" t="s">
        <v>5</v>
      </c>
      <c r="E68" s="12" t="s">
        <v>34</v>
      </c>
      <c r="F68" s="23">
        <v>0.51460609000000002</v>
      </c>
    </row>
    <row r="69" spans="1:6">
      <c r="A69" s="1" t="s">
        <v>20</v>
      </c>
      <c r="B69" s="1" t="s">
        <v>278</v>
      </c>
      <c r="C69" s="8">
        <v>2015</v>
      </c>
      <c r="D69" s="12" t="s">
        <v>5</v>
      </c>
      <c r="E69" s="12" t="s">
        <v>34</v>
      </c>
      <c r="F69" s="23">
        <v>0.51157421999999997</v>
      </c>
    </row>
    <row r="70" spans="1:6">
      <c r="A70" s="1" t="s">
        <v>19</v>
      </c>
      <c r="B70" s="1" t="s">
        <v>277</v>
      </c>
      <c r="C70" s="8">
        <v>2019</v>
      </c>
      <c r="D70" s="12" t="s">
        <v>5</v>
      </c>
      <c r="E70" s="12" t="s">
        <v>34</v>
      </c>
      <c r="F70" s="23">
        <v>0.49237391000000003</v>
      </c>
    </row>
    <row r="71" spans="1:6">
      <c r="A71" s="1" t="s">
        <v>20</v>
      </c>
      <c r="B71" s="1" t="s">
        <v>278</v>
      </c>
      <c r="C71" s="8">
        <v>2020</v>
      </c>
      <c r="D71" s="12" t="s">
        <v>5</v>
      </c>
      <c r="E71" s="12" t="s">
        <v>34</v>
      </c>
      <c r="F71" s="23">
        <v>0.49219363999999999</v>
      </c>
    </row>
    <row r="72" spans="1:6">
      <c r="A72" s="1" t="s">
        <v>19</v>
      </c>
      <c r="B72" s="1" t="s">
        <v>277</v>
      </c>
      <c r="C72" s="8">
        <v>2018</v>
      </c>
      <c r="D72" s="12" t="s">
        <v>5</v>
      </c>
      <c r="E72" s="12" t="s">
        <v>34</v>
      </c>
      <c r="F72" s="23">
        <v>0.48870984000000001</v>
      </c>
    </row>
    <row r="73" spans="1:6">
      <c r="A73" s="3" t="s">
        <v>3</v>
      </c>
      <c r="B73" s="1" t="s">
        <v>261</v>
      </c>
      <c r="C73" s="8">
        <v>2020</v>
      </c>
      <c r="D73" s="12" t="s">
        <v>5</v>
      </c>
      <c r="E73" s="12" t="s">
        <v>34</v>
      </c>
      <c r="F73" s="8">
        <v>0.48507223156249996</v>
      </c>
    </row>
    <row r="74" spans="1:6">
      <c r="A74" s="1" t="s">
        <v>19</v>
      </c>
      <c r="B74" s="1" t="s">
        <v>277</v>
      </c>
      <c r="C74" s="8">
        <v>2016</v>
      </c>
      <c r="D74" s="12" t="s">
        <v>5</v>
      </c>
      <c r="E74" s="12" t="s">
        <v>34</v>
      </c>
      <c r="F74" s="23">
        <v>0.48005421999999998</v>
      </c>
    </row>
    <row r="75" spans="1:6">
      <c r="A75" s="1" t="s">
        <v>19</v>
      </c>
      <c r="B75" s="1" t="s">
        <v>277</v>
      </c>
      <c r="C75" s="8">
        <v>2017</v>
      </c>
      <c r="D75" s="12" t="s">
        <v>5</v>
      </c>
      <c r="E75" s="12" t="s">
        <v>34</v>
      </c>
      <c r="F75" s="23">
        <v>0.47971834000000002</v>
      </c>
    </row>
    <row r="76" spans="1:6">
      <c r="A76" s="1" t="s">
        <v>19</v>
      </c>
      <c r="B76" s="1" t="s">
        <v>277</v>
      </c>
      <c r="C76" s="8">
        <v>2015</v>
      </c>
      <c r="D76" s="12" t="s">
        <v>5</v>
      </c>
      <c r="E76" s="12" t="s">
        <v>34</v>
      </c>
      <c r="F76" s="23">
        <v>0.47571817999999999</v>
      </c>
    </row>
    <row r="77" spans="1:6">
      <c r="A77" s="3" t="s">
        <v>3</v>
      </c>
      <c r="B77" s="1" t="s">
        <v>261</v>
      </c>
      <c r="C77" s="8">
        <v>2019</v>
      </c>
      <c r="D77" s="12" t="s">
        <v>5</v>
      </c>
      <c r="E77" s="12" t="s">
        <v>34</v>
      </c>
      <c r="F77" s="8">
        <v>0.47189686218750004</v>
      </c>
    </row>
    <row r="78" spans="1:6">
      <c r="A78" s="1" t="s">
        <v>35</v>
      </c>
      <c r="B78" s="1" t="s">
        <v>293</v>
      </c>
      <c r="C78" s="8">
        <v>2016</v>
      </c>
      <c r="D78" s="12" t="s">
        <v>5</v>
      </c>
      <c r="E78" s="12" t="s">
        <v>34</v>
      </c>
      <c r="F78" s="23">
        <v>0.47033506000000003</v>
      </c>
    </row>
    <row r="79" spans="1:6">
      <c r="A79" s="3" t="s">
        <v>3</v>
      </c>
      <c r="B79" s="1" t="s">
        <v>261</v>
      </c>
      <c r="C79" s="8">
        <v>2018</v>
      </c>
      <c r="D79" s="12" t="s">
        <v>5</v>
      </c>
      <c r="E79" s="12" t="s">
        <v>34</v>
      </c>
      <c r="F79" s="8">
        <v>0.47004772125000005</v>
      </c>
    </row>
    <row r="80" spans="1:6">
      <c r="A80" s="1" t="s">
        <v>35</v>
      </c>
      <c r="B80" s="1" t="s">
        <v>293</v>
      </c>
      <c r="C80" s="8">
        <v>2015</v>
      </c>
      <c r="D80" s="12" t="s">
        <v>5</v>
      </c>
      <c r="E80" s="12" t="s">
        <v>34</v>
      </c>
      <c r="F80" s="23">
        <v>0.46946777000000001</v>
      </c>
    </row>
    <row r="81" spans="1:6">
      <c r="A81" s="1" t="s">
        <v>19</v>
      </c>
      <c r="B81" s="1" t="s">
        <v>277</v>
      </c>
      <c r="C81" s="8">
        <v>2020</v>
      </c>
      <c r="D81" s="12" t="s">
        <v>5</v>
      </c>
      <c r="E81" s="12" t="s">
        <v>34</v>
      </c>
      <c r="F81" s="23">
        <v>0.46929853999999999</v>
      </c>
    </row>
    <row r="82" spans="1:6">
      <c r="A82" s="3" t="s">
        <v>3</v>
      </c>
      <c r="B82" s="1" t="s">
        <v>261</v>
      </c>
      <c r="C82" s="8">
        <v>2017</v>
      </c>
      <c r="D82" s="12" t="s">
        <v>5</v>
      </c>
      <c r="E82" s="12" t="s">
        <v>34</v>
      </c>
      <c r="F82" s="8">
        <v>0.4676908453125001</v>
      </c>
    </row>
    <row r="83" spans="1:6">
      <c r="A83" s="1" t="s">
        <v>35</v>
      </c>
      <c r="B83" s="1" t="s">
        <v>293</v>
      </c>
      <c r="C83" s="8">
        <v>2018</v>
      </c>
      <c r="D83" s="12" t="s">
        <v>5</v>
      </c>
      <c r="E83" s="12" t="s">
        <v>34</v>
      </c>
      <c r="F83" s="23">
        <v>0.46716153999999999</v>
      </c>
    </row>
    <row r="84" spans="1:6">
      <c r="A84" s="3" t="s">
        <v>3</v>
      </c>
      <c r="B84" s="1" t="s">
        <v>261</v>
      </c>
      <c r="C84" s="8">
        <v>2016</v>
      </c>
      <c r="D84" s="12" t="s">
        <v>5</v>
      </c>
      <c r="E84" s="12" t="s">
        <v>34</v>
      </c>
      <c r="F84" s="8">
        <v>0.46700991125000002</v>
      </c>
    </row>
    <row r="85" spans="1:6">
      <c r="A85" s="1" t="s">
        <v>35</v>
      </c>
      <c r="B85" s="1" t="s">
        <v>293</v>
      </c>
      <c r="C85" s="8">
        <v>2019</v>
      </c>
      <c r="D85" s="12" t="s">
        <v>5</v>
      </c>
      <c r="E85" s="12" t="s">
        <v>34</v>
      </c>
      <c r="F85" s="23">
        <v>0.46557694999999999</v>
      </c>
    </row>
    <row r="86" spans="1:6">
      <c r="A86" s="1" t="s">
        <v>35</v>
      </c>
      <c r="B86" s="1" t="s">
        <v>293</v>
      </c>
      <c r="C86" s="8">
        <v>2017</v>
      </c>
      <c r="D86" s="12" t="s">
        <v>5</v>
      </c>
      <c r="E86" s="12" t="s">
        <v>34</v>
      </c>
      <c r="F86" s="23">
        <v>0.46520755000000003</v>
      </c>
    </row>
    <row r="87" spans="1:6">
      <c r="A87" s="3" t="s">
        <v>3</v>
      </c>
      <c r="B87" s="1" t="s">
        <v>261</v>
      </c>
      <c r="C87" s="8">
        <v>2015</v>
      </c>
      <c r="D87" s="12" t="s">
        <v>5</v>
      </c>
      <c r="E87" s="12" t="s">
        <v>34</v>
      </c>
      <c r="F87" s="8">
        <v>0.46310196187499997</v>
      </c>
    </row>
    <row r="88" spans="1:6">
      <c r="A88" s="1" t="s">
        <v>17</v>
      </c>
      <c r="B88" s="1" t="s">
        <v>275</v>
      </c>
      <c r="C88" s="8">
        <v>2019</v>
      </c>
      <c r="D88" s="12" t="s">
        <v>5</v>
      </c>
      <c r="E88" s="12" t="s">
        <v>34</v>
      </c>
      <c r="F88" s="23">
        <v>0.46009391999999999</v>
      </c>
    </row>
    <row r="89" spans="1:6">
      <c r="A89" s="1" t="s">
        <v>13</v>
      </c>
      <c r="B89" s="1" t="s">
        <v>271</v>
      </c>
      <c r="C89" s="8">
        <v>2015</v>
      </c>
      <c r="D89" s="12" t="s">
        <v>5</v>
      </c>
      <c r="E89" s="12" t="s">
        <v>34</v>
      </c>
      <c r="F89" s="23">
        <v>0.45829314999999998</v>
      </c>
    </row>
    <row r="90" spans="1:6">
      <c r="A90" s="3" t="s">
        <v>4</v>
      </c>
      <c r="B90" s="1" t="s">
        <v>262</v>
      </c>
      <c r="C90" s="8">
        <v>2019</v>
      </c>
      <c r="D90" s="12" t="s">
        <v>5</v>
      </c>
      <c r="E90" s="12" t="s">
        <v>34</v>
      </c>
      <c r="F90" s="23">
        <v>0.45800000000000002</v>
      </c>
    </row>
    <row r="91" spans="1:6">
      <c r="A91" s="1" t="s">
        <v>9</v>
      </c>
      <c r="B91" s="1" t="s">
        <v>267</v>
      </c>
      <c r="C91" s="8">
        <v>2019</v>
      </c>
      <c r="D91" s="12" t="s">
        <v>5</v>
      </c>
      <c r="E91" s="12" t="s">
        <v>34</v>
      </c>
      <c r="F91" s="23">
        <v>0.45800000000000002</v>
      </c>
    </row>
    <row r="92" spans="1:6">
      <c r="A92" s="1" t="s">
        <v>17</v>
      </c>
      <c r="B92" s="1" t="s">
        <v>275</v>
      </c>
      <c r="C92" s="8">
        <v>2018</v>
      </c>
      <c r="D92" s="12" t="s">
        <v>5</v>
      </c>
      <c r="E92" s="12" t="s">
        <v>34</v>
      </c>
      <c r="F92" s="23">
        <v>0.45799383999999999</v>
      </c>
    </row>
    <row r="93" spans="1:6">
      <c r="A93" s="1" t="s">
        <v>17</v>
      </c>
      <c r="B93" s="1" t="s">
        <v>275</v>
      </c>
      <c r="C93" s="8">
        <v>2020</v>
      </c>
      <c r="D93" s="12" t="s">
        <v>5</v>
      </c>
      <c r="E93" s="12" t="s">
        <v>34</v>
      </c>
      <c r="F93" s="23">
        <v>0.45688432000000001</v>
      </c>
    </row>
    <row r="94" spans="1:6">
      <c r="A94" s="3" t="s">
        <v>4</v>
      </c>
      <c r="B94" s="1" t="s">
        <v>262</v>
      </c>
      <c r="C94" s="8">
        <v>2020</v>
      </c>
      <c r="D94" s="12" t="s">
        <v>5</v>
      </c>
      <c r="E94" s="12" t="s">
        <v>34</v>
      </c>
      <c r="F94" s="23">
        <v>0.45600000000000002</v>
      </c>
    </row>
    <row r="95" spans="1:6">
      <c r="A95" s="1" t="s">
        <v>9</v>
      </c>
      <c r="B95" s="1" t="s">
        <v>267</v>
      </c>
      <c r="C95" s="8">
        <v>2020</v>
      </c>
      <c r="D95" s="12" t="s">
        <v>5</v>
      </c>
      <c r="E95" s="12" t="s">
        <v>34</v>
      </c>
      <c r="F95" s="23">
        <v>0.45600000000000002</v>
      </c>
    </row>
    <row r="96" spans="1:6">
      <c r="A96" s="3" t="s">
        <v>4</v>
      </c>
      <c r="B96" s="1" t="s">
        <v>262</v>
      </c>
      <c r="C96" s="8">
        <v>2018</v>
      </c>
      <c r="D96" s="12" t="s">
        <v>5</v>
      </c>
      <c r="E96" s="12" t="s">
        <v>34</v>
      </c>
      <c r="F96" s="23">
        <v>0.45600000000000002</v>
      </c>
    </row>
    <row r="97" spans="1:6">
      <c r="A97" s="1" t="s">
        <v>9</v>
      </c>
      <c r="B97" s="1" t="s">
        <v>267</v>
      </c>
      <c r="C97" s="8">
        <v>2018</v>
      </c>
      <c r="D97" s="12" t="s">
        <v>5</v>
      </c>
      <c r="E97" s="12" t="s">
        <v>34</v>
      </c>
      <c r="F97" s="23">
        <v>0.45600000000000002</v>
      </c>
    </row>
    <row r="98" spans="1:6">
      <c r="A98" s="1" t="s">
        <v>17</v>
      </c>
      <c r="B98" s="1" t="s">
        <v>275</v>
      </c>
      <c r="C98" s="8">
        <v>2016</v>
      </c>
      <c r="D98" s="12" t="s">
        <v>5</v>
      </c>
      <c r="E98" s="12" t="s">
        <v>34</v>
      </c>
      <c r="F98" s="23">
        <v>0.45559096999999998</v>
      </c>
    </row>
    <row r="99" spans="1:6">
      <c r="A99" s="3" t="s">
        <v>4</v>
      </c>
      <c r="B99" s="1" t="s">
        <v>262</v>
      </c>
      <c r="C99" s="8">
        <v>2016</v>
      </c>
      <c r="D99" s="12" t="s">
        <v>5</v>
      </c>
      <c r="E99" s="12" t="s">
        <v>34</v>
      </c>
      <c r="F99" s="23">
        <v>0.45400000000000001</v>
      </c>
    </row>
    <row r="100" spans="1:6">
      <c r="A100" s="1" t="s">
        <v>9</v>
      </c>
      <c r="B100" s="1" t="s">
        <v>267</v>
      </c>
      <c r="C100" s="8">
        <v>2016</v>
      </c>
      <c r="D100" s="12" t="s">
        <v>5</v>
      </c>
      <c r="E100" s="12" t="s">
        <v>34</v>
      </c>
      <c r="F100" s="23">
        <v>0.45400000000000001</v>
      </c>
    </row>
    <row r="101" spans="1:6">
      <c r="A101" s="1" t="s">
        <v>14</v>
      </c>
      <c r="B101" s="1" t="s">
        <v>272</v>
      </c>
      <c r="C101" s="8">
        <v>2019</v>
      </c>
      <c r="D101" s="12" t="s">
        <v>5</v>
      </c>
      <c r="E101" s="12" t="s">
        <v>34</v>
      </c>
      <c r="F101" s="23">
        <v>0.45384971000000002</v>
      </c>
    </row>
    <row r="102" spans="1:6">
      <c r="A102" s="1" t="s">
        <v>17</v>
      </c>
      <c r="B102" s="1" t="s">
        <v>275</v>
      </c>
      <c r="C102" s="8">
        <v>2017</v>
      </c>
      <c r="D102" s="12" t="s">
        <v>5</v>
      </c>
      <c r="E102" s="12" t="s">
        <v>34</v>
      </c>
      <c r="F102" s="23">
        <v>0.45369104999999998</v>
      </c>
    </row>
    <row r="103" spans="1:6">
      <c r="A103" s="1" t="s">
        <v>14</v>
      </c>
      <c r="B103" s="1" t="s">
        <v>272</v>
      </c>
      <c r="C103" s="8">
        <v>2020</v>
      </c>
      <c r="D103" s="12" t="s">
        <v>5</v>
      </c>
      <c r="E103" s="12" t="s">
        <v>34</v>
      </c>
      <c r="F103" s="23">
        <v>0.45266132999999997</v>
      </c>
    </row>
    <row r="104" spans="1:6">
      <c r="A104" s="1" t="s">
        <v>13</v>
      </c>
      <c r="B104" s="1" t="s">
        <v>271</v>
      </c>
      <c r="C104" s="8">
        <v>2016</v>
      </c>
      <c r="D104" s="12" t="s">
        <v>5</v>
      </c>
      <c r="E104" s="12" t="s">
        <v>34</v>
      </c>
      <c r="F104" s="23">
        <v>0.45203915</v>
      </c>
    </row>
    <row r="105" spans="1:6">
      <c r="A105" s="3" t="s">
        <v>4</v>
      </c>
      <c r="B105" s="1" t="s">
        <v>262</v>
      </c>
      <c r="C105" s="8">
        <v>2017</v>
      </c>
      <c r="D105" s="12" t="s">
        <v>5</v>
      </c>
      <c r="E105" s="12" t="s">
        <v>34</v>
      </c>
      <c r="F105" s="23">
        <v>0.45200000000000001</v>
      </c>
    </row>
    <row r="106" spans="1:6">
      <c r="A106" s="1" t="s">
        <v>9</v>
      </c>
      <c r="B106" s="1" t="s">
        <v>267</v>
      </c>
      <c r="C106" s="8">
        <v>2017</v>
      </c>
      <c r="D106" s="12" t="s">
        <v>5</v>
      </c>
      <c r="E106" s="12" t="s">
        <v>34</v>
      </c>
      <c r="F106" s="23">
        <v>0.45200000000000001</v>
      </c>
    </row>
    <row r="107" spans="1:6">
      <c r="A107" s="1" t="s">
        <v>14</v>
      </c>
      <c r="B107" s="1" t="s">
        <v>272</v>
      </c>
      <c r="C107" s="8">
        <v>2018</v>
      </c>
      <c r="D107" s="12" t="s">
        <v>5</v>
      </c>
      <c r="E107" s="12" t="s">
        <v>34</v>
      </c>
      <c r="F107" s="23">
        <v>0.45179085000000002</v>
      </c>
    </row>
    <row r="108" spans="1:6">
      <c r="A108" s="1" t="s">
        <v>14</v>
      </c>
      <c r="B108" s="1" t="s">
        <v>272</v>
      </c>
      <c r="C108" s="8">
        <v>2016</v>
      </c>
      <c r="D108" s="12" t="s">
        <v>5</v>
      </c>
      <c r="E108" s="12" t="s">
        <v>34</v>
      </c>
      <c r="F108" s="23">
        <v>0.44973892999999998</v>
      </c>
    </row>
    <row r="109" spans="1:6">
      <c r="A109" s="1" t="s">
        <v>17</v>
      </c>
      <c r="B109" s="1" t="s">
        <v>275</v>
      </c>
      <c r="C109" s="8">
        <v>2015</v>
      </c>
      <c r="D109" s="12" t="s">
        <v>5</v>
      </c>
      <c r="E109" s="12" t="s">
        <v>34</v>
      </c>
      <c r="F109" s="23">
        <v>0.44969339000000003</v>
      </c>
    </row>
    <row r="110" spans="1:6">
      <c r="A110" s="1" t="s">
        <v>13</v>
      </c>
      <c r="B110" s="1" t="s">
        <v>271</v>
      </c>
      <c r="C110" s="8">
        <v>2018</v>
      </c>
      <c r="D110" s="12" t="s">
        <v>5</v>
      </c>
      <c r="E110" s="12" t="s">
        <v>34</v>
      </c>
      <c r="F110" s="23">
        <v>0.44814324</v>
      </c>
    </row>
    <row r="111" spans="1:6">
      <c r="A111" s="3" t="s">
        <v>4</v>
      </c>
      <c r="B111" s="1" t="s">
        <v>262</v>
      </c>
      <c r="C111" s="8">
        <v>2015</v>
      </c>
      <c r="D111" s="12" t="s">
        <v>5</v>
      </c>
      <c r="E111" s="12" t="s">
        <v>34</v>
      </c>
      <c r="F111" s="23">
        <v>0.44800000000000001</v>
      </c>
    </row>
    <row r="112" spans="1:6">
      <c r="A112" s="1" t="s">
        <v>9</v>
      </c>
      <c r="B112" s="1" t="s">
        <v>267</v>
      </c>
      <c r="C112" s="8">
        <v>2015</v>
      </c>
      <c r="D112" s="12" t="s">
        <v>5</v>
      </c>
      <c r="E112" s="12" t="s">
        <v>34</v>
      </c>
      <c r="F112" s="23">
        <v>0.44800000000000001</v>
      </c>
    </row>
    <row r="113" spans="1:6">
      <c r="A113" s="1" t="s">
        <v>14</v>
      </c>
      <c r="B113" s="1" t="s">
        <v>272</v>
      </c>
      <c r="C113" s="8">
        <v>2017</v>
      </c>
      <c r="D113" s="12" t="s">
        <v>5</v>
      </c>
      <c r="E113" s="12" t="s">
        <v>34</v>
      </c>
      <c r="F113" s="23">
        <v>0.44781538999999998</v>
      </c>
    </row>
    <row r="114" spans="1:6">
      <c r="A114" s="1" t="s">
        <v>13</v>
      </c>
      <c r="B114" s="1" t="s">
        <v>271</v>
      </c>
      <c r="C114" s="8">
        <v>2017</v>
      </c>
      <c r="D114" s="12" t="s">
        <v>5</v>
      </c>
      <c r="E114" s="12" t="s">
        <v>34</v>
      </c>
      <c r="F114" s="23">
        <v>0.44712271999999997</v>
      </c>
    </row>
    <row r="115" spans="1:6">
      <c r="A115" s="1" t="s">
        <v>13</v>
      </c>
      <c r="B115" s="1" t="s">
        <v>271</v>
      </c>
      <c r="C115" s="8">
        <v>2019</v>
      </c>
      <c r="D115" s="12" t="s">
        <v>5</v>
      </c>
      <c r="E115" s="12" t="s">
        <v>34</v>
      </c>
      <c r="F115" s="23">
        <v>0.44431084999999998</v>
      </c>
    </row>
    <row r="116" spans="1:6">
      <c r="A116" s="1" t="s">
        <v>14</v>
      </c>
      <c r="B116" s="1" t="s">
        <v>272</v>
      </c>
      <c r="C116" s="8">
        <v>2015</v>
      </c>
      <c r="D116" s="12" t="s">
        <v>5</v>
      </c>
      <c r="E116" s="12" t="s">
        <v>34</v>
      </c>
      <c r="F116" s="23">
        <v>0.44378800000000002</v>
      </c>
    </row>
    <row r="117" spans="1:6">
      <c r="A117" s="1" t="s">
        <v>21</v>
      </c>
      <c r="B117" s="1" t="s">
        <v>279</v>
      </c>
      <c r="C117" s="8">
        <v>2015</v>
      </c>
      <c r="D117" s="12" t="s">
        <v>5</v>
      </c>
      <c r="E117" s="12" t="s">
        <v>34</v>
      </c>
      <c r="F117" s="23">
        <v>0.43818288</v>
      </c>
    </row>
    <row r="118" spans="1:6">
      <c r="A118" s="1" t="s">
        <v>21</v>
      </c>
      <c r="B118" s="1" t="s">
        <v>279</v>
      </c>
      <c r="C118" s="8">
        <v>2018</v>
      </c>
      <c r="D118" s="12" t="s">
        <v>5</v>
      </c>
      <c r="E118" s="12" t="s">
        <v>34</v>
      </c>
      <c r="F118" s="23">
        <v>0.43745655</v>
      </c>
    </row>
    <row r="119" spans="1:6">
      <c r="A119" s="1" t="s">
        <v>21</v>
      </c>
      <c r="B119" s="1" t="s">
        <v>279</v>
      </c>
      <c r="C119" s="8">
        <v>2019</v>
      </c>
      <c r="D119" s="12" t="s">
        <v>5</v>
      </c>
      <c r="E119" s="12" t="s">
        <v>34</v>
      </c>
      <c r="F119" s="23">
        <v>0.43691137000000002</v>
      </c>
    </row>
    <row r="120" spans="1:6">
      <c r="A120" s="1" t="s">
        <v>21</v>
      </c>
      <c r="B120" s="1" t="s">
        <v>279</v>
      </c>
      <c r="C120" s="8">
        <v>2016</v>
      </c>
      <c r="D120" s="12" t="s">
        <v>5</v>
      </c>
      <c r="E120" s="12" t="s">
        <v>34</v>
      </c>
      <c r="F120" s="23">
        <v>0.43654734000000001</v>
      </c>
    </row>
    <row r="121" spans="1:6">
      <c r="A121" s="1" t="s">
        <v>21</v>
      </c>
      <c r="B121" s="1" t="s">
        <v>279</v>
      </c>
      <c r="C121" s="8">
        <v>2020</v>
      </c>
      <c r="D121" s="12" t="s">
        <v>5</v>
      </c>
      <c r="E121" s="12" t="s">
        <v>34</v>
      </c>
      <c r="F121" s="23">
        <v>0.43636575999999999</v>
      </c>
    </row>
    <row r="122" spans="1:6">
      <c r="A122" s="1" t="s">
        <v>21</v>
      </c>
      <c r="B122" s="1" t="s">
        <v>279</v>
      </c>
      <c r="C122" s="8">
        <v>2017</v>
      </c>
      <c r="D122" s="12" t="s">
        <v>5</v>
      </c>
      <c r="E122" s="12" t="s">
        <v>34</v>
      </c>
      <c r="F122" s="23">
        <v>0.43454734</v>
      </c>
    </row>
    <row r="123" spans="1:6">
      <c r="A123" s="1" t="s">
        <v>28</v>
      </c>
      <c r="B123" s="1" t="s">
        <v>286</v>
      </c>
      <c r="C123" s="8">
        <v>2015</v>
      </c>
      <c r="D123" s="12" t="s">
        <v>5</v>
      </c>
      <c r="E123" s="12" t="s">
        <v>34</v>
      </c>
      <c r="F123" s="23">
        <v>0.42315406999999999</v>
      </c>
    </row>
    <row r="124" spans="1:6">
      <c r="A124" s="1" t="s">
        <v>28</v>
      </c>
      <c r="B124" s="1" t="s">
        <v>286</v>
      </c>
      <c r="C124" s="8">
        <v>2016</v>
      </c>
      <c r="D124" s="12" t="s">
        <v>5</v>
      </c>
      <c r="E124" s="12" t="s">
        <v>34</v>
      </c>
      <c r="F124" s="23">
        <v>0.40824725000000001</v>
      </c>
    </row>
    <row r="125" spans="1:6">
      <c r="A125" s="1" t="s">
        <v>28</v>
      </c>
      <c r="B125" s="1" t="s">
        <v>286</v>
      </c>
      <c r="C125" s="8">
        <v>2018</v>
      </c>
      <c r="D125" s="12" t="s">
        <v>5</v>
      </c>
      <c r="E125" s="12" t="s">
        <v>34</v>
      </c>
      <c r="F125" s="23">
        <v>0.40743909</v>
      </c>
    </row>
    <row r="126" spans="1:6">
      <c r="A126" s="1" t="s">
        <v>28</v>
      </c>
      <c r="B126" s="1" t="s">
        <v>286</v>
      </c>
      <c r="C126" s="8">
        <v>2017</v>
      </c>
      <c r="D126" s="12" t="s">
        <v>5</v>
      </c>
      <c r="E126" s="12" t="s">
        <v>34</v>
      </c>
      <c r="F126" s="23">
        <v>0.40642813</v>
      </c>
    </row>
    <row r="127" spans="1:6">
      <c r="A127" s="1" t="s">
        <v>28</v>
      </c>
      <c r="B127" s="1" t="s">
        <v>286</v>
      </c>
      <c r="C127" s="8">
        <v>2020</v>
      </c>
      <c r="D127" s="12" t="s">
        <v>5</v>
      </c>
      <c r="E127" s="12" t="s">
        <v>34</v>
      </c>
      <c r="F127" s="23">
        <v>0.40434590999999998</v>
      </c>
    </row>
    <row r="128" spans="1:6">
      <c r="A128" s="1" t="s">
        <v>28</v>
      </c>
      <c r="B128" s="1" t="s">
        <v>286</v>
      </c>
      <c r="C128" s="8">
        <v>2019</v>
      </c>
      <c r="D128" s="12" t="s">
        <v>5</v>
      </c>
      <c r="E128" s="12" t="s">
        <v>34</v>
      </c>
      <c r="F128" s="23">
        <v>0.40234590999999997</v>
      </c>
    </row>
    <row r="129" spans="1:6">
      <c r="A129" s="1" t="s">
        <v>27</v>
      </c>
      <c r="B129" s="1" t="s">
        <v>285</v>
      </c>
      <c r="C129" s="8">
        <v>2019</v>
      </c>
      <c r="D129" s="12" t="s">
        <v>5</v>
      </c>
      <c r="E129" s="12" t="s">
        <v>34</v>
      </c>
      <c r="F129" s="23">
        <v>0.36561856999999998</v>
      </c>
    </row>
    <row r="130" spans="1:6">
      <c r="A130" s="1" t="s">
        <v>27</v>
      </c>
      <c r="B130" s="1" t="s">
        <v>285</v>
      </c>
      <c r="C130" s="8">
        <v>2016</v>
      </c>
      <c r="D130" s="12" t="s">
        <v>5</v>
      </c>
      <c r="E130" s="12" t="s">
        <v>34</v>
      </c>
      <c r="F130" s="23">
        <v>0.36543769999999998</v>
      </c>
    </row>
    <row r="131" spans="1:6">
      <c r="A131" s="1" t="s">
        <v>27</v>
      </c>
      <c r="B131" s="1" t="s">
        <v>285</v>
      </c>
      <c r="C131" s="8">
        <v>2018</v>
      </c>
      <c r="D131" s="12" t="s">
        <v>5</v>
      </c>
      <c r="E131" s="12" t="s">
        <v>34</v>
      </c>
      <c r="F131" s="23">
        <v>0.36470075000000002</v>
      </c>
    </row>
    <row r="132" spans="1:6">
      <c r="A132" s="1" t="s">
        <v>27</v>
      </c>
      <c r="B132" s="1" t="s">
        <v>285</v>
      </c>
      <c r="C132" s="8">
        <v>2015</v>
      </c>
      <c r="D132" s="12" t="s">
        <v>5</v>
      </c>
      <c r="E132" s="12" t="s">
        <v>34</v>
      </c>
      <c r="F132" s="23">
        <v>0.36369183999999999</v>
      </c>
    </row>
    <row r="133" spans="1:6">
      <c r="A133" s="1" t="s">
        <v>27</v>
      </c>
      <c r="B133" s="1" t="s">
        <v>285</v>
      </c>
      <c r="C133" s="8">
        <v>2017</v>
      </c>
      <c r="D133" s="12" t="s">
        <v>5</v>
      </c>
      <c r="E133" s="12" t="s">
        <v>34</v>
      </c>
      <c r="F133" s="23">
        <v>0.36277856000000003</v>
      </c>
    </row>
    <row r="134" spans="1:6">
      <c r="A134" s="1" t="s">
        <v>31</v>
      </c>
      <c r="B134" s="1" t="s">
        <v>289</v>
      </c>
      <c r="C134" s="8">
        <v>2019</v>
      </c>
      <c r="D134" s="12" t="s">
        <v>5</v>
      </c>
      <c r="E134" s="12" t="s">
        <v>34</v>
      </c>
      <c r="F134" s="23">
        <v>0.33079978999999998</v>
      </c>
    </row>
    <row r="135" spans="1:6">
      <c r="A135" s="1" t="s">
        <v>24</v>
      </c>
      <c r="B135" s="1" t="s">
        <v>282</v>
      </c>
      <c r="C135" s="8">
        <v>2019</v>
      </c>
      <c r="D135" s="12" t="s">
        <v>5</v>
      </c>
      <c r="E135" s="12" t="s">
        <v>34</v>
      </c>
      <c r="F135" s="23">
        <v>0.32937031</v>
      </c>
    </row>
    <row r="136" spans="1:6">
      <c r="A136" s="1" t="s">
        <v>31</v>
      </c>
      <c r="B136" s="1" t="s">
        <v>289</v>
      </c>
      <c r="C136" s="8">
        <v>2020</v>
      </c>
      <c r="D136" s="12" t="s">
        <v>5</v>
      </c>
      <c r="E136" s="12" t="s">
        <v>34</v>
      </c>
      <c r="F136" s="23">
        <v>0.32895073000000002</v>
      </c>
    </row>
    <row r="137" spans="1:6">
      <c r="A137" s="1" t="s">
        <v>31</v>
      </c>
      <c r="B137" s="1" t="s">
        <v>289</v>
      </c>
      <c r="C137" s="8">
        <v>2018</v>
      </c>
      <c r="D137" s="12" t="s">
        <v>5</v>
      </c>
      <c r="E137" s="12" t="s">
        <v>34</v>
      </c>
      <c r="F137" s="23">
        <v>0.32749731999999998</v>
      </c>
    </row>
    <row r="138" spans="1:6">
      <c r="A138" s="1" t="s">
        <v>24</v>
      </c>
      <c r="B138" s="1" t="s">
        <v>282</v>
      </c>
      <c r="C138" s="8">
        <v>2016</v>
      </c>
      <c r="D138" s="12" t="s">
        <v>5</v>
      </c>
      <c r="E138" s="12" t="s">
        <v>34</v>
      </c>
      <c r="F138" s="23">
        <v>0.32614567</v>
      </c>
    </row>
    <row r="139" spans="1:6">
      <c r="A139" s="1" t="s">
        <v>24</v>
      </c>
      <c r="B139" s="1" t="s">
        <v>282</v>
      </c>
      <c r="C139" s="8">
        <v>2018</v>
      </c>
      <c r="D139" s="12" t="s">
        <v>5</v>
      </c>
      <c r="E139" s="12" t="s">
        <v>34</v>
      </c>
      <c r="F139" s="23">
        <v>0.32564027000000001</v>
      </c>
    </row>
    <row r="140" spans="1:6">
      <c r="A140" s="1" t="s">
        <v>31</v>
      </c>
      <c r="B140" s="1" t="s">
        <v>289</v>
      </c>
      <c r="C140" s="8">
        <v>2016</v>
      </c>
      <c r="D140" s="12" t="s">
        <v>5</v>
      </c>
      <c r="E140" s="12" t="s">
        <v>34</v>
      </c>
      <c r="F140" s="23">
        <v>0.32398754000000002</v>
      </c>
    </row>
    <row r="141" spans="1:6">
      <c r="A141" s="1" t="s">
        <v>31</v>
      </c>
      <c r="B141" s="1" t="s">
        <v>289</v>
      </c>
      <c r="C141" s="8">
        <v>2017</v>
      </c>
      <c r="D141" s="12" t="s">
        <v>5</v>
      </c>
      <c r="E141" s="12" t="s">
        <v>34</v>
      </c>
      <c r="F141" s="23">
        <v>0.32366757000000002</v>
      </c>
    </row>
    <row r="142" spans="1:6">
      <c r="A142" s="1" t="s">
        <v>31</v>
      </c>
      <c r="B142" s="1" t="s">
        <v>289</v>
      </c>
      <c r="C142" s="8">
        <v>2015</v>
      </c>
      <c r="D142" s="12" t="s">
        <v>5</v>
      </c>
      <c r="E142" s="12" t="s">
        <v>34</v>
      </c>
      <c r="F142" s="23">
        <v>0.32164746999999999</v>
      </c>
    </row>
    <row r="143" spans="1:6">
      <c r="A143" s="1" t="s">
        <v>24</v>
      </c>
      <c r="B143" s="1" t="s">
        <v>282</v>
      </c>
      <c r="C143" s="8">
        <v>2017</v>
      </c>
      <c r="D143" s="12" t="s">
        <v>5</v>
      </c>
      <c r="E143" s="12" t="s">
        <v>34</v>
      </c>
      <c r="F143" s="23">
        <v>0.31742916999999998</v>
      </c>
    </row>
    <row r="144" spans="1:6">
      <c r="A144" s="1" t="s">
        <v>15</v>
      </c>
      <c r="B144" s="1" t="s">
        <v>273</v>
      </c>
      <c r="C144" s="8">
        <v>2019</v>
      </c>
      <c r="D144" s="12" t="s">
        <v>5</v>
      </c>
      <c r="E144" s="12" t="s">
        <v>34</v>
      </c>
      <c r="F144" s="23">
        <v>0.31482666999999998</v>
      </c>
    </row>
    <row r="145" spans="1:6">
      <c r="A145" s="1" t="s">
        <v>24</v>
      </c>
      <c r="B145" s="1" t="s">
        <v>282</v>
      </c>
      <c r="C145" s="8">
        <v>2015</v>
      </c>
      <c r="D145" s="12" t="s">
        <v>5</v>
      </c>
      <c r="E145" s="12" t="s">
        <v>34</v>
      </c>
      <c r="F145" s="23">
        <v>0.31298320000000002</v>
      </c>
    </row>
    <row r="146" spans="1:6">
      <c r="A146" s="1" t="s">
        <v>15</v>
      </c>
      <c r="B146" s="1" t="s">
        <v>273</v>
      </c>
      <c r="C146" s="8">
        <v>2018</v>
      </c>
      <c r="D146" s="12" t="s">
        <v>5</v>
      </c>
      <c r="E146" s="12" t="s">
        <v>34</v>
      </c>
      <c r="F146" s="23">
        <v>0.31026789999999999</v>
      </c>
    </row>
    <row r="147" spans="1:6">
      <c r="A147" s="1" t="s">
        <v>24</v>
      </c>
      <c r="B147" s="1" t="s">
        <v>282</v>
      </c>
      <c r="C147" s="8">
        <v>2020</v>
      </c>
      <c r="D147" s="12" t="s">
        <v>5</v>
      </c>
      <c r="E147" s="12" t="s">
        <v>34</v>
      </c>
      <c r="F147" s="23">
        <v>0.30632864999999998</v>
      </c>
    </row>
    <row r="148" spans="1:6">
      <c r="A148" s="1" t="s">
        <v>15</v>
      </c>
      <c r="B148" s="1" t="s">
        <v>273</v>
      </c>
      <c r="C148" s="8">
        <v>2017</v>
      </c>
      <c r="D148" s="12" t="s">
        <v>5</v>
      </c>
      <c r="E148" s="12" t="s">
        <v>34</v>
      </c>
      <c r="F148" s="23">
        <v>0.30300392999999998</v>
      </c>
    </row>
    <row r="149" spans="1:6">
      <c r="A149" s="1" t="s">
        <v>15</v>
      </c>
      <c r="B149" s="1" t="s">
        <v>273</v>
      </c>
      <c r="C149" s="8">
        <v>2016</v>
      </c>
      <c r="D149" s="12" t="s">
        <v>5</v>
      </c>
      <c r="E149" s="12" t="s">
        <v>34</v>
      </c>
      <c r="F149" s="23">
        <v>0.30244516999999999</v>
      </c>
    </row>
    <row r="150" spans="1:6">
      <c r="A150" s="1" t="s">
        <v>15</v>
      </c>
      <c r="B150" s="1" t="s">
        <v>273</v>
      </c>
      <c r="C150" s="8">
        <v>2015</v>
      </c>
      <c r="D150" s="12" t="s">
        <v>5</v>
      </c>
      <c r="E150" s="12" t="s">
        <v>34</v>
      </c>
      <c r="F150" s="23">
        <v>0.30076887000000002</v>
      </c>
    </row>
    <row r="151" spans="1:6">
      <c r="A151" s="1" t="s">
        <v>15</v>
      </c>
      <c r="B151" s="1" t="s">
        <v>273</v>
      </c>
      <c r="C151" s="8">
        <v>2020</v>
      </c>
      <c r="D151" s="12" t="s">
        <v>5</v>
      </c>
      <c r="E151" s="12" t="s">
        <v>34</v>
      </c>
      <c r="F151" s="23">
        <v>0.29203476</v>
      </c>
    </row>
    <row r="152" spans="1:6">
      <c r="A152" s="1" t="s">
        <v>25</v>
      </c>
      <c r="B152" s="1" t="s">
        <v>283</v>
      </c>
      <c r="C152" s="8">
        <v>2019</v>
      </c>
      <c r="D152" s="12" t="s">
        <v>5</v>
      </c>
      <c r="E152" s="12" t="s">
        <v>34</v>
      </c>
      <c r="F152" s="23">
        <v>0.26949255999999999</v>
      </c>
    </row>
    <row r="153" spans="1:6">
      <c r="A153" s="1" t="s">
        <v>25</v>
      </c>
      <c r="B153" s="1" t="s">
        <v>283</v>
      </c>
      <c r="C153" s="8">
        <v>2020</v>
      </c>
      <c r="D153" s="12" t="s">
        <v>5</v>
      </c>
      <c r="E153" s="12" t="s">
        <v>34</v>
      </c>
      <c r="F153" s="23">
        <v>0.26904212</v>
      </c>
    </row>
    <row r="154" spans="1:6">
      <c r="A154" s="1" t="s">
        <v>25</v>
      </c>
      <c r="B154" s="1" t="s">
        <v>283</v>
      </c>
      <c r="C154" s="8">
        <v>2018</v>
      </c>
      <c r="D154" s="12" t="s">
        <v>5</v>
      </c>
      <c r="E154" s="12" t="s">
        <v>34</v>
      </c>
      <c r="F154" s="23">
        <v>0.26426501000000002</v>
      </c>
    </row>
    <row r="155" spans="1:6">
      <c r="A155" s="1" t="s">
        <v>25</v>
      </c>
      <c r="B155" s="1" t="s">
        <v>283</v>
      </c>
      <c r="C155" s="8">
        <v>2017</v>
      </c>
      <c r="D155" s="12" t="s">
        <v>5</v>
      </c>
      <c r="E155" s="12" t="s">
        <v>34</v>
      </c>
      <c r="F155" s="23">
        <v>0.26150664000000001</v>
      </c>
    </row>
    <row r="156" spans="1:6">
      <c r="A156" s="1" t="s">
        <v>25</v>
      </c>
      <c r="B156" s="1" t="s">
        <v>283</v>
      </c>
      <c r="C156" s="8">
        <v>2016</v>
      </c>
      <c r="D156" s="12" t="s">
        <v>5</v>
      </c>
      <c r="E156" s="12" t="s">
        <v>34</v>
      </c>
      <c r="F156" s="23">
        <v>0.25940192000000001</v>
      </c>
    </row>
    <row r="157" spans="1:6">
      <c r="A157" s="1" t="s">
        <v>25</v>
      </c>
      <c r="B157" s="1" t="s">
        <v>283</v>
      </c>
      <c r="C157" s="8">
        <v>2015</v>
      </c>
      <c r="D157" s="12" t="s">
        <v>5</v>
      </c>
      <c r="E157" s="12" t="s">
        <v>34</v>
      </c>
      <c r="F157" s="23">
        <v>0.25501395999999998</v>
      </c>
    </row>
    <row r="158" spans="1:6">
      <c r="A158" s="1" t="s">
        <v>26</v>
      </c>
      <c r="B158" s="1" t="s">
        <v>284</v>
      </c>
      <c r="C158" s="8">
        <v>2020</v>
      </c>
      <c r="D158" s="12" t="s">
        <v>5</v>
      </c>
      <c r="E158" s="12" t="s">
        <v>34</v>
      </c>
      <c r="F158" s="23">
        <v>0.17899999999999999</v>
      </c>
    </row>
    <row r="159" spans="1:6">
      <c r="A159" s="1" t="s">
        <v>34</v>
      </c>
      <c r="B159" s="1" t="s">
        <v>292</v>
      </c>
      <c r="C159" s="8">
        <v>2020</v>
      </c>
      <c r="D159" s="12" t="s">
        <v>5</v>
      </c>
      <c r="E159" s="12" t="s">
        <v>34</v>
      </c>
      <c r="F159" s="23">
        <v>0.17899999999999999</v>
      </c>
    </row>
    <row r="160" spans="1:6">
      <c r="A160" s="1" t="s">
        <v>7</v>
      </c>
      <c r="B160" s="1" t="s">
        <v>265</v>
      </c>
      <c r="C160" s="8">
        <v>2020</v>
      </c>
      <c r="D160" s="12" t="s">
        <v>5</v>
      </c>
      <c r="E160" s="12" t="s">
        <v>34</v>
      </c>
      <c r="F160" s="23">
        <v>0.17851961999999999</v>
      </c>
    </row>
    <row r="161" spans="1:6">
      <c r="A161" s="1" t="s">
        <v>26</v>
      </c>
      <c r="B161" s="1" t="s">
        <v>284</v>
      </c>
      <c r="C161" s="8">
        <v>2019</v>
      </c>
      <c r="D161" s="12" t="s">
        <v>5</v>
      </c>
      <c r="E161" s="12" t="s">
        <v>34</v>
      </c>
      <c r="F161" s="23">
        <v>0.17</v>
      </c>
    </row>
    <row r="162" spans="1:6">
      <c r="A162" s="1" t="s">
        <v>34</v>
      </c>
      <c r="B162" s="1" t="s">
        <v>292</v>
      </c>
      <c r="C162" s="8">
        <v>2019</v>
      </c>
      <c r="D162" s="12" t="s">
        <v>5</v>
      </c>
      <c r="E162" s="12" t="s">
        <v>34</v>
      </c>
      <c r="F162" s="23">
        <v>0.17</v>
      </c>
    </row>
    <row r="163" spans="1:6">
      <c r="A163" s="1" t="s">
        <v>7</v>
      </c>
      <c r="B163" s="1" t="s">
        <v>265</v>
      </c>
      <c r="C163" s="8">
        <v>2019</v>
      </c>
      <c r="D163" s="12" t="s">
        <v>5</v>
      </c>
      <c r="E163" s="12" t="s">
        <v>34</v>
      </c>
      <c r="F163" s="23">
        <v>0.16954927</v>
      </c>
    </row>
    <row r="164" spans="1:6">
      <c r="A164" s="1" t="s">
        <v>26</v>
      </c>
      <c r="B164" s="1" t="s">
        <v>284</v>
      </c>
      <c r="C164" s="8">
        <v>2018</v>
      </c>
      <c r="D164" s="12" t="s">
        <v>5</v>
      </c>
      <c r="E164" s="12" t="s">
        <v>34</v>
      </c>
      <c r="F164" s="23">
        <v>0.16700000000000001</v>
      </c>
    </row>
    <row r="165" spans="1:6">
      <c r="A165" s="1" t="s">
        <v>34</v>
      </c>
      <c r="B165" s="1" t="s">
        <v>292</v>
      </c>
      <c r="C165" s="8">
        <v>2018</v>
      </c>
      <c r="D165" s="12" t="s">
        <v>5</v>
      </c>
      <c r="E165" s="12" t="s">
        <v>34</v>
      </c>
      <c r="F165" s="23">
        <v>0.16700000000000001</v>
      </c>
    </row>
    <row r="166" spans="1:6">
      <c r="A166" s="1" t="s">
        <v>7</v>
      </c>
      <c r="B166" s="1" t="s">
        <v>265</v>
      </c>
      <c r="C166" s="8">
        <v>2018</v>
      </c>
      <c r="D166" s="12" t="s">
        <v>5</v>
      </c>
      <c r="E166" s="12" t="s">
        <v>34</v>
      </c>
      <c r="F166" s="23">
        <v>0.16655519999999999</v>
      </c>
    </row>
    <row r="167" spans="1:6">
      <c r="A167" s="1" t="s">
        <v>26</v>
      </c>
      <c r="B167" s="1" t="s">
        <v>284</v>
      </c>
      <c r="C167" s="8">
        <v>2017</v>
      </c>
      <c r="D167" s="12" t="s">
        <v>5</v>
      </c>
      <c r="E167" s="12" t="s">
        <v>34</v>
      </c>
      <c r="F167" s="23">
        <v>0.16200000000000001</v>
      </c>
    </row>
    <row r="168" spans="1:6">
      <c r="A168" s="1" t="s">
        <v>34</v>
      </c>
      <c r="B168" s="1" t="s">
        <v>292</v>
      </c>
      <c r="C168" s="8">
        <v>2017</v>
      </c>
      <c r="D168" s="12" t="s">
        <v>5</v>
      </c>
      <c r="E168" s="12" t="s">
        <v>34</v>
      </c>
      <c r="F168" s="23">
        <v>0.16200000000000001</v>
      </c>
    </row>
    <row r="169" spans="1:6">
      <c r="A169" s="1" t="s">
        <v>7</v>
      </c>
      <c r="B169" s="1" t="s">
        <v>265</v>
      </c>
      <c r="C169" s="8">
        <v>2017</v>
      </c>
      <c r="D169" s="12" t="s">
        <v>5</v>
      </c>
      <c r="E169" s="12" t="s">
        <v>34</v>
      </c>
      <c r="F169" s="23">
        <v>0.16157003</v>
      </c>
    </row>
    <row r="170" spans="1:6">
      <c r="A170" s="1" t="s">
        <v>26</v>
      </c>
      <c r="B170" s="1" t="s">
        <v>284</v>
      </c>
      <c r="C170" s="8">
        <v>2016</v>
      </c>
      <c r="D170" s="12" t="s">
        <v>5</v>
      </c>
      <c r="E170" s="12" t="s">
        <v>34</v>
      </c>
      <c r="F170" s="23">
        <v>0.152</v>
      </c>
    </row>
    <row r="171" spans="1:6">
      <c r="A171" s="1" t="s">
        <v>34</v>
      </c>
      <c r="B171" s="1" t="s">
        <v>292</v>
      </c>
      <c r="C171" s="8">
        <v>2016</v>
      </c>
      <c r="D171" s="12" t="s">
        <v>5</v>
      </c>
      <c r="E171" s="12" t="s">
        <v>34</v>
      </c>
      <c r="F171" s="23">
        <v>0.152</v>
      </c>
    </row>
    <row r="172" spans="1:6">
      <c r="A172" s="1" t="s">
        <v>7</v>
      </c>
      <c r="B172" s="1" t="s">
        <v>265</v>
      </c>
      <c r="C172" s="8">
        <v>2016</v>
      </c>
      <c r="D172" s="12" t="s">
        <v>5</v>
      </c>
      <c r="E172" s="12" t="s">
        <v>34</v>
      </c>
      <c r="F172" s="23">
        <v>0.15159375</v>
      </c>
    </row>
    <row r="173" spans="1:6">
      <c r="A173" s="1" t="s">
        <v>26</v>
      </c>
      <c r="B173" s="1" t="s">
        <v>284</v>
      </c>
      <c r="C173" s="8">
        <v>2015</v>
      </c>
      <c r="D173" s="12" t="s">
        <v>5</v>
      </c>
      <c r="E173" s="12" t="s">
        <v>34</v>
      </c>
      <c r="F173" s="23">
        <v>0.14299999999999999</v>
      </c>
    </row>
    <row r="174" spans="1:6">
      <c r="A174" s="1" t="s">
        <v>34</v>
      </c>
      <c r="B174" s="1" t="s">
        <v>292</v>
      </c>
      <c r="C174" s="8">
        <v>2015</v>
      </c>
      <c r="D174" s="12" t="s">
        <v>5</v>
      </c>
      <c r="E174" s="12" t="s">
        <v>34</v>
      </c>
      <c r="F174" s="23">
        <v>0.14299999999999999</v>
      </c>
    </row>
    <row r="175" spans="1:6">
      <c r="A175" s="1" t="s">
        <v>7</v>
      </c>
      <c r="B175" s="1" t="s">
        <v>265</v>
      </c>
      <c r="C175" s="8">
        <v>2015</v>
      </c>
      <c r="D175" s="12" t="s">
        <v>5</v>
      </c>
      <c r="E175" s="12" t="s">
        <v>34</v>
      </c>
      <c r="F175" s="23">
        <v>0.14262637</v>
      </c>
    </row>
    <row r="176" spans="1:6">
      <c r="A176" s="1" t="s">
        <v>33</v>
      </c>
      <c r="B176" s="1" t="s">
        <v>291</v>
      </c>
      <c r="C176" s="8">
        <v>2016</v>
      </c>
      <c r="D176" s="12" t="s">
        <v>5</v>
      </c>
      <c r="E176" s="12" t="s">
        <v>34</v>
      </c>
      <c r="F176" s="23">
        <v>0.10971316</v>
      </c>
    </row>
    <row r="177" spans="1:6">
      <c r="A177" s="1" t="s">
        <v>23</v>
      </c>
      <c r="B177" s="1" t="s">
        <v>281</v>
      </c>
      <c r="C177" s="8">
        <v>2016</v>
      </c>
      <c r="D177" s="12" t="s">
        <v>5</v>
      </c>
      <c r="E177" s="12" t="s">
        <v>34</v>
      </c>
      <c r="F177" s="23">
        <v>0.10222608</v>
      </c>
    </row>
    <row r="178" spans="1:6">
      <c r="A178" s="1" t="s">
        <v>23</v>
      </c>
      <c r="B178" s="1" t="s">
        <v>281</v>
      </c>
      <c r="C178" s="8">
        <v>2019</v>
      </c>
      <c r="D178" s="12" t="s">
        <v>5</v>
      </c>
      <c r="E178" s="12" t="s">
        <v>34</v>
      </c>
      <c r="F178" s="23">
        <v>0.1005413</v>
      </c>
    </row>
    <row r="179" spans="1:6">
      <c r="A179" s="1" t="s">
        <v>33</v>
      </c>
      <c r="B179" s="1" t="s">
        <v>291</v>
      </c>
      <c r="C179" s="8">
        <v>2019</v>
      </c>
      <c r="D179" s="12" t="s">
        <v>5</v>
      </c>
      <c r="E179" s="12" t="s">
        <v>34</v>
      </c>
      <c r="F179" s="23">
        <v>9.7598939999999995E-2</v>
      </c>
    </row>
    <row r="180" spans="1:6">
      <c r="A180" s="1" t="s">
        <v>33</v>
      </c>
      <c r="B180" s="1" t="s">
        <v>291</v>
      </c>
      <c r="C180" s="8">
        <v>2020</v>
      </c>
      <c r="D180" s="12" t="s">
        <v>5</v>
      </c>
      <c r="E180" s="12" t="s">
        <v>34</v>
      </c>
      <c r="F180" s="23">
        <v>9.7571420000000006E-2</v>
      </c>
    </row>
    <row r="181" spans="1:6">
      <c r="A181" s="1" t="s">
        <v>23</v>
      </c>
      <c r="B181" s="1" t="s">
        <v>281</v>
      </c>
      <c r="C181" s="8">
        <v>2018</v>
      </c>
      <c r="D181" s="12" t="s">
        <v>5</v>
      </c>
      <c r="E181" s="12" t="s">
        <v>34</v>
      </c>
      <c r="F181" s="23">
        <v>9.7121059999999995E-2</v>
      </c>
    </row>
    <row r="182" spans="1:6">
      <c r="A182" s="1" t="s">
        <v>23</v>
      </c>
      <c r="B182" s="1" t="s">
        <v>281</v>
      </c>
      <c r="C182" s="8">
        <v>2020</v>
      </c>
      <c r="D182" s="12" t="s">
        <v>5</v>
      </c>
      <c r="E182" s="12" t="s">
        <v>34</v>
      </c>
      <c r="F182" s="23">
        <v>9.6356590000000006E-2</v>
      </c>
    </row>
    <row r="183" spans="1:6">
      <c r="A183" s="1" t="s">
        <v>23</v>
      </c>
      <c r="B183" s="1" t="s">
        <v>281</v>
      </c>
      <c r="C183" s="8">
        <v>2017</v>
      </c>
      <c r="D183" s="12" t="s">
        <v>5</v>
      </c>
      <c r="E183" s="12" t="s">
        <v>34</v>
      </c>
      <c r="F183" s="23">
        <v>9.531473E-2</v>
      </c>
    </row>
    <row r="184" spans="1:6">
      <c r="A184" s="1" t="s">
        <v>33</v>
      </c>
      <c r="B184" s="1" t="s">
        <v>291</v>
      </c>
      <c r="C184" s="8">
        <v>2018</v>
      </c>
      <c r="D184" s="12" t="s">
        <v>5</v>
      </c>
      <c r="E184" s="12" t="s">
        <v>34</v>
      </c>
      <c r="F184" s="23">
        <v>9.4824809999999995E-2</v>
      </c>
    </row>
    <row r="185" spans="1:6">
      <c r="A185" s="1" t="s">
        <v>23</v>
      </c>
      <c r="B185" s="1" t="s">
        <v>281</v>
      </c>
      <c r="C185" s="8">
        <v>2015</v>
      </c>
      <c r="D185" s="12" t="s">
        <v>5</v>
      </c>
      <c r="E185" s="12" t="s">
        <v>34</v>
      </c>
      <c r="F185" s="23">
        <v>9.3359440000000002E-2</v>
      </c>
    </row>
    <row r="186" spans="1:6">
      <c r="A186" s="1" t="s">
        <v>33</v>
      </c>
      <c r="B186" s="1" t="s">
        <v>291</v>
      </c>
      <c r="C186" s="8">
        <v>2017</v>
      </c>
      <c r="D186" s="12" t="s">
        <v>5</v>
      </c>
      <c r="E186" s="12" t="s">
        <v>34</v>
      </c>
      <c r="F186" s="23">
        <v>9.2629199999999995E-2</v>
      </c>
    </row>
    <row r="187" spans="1:6">
      <c r="A187" s="1" t="s">
        <v>33</v>
      </c>
      <c r="B187" s="1" t="s">
        <v>291</v>
      </c>
      <c r="C187" s="8">
        <v>2015</v>
      </c>
      <c r="D187" s="12" t="s">
        <v>5</v>
      </c>
      <c r="E187" s="12" t="s">
        <v>34</v>
      </c>
      <c r="F187" s="23">
        <v>8.7254860000000004E-2</v>
      </c>
    </row>
    <row r="188" spans="1:6">
      <c r="A188" s="1" t="s">
        <v>30</v>
      </c>
      <c r="B188" s="1" t="s">
        <v>288</v>
      </c>
      <c r="C188" s="8">
        <v>2019</v>
      </c>
      <c r="D188" s="12" t="s">
        <v>5</v>
      </c>
      <c r="E188" s="12" t="s">
        <v>34</v>
      </c>
      <c r="F188" s="23">
        <v>2.0426409999999999E-2</v>
      </c>
    </row>
    <row r="189" spans="1:6">
      <c r="A189" s="1" t="s">
        <v>30</v>
      </c>
      <c r="B189" s="1" t="s">
        <v>288</v>
      </c>
      <c r="C189" s="8">
        <v>2020</v>
      </c>
      <c r="D189" s="12" t="s">
        <v>5</v>
      </c>
      <c r="E189" s="12" t="s">
        <v>34</v>
      </c>
      <c r="F189" s="23">
        <v>1.9579180000000002E-2</v>
      </c>
    </row>
    <row r="190" spans="1:6">
      <c r="A190" s="1" t="s">
        <v>30</v>
      </c>
      <c r="B190" s="1" t="s">
        <v>288</v>
      </c>
      <c r="C190" s="8">
        <v>2018</v>
      </c>
      <c r="D190" s="12" t="s">
        <v>5</v>
      </c>
      <c r="E190" s="12" t="s">
        <v>34</v>
      </c>
      <c r="F190" s="23">
        <v>1.9393460000000001E-2</v>
      </c>
    </row>
    <row r="191" spans="1:6">
      <c r="A191" s="1" t="s">
        <v>30</v>
      </c>
      <c r="B191" s="1" t="s">
        <v>288</v>
      </c>
      <c r="C191" s="8">
        <v>2017</v>
      </c>
      <c r="D191" s="12" t="s">
        <v>5</v>
      </c>
      <c r="E191" s="12" t="s">
        <v>34</v>
      </c>
      <c r="F191" s="23">
        <v>1.9312579999999999E-2</v>
      </c>
    </row>
    <row r="192" spans="1:6">
      <c r="A192" s="1" t="s">
        <v>30</v>
      </c>
      <c r="B192" s="1" t="s">
        <v>288</v>
      </c>
      <c r="C192" s="8">
        <v>2015</v>
      </c>
      <c r="D192" s="12" t="s">
        <v>5</v>
      </c>
      <c r="E192" s="12" t="s">
        <v>34</v>
      </c>
      <c r="F192" s="23">
        <v>1.9013019999999999E-2</v>
      </c>
    </row>
    <row r="193" spans="1:6">
      <c r="A193" s="1" t="s">
        <v>10</v>
      </c>
      <c r="B193" s="1" t="s">
        <v>268</v>
      </c>
      <c r="C193" s="8">
        <v>2019</v>
      </c>
      <c r="D193" s="12" t="s">
        <v>5</v>
      </c>
      <c r="E193" s="12" t="s">
        <v>34</v>
      </c>
      <c r="F193" s="23">
        <v>1.8025900000000001E-2</v>
      </c>
    </row>
    <row r="194" spans="1:6">
      <c r="A194" s="1" t="s">
        <v>30</v>
      </c>
      <c r="B194" s="1" t="s">
        <v>288</v>
      </c>
      <c r="C194" s="8">
        <v>2016</v>
      </c>
      <c r="D194" s="12" t="s">
        <v>5</v>
      </c>
      <c r="E194" s="12" t="s">
        <v>34</v>
      </c>
      <c r="F194" s="23">
        <v>1.7264660000000001E-2</v>
      </c>
    </row>
    <row r="195" spans="1:6">
      <c r="A195" s="1" t="s">
        <v>10</v>
      </c>
      <c r="B195" s="1" t="s">
        <v>268</v>
      </c>
      <c r="C195" s="8">
        <v>2020</v>
      </c>
      <c r="D195" s="12" t="s">
        <v>5</v>
      </c>
      <c r="E195" s="12" t="s">
        <v>34</v>
      </c>
      <c r="F195" s="23">
        <v>1.7026289999999999E-2</v>
      </c>
    </row>
    <row r="196" spans="1:6">
      <c r="A196" s="1" t="s">
        <v>10</v>
      </c>
      <c r="B196" s="1" t="s">
        <v>268</v>
      </c>
      <c r="C196" s="8">
        <v>2018</v>
      </c>
      <c r="D196" s="12" t="s">
        <v>5</v>
      </c>
      <c r="E196" s="12" t="s">
        <v>34</v>
      </c>
      <c r="F196" s="23">
        <v>1.7024979999999999E-2</v>
      </c>
    </row>
    <row r="197" spans="1:6">
      <c r="A197" s="1" t="s">
        <v>10</v>
      </c>
      <c r="B197" s="1" t="s">
        <v>268</v>
      </c>
      <c r="C197" s="8">
        <v>2017</v>
      </c>
      <c r="D197" s="12" t="s">
        <v>5</v>
      </c>
      <c r="E197" s="12" t="s">
        <v>34</v>
      </c>
      <c r="F197" s="23">
        <v>1.7024210000000001E-2</v>
      </c>
    </row>
    <row r="198" spans="1:6">
      <c r="A198" s="1" t="s">
        <v>10</v>
      </c>
      <c r="B198" s="1" t="s">
        <v>268</v>
      </c>
      <c r="C198" s="8">
        <v>2015</v>
      </c>
      <c r="D198" s="12" t="s">
        <v>5</v>
      </c>
      <c r="E198" s="12" t="s">
        <v>34</v>
      </c>
      <c r="F198" s="23">
        <v>1.7022269999999999E-2</v>
      </c>
    </row>
    <row r="199" spans="1:6">
      <c r="A199" s="1" t="s">
        <v>10</v>
      </c>
      <c r="B199" s="1" t="s">
        <v>268</v>
      </c>
      <c r="C199" s="8">
        <v>2016</v>
      </c>
      <c r="D199" s="12" t="s">
        <v>5</v>
      </c>
      <c r="E199" s="12" t="s">
        <v>34</v>
      </c>
      <c r="F199" s="23">
        <v>1.503386E-2</v>
      </c>
    </row>
  </sheetData>
  <autoFilter ref="A1:F199" xr:uid="{00000000-0009-0000-0000-000020000000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F133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1" t="s">
        <v>12</v>
      </c>
      <c r="B2" s="1" t="s">
        <v>270</v>
      </c>
      <c r="C2" s="8">
        <v>2016</v>
      </c>
      <c r="D2" s="12" t="s">
        <v>5</v>
      </c>
      <c r="E2" s="12" t="s">
        <v>35</v>
      </c>
      <c r="F2" s="23">
        <v>9.5999999999999992E-3</v>
      </c>
    </row>
    <row r="3" spans="1:6">
      <c r="A3" s="1" t="s">
        <v>12</v>
      </c>
      <c r="B3" s="1" t="s">
        <v>270</v>
      </c>
      <c r="C3" s="8">
        <v>2015</v>
      </c>
      <c r="D3" s="12" t="s">
        <v>5</v>
      </c>
      <c r="E3" s="12" t="s">
        <v>35</v>
      </c>
      <c r="F3" s="23">
        <v>5.3699999999999998E-2</v>
      </c>
    </row>
    <row r="4" spans="1:6">
      <c r="A4" s="3" t="s">
        <v>4</v>
      </c>
      <c r="B4" s="1" t="s">
        <v>262</v>
      </c>
      <c r="C4" s="8">
        <v>2015</v>
      </c>
      <c r="D4" s="12" t="s">
        <v>5</v>
      </c>
      <c r="E4" s="12" t="s">
        <v>35</v>
      </c>
      <c r="F4" s="23">
        <v>6.25E-2</v>
      </c>
    </row>
    <row r="5" spans="1:6">
      <c r="A5" s="1" t="s">
        <v>12</v>
      </c>
      <c r="B5" s="1" t="s">
        <v>270</v>
      </c>
      <c r="C5" s="8">
        <v>2020</v>
      </c>
      <c r="D5" s="12" t="s">
        <v>5</v>
      </c>
      <c r="E5" s="12" t="s">
        <v>35</v>
      </c>
      <c r="F5" s="23">
        <v>7.22E-2</v>
      </c>
    </row>
    <row r="6" spans="1:6">
      <c r="A6" s="1" t="s">
        <v>12</v>
      </c>
      <c r="B6" s="1" t="s">
        <v>270</v>
      </c>
      <c r="C6" s="8">
        <v>2017</v>
      </c>
      <c r="D6" s="12" t="s">
        <v>5</v>
      </c>
      <c r="E6" s="12" t="s">
        <v>35</v>
      </c>
      <c r="F6" s="23">
        <v>7.3300000000000004E-2</v>
      </c>
    </row>
    <row r="7" spans="1:6">
      <c r="A7" s="3" t="s">
        <v>4</v>
      </c>
      <c r="B7" s="1" t="s">
        <v>262</v>
      </c>
      <c r="C7" s="8">
        <v>2016</v>
      </c>
      <c r="D7" s="12" t="s">
        <v>5</v>
      </c>
      <c r="E7" s="12" t="s">
        <v>35</v>
      </c>
      <c r="F7" s="23">
        <v>0.61360000000000003</v>
      </c>
    </row>
    <row r="8" spans="1:6">
      <c r="A8" s="1" t="s">
        <v>17</v>
      </c>
      <c r="B8" s="1" t="s">
        <v>275</v>
      </c>
      <c r="C8" s="8">
        <v>2015</v>
      </c>
      <c r="D8" s="12" t="s">
        <v>5</v>
      </c>
      <c r="E8" s="12" t="s">
        <v>35</v>
      </c>
      <c r="F8" s="23">
        <v>0.64670000000000005</v>
      </c>
    </row>
    <row r="9" spans="1:6">
      <c r="A9" s="3" t="s">
        <v>4</v>
      </c>
      <c r="B9" s="1" t="s">
        <v>262</v>
      </c>
      <c r="C9" s="8">
        <v>2020</v>
      </c>
      <c r="D9" s="12" t="s">
        <v>5</v>
      </c>
      <c r="E9" s="12" t="s">
        <v>35</v>
      </c>
      <c r="F9" s="23">
        <v>0.82289999999999996</v>
      </c>
    </row>
    <row r="10" spans="1:6">
      <c r="A10" s="3" t="s">
        <v>4</v>
      </c>
      <c r="B10" s="1" t="s">
        <v>262</v>
      </c>
      <c r="C10" s="8">
        <v>2017</v>
      </c>
      <c r="D10" s="12" t="s">
        <v>5</v>
      </c>
      <c r="E10" s="12" t="s">
        <v>35</v>
      </c>
      <c r="F10" s="23">
        <v>0.85709999999999997</v>
      </c>
    </row>
    <row r="11" spans="1:6">
      <c r="A11" s="1" t="s">
        <v>17</v>
      </c>
      <c r="B11" s="1" t="s">
        <v>275</v>
      </c>
      <c r="C11" s="8">
        <v>2016</v>
      </c>
      <c r="D11" s="12" t="s">
        <v>5</v>
      </c>
      <c r="E11" s="12" t="s">
        <v>35</v>
      </c>
      <c r="F11" s="23">
        <v>0.90110000000000001</v>
      </c>
    </row>
    <row r="12" spans="1:6">
      <c r="A12" s="1" t="s">
        <v>17</v>
      </c>
      <c r="B12" s="1" t="s">
        <v>275</v>
      </c>
      <c r="C12" s="8">
        <v>2020</v>
      </c>
      <c r="D12" s="12" t="s">
        <v>5</v>
      </c>
      <c r="E12" s="12" t="s">
        <v>35</v>
      </c>
      <c r="F12" s="23">
        <v>1.2155</v>
      </c>
    </row>
    <row r="13" spans="1:6">
      <c r="A13" s="1" t="s">
        <v>6</v>
      </c>
      <c r="B13" s="1" t="s">
        <v>264</v>
      </c>
      <c r="C13" s="8">
        <v>2015</v>
      </c>
      <c r="D13" s="12" t="s">
        <v>5</v>
      </c>
      <c r="E13" s="12" t="s">
        <v>35</v>
      </c>
      <c r="F13" s="23">
        <v>1.2204999999999999</v>
      </c>
    </row>
    <row r="14" spans="1:6">
      <c r="A14" s="1" t="s">
        <v>25</v>
      </c>
      <c r="B14" s="1" t="s">
        <v>283</v>
      </c>
      <c r="C14" s="8">
        <v>2016</v>
      </c>
      <c r="D14" s="12" t="s">
        <v>5</v>
      </c>
      <c r="E14" s="12" t="s">
        <v>35</v>
      </c>
      <c r="F14" s="23">
        <v>1.3389</v>
      </c>
    </row>
    <row r="15" spans="1:6">
      <c r="A15" s="1" t="s">
        <v>22</v>
      </c>
      <c r="B15" s="1" t="s">
        <v>280</v>
      </c>
      <c r="C15" s="8">
        <v>2016</v>
      </c>
      <c r="D15" s="12" t="s">
        <v>5</v>
      </c>
      <c r="E15" s="12" t="s">
        <v>35</v>
      </c>
      <c r="F15" s="23">
        <v>1.3955</v>
      </c>
    </row>
    <row r="16" spans="1:6">
      <c r="A16" s="1" t="s">
        <v>9</v>
      </c>
      <c r="B16" s="1" t="s">
        <v>267</v>
      </c>
      <c r="C16" s="8">
        <v>2016</v>
      </c>
      <c r="D16" s="12" t="s">
        <v>5</v>
      </c>
      <c r="E16" s="12" t="s">
        <v>35</v>
      </c>
      <c r="F16" s="23">
        <v>1.4339999999999999</v>
      </c>
    </row>
    <row r="17" spans="1:6">
      <c r="A17" s="1" t="s">
        <v>25</v>
      </c>
      <c r="B17" s="1" t="s">
        <v>283</v>
      </c>
      <c r="C17" s="8">
        <v>2020</v>
      </c>
      <c r="D17" s="12" t="s">
        <v>5</v>
      </c>
      <c r="E17" s="12" t="s">
        <v>35</v>
      </c>
      <c r="F17" s="23">
        <v>1.4429000000000001</v>
      </c>
    </row>
    <row r="18" spans="1:6">
      <c r="A18" s="1" t="s">
        <v>9</v>
      </c>
      <c r="B18" s="1" t="s">
        <v>267</v>
      </c>
      <c r="C18" s="8">
        <v>2020</v>
      </c>
      <c r="D18" s="12" t="s">
        <v>5</v>
      </c>
      <c r="E18" s="12" t="s">
        <v>35</v>
      </c>
      <c r="F18" s="23">
        <v>1.4783999999999999</v>
      </c>
    </row>
    <row r="19" spans="1:6">
      <c r="A19" s="1" t="s">
        <v>17</v>
      </c>
      <c r="B19" s="1" t="s">
        <v>275</v>
      </c>
      <c r="C19" s="8">
        <v>2017</v>
      </c>
      <c r="D19" s="12" t="s">
        <v>5</v>
      </c>
      <c r="E19" s="12" t="s">
        <v>35</v>
      </c>
      <c r="F19" s="23">
        <v>1.6328</v>
      </c>
    </row>
    <row r="20" spans="1:6">
      <c r="A20" s="1" t="s">
        <v>25</v>
      </c>
      <c r="B20" s="1" t="s">
        <v>283</v>
      </c>
      <c r="C20" s="8">
        <v>2015</v>
      </c>
      <c r="D20" s="12" t="s">
        <v>5</v>
      </c>
      <c r="E20" s="12" t="s">
        <v>35</v>
      </c>
      <c r="F20" s="23">
        <v>1.6879999999999999</v>
      </c>
    </row>
    <row r="21" spans="1:6">
      <c r="A21" s="1" t="s">
        <v>6</v>
      </c>
      <c r="B21" s="1" t="s">
        <v>264</v>
      </c>
      <c r="C21" s="8">
        <v>2017</v>
      </c>
      <c r="D21" s="12" t="s">
        <v>5</v>
      </c>
      <c r="E21" s="12" t="s">
        <v>35</v>
      </c>
      <c r="F21" s="23">
        <v>1.7170000000000001</v>
      </c>
    </row>
    <row r="22" spans="1:6">
      <c r="A22" s="1" t="s">
        <v>22</v>
      </c>
      <c r="B22" s="1" t="s">
        <v>280</v>
      </c>
      <c r="C22" s="8">
        <v>2020</v>
      </c>
      <c r="D22" s="12" t="s">
        <v>5</v>
      </c>
      <c r="E22" s="12" t="s">
        <v>35</v>
      </c>
      <c r="F22" s="23">
        <v>1.8165</v>
      </c>
    </row>
    <row r="23" spans="1:6">
      <c r="A23" s="1" t="s">
        <v>6</v>
      </c>
      <c r="B23" s="1" t="s">
        <v>264</v>
      </c>
      <c r="C23" s="8">
        <v>2016</v>
      </c>
      <c r="D23" s="12" t="s">
        <v>5</v>
      </c>
      <c r="E23" s="12" t="s">
        <v>35</v>
      </c>
      <c r="F23" s="23">
        <v>2.0160999999999998</v>
      </c>
    </row>
    <row r="24" spans="1:6">
      <c r="A24" s="1" t="s">
        <v>9</v>
      </c>
      <c r="B24" s="1" t="s">
        <v>267</v>
      </c>
      <c r="C24" s="8">
        <v>2015</v>
      </c>
      <c r="D24" s="12" t="s">
        <v>5</v>
      </c>
      <c r="E24" s="12" t="s">
        <v>35</v>
      </c>
      <c r="F24" s="23">
        <v>2.2342</v>
      </c>
    </row>
    <row r="25" spans="1:6">
      <c r="A25" s="1" t="s">
        <v>32</v>
      </c>
      <c r="B25" s="1" t="s">
        <v>290</v>
      </c>
      <c r="C25" s="8">
        <v>2020</v>
      </c>
      <c r="D25" s="12" t="s">
        <v>5</v>
      </c>
      <c r="E25" s="12" t="s">
        <v>35</v>
      </c>
      <c r="F25" s="23">
        <v>2.2488000000000001</v>
      </c>
    </row>
    <row r="26" spans="1:6">
      <c r="A26" s="1" t="s">
        <v>22</v>
      </c>
      <c r="B26" s="1" t="s">
        <v>280</v>
      </c>
      <c r="C26" s="8">
        <v>2017</v>
      </c>
      <c r="D26" s="12" t="s">
        <v>5</v>
      </c>
      <c r="E26" s="12" t="s">
        <v>35</v>
      </c>
      <c r="F26" s="23">
        <v>2.2751999999999999</v>
      </c>
    </row>
    <row r="27" spans="1:6">
      <c r="A27" s="1" t="s">
        <v>25</v>
      </c>
      <c r="B27" s="1" t="s">
        <v>283</v>
      </c>
      <c r="C27" s="8">
        <v>2017</v>
      </c>
      <c r="D27" s="12" t="s">
        <v>5</v>
      </c>
      <c r="E27" s="12" t="s">
        <v>35</v>
      </c>
      <c r="F27" s="23">
        <v>2.3603000000000001</v>
      </c>
    </row>
    <row r="28" spans="1:6">
      <c r="A28" s="1" t="s">
        <v>9</v>
      </c>
      <c r="B28" s="1" t="s">
        <v>267</v>
      </c>
      <c r="C28" s="8">
        <v>2017</v>
      </c>
      <c r="D28" s="12" t="s">
        <v>5</v>
      </c>
      <c r="E28" s="12" t="s">
        <v>35</v>
      </c>
      <c r="F28" s="23">
        <v>2.3982999999999999</v>
      </c>
    </row>
    <row r="29" spans="1:6">
      <c r="A29" s="1" t="s">
        <v>5</v>
      </c>
      <c r="B29" s="1" t="s">
        <v>263</v>
      </c>
      <c r="C29" s="8">
        <v>2017</v>
      </c>
      <c r="D29" s="12" t="s">
        <v>5</v>
      </c>
      <c r="E29" s="12" t="s">
        <v>35</v>
      </c>
      <c r="F29" s="23">
        <v>2.7115</v>
      </c>
    </row>
    <row r="30" spans="1:6">
      <c r="A30" s="1" t="s">
        <v>6</v>
      </c>
      <c r="B30" s="1" t="s">
        <v>264</v>
      </c>
      <c r="C30" s="8">
        <v>2020</v>
      </c>
      <c r="D30" s="12" t="s">
        <v>5</v>
      </c>
      <c r="E30" s="12" t="s">
        <v>35</v>
      </c>
      <c r="F30" s="23">
        <v>2.7242000000000002</v>
      </c>
    </row>
    <row r="31" spans="1:6">
      <c r="A31" s="1" t="s">
        <v>22</v>
      </c>
      <c r="B31" s="1" t="s">
        <v>280</v>
      </c>
      <c r="C31" s="8">
        <v>2015</v>
      </c>
      <c r="D31" s="12" t="s">
        <v>5</v>
      </c>
      <c r="E31" s="12" t="s">
        <v>35</v>
      </c>
      <c r="F31" s="23">
        <v>2.8161999999999998</v>
      </c>
    </row>
    <row r="32" spans="1:6">
      <c r="A32" s="1" t="s">
        <v>5</v>
      </c>
      <c r="B32" s="1" t="s">
        <v>263</v>
      </c>
      <c r="C32" s="8">
        <v>2016</v>
      </c>
      <c r="D32" s="12" t="s">
        <v>5</v>
      </c>
      <c r="E32" s="12" t="s">
        <v>35</v>
      </c>
      <c r="F32" s="23">
        <v>2.8915999999999999</v>
      </c>
    </row>
    <row r="33" spans="1:6">
      <c r="A33" s="1" t="s">
        <v>14</v>
      </c>
      <c r="B33" s="1" t="s">
        <v>272</v>
      </c>
      <c r="C33" s="8">
        <v>2016</v>
      </c>
      <c r="D33" s="12" t="s">
        <v>5</v>
      </c>
      <c r="E33" s="12" t="s">
        <v>35</v>
      </c>
      <c r="F33" s="23">
        <v>3.0246</v>
      </c>
    </row>
    <row r="34" spans="1:6">
      <c r="A34" s="1" t="s">
        <v>14</v>
      </c>
      <c r="B34" s="1" t="s">
        <v>272</v>
      </c>
      <c r="C34" s="8">
        <v>2017</v>
      </c>
      <c r="D34" s="12" t="s">
        <v>5</v>
      </c>
      <c r="E34" s="12" t="s">
        <v>35</v>
      </c>
      <c r="F34" s="23">
        <v>3.0308999999999999</v>
      </c>
    </row>
    <row r="35" spans="1:6">
      <c r="A35" s="1" t="s">
        <v>32</v>
      </c>
      <c r="B35" s="1" t="s">
        <v>290</v>
      </c>
      <c r="C35" s="8">
        <v>2015</v>
      </c>
      <c r="D35" s="12" t="s">
        <v>5</v>
      </c>
      <c r="E35" s="12" t="s">
        <v>35</v>
      </c>
      <c r="F35" s="23">
        <v>3.2134999999999998</v>
      </c>
    </row>
    <row r="36" spans="1:6">
      <c r="A36" s="1" t="s">
        <v>5</v>
      </c>
      <c r="B36" s="1" t="s">
        <v>263</v>
      </c>
      <c r="C36" s="8">
        <v>2020</v>
      </c>
      <c r="D36" s="12" t="s">
        <v>5</v>
      </c>
      <c r="E36" s="12" t="s">
        <v>35</v>
      </c>
      <c r="F36" s="23">
        <v>3.3031000000000001</v>
      </c>
    </row>
    <row r="37" spans="1:6">
      <c r="A37" s="1" t="s">
        <v>32</v>
      </c>
      <c r="B37" s="1" t="s">
        <v>290</v>
      </c>
      <c r="C37" s="8">
        <v>2017</v>
      </c>
      <c r="D37" s="12" t="s">
        <v>5</v>
      </c>
      <c r="E37" s="12" t="s">
        <v>35</v>
      </c>
      <c r="F37" s="23">
        <v>3.3561999999999999</v>
      </c>
    </row>
    <row r="38" spans="1:6">
      <c r="A38" s="1" t="s">
        <v>14</v>
      </c>
      <c r="B38" s="1" t="s">
        <v>272</v>
      </c>
      <c r="C38" s="8">
        <v>2015</v>
      </c>
      <c r="D38" s="12" t="s">
        <v>5</v>
      </c>
      <c r="E38" s="12" t="s">
        <v>35</v>
      </c>
      <c r="F38" s="23">
        <v>3.3935</v>
      </c>
    </row>
    <row r="39" spans="1:6">
      <c r="A39" s="1" t="s">
        <v>20</v>
      </c>
      <c r="B39" s="1" t="s">
        <v>278</v>
      </c>
      <c r="C39" s="8">
        <v>2020</v>
      </c>
      <c r="D39" s="12" t="s">
        <v>5</v>
      </c>
      <c r="E39" s="12" t="s">
        <v>35</v>
      </c>
      <c r="F39" s="23">
        <v>3.4556</v>
      </c>
    </row>
    <row r="40" spans="1:6">
      <c r="A40" s="1" t="s">
        <v>32</v>
      </c>
      <c r="B40" s="1" t="s">
        <v>290</v>
      </c>
      <c r="C40" s="8">
        <v>2016</v>
      </c>
      <c r="D40" s="12" t="s">
        <v>5</v>
      </c>
      <c r="E40" s="12" t="s">
        <v>35</v>
      </c>
      <c r="F40" s="23">
        <v>3.5697000000000001</v>
      </c>
    </row>
    <row r="41" spans="1:6">
      <c r="A41" s="1" t="s">
        <v>5</v>
      </c>
      <c r="B41" s="1" t="s">
        <v>263</v>
      </c>
      <c r="C41" s="8">
        <v>2015</v>
      </c>
      <c r="D41" s="12" t="s">
        <v>5</v>
      </c>
      <c r="E41" s="12" t="s">
        <v>35</v>
      </c>
      <c r="F41" s="23">
        <v>3.7881</v>
      </c>
    </row>
    <row r="42" spans="1:6">
      <c r="A42" s="1" t="s">
        <v>14</v>
      </c>
      <c r="B42" s="1" t="s">
        <v>272</v>
      </c>
      <c r="C42" s="8">
        <v>2020</v>
      </c>
      <c r="D42" s="12" t="s">
        <v>5</v>
      </c>
      <c r="E42" s="12" t="s">
        <v>35</v>
      </c>
      <c r="F42" s="23">
        <v>4.0955000000000004</v>
      </c>
    </row>
    <row r="43" spans="1:6">
      <c r="A43" s="1" t="s">
        <v>8</v>
      </c>
      <c r="B43" s="1" t="s">
        <v>266</v>
      </c>
      <c r="C43" s="8">
        <v>2020</v>
      </c>
      <c r="D43" s="12" t="s">
        <v>5</v>
      </c>
      <c r="E43" s="12" t="s">
        <v>35</v>
      </c>
      <c r="F43" s="23">
        <v>4.2591999999999999</v>
      </c>
    </row>
    <row r="44" spans="1:6">
      <c r="A44" s="1" t="s">
        <v>18</v>
      </c>
      <c r="B44" s="1" t="s">
        <v>276</v>
      </c>
      <c r="C44" s="8">
        <v>2015</v>
      </c>
      <c r="D44" s="12" t="s">
        <v>5</v>
      </c>
      <c r="E44" s="12" t="s">
        <v>35</v>
      </c>
      <c r="F44" s="23">
        <v>4.3472</v>
      </c>
    </row>
    <row r="45" spans="1:6">
      <c r="A45" s="1" t="s">
        <v>20</v>
      </c>
      <c r="B45" s="1" t="s">
        <v>278</v>
      </c>
      <c r="C45" s="8">
        <v>2017</v>
      </c>
      <c r="D45" s="12" t="s">
        <v>5</v>
      </c>
      <c r="E45" s="12" t="s">
        <v>35</v>
      </c>
      <c r="F45" s="23">
        <v>4.5133000000000001</v>
      </c>
    </row>
    <row r="46" spans="1:6">
      <c r="A46" s="1" t="s">
        <v>8</v>
      </c>
      <c r="B46" s="1" t="s">
        <v>266</v>
      </c>
      <c r="C46" s="8">
        <v>2017</v>
      </c>
      <c r="D46" s="12" t="s">
        <v>5</v>
      </c>
      <c r="E46" s="12" t="s">
        <v>35</v>
      </c>
      <c r="F46" s="23">
        <v>4.7545999999999999</v>
      </c>
    </row>
    <row r="47" spans="1:6">
      <c r="A47" s="1" t="s">
        <v>20</v>
      </c>
      <c r="B47" s="1" t="s">
        <v>278</v>
      </c>
      <c r="C47" s="8">
        <v>2016</v>
      </c>
      <c r="D47" s="12" t="s">
        <v>5</v>
      </c>
      <c r="E47" s="12" t="s">
        <v>35</v>
      </c>
      <c r="F47" s="23">
        <v>4.9564000000000004</v>
      </c>
    </row>
    <row r="48" spans="1:6">
      <c r="A48" s="1" t="s">
        <v>11</v>
      </c>
      <c r="B48" s="1" t="s">
        <v>269</v>
      </c>
      <c r="C48" s="8">
        <v>2020</v>
      </c>
      <c r="D48" s="12" t="s">
        <v>5</v>
      </c>
      <c r="E48" s="12" t="s">
        <v>35</v>
      </c>
      <c r="F48" s="23">
        <v>5.0921000000000003</v>
      </c>
    </row>
    <row r="49" spans="1:6">
      <c r="A49" s="1" t="s">
        <v>20</v>
      </c>
      <c r="B49" s="1" t="s">
        <v>278</v>
      </c>
      <c r="C49" s="8">
        <v>2015</v>
      </c>
      <c r="D49" s="12" t="s">
        <v>5</v>
      </c>
      <c r="E49" s="12" t="s">
        <v>35</v>
      </c>
      <c r="F49" s="23">
        <v>5.2976999999999999</v>
      </c>
    </row>
    <row r="50" spans="1:6">
      <c r="A50" s="1" t="s">
        <v>18</v>
      </c>
      <c r="B50" s="1" t="s">
        <v>276</v>
      </c>
      <c r="C50" s="8">
        <v>2020</v>
      </c>
      <c r="D50" s="12" t="s">
        <v>5</v>
      </c>
      <c r="E50" s="12" t="s">
        <v>35</v>
      </c>
      <c r="F50" s="23">
        <v>5.3137999999999996</v>
      </c>
    </row>
    <row r="51" spans="1:6">
      <c r="A51" s="1" t="s">
        <v>29</v>
      </c>
      <c r="B51" s="1" t="s">
        <v>287</v>
      </c>
      <c r="C51" s="8">
        <v>2016</v>
      </c>
      <c r="D51" s="12" t="s">
        <v>5</v>
      </c>
      <c r="E51" s="12" t="s">
        <v>35</v>
      </c>
      <c r="F51" s="23">
        <v>5.4066999999999998</v>
      </c>
    </row>
    <row r="52" spans="1:6">
      <c r="A52" s="1" t="s">
        <v>18</v>
      </c>
      <c r="B52" s="1" t="s">
        <v>276</v>
      </c>
      <c r="C52" s="8">
        <v>2016</v>
      </c>
      <c r="D52" s="12" t="s">
        <v>5</v>
      </c>
      <c r="E52" s="12" t="s">
        <v>35</v>
      </c>
      <c r="F52" s="23">
        <v>5.4161000000000001</v>
      </c>
    </row>
    <row r="53" spans="1:6">
      <c r="A53" s="1" t="s">
        <v>18</v>
      </c>
      <c r="B53" s="1" t="s">
        <v>276</v>
      </c>
      <c r="C53" s="8">
        <v>2017</v>
      </c>
      <c r="D53" s="12" t="s">
        <v>5</v>
      </c>
      <c r="E53" s="12" t="s">
        <v>35</v>
      </c>
      <c r="F53" s="23">
        <v>5.5183</v>
      </c>
    </row>
    <row r="54" spans="1:6">
      <c r="A54" s="1" t="s">
        <v>11</v>
      </c>
      <c r="B54" s="1" t="s">
        <v>269</v>
      </c>
      <c r="C54" s="8">
        <v>2017</v>
      </c>
      <c r="D54" s="12" t="s">
        <v>5</v>
      </c>
      <c r="E54" s="12" t="s">
        <v>35</v>
      </c>
      <c r="F54" s="23">
        <v>5.7996999999999996</v>
      </c>
    </row>
    <row r="55" spans="1:6">
      <c r="A55" s="1" t="s">
        <v>29</v>
      </c>
      <c r="B55" s="1" t="s">
        <v>287</v>
      </c>
      <c r="C55" s="8">
        <v>2017</v>
      </c>
      <c r="D55" s="12" t="s">
        <v>5</v>
      </c>
      <c r="E55" s="12" t="s">
        <v>35</v>
      </c>
      <c r="F55" s="23">
        <v>5.9208999999999996</v>
      </c>
    </row>
    <row r="56" spans="1:6">
      <c r="A56" s="1" t="s">
        <v>8</v>
      </c>
      <c r="B56" s="1" t="s">
        <v>266</v>
      </c>
      <c r="C56" s="8">
        <v>2016</v>
      </c>
      <c r="D56" s="12" t="s">
        <v>5</v>
      </c>
      <c r="E56" s="12" t="s">
        <v>35</v>
      </c>
      <c r="F56" s="23">
        <v>6.242</v>
      </c>
    </row>
    <row r="57" spans="1:6">
      <c r="A57" s="1" t="s">
        <v>29</v>
      </c>
      <c r="B57" s="1" t="s">
        <v>287</v>
      </c>
      <c r="C57" s="8">
        <v>2020</v>
      </c>
      <c r="D57" s="12" t="s">
        <v>5</v>
      </c>
      <c r="E57" s="12" t="s">
        <v>35</v>
      </c>
      <c r="F57" s="23">
        <v>6.4160000000000004</v>
      </c>
    </row>
    <row r="58" spans="1:6">
      <c r="A58" s="1" t="s">
        <v>11</v>
      </c>
      <c r="B58" s="1" t="s">
        <v>269</v>
      </c>
      <c r="C58" s="8">
        <v>2016</v>
      </c>
      <c r="D58" s="12" t="s">
        <v>5</v>
      </c>
      <c r="E58" s="12" t="s">
        <v>35</v>
      </c>
      <c r="F58" s="23">
        <v>6.6516000000000002</v>
      </c>
    </row>
    <row r="59" spans="1:6">
      <c r="A59" s="1" t="s">
        <v>11</v>
      </c>
      <c r="B59" s="1" t="s">
        <v>269</v>
      </c>
      <c r="C59" s="8">
        <v>2015</v>
      </c>
      <c r="D59" s="12" t="s">
        <v>5</v>
      </c>
      <c r="E59" s="12" t="s">
        <v>35</v>
      </c>
      <c r="F59" s="23">
        <v>6.7321999999999997</v>
      </c>
    </row>
    <row r="60" spans="1:6">
      <c r="A60" s="1" t="s">
        <v>31</v>
      </c>
      <c r="B60" s="1" t="s">
        <v>289</v>
      </c>
      <c r="C60" s="8">
        <v>2020</v>
      </c>
      <c r="D60" s="12" t="s">
        <v>5</v>
      </c>
      <c r="E60" s="12" t="s">
        <v>35</v>
      </c>
      <c r="F60" s="23">
        <v>6.7713000000000001</v>
      </c>
    </row>
    <row r="61" spans="1:6">
      <c r="A61" s="1" t="s">
        <v>8</v>
      </c>
      <c r="B61" s="1" t="s">
        <v>266</v>
      </c>
      <c r="C61" s="8">
        <v>2015</v>
      </c>
      <c r="D61" s="12" t="s">
        <v>5</v>
      </c>
      <c r="E61" s="12" t="s">
        <v>35</v>
      </c>
      <c r="F61" s="23">
        <v>6.8903999999999996</v>
      </c>
    </row>
    <row r="62" spans="1:6">
      <c r="A62" s="1" t="s">
        <v>28</v>
      </c>
      <c r="B62" s="1" t="s">
        <v>286</v>
      </c>
      <c r="C62" s="8">
        <v>2017</v>
      </c>
      <c r="D62" s="12" t="s">
        <v>5</v>
      </c>
      <c r="E62" s="12" t="s">
        <v>35</v>
      </c>
      <c r="F62" s="23">
        <v>7.4013999999999998</v>
      </c>
    </row>
    <row r="63" spans="1:6">
      <c r="A63" s="1" t="s">
        <v>19</v>
      </c>
      <c r="B63" s="1" t="s">
        <v>277</v>
      </c>
      <c r="C63" s="8">
        <v>2017</v>
      </c>
      <c r="D63" s="12" t="s">
        <v>5</v>
      </c>
      <c r="E63" s="12" t="s">
        <v>35</v>
      </c>
      <c r="F63" s="23">
        <v>7.4195000000000002</v>
      </c>
    </row>
    <row r="64" spans="1:6">
      <c r="A64" s="1" t="s">
        <v>26</v>
      </c>
      <c r="B64" s="1" t="s">
        <v>284</v>
      </c>
      <c r="C64" s="8">
        <v>2020</v>
      </c>
      <c r="D64" s="12" t="s">
        <v>5</v>
      </c>
      <c r="E64" s="12" t="s">
        <v>35</v>
      </c>
      <c r="F64" s="23">
        <v>7.6492000000000004</v>
      </c>
    </row>
    <row r="65" spans="1:6">
      <c r="A65" s="1" t="s">
        <v>28</v>
      </c>
      <c r="B65" s="1" t="s">
        <v>286</v>
      </c>
      <c r="C65" s="8">
        <v>2016</v>
      </c>
      <c r="D65" s="12" t="s">
        <v>5</v>
      </c>
      <c r="E65" s="12" t="s">
        <v>35</v>
      </c>
      <c r="F65" s="23">
        <v>8.1164000000000005</v>
      </c>
    </row>
    <row r="66" spans="1:6">
      <c r="A66" s="1" t="s">
        <v>19</v>
      </c>
      <c r="B66" s="1" t="s">
        <v>277</v>
      </c>
      <c r="C66" s="8">
        <v>2020</v>
      </c>
      <c r="D66" s="12" t="s">
        <v>5</v>
      </c>
      <c r="E66" s="12" t="s">
        <v>35</v>
      </c>
      <c r="F66" s="23">
        <v>8.1829999999999998</v>
      </c>
    </row>
    <row r="67" spans="1:6">
      <c r="A67" s="1" t="s">
        <v>19</v>
      </c>
      <c r="B67" s="1" t="s">
        <v>277</v>
      </c>
      <c r="C67" s="8">
        <v>2015</v>
      </c>
      <c r="D67" s="12" t="s">
        <v>5</v>
      </c>
      <c r="E67" s="12" t="s">
        <v>35</v>
      </c>
      <c r="F67" s="23">
        <v>8.9534000000000002</v>
      </c>
    </row>
    <row r="68" spans="1:6">
      <c r="A68" s="1" t="s">
        <v>19</v>
      </c>
      <c r="B68" s="1" t="s">
        <v>277</v>
      </c>
      <c r="C68" s="8">
        <v>2016</v>
      </c>
      <c r="D68" s="12" t="s">
        <v>5</v>
      </c>
      <c r="E68" s="12" t="s">
        <v>35</v>
      </c>
      <c r="F68" s="23">
        <v>9.3284000000000002</v>
      </c>
    </row>
    <row r="69" spans="1:6">
      <c r="A69" s="1" t="s">
        <v>28</v>
      </c>
      <c r="B69" s="1" t="s">
        <v>286</v>
      </c>
      <c r="C69" s="8">
        <v>2020</v>
      </c>
      <c r="D69" s="12" t="s">
        <v>5</v>
      </c>
      <c r="E69" s="12" t="s">
        <v>35</v>
      </c>
      <c r="F69" s="23">
        <v>9.3436000000000003</v>
      </c>
    </row>
    <row r="70" spans="1:6">
      <c r="A70" s="1" t="s">
        <v>26</v>
      </c>
      <c r="B70" s="1" t="s">
        <v>284</v>
      </c>
      <c r="C70" s="8">
        <v>2016</v>
      </c>
      <c r="D70" s="12" t="s">
        <v>5</v>
      </c>
      <c r="E70" s="12" t="s">
        <v>35</v>
      </c>
      <c r="F70" s="23">
        <v>9.6430000000000007</v>
      </c>
    </row>
    <row r="71" spans="1:6">
      <c r="A71" s="1" t="s">
        <v>31</v>
      </c>
      <c r="B71" s="1" t="s">
        <v>289</v>
      </c>
      <c r="C71" s="8">
        <v>2016</v>
      </c>
      <c r="D71" s="12" t="s">
        <v>5</v>
      </c>
      <c r="E71" s="12" t="s">
        <v>35</v>
      </c>
      <c r="F71" s="23">
        <v>9.8201999999999998</v>
      </c>
    </row>
    <row r="72" spans="1:6">
      <c r="A72" s="1" t="s">
        <v>29</v>
      </c>
      <c r="B72" s="1" t="s">
        <v>287</v>
      </c>
      <c r="C72" s="8">
        <v>2015</v>
      </c>
      <c r="D72" s="12" t="s">
        <v>5</v>
      </c>
      <c r="E72" s="12" t="s">
        <v>35</v>
      </c>
      <c r="F72" s="23">
        <v>9.9306999999999999</v>
      </c>
    </row>
    <row r="73" spans="1:6">
      <c r="A73" s="3" t="s">
        <v>3</v>
      </c>
      <c r="B73" s="1" t="s">
        <v>261</v>
      </c>
      <c r="C73" s="8">
        <v>2020</v>
      </c>
      <c r="D73" s="12" t="s">
        <v>5</v>
      </c>
      <c r="E73" s="12" t="s">
        <v>35</v>
      </c>
      <c r="F73" s="8">
        <v>10</v>
      </c>
    </row>
    <row r="74" spans="1:6">
      <c r="A74" s="1" t="s">
        <v>26</v>
      </c>
      <c r="B74" s="1" t="s">
        <v>284</v>
      </c>
      <c r="C74" s="8">
        <v>2015</v>
      </c>
      <c r="D74" s="12" t="s">
        <v>5</v>
      </c>
      <c r="E74" s="12" t="s">
        <v>35</v>
      </c>
      <c r="F74" s="23">
        <v>10.0928</v>
      </c>
    </row>
    <row r="75" spans="1:6">
      <c r="A75" s="1" t="s">
        <v>31</v>
      </c>
      <c r="B75" s="1" t="s">
        <v>289</v>
      </c>
      <c r="C75" s="8">
        <v>2017</v>
      </c>
      <c r="D75" s="12" t="s">
        <v>5</v>
      </c>
      <c r="E75" s="12" t="s">
        <v>35</v>
      </c>
      <c r="F75" s="23">
        <v>10.1256</v>
      </c>
    </row>
    <row r="76" spans="1:6">
      <c r="A76" s="3" t="s">
        <v>3</v>
      </c>
      <c r="B76" s="1" t="s">
        <v>261</v>
      </c>
      <c r="C76" s="8">
        <v>2017</v>
      </c>
      <c r="D76" s="12" t="s">
        <v>5</v>
      </c>
      <c r="E76" s="12" t="s">
        <v>35</v>
      </c>
      <c r="F76" s="8">
        <v>10.34</v>
      </c>
    </row>
    <row r="77" spans="1:6">
      <c r="A77" s="1" t="s">
        <v>28</v>
      </c>
      <c r="B77" s="1" t="s">
        <v>286</v>
      </c>
      <c r="C77" s="8">
        <v>2015</v>
      </c>
      <c r="D77" s="12" t="s">
        <v>5</v>
      </c>
      <c r="E77" s="12" t="s">
        <v>35</v>
      </c>
      <c r="F77" s="23">
        <v>10.3569</v>
      </c>
    </row>
    <row r="78" spans="1:6">
      <c r="A78" s="1" t="s">
        <v>31</v>
      </c>
      <c r="B78" s="1" t="s">
        <v>289</v>
      </c>
      <c r="C78" s="8">
        <v>2015</v>
      </c>
      <c r="D78" s="12" t="s">
        <v>5</v>
      </c>
      <c r="E78" s="12" t="s">
        <v>35</v>
      </c>
      <c r="F78" s="23">
        <v>10.793900000000001</v>
      </c>
    </row>
    <row r="79" spans="1:6">
      <c r="A79" s="1" t="s">
        <v>26</v>
      </c>
      <c r="B79" s="1" t="s">
        <v>284</v>
      </c>
      <c r="C79" s="8">
        <v>2017</v>
      </c>
      <c r="D79" s="12" t="s">
        <v>5</v>
      </c>
      <c r="E79" s="12" t="s">
        <v>35</v>
      </c>
      <c r="F79" s="23">
        <v>10.9801</v>
      </c>
    </row>
    <row r="80" spans="1:6">
      <c r="A80" s="3" t="s">
        <v>3</v>
      </c>
      <c r="B80" s="1" t="s">
        <v>261</v>
      </c>
      <c r="C80" s="8">
        <v>2016</v>
      </c>
      <c r="D80" s="12" t="s">
        <v>5</v>
      </c>
      <c r="E80" s="12" t="s">
        <v>35</v>
      </c>
      <c r="F80" s="23">
        <v>11.1</v>
      </c>
    </row>
    <row r="81" spans="1:6">
      <c r="A81" s="1" t="s">
        <v>13</v>
      </c>
      <c r="B81" s="1" t="s">
        <v>271</v>
      </c>
      <c r="C81" s="8">
        <v>2017</v>
      </c>
      <c r="D81" s="12" t="s">
        <v>5</v>
      </c>
      <c r="E81" s="12" t="s">
        <v>35</v>
      </c>
      <c r="F81" s="23">
        <v>11.735300000000001</v>
      </c>
    </row>
    <row r="82" spans="1:6">
      <c r="A82" s="3" t="s">
        <v>3</v>
      </c>
      <c r="B82" s="1" t="s">
        <v>261</v>
      </c>
      <c r="C82" s="8">
        <v>2015</v>
      </c>
      <c r="D82" s="12" t="s">
        <v>5</v>
      </c>
      <c r="E82" s="12" t="s">
        <v>35</v>
      </c>
      <c r="F82" s="23">
        <v>12</v>
      </c>
    </row>
    <row r="83" spans="1:6">
      <c r="A83" s="1" t="s">
        <v>16</v>
      </c>
      <c r="B83" s="1" t="s">
        <v>274</v>
      </c>
      <c r="C83" s="8">
        <v>2016</v>
      </c>
      <c r="D83" s="12" t="s">
        <v>5</v>
      </c>
      <c r="E83" s="12" t="s">
        <v>35</v>
      </c>
      <c r="F83" s="23">
        <v>12.0176</v>
      </c>
    </row>
    <row r="84" spans="1:6">
      <c r="A84" s="1" t="s">
        <v>24</v>
      </c>
      <c r="B84" s="1" t="s">
        <v>282</v>
      </c>
      <c r="C84" s="8">
        <v>2016</v>
      </c>
      <c r="D84" s="12" t="s">
        <v>5</v>
      </c>
      <c r="E84" s="12" t="s">
        <v>35</v>
      </c>
      <c r="F84" s="23">
        <v>12.0509</v>
      </c>
    </row>
    <row r="85" spans="1:6">
      <c r="A85" s="1" t="s">
        <v>24</v>
      </c>
      <c r="B85" s="1" t="s">
        <v>282</v>
      </c>
      <c r="C85" s="8">
        <v>2020</v>
      </c>
      <c r="D85" s="12" t="s">
        <v>5</v>
      </c>
      <c r="E85" s="12" t="s">
        <v>35</v>
      </c>
      <c r="F85" s="23">
        <v>12.151400000000001</v>
      </c>
    </row>
    <row r="86" spans="1:6">
      <c r="A86" s="1" t="s">
        <v>13</v>
      </c>
      <c r="B86" s="1" t="s">
        <v>271</v>
      </c>
      <c r="C86" s="8">
        <v>2015</v>
      </c>
      <c r="D86" s="12" t="s">
        <v>5</v>
      </c>
      <c r="E86" s="12" t="s">
        <v>35</v>
      </c>
      <c r="F86" s="23">
        <v>12.313800000000001</v>
      </c>
    </row>
    <row r="87" spans="1:6">
      <c r="A87" s="1" t="s">
        <v>24</v>
      </c>
      <c r="B87" s="1" t="s">
        <v>282</v>
      </c>
      <c r="C87" s="8">
        <v>2015</v>
      </c>
      <c r="D87" s="12" t="s">
        <v>5</v>
      </c>
      <c r="E87" s="12" t="s">
        <v>35</v>
      </c>
      <c r="F87" s="23">
        <v>12.3249</v>
      </c>
    </row>
    <row r="88" spans="1:6">
      <c r="A88" s="1" t="s">
        <v>21</v>
      </c>
      <c r="B88" s="1" t="s">
        <v>279</v>
      </c>
      <c r="C88" s="8">
        <v>2017</v>
      </c>
      <c r="D88" s="12" t="s">
        <v>5</v>
      </c>
      <c r="E88" s="12" t="s">
        <v>35</v>
      </c>
      <c r="F88" s="23">
        <v>13.0754</v>
      </c>
    </row>
    <row r="89" spans="1:6">
      <c r="A89" s="1" t="s">
        <v>21</v>
      </c>
      <c r="B89" s="1" t="s">
        <v>279</v>
      </c>
      <c r="C89" s="8">
        <v>2016</v>
      </c>
      <c r="D89" s="12" t="s">
        <v>5</v>
      </c>
      <c r="E89" s="12" t="s">
        <v>35</v>
      </c>
      <c r="F89" s="23">
        <v>13.1182</v>
      </c>
    </row>
    <row r="90" spans="1:6">
      <c r="A90" s="1" t="s">
        <v>13</v>
      </c>
      <c r="B90" s="1" t="s">
        <v>271</v>
      </c>
      <c r="C90" s="8">
        <v>2020</v>
      </c>
      <c r="D90" s="12" t="s">
        <v>5</v>
      </c>
      <c r="E90" s="12" t="s">
        <v>35</v>
      </c>
      <c r="F90" s="23">
        <v>13.430999999999999</v>
      </c>
    </row>
    <row r="91" spans="1:6">
      <c r="A91" s="1" t="s">
        <v>13</v>
      </c>
      <c r="B91" s="1" t="s">
        <v>271</v>
      </c>
      <c r="C91" s="8">
        <v>2016</v>
      </c>
      <c r="D91" s="12" t="s">
        <v>5</v>
      </c>
      <c r="E91" s="12" t="s">
        <v>35</v>
      </c>
      <c r="F91" s="23">
        <v>13.474500000000001</v>
      </c>
    </row>
    <row r="92" spans="1:6">
      <c r="A92" s="1" t="s">
        <v>21</v>
      </c>
      <c r="B92" s="1" t="s">
        <v>279</v>
      </c>
      <c r="C92" s="8">
        <v>2020</v>
      </c>
      <c r="D92" s="12" t="s">
        <v>5</v>
      </c>
      <c r="E92" s="12" t="s">
        <v>35</v>
      </c>
      <c r="F92" s="23">
        <v>13.4948</v>
      </c>
    </row>
    <row r="93" spans="1:6">
      <c r="A93" s="1" t="s">
        <v>16</v>
      </c>
      <c r="B93" s="1" t="s">
        <v>274</v>
      </c>
      <c r="C93" s="8">
        <v>2020</v>
      </c>
      <c r="D93" s="12" t="s">
        <v>5</v>
      </c>
      <c r="E93" s="12" t="s">
        <v>35</v>
      </c>
      <c r="F93" s="23">
        <v>13.673</v>
      </c>
    </row>
    <row r="94" spans="1:6">
      <c r="A94" s="1" t="s">
        <v>24</v>
      </c>
      <c r="B94" s="1" t="s">
        <v>282</v>
      </c>
      <c r="C94" s="8">
        <v>2017</v>
      </c>
      <c r="D94" s="12" t="s">
        <v>5</v>
      </c>
      <c r="E94" s="12" t="s">
        <v>35</v>
      </c>
      <c r="F94" s="23">
        <v>14.027200000000001</v>
      </c>
    </row>
    <row r="95" spans="1:6">
      <c r="A95" s="1" t="s">
        <v>35</v>
      </c>
      <c r="B95" s="1" t="s">
        <v>293</v>
      </c>
      <c r="C95" s="8">
        <v>2020</v>
      </c>
      <c r="D95" s="12" t="s">
        <v>5</v>
      </c>
      <c r="E95" s="12" t="s">
        <v>35</v>
      </c>
      <c r="F95" s="23">
        <v>14.148</v>
      </c>
    </row>
    <row r="96" spans="1:6">
      <c r="A96" s="1" t="s">
        <v>21</v>
      </c>
      <c r="B96" s="1" t="s">
        <v>279</v>
      </c>
      <c r="C96" s="8">
        <v>2015</v>
      </c>
      <c r="D96" s="12" t="s">
        <v>5</v>
      </c>
      <c r="E96" s="12" t="s">
        <v>35</v>
      </c>
      <c r="F96" s="23">
        <v>15.622400000000001</v>
      </c>
    </row>
    <row r="97" spans="1:6">
      <c r="A97" s="1" t="s">
        <v>34</v>
      </c>
      <c r="B97" s="1" t="s">
        <v>292</v>
      </c>
      <c r="C97" s="8">
        <v>2020</v>
      </c>
      <c r="D97" s="12" t="s">
        <v>5</v>
      </c>
      <c r="E97" s="12" t="s">
        <v>35</v>
      </c>
      <c r="F97" s="23">
        <v>15.8424</v>
      </c>
    </row>
    <row r="98" spans="1:6">
      <c r="A98" s="1" t="s">
        <v>34</v>
      </c>
      <c r="B98" s="1" t="s">
        <v>292</v>
      </c>
      <c r="C98" s="8">
        <v>2017</v>
      </c>
      <c r="D98" s="12" t="s">
        <v>5</v>
      </c>
      <c r="E98" s="12" t="s">
        <v>35</v>
      </c>
      <c r="F98" s="23">
        <v>16.1478</v>
      </c>
    </row>
    <row r="99" spans="1:6">
      <c r="A99" s="1" t="s">
        <v>16</v>
      </c>
      <c r="B99" s="1" t="s">
        <v>274</v>
      </c>
      <c r="C99" s="8">
        <v>2017</v>
      </c>
      <c r="D99" s="12" t="s">
        <v>5</v>
      </c>
      <c r="E99" s="12" t="s">
        <v>35</v>
      </c>
      <c r="F99" s="23">
        <v>16.188199999999998</v>
      </c>
    </row>
    <row r="100" spans="1:6">
      <c r="A100" s="1" t="s">
        <v>16</v>
      </c>
      <c r="B100" s="1" t="s">
        <v>274</v>
      </c>
      <c r="C100" s="8">
        <v>2015</v>
      </c>
      <c r="D100" s="12" t="s">
        <v>5</v>
      </c>
      <c r="E100" s="12" t="s">
        <v>35</v>
      </c>
      <c r="F100" s="23">
        <v>16.851199999999999</v>
      </c>
    </row>
    <row r="101" spans="1:6">
      <c r="A101" s="1" t="s">
        <v>35</v>
      </c>
      <c r="B101" s="1" t="s">
        <v>293</v>
      </c>
      <c r="C101" s="8">
        <v>2017</v>
      </c>
      <c r="D101" s="12" t="s">
        <v>5</v>
      </c>
      <c r="E101" s="12" t="s">
        <v>35</v>
      </c>
      <c r="F101" s="23">
        <v>17.812100000000001</v>
      </c>
    </row>
    <row r="102" spans="1:6">
      <c r="A102" s="1" t="s">
        <v>34</v>
      </c>
      <c r="B102" s="1" t="s">
        <v>292</v>
      </c>
      <c r="C102" s="8">
        <v>2016</v>
      </c>
      <c r="D102" s="12" t="s">
        <v>5</v>
      </c>
      <c r="E102" s="12" t="s">
        <v>35</v>
      </c>
      <c r="F102" s="23">
        <v>19.433399999999999</v>
      </c>
    </row>
    <row r="103" spans="1:6">
      <c r="A103" s="1" t="s">
        <v>7</v>
      </c>
      <c r="B103" s="1" t="s">
        <v>265</v>
      </c>
      <c r="C103" s="8">
        <v>2020</v>
      </c>
      <c r="D103" s="12" t="s">
        <v>5</v>
      </c>
      <c r="E103" s="12" t="s">
        <v>35</v>
      </c>
      <c r="F103" s="23">
        <v>19.7181</v>
      </c>
    </row>
    <row r="104" spans="1:6">
      <c r="A104" s="1" t="s">
        <v>27</v>
      </c>
      <c r="B104" s="1" t="s">
        <v>285</v>
      </c>
      <c r="C104" s="8">
        <v>2020</v>
      </c>
      <c r="D104" s="12" t="s">
        <v>5</v>
      </c>
      <c r="E104" s="12" t="s">
        <v>35</v>
      </c>
      <c r="F104" s="23">
        <v>19.741399999999999</v>
      </c>
    </row>
    <row r="105" spans="1:6">
      <c r="A105" s="1" t="s">
        <v>27</v>
      </c>
      <c r="B105" s="1" t="s">
        <v>285</v>
      </c>
      <c r="C105" s="8">
        <v>2017</v>
      </c>
      <c r="D105" s="12" t="s">
        <v>5</v>
      </c>
      <c r="E105" s="12" t="s">
        <v>35</v>
      </c>
      <c r="F105" s="23">
        <v>20.241</v>
      </c>
    </row>
    <row r="106" spans="1:6">
      <c r="A106" s="1" t="s">
        <v>27</v>
      </c>
      <c r="B106" s="1" t="s">
        <v>285</v>
      </c>
      <c r="C106" s="8">
        <v>2016</v>
      </c>
      <c r="D106" s="12" t="s">
        <v>5</v>
      </c>
      <c r="E106" s="12" t="s">
        <v>35</v>
      </c>
      <c r="F106" s="23">
        <v>20.575500000000002</v>
      </c>
    </row>
    <row r="107" spans="1:6">
      <c r="A107" s="1" t="s">
        <v>35</v>
      </c>
      <c r="B107" s="1" t="s">
        <v>293</v>
      </c>
      <c r="C107" s="8">
        <v>2016</v>
      </c>
      <c r="D107" s="12" t="s">
        <v>5</v>
      </c>
      <c r="E107" s="12" t="s">
        <v>35</v>
      </c>
      <c r="F107" s="23">
        <v>20.895099999999999</v>
      </c>
    </row>
    <row r="108" spans="1:6">
      <c r="A108" s="1" t="s">
        <v>7</v>
      </c>
      <c r="B108" s="1" t="s">
        <v>265</v>
      </c>
      <c r="C108" s="8">
        <v>2017</v>
      </c>
      <c r="D108" s="12" t="s">
        <v>5</v>
      </c>
      <c r="E108" s="12" t="s">
        <v>35</v>
      </c>
      <c r="F108" s="23">
        <v>20.917899999999999</v>
      </c>
    </row>
    <row r="109" spans="1:6">
      <c r="A109" s="1" t="s">
        <v>7</v>
      </c>
      <c r="B109" s="1" t="s">
        <v>265</v>
      </c>
      <c r="C109" s="8">
        <v>2016</v>
      </c>
      <c r="D109" s="12" t="s">
        <v>5</v>
      </c>
      <c r="E109" s="12" t="s">
        <v>35</v>
      </c>
      <c r="F109" s="23">
        <v>21.145299999999999</v>
      </c>
    </row>
    <row r="110" spans="1:6">
      <c r="A110" s="1" t="s">
        <v>7</v>
      </c>
      <c r="B110" s="1" t="s">
        <v>265</v>
      </c>
      <c r="C110" s="8">
        <v>2015</v>
      </c>
      <c r="D110" s="12" t="s">
        <v>5</v>
      </c>
      <c r="E110" s="12" t="s">
        <v>35</v>
      </c>
      <c r="F110" s="23">
        <v>21.588999999999999</v>
      </c>
    </row>
    <row r="111" spans="1:6">
      <c r="A111" s="1" t="s">
        <v>35</v>
      </c>
      <c r="B111" s="1" t="s">
        <v>293</v>
      </c>
      <c r="C111" s="8">
        <v>2015</v>
      </c>
      <c r="D111" s="12" t="s">
        <v>5</v>
      </c>
      <c r="E111" s="12" t="s">
        <v>35</v>
      </c>
      <c r="F111" s="23">
        <v>22.2239</v>
      </c>
    </row>
    <row r="112" spans="1:6">
      <c r="A112" s="1" t="s">
        <v>34</v>
      </c>
      <c r="B112" s="1" t="s">
        <v>292</v>
      </c>
      <c r="C112" s="8">
        <v>2015</v>
      </c>
      <c r="D112" s="12" t="s">
        <v>5</v>
      </c>
      <c r="E112" s="12" t="s">
        <v>35</v>
      </c>
      <c r="F112" s="23">
        <v>22.435700000000001</v>
      </c>
    </row>
    <row r="113" spans="1:6">
      <c r="A113" s="1" t="s">
        <v>33</v>
      </c>
      <c r="B113" s="1" t="s">
        <v>291</v>
      </c>
      <c r="C113" s="8">
        <v>2017</v>
      </c>
      <c r="D113" s="12" t="s">
        <v>5</v>
      </c>
      <c r="E113" s="12" t="s">
        <v>35</v>
      </c>
      <c r="F113" s="23">
        <v>22.717400000000001</v>
      </c>
    </row>
    <row r="114" spans="1:6">
      <c r="A114" s="1" t="s">
        <v>33</v>
      </c>
      <c r="B114" s="1" t="s">
        <v>291</v>
      </c>
      <c r="C114" s="8">
        <v>2020</v>
      </c>
      <c r="D114" s="12" t="s">
        <v>5</v>
      </c>
      <c r="E114" s="12" t="s">
        <v>35</v>
      </c>
      <c r="F114" s="23">
        <v>23.273599999999998</v>
      </c>
    </row>
    <row r="115" spans="1:6">
      <c r="A115" s="1" t="s">
        <v>30</v>
      </c>
      <c r="B115" s="1" t="s">
        <v>288</v>
      </c>
      <c r="C115" s="8">
        <v>2020</v>
      </c>
      <c r="D115" s="12" t="s">
        <v>5</v>
      </c>
      <c r="E115" s="12" t="s">
        <v>35</v>
      </c>
      <c r="F115" s="23">
        <v>23.537400000000002</v>
      </c>
    </row>
    <row r="116" spans="1:6">
      <c r="A116" s="1" t="s">
        <v>27</v>
      </c>
      <c r="B116" s="1" t="s">
        <v>285</v>
      </c>
      <c r="C116" s="8">
        <v>2015</v>
      </c>
      <c r="D116" s="12" t="s">
        <v>5</v>
      </c>
      <c r="E116" s="12" t="s">
        <v>35</v>
      </c>
      <c r="F116" s="23">
        <v>26.142099999999999</v>
      </c>
    </row>
    <row r="117" spans="1:6">
      <c r="A117" s="1" t="s">
        <v>33</v>
      </c>
      <c r="B117" s="1" t="s">
        <v>291</v>
      </c>
      <c r="C117" s="8">
        <v>2015</v>
      </c>
      <c r="D117" s="12" t="s">
        <v>5</v>
      </c>
      <c r="E117" s="12" t="s">
        <v>35</v>
      </c>
      <c r="F117" s="23">
        <v>29.4055</v>
      </c>
    </row>
    <row r="118" spans="1:6">
      <c r="A118" s="1" t="s">
        <v>10</v>
      </c>
      <c r="B118" s="1" t="s">
        <v>268</v>
      </c>
      <c r="C118" s="8">
        <v>2017</v>
      </c>
      <c r="D118" s="12" t="s">
        <v>5</v>
      </c>
      <c r="E118" s="12" t="s">
        <v>35</v>
      </c>
      <c r="F118" s="23">
        <v>29.424399999999999</v>
      </c>
    </row>
    <row r="119" spans="1:6">
      <c r="A119" s="1" t="s">
        <v>33</v>
      </c>
      <c r="B119" s="1" t="s">
        <v>291</v>
      </c>
      <c r="C119" s="8">
        <v>2016</v>
      </c>
      <c r="D119" s="12" t="s">
        <v>5</v>
      </c>
      <c r="E119" s="12" t="s">
        <v>35</v>
      </c>
      <c r="F119" s="23">
        <v>30.181899999999999</v>
      </c>
    </row>
    <row r="120" spans="1:6">
      <c r="A120" s="1" t="s">
        <v>23</v>
      </c>
      <c r="B120" s="1" t="s">
        <v>281</v>
      </c>
      <c r="C120" s="8">
        <v>2020</v>
      </c>
      <c r="D120" s="12" t="s">
        <v>5</v>
      </c>
      <c r="E120" s="12" t="s">
        <v>35</v>
      </c>
      <c r="F120" s="23">
        <v>30.743200000000002</v>
      </c>
    </row>
    <row r="121" spans="1:6">
      <c r="A121" s="1" t="s">
        <v>30</v>
      </c>
      <c r="B121" s="1" t="s">
        <v>288</v>
      </c>
      <c r="C121" s="8">
        <v>2016</v>
      </c>
      <c r="D121" s="12" t="s">
        <v>5</v>
      </c>
      <c r="E121" s="12" t="s">
        <v>35</v>
      </c>
      <c r="F121" s="23">
        <v>30.9299</v>
      </c>
    </row>
    <row r="122" spans="1:6">
      <c r="A122" s="1" t="s">
        <v>10</v>
      </c>
      <c r="B122" s="1" t="s">
        <v>268</v>
      </c>
      <c r="C122" s="8">
        <v>2016</v>
      </c>
      <c r="D122" s="12" t="s">
        <v>5</v>
      </c>
      <c r="E122" s="12" t="s">
        <v>35</v>
      </c>
      <c r="F122" s="23">
        <v>31.073799999999999</v>
      </c>
    </row>
    <row r="123" spans="1:6">
      <c r="A123" s="1" t="s">
        <v>23</v>
      </c>
      <c r="B123" s="1" t="s">
        <v>281</v>
      </c>
      <c r="C123" s="8">
        <v>2017</v>
      </c>
      <c r="D123" s="12" t="s">
        <v>5</v>
      </c>
      <c r="E123" s="12" t="s">
        <v>35</v>
      </c>
      <c r="F123" s="23">
        <v>31.078700000000001</v>
      </c>
    </row>
    <row r="124" spans="1:6">
      <c r="A124" s="1" t="s">
        <v>15</v>
      </c>
      <c r="B124" s="1" t="s">
        <v>273</v>
      </c>
      <c r="C124" s="8">
        <v>2017</v>
      </c>
      <c r="D124" s="12" t="s">
        <v>5</v>
      </c>
      <c r="E124" s="12" t="s">
        <v>35</v>
      </c>
      <c r="F124" s="23">
        <v>31.151</v>
      </c>
    </row>
    <row r="125" spans="1:6">
      <c r="A125" s="1" t="s">
        <v>15</v>
      </c>
      <c r="B125" s="1" t="s">
        <v>273</v>
      </c>
      <c r="C125" s="8">
        <v>2020</v>
      </c>
      <c r="D125" s="12" t="s">
        <v>5</v>
      </c>
      <c r="E125" s="12" t="s">
        <v>35</v>
      </c>
      <c r="F125" s="23">
        <v>31.776599999999998</v>
      </c>
    </row>
    <row r="126" spans="1:6">
      <c r="A126" s="1" t="s">
        <v>30</v>
      </c>
      <c r="B126" s="1" t="s">
        <v>288</v>
      </c>
      <c r="C126" s="8">
        <v>2017</v>
      </c>
      <c r="D126" s="12" t="s">
        <v>5</v>
      </c>
      <c r="E126" s="12" t="s">
        <v>35</v>
      </c>
      <c r="F126" s="23">
        <v>32.070399999999999</v>
      </c>
    </row>
    <row r="127" spans="1:6">
      <c r="A127" s="1" t="s">
        <v>10</v>
      </c>
      <c r="B127" s="1" t="s">
        <v>268</v>
      </c>
      <c r="C127" s="8">
        <v>2020</v>
      </c>
      <c r="D127" s="12" t="s">
        <v>5</v>
      </c>
      <c r="E127" s="12" t="s">
        <v>35</v>
      </c>
      <c r="F127" s="23">
        <v>32.529000000000003</v>
      </c>
    </row>
    <row r="128" spans="1:6">
      <c r="A128" s="1" t="s">
        <v>30</v>
      </c>
      <c r="B128" s="1" t="s">
        <v>288</v>
      </c>
      <c r="C128" s="8">
        <v>2015</v>
      </c>
      <c r="D128" s="12" t="s">
        <v>5</v>
      </c>
      <c r="E128" s="12" t="s">
        <v>35</v>
      </c>
      <c r="F128" s="23">
        <v>33.285699999999999</v>
      </c>
    </row>
    <row r="129" spans="1:6">
      <c r="A129" s="1" t="s">
        <v>23</v>
      </c>
      <c r="B129" s="1" t="s">
        <v>281</v>
      </c>
      <c r="C129" s="8">
        <v>2015</v>
      </c>
      <c r="D129" s="12" t="s">
        <v>5</v>
      </c>
      <c r="E129" s="12" t="s">
        <v>35</v>
      </c>
      <c r="F129" s="23">
        <v>33.391399999999997</v>
      </c>
    </row>
    <row r="130" spans="1:6">
      <c r="A130" s="1" t="s">
        <v>15</v>
      </c>
      <c r="B130" s="1" t="s">
        <v>273</v>
      </c>
      <c r="C130" s="8">
        <v>2016</v>
      </c>
      <c r="D130" s="12" t="s">
        <v>5</v>
      </c>
      <c r="E130" s="12" t="s">
        <v>35</v>
      </c>
      <c r="F130" s="23">
        <v>33.5901</v>
      </c>
    </row>
    <row r="131" spans="1:6">
      <c r="A131" s="1" t="s">
        <v>23</v>
      </c>
      <c r="B131" s="1" t="s">
        <v>281</v>
      </c>
      <c r="C131" s="8">
        <v>2016</v>
      </c>
      <c r="D131" s="12" t="s">
        <v>5</v>
      </c>
      <c r="E131" s="12" t="s">
        <v>35</v>
      </c>
      <c r="F131" s="23">
        <v>36.0974</v>
      </c>
    </row>
    <row r="132" spans="1:6">
      <c r="A132" s="1" t="s">
        <v>15</v>
      </c>
      <c r="B132" s="1" t="s">
        <v>273</v>
      </c>
      <c r="C132" s="8">
        <v>2015</v>
      </c>
      <c r="D132" s="12" t="s">
        <v>5</v>
      </c>
      <c r="E132" s="12" t="s">
        <v>35</v>
      </c>
      <c r="F132" s="23">
        <v>37.448999999999998</v>
      </c>
    </row>
    <row r="133" spans="1:6">
      <c r="A133" s="1" t="s">
        <v>10</v>
      </c>
      <c r="B133" s="1" t="s">
        <v>268</v>
      </c>
      <c r="C133" s="8">
        <v>2015</v>
      </c>
      <c r="D133" s="12" t="s">
        <v>5</v>
      </c>
      <c r="E133" s="12" t="s">
        <v>35</v>
      </c>
      <c r="F133" s="23">
        <v>38.313600000000001</v>
      </c>
    </row>
  </sheetData>
  <autoFilter ref="A1:F133" xr:uid="{00000000-0009-0000-0000-000021000000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133"/>
  <sheetViews>
    <sheetView workbookViewId="0"/>
  </sheetViews>
  <sheetFormatPr baseColWidth="10" defaultColWidth="14.5" defaultRowHeight="15.75" customHeight="1"/>
  <sheetData>
    <row r="1" spans="1:7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8" t="s">
        <v>312</v>
      </c>
      <c r="G1" s="1" t="s">
        <v>260</v>
      </c>
    </row>
    <row r="2" spans="1:7">
      <c r="A2" s="3" t="s">
        <v>4</v>
      </c>
      <c r="B2" s="1" t="s">
        <v>262</v>
      </c>
      <c r="C2" s="8">
        <v>2013</v>
      </c>
      <c r="D2" s="12" t="s">
        <v>5</v>
      </c>
      <c r="E2" s="12" t="s">
        <v>161</v>
      </c>
      <c r="F2" s="8">
        <f t="shared" ref="F2:F133" si="0">(100-G2)</f>
        <v>27.599999999999994</v>
      </c>
      <c r="G2" s="37">
        <v>72.400000000000006</v>
      </c>
    </row>
    <row r="3" spans="1:7">
      <c r="A3" s="1" t="s">
        <v>34</v>
      </c>
      <c r="B3" s="1" t="s">
        <v>292</v>
      </c>
      <c r="C3" s="8">
        <v>2019</v>
      </c>
      <c r="D3" s="12" t="s">
        <v>5</v>
      </c>
      <c r="E3" s="12" t="s">
        <v>161</v>
      </c>
      <c r="F3" s="8">
        <f t="shared" si="0"/>
        <v>31.5</v>
      </c>
      <c r="G3" s="8">
        <v>68.5</v>
      </c>
    </row>
    <row r="4" spans="1:7">
      <c r="A4" s="1" t="s">
        <v>9</v>
      </c>
      <c r="B4" s="1" t="s">
        <v>267</v>
      </c>
      <c r="C4" s="8">
        <v>2013</v>
      </c>
      <c r="D4" s="12" t="s">
        <v>5</v>
      </c>
      <c r="E4" s="12" t="s">
        <v>161</v>
      </c>
      <c r="F4" s="8">
        <f t="shared" si="0"/>
        <v>33.200000000000003</v>
      </c>
      <c r="G4" s="37">
        <v>66.8</v>
      </c>
    </row>
    <row r="5" spans="1:7">
      <c r="A5" s="3" t="s">
        <v>4</v>
      </c>
      <c r="B5" s="1" t="s">
        <v>262</v>
      </c>
      <c r="C5" s="8">
        <v>2015</v>
      </c>
      <c r="D5" s="12" t="s">
        <v>5</v>
      </c>
      <c r="E5" s="12" t="s">
        <v>161</v>
      </c>
      <c r="F5" s="8">
        <f t="shared" si="0"/>
        <v>33.700000000000003</v>
      </c>
      <c r="G5" s="37">
        <v>66.3</v>
      </c>
    </row>
    <row r="6" spans="1:7">
      <c r="A6" s="1" t="s">
        <v>34</v>
      </c>
      <c r="B6" s="1" t="s">
        <v>292</v>
      </c>
      <c r="C6" s="8">
        <v>2013</v>
      </c>
      <c r="D6" s="12" t="s">
        <v>5</v>
      </c>
      <c r="E6" s="12" t="s">
        <v>161</v>
      </c>
      <c r="F6" s="8">
        <f t="shared" si="0"/>
        <v>39.200000000000003</v>
      </c>
      <c r="G6" s="37">
        <v>60.8</v>
      </c>
    </row>
    <row r="7" spans="1:7">
      <c r="A7" s="1" t="s">
        <v>25</v>
      </c>
      <c r="B7" s="1" t="s">
        <v>283</v>
      </c>
      <c r="C7" s="8">
        <v>2013</v>
      </c>
      <c r="D7" s="12" t="s">
        <v>5</v>
      </c>
      <c r="E7" s="12" t="s">
        <v>161</v>
      </c>
      <c r="F7" s="8">
        <f t="shared" si="0"/>
        <v>39.299999999999997</v>
      </c>
      <c r="G7" s="37">
        <v>60.7</v>
      </c>
    </row>
    <row r="8" spans="1:7">
      <c r="A8" s="1" t="s">
        <v>34</v>
      </c>
      <c r="B8" s="1" t="s">
        <v>292</v>
      </c>
      <c r="C8" s="8">
        <v>2017</v>
      </c>
      <c r="D8" s="12" t="s">
        <v>5</v>
      </c>
      <c r="E8" s="12" t="s">
        <v>161</v>
      </c>
      <c r="F8" s="8">
        <f t="shared" si="0"/>
        <v>40.799999999999997</v>
      </c>
      <c r="G8" s="8">
        <v>59.2</v>
      </c>
    </row>
    <row r="9" spans="1:7">
      <c r="A9" s="3" t="s">
        <v>4</v>
      </c>
      <c r="B9" s="1" t="s">
        <v>262</v>
      </c>
      <c r="C9" s="8">
        <v>2019</v>
      </c>
      <c r="D9" s="12" t="s">
        <v>5</v>
      </c>
      <c r="E9" s="12" t="s">
        <v>161</v>
      </c>
      <c r="F9" s="8">
        <f t="shared" si="0"/>
        <v>41.6</v>
      </c>
      <c r="G9" s="8">
        <v>58.4</v>
      </c>
    </row>
    <row r="10" spans="1:7">
      <c r="A10" s="3" t="s">
        <v>4</v>
      </c>
      <c r="B10" s="1" t="s">
        <v>262</v>
      </c>
      <c r="C10" s="8">
        <v>2017</v>
      </c>
      <c r="D10" s="12" t="s">
        <v>5</v>
      </c>
      <c r="E10" s="12" t="s">
        <v>161</v>
      </c>
      <c r="F10" s="8">
        <f t="shared" si="0"/>
        <v>41.7</v>
      </c>
      <c r="G10" s="8">
        <v>58.3</v>
      </c>
    </row>
    <row r="11" spans="1:7">
      <c r="A11" s="1" t="s">
        <v>22</v>
      </c>
      <c r="B11" s="1" t="s">
        <v>280</v>
      </c>
      <c r="C11" s="8">
        <v>2019</v>
      </c>
      <c r="D11" s="12" t="s">
        <v>5</v>
      </c>
      <c r="E11" s="12" t="s">
        <v>161</v>
      </c>
      <c r="F11" s="8">
        <f t="shared" si="0"/>
        <v>42.2</v>
      </c>
      <c r="G11" s="8">
        <v>57.8</v>
      </c>
    </row>
    <row r="12" spans="1:7">
      <c r="A12" s="1" t="s">
        <v>13</v>
      </c>
      <c r="B12" s="1" t="s">
        <v>271</v>
      </c>
      <c r="C12" s="8">
        <v>2019</v>
      </c>
      <c r="D12" s="12" t="s">
        <v>5</v>
      </c>
      <c r="E12" s="12" t="s">
        <v>161</v>
      </c>
      <c r="F12" s="8">
        <f t="shared" si="0"/>
        <v>42.9</v>
      </c>
      <c r="G12" s="8">
        <v>57.1</v>
      </c>
    </row>
    <row r="13" spans="1:7">
      <c r="A13" s="1" t="s">
        <v>13</v>
      </c>
      <c r="B13" s="1" t="s">
        <v>271</v>
      </c>
      <c r="C13" s="8">
        <v>2013</v>
      </c>
      <c r="D13" s="12" t="s">
        <v>5</v>
      </c>
      <c r="E13" s="12" t="s">
        <v>161</v>
      </c>
      <c r="F13" s="8">
        <f t="shared" si="0"/>
        <v>44.4</v>
      </c>
      <c r="G13" s="37">
        <v>55.6</v>
      </c>
    </row>
    <row r="14" spans="1:7">
      <c r="A14" s="1" t="s">
        <v>9</v>
      </c>
      <c r="B14" s="1" t="s">
        <v>267</v>
      </c>
      <c r="C14" s="8">
        <v>2017</v>
      </c>
      <c r="D14" s="12" t="s">
        <v>5</v>
      </c>
      <c r="E14" s="12" t="s">
        <v>161</v>
      </c>
      <c r="F14" s="8">
        <f t="shared" si="0"/>
        <v>44.5</v>
      </c>
      <c r="G14" s="8">
        <v>55.5</v>
      </c>
    </row>
    <row r="15" spans="1:7">
      <c r="A15" s="1" t="s">
        <v>16</v>
      </c>
      <c r="B15" s="1" t="s">
        <v>274</v>
      </c>
      <c r="C15" s="8">
        <v>2013</v>
      </c>
      <c r="D15" s="12" t="s">
        <v>5</v>
      </c>
      <c r="E15" s="12" t="s">
        <v>161</v>
      </c>
      <c r="F15" s="8">
        <f t="shared" si="0"/>
        <v>44.5</v>
      </c>
      <c r="G15" s="37">
        <v>55.5</v>
      </c>
    </row>
    <row r="16" spans="1:7">
      <c r="A16" s="1" t="s">
        <v>8</v>
      </c>
      <c r="B16" s="1" t="s">
        <v>266</v>
      </c>
      <c r="C16" s="8">
        <v>2017</v>
      </c>
      <c r="D16" s="12" t="s">
        <v>5</v>
      </c>
      <c r="E16" s="12" t="s">
        <v>161</v>
      </c>
      <c r="F16" s="8">
        <f t="shared" si="0"/>
        <v>44.6</v>
      </c>
      <c r="G16" s="8">
        <v>55.4</v>
      </c>
    </row>
    <row r="17" spans="1:7">
      <c r="A17" s="1" t="s">
        <v>8</v>
      </c>
      <c r="B17" s="1" t="s">
        <v>266</v>
      </c>
      <c r="C17" s="8">
        <v>2019</v>
      </c>
      <c r="D17" s="12" t="s">
        <v>5</v>
      </c>
      <c r="E17" s="12" t="s">
        <v>161</v>
      </c>
      <c r="F17" s="8">
        <f t="shared" si="0"/>
        <v>44.8</v>
      </c>
      <c r="G17" s="8">
        <v>55.2</v>
      </c>
    </row>
    <row r="18" spans="1:7">
      <c r="A18" s="1" t="s">
        <v>25</v>
      </c>
      <c r="B18" s="1" t="s">
        <v>283</v>
      </c>
      <c r="C18" s="8">
        <v>2019</v>
      </c>
      <c r="D18" s="12" t="s">
        <v>5</v>
      </c>
      <c r="E18" s="12" t="s">
        <v>161</v>
      </c>
      <c r="F18" s="8">
        <f t="shared" si="0"/>
        <v>45.1</v>
      </c>
      <c r="G18" s="8">
        <v>54.9</v>
      </c>
    </row>
    <row r="19" spans="1:7">
      <c r="A19" s="1" t="s">
        <v>28</v>
      </c>
      <c r="B19" s="1" t="s">
        <v>286</v>
      </c>
      <c r="C19" s="8">
        <v>2013</v>
      </c>
      <c r="D19" s="12" t="s">
        <v>5</v>
      </c>
      <c r="E19" s="12" t="s">
        <v>161</v>
      </c>
      <c r="F19" s="8">
        <f t="shared" si="0"/>
        <v>45.2</v>
      </c>
      <c r="G19" s="37">
        <v>54.8</v>
      </c>
    </row>
    <row r="20" spans="1:7">
      <c r="A20" s="1" t="s">
        <v>29</v>
      </c>
      <c r="B20" s="1" t="s">
        <v>287</v>
      </c>
      <c r="C20" s="8">
        <v>2013</v>
      </c>
      <c r="D20" s="12" t="s">
        <v>5</v>
      </c>
      <c r="E20" s="12" t="s">
        <v>161</v>
      </c>
      <c r="F20" s="8">
        <f t="shared" si="0"/>
        <v>45.2</v>
      </c>
      <c r="G20" s="37">
        <v>54.8</v>
      </c>
    </row>
    <row r="21" spans="1:7">
      <c r="A21" s="1" t="s">
        <v>25</v>
      </c>
      <c r="B21" s="1" t="s">
        <v>283</v>
      </c>
      <c r="C21" s="8">
        <v>2017</v>
      </c>
      <c r="D21" s="12" t="s">
        <v>5</v>
      </c>
      <c r="E21" s="12" t="s">
        <v>161</v>
      </c>
      <c r="F21" s="8">
        <f t="shared" si="0"/>
        <v>45.3</v>
      </c>
      <c r="G21" s="8">
        <v>54.7</v>
      </c>
    </row>
    <row r="22" spans="1:7">
      <c r="A22" s="1" t="s">
        <v>25</v>
      </c>
      <c r="B22" s="1" t="s">
        <v>283</v>
      </c>
      <c r="C22" s="8">
        <v>2015</v>
      </c>
      <c r="D22" s="12" t="s">
        <v>5</v>
      </c>
      <c r="E22" s="12" t="s">
        <v>161</v>
      </c>
      <c r="F22" s="8">
        <f t="shared" si="0"/>
        <v>45.3</v>
      </c>
      <c r="G22" s="37">
        <v>54.7</v>
      </c>
    </row>
    <row r="23" spans="1:7">
      <c r="A23" s="1" t="s">
        <v>21</v>
      </c>
      <c r="B23" s="1" t="s">
        <v>279</v>
      </c>
      <c r="C23" s="8">
        <v>2013</v>
      </c>
      <c r="D23" s="12" t="s">
        <v>5</v>
      </c>
      <c r="E23" s="12" t="s">
        <v>161</v>
      </c>
      <c r="F23" s="8">
        <f t="shared" si="0"/>
        <v>45.8</v>
      </c>
      <c r="G23" s="37">
        <v>54.2</v>
      </c>
    </row>
    <row r="24" spans="1:7">
      <c r="A24" s="1" t="s">
        <v>6</v>
      </c>
      <c r="B24" s="1" t="s">
        <v>264</v>
      </c>
      <c r="C24" s="8">
        <v>2019</v>
      </c>
      <c r="D24" s="12" t="s">
        <v>5</v>
      </c>
      <c r="E24" s="12" t="s">
        <v>161</v>
      </c>
      <c r="F24" s="8">
        <f t="shared" si="0"/>
        <v>46.6</v>
      </c>
      <c r="G24" s="8">
        <v>53.4</v>
      </c>
    </row>
    <row r="25" spans="1:7">
      <c r="A25" s="1" t="s">
        <v>35</v>
      </c>
      <c r="B25" s="1" t="s">
        <v>293</v>
      </c>
      <c r="C25" s="8">
        <v>2013</v>
      </c>
      <c r="D25" s="12" t="s">
        <v>5</v>
      </c>
      <c r="E25" s="12" t="s">
        <v>161</v>
      </c>
      <c r="F25" s="8">
        <f t="shared" si="0"/>
        <v>46.6</v>
      </c>
      <c r="G25" s="37">
        <v>53.4</v>
      </c>
    </row>
    <row r="26" spans="1:7">
      <c r="A26" s="1" t="s">
        <v>9</v>
      </c>
      <c r="B26" s="1" t="s">
        <v>267</v>
      </c>
      <c r="C26" s="8">
        <v>2015</v>
      </c>
      <c r="D26" s="12" t="s">
        <v>5</v>
      </c>
      <c r="E26" s="12" t="s">
        <v>161</v>
      </c>
      <c r="F26" s="8">
        <f t="shared" si="0"/>
        <v>47</v>
      </c>
      <c r="G26" s="37">
        <v>53</v>
      </c>
    </row>
    <row r="27" spans="1:7">
      <c r="A27" s="1" t="s">
        <v>28</v>
      </c>
      <c r="B27" s="1" t="s">
        <v>286</v>
      </c>
      <c r="C27" s="8">
        <v>2015</v>
      </c>
      <c r="D27" s="12" t="s">
        <v>5</v>
      </c>
      <c r="E27" s="12" t="s">
        <v>161</v>
      </c>
      <c r="F27" s="8">
        <f t="shared" si="0"/>
        <v>47.6</v>
      </c>
      <c r="G27" s="37">
        <v>52.4</v>
      </c>
    </row>
    <row r="28" spans="1:7">
      <c r="A28" s="1" t="s">
        <v>22</v>
      </c>
      <c r="B28" s="1" t="s">
        <v>280</v>
      </c>
      <c r="C28" s="8">
        <v>2013</v>
      </c>
      <c r="D28" s="12" t="s">
        <v>5</v>
      </c>
      <c r="E28" s="12" t="s">
        <v>161</v>
      </c>
      <c r="F28" s="8">
        <f t="shared" si="0"/>
        <v>48.1</v>
      </c>
      <c r="G28" s="37">
        <v>51.9</v>
      </c>
    </row>
    <row r="29" spans="1:7">
      <c r="A29" s="1" t="s">
        <v>34</v>
      </c>
      <c r="B29" s="1" t="s">
        <v>292</v>
      </c>
      <c r="C29" s="8">
        <v>2015</v>
      </c>
      <c r="D29" s="12" t="s">
        <v>5</v>
      </c>
      <c r="E29" s="12" t="s">
        <v>161</v>
      </c>
      <c r="F29" s="8">
        <f t="shared" si="0"/>
        <v>48.3</v>
      </c>
      <c r="G29" s="37">
        <v>51.7</v>
      </c>
    </row>
    <row r="30" spans="1:7">
      <c r="A30" s="1" t="s">
        <v>28</v>
      </c>
      <c r="B30" s="1" t="s">
        <v>286</v>
      </c>
      <c r="C30" s="8">
        <v>2017</v>
      </c>
      <c r="D30" s="12" t="s">
        <v>5</v>
      </c>
      <c r="E30" s="12" t="s">
        <v>161</v>
      </c>
      <c r="F30" s="8">
        <f t="shared" si="0"/>
        <v>48.4</v>
      </c>
      <c r="G30" s="8">
        <v>51.6</v>
      </c>
    </row>
    <row r="31" spans="1:7">
      <c r="A31" s="1" t="s">
        <v>8</v>
      </c>
      <c r="B31" s="1" t="s">
        <v>266</v>
      </c>
      <c r="C31" s="8">
        <v>2015</v>
      </c>
      <c r="D31" s="12" t="s">
        <v>5</v>
      </c>
      <c r="E31" s="12" t="s">
        <v>161</v>
      </c>
      <c r="F31" s="8">
        <f t="shared" si="0"/>
        <v>48.6</v>
      </c>
      <c r="G31" s="37">
        <v>51.4</v>
      </c>
    </row>
    <row r="32" spans="1:7">
      <c r="A32" s="1" t="s">
        <v>16</v>
      </c>
      <c r="B32" s="1" t="s">
        <v>274</v>
      </c>
      <c r="C32" s="8">
        <v>2015</v>
      </c>
      <c r="D32" s="12" t="s">
        <v>5</v>
      </c>
      <c r="E32" s="12" t="s">
        <v>161</v>
      </c>
      <c r="F32" s="8">
        <f t="shared" si="0"/>
        <v>48.6</v>
      </c>
      <c r="G32" s="37">
        <v>51.4</v>
      </c>
    </row>
    <row r="33" spans="1:7">
      <c r="A33" s="1" t="s">
        <v>22</v>
      </c>
      <c r="B33" s="1" t="s">
        <v>280</v>
      </c>
      <c r="C33" s="8">
        <v>2017</v>
      </c>
      <c r="D33" s="12" t="s">
        <v>5</v>
      </c>
      <c r="E33" s="12" t="s">
        <v>161</v>
      </c>
      <c r="F33" s="8">
        <f t="shared" si="0"/>
        <v>49.1</v>
      </c>
      <c r="G33" s="8">
        <v>50.9</v>
      </c>
    </row>
    <row r="34" spans="1:7">
      <c r="A34" s="1" t="s">
        <v>6</v>
      </c>
      <c r="B34" s="1" t="s">
        <v>264</v>
      </c>
      <c r="C34" s="8">
        <v>2013</v>
      </c>
      <c r="D34" s="12" t="s">
        <v>5</v>
      </c>
      <c r="E34" s="12" t="s">
        <v>161</v>
      </c>
      <c r="F34" s="8">
        <f t="shared" si="0"/>
        <v>49.1</v>
      </c>
      <c r="G34" s="37">
        <v>50.9</v>
      </c>
    </row>
    <row r="35" spans="1:7">
      <c r="A35" s="1" t="s">
        <v>21</v>
      </c>
      <c r="B35" s="1" t="s">
        <v>279</v>
      </c>
      <c r="C35" s="8">
        <v>2015</v>
      </c>
      <c r="D35" s="12" t="s">
        <v>5</v>
      </c>
      <c r="E35" s="12" t="s">
        <v>161</v>
      </c>
      <c r="F35" s="8">
        <f t="shared" si="0"/>
        <v>49.2</v>
      </c>
      <c r="G35" s="37">
        <v>50.8</v>
      </c>
    </row>
    <row r="36" spans="1:7">
      <c r="A36" s="1" t="s">
        <v>5</v>
      </c>
      <c r="B36" s="1" t="s">
        <v>263</v>
      </c>
      <c r="C36" s="8">
        <v>2013</v>
      </c>
      <c r="D36" s="12" t="s">
        <v>5</v>
      </c>
      <c r="E36" s="12" t="s">
        <v>161</v>
      </c>
      <c r="F36" s="8">
        <f t="shared" si="0"/>
        <v>49.3</v>
      </c>
      <c r="G36" s="37">
        <v>50.7</v>
      </c>
    </row>
    <row r="37" spans="1:7">
      <c r="A37" s="1" t="s">
        <v>13</v>
      </c>
      <c r="B37" s="1" t="s">
        <v>271</v>
      </c>
      <c r="C37" s="8">
        <v>2015</v>
      </c>
      <c r="D37" s="12" t="s">
        <v>5</v>
      </c>
      <c r="E37" s="12" t="s">
        <v>161</v>
      </c>
      <c r="F37" s="8">
        <f t="shared" si="0"/>
        <v>49.8</v>
      </c>
      <c r="G37" s="37">
        <v>50.2</v>
      </c>
    </row>
    <row r="38" spans="1:7">
      <c r="A38" s="1" t="s">
        <v>9</v>
      </c>
      <c r="B38" s="1" t="s">
        <v>267</v>
      </c>
      <c r="C38" s="8">
        <v>2019</v>
      </c>
      <c r="D38" s="12" t="s">
        <v>5</v>
      </c>
      <c r="E38" s="12" t="s">
        <v>161</v>
      </c>
      <c r="F38" s="8">
        <f t="shared" si="0"/>
        <v>50.3</v>
      </c>
      <c r="G38" s="8">
        <v>49.7</v>
      </c>
    </row>
    <row r="39" spans="1:7">
      <c r="A39" s="1" t="s">
        <v>13</v>
      </c>
      <c r="B39" s="1" t="s">
        <v>271</v>
      </c>
      <c r="C39" s="8">
        <v>2017</v>
      </c>
      <c r="D39" s="12" t="s">
        <v>5</v>
      </c>
      <c r="E39" s="12" t="s">
        <v>161</v>
      </c>
      <c r="F39" s="8">
        <f t="shared" si="0"/>
        <v>51.2</v>
      </c>
      <c r="G39" s="8">
        <v>48.8</v>
      </c>
    </row>
    <row r="40" spans="1:7">
      <c r="A40" s="1" t="s">
        <v>26</v>
      </c>
      <c r="B40" s="1" t="s">
        <v>284</v>
      </c>
      <c r="C40" s="8">
        <v>2013</v>
      </c>
      <c r="D40" s="12" t="s">
        <v>5</v>
      </c>
      <c r="E40" s="12" t="s">
        <v>161</v>
      </c>
      <c r="F40" s="8">
        <f t="shared" si="0"/>
        <v>51.4</v>
      </c>
      <c r="G40" s="37">
        <v>48.6</v>
      </c>
    </row>
    <row r="41" spans="1:7">
      <c r="A41" s="1" t="s">
        <v>28</v>
      </c>
      <c r="B41" s="1" t="s">
        <v>286</v>
      </c>
      <c r="C41" s="8">
        <v>2019</v>
      </c>
      <c r="D41" s="12" t="s">
        <v>5</v>
      </c>
      <c r="E41" s="12" t="s">
        <v>161</v>
      </c>
      <c r="F41" s="8">
        <f t="shared" si="0"/>
        <v>51.6</v>
      </c>
      <c r="G41" s="8">
        <v>48.4</v>
      </c>
    </row>
    <row r="42" spans="1:7">
      <c r="A42" s="1" t="s">
        <v>21</v>
      </c>
      <c r="B42" s="1" t="s">
        <v>279</v>
      </c>
      <c r="C42" s="8">
        <v>2017</v>
      </c>
      <c r="D42" s="12" t="s">
        <v>5</v>
      </c>
      <c r="E42" s="12" t="s">
        <v>161</v>
      </c>
      <c r="F42" s="8">
        <f t="shared" si="0"/>
        <v>52.5</v>
      </c>
      <c r="G42" s="8">
        <v>47.5</v>
      </c>
    </row>
    <row r="43" spans="1:7">
      <c r="A43" s="1" t="s">
        <v>8</v>
      </c>
      <c r="B43" s="1" t="s">
        <v>266</v>
      </c>
      <c r="C43" s="8">
        <v>2013</v>
      </c>
      <c r="D43" s="12" t="s">
        <v>5</v>
      </c>
      <c r="E43" s="12" t="s">
        <v>161</v>
      </c>
      <c r="F43" s="8">
        <f t="shared" si="0"/>
        <v>52.6</v>
      </c>
      <c r="G43" s="37">
        <v>47.4</v>
      </c>
    </row>
    <row r="44" spans="1:7">
      <c r="A44" s="1" t="s">
        <v>16</v>
      </c>
      <c r="B44" s="1" t="s">
        <v>274</v>
      </c>
      <c r="C44" s="8">
        <v>2017</v>
      </c>
      <c r="D44" s="12" t="s">
        <v>5</v>
      </c>
      <c r="E44" s="12" t="s">
        <v>161</v>
      </c>
      <c r="F44" s="8">
        <f t="shared" si="0"/>
        <v>52.7</v>
      </c>
      <c r="G44" s="8">
        <v>47.3</v>
      </c>
    </row>
    <row r="45" spans="1:7">
      <c r="A45" s="1" t="s">
        <v>19</v>
      </c>
      <c r="B45" s="1" t="s">
        <v>277</v>
      </c>
      <c r="C45" s="8">
        <v>2017</v>
      </c>
      <c r="D45" s="12" t="s">
        <v>5</v>
      </c>
      <c r="E45" s="12" t="s">
        <v>161</v>
      </c>
      <c r="F45" s="8">
        <f t="shared" si="0"/>
        <v>52.7</v>
      </c>
      <c r="G45" s="8">
        <v>47.3</v>
      </c>
    </row>
    <row r="46" spans="1:7">
      <c r="A46" s="1" t="s">
        <v>6</v>
      </c>
      <c r="B46" s="1" t="s">
        <v>264</v>
      </c>
      <c r="C46" s="8">
        <v>2017</v>
      </c>
      <c r="D46" s="12" t="s">
        <v>5</v>
      </c>
      <c r="E46" s="12" t="s">
        <v>161</v>
      </c>
      <c r="F46" s="8">
        <f t="shared" si="0"/>
        <v>53.2</v>
      </c>
      <c r="G46" s="8">
        <v>46.8</v>
      </c>
    </row>
    <row r="47" spans="1:7">
      <c r="A47" s="1" t="s">
        <v>7</v>
      </c>
      <c r="B47" s="1" t="s">
        <v>265</v>
      </c>
      <c r="C47" s="8">
        <v>2019</v>
      </c>
      <c r="D47" s="12" t="s">
        <v>5</v>
      </c>
      <c r="E47" s="12" t="s">
        <v>161</v>
      </c>
      <c r="F47" s="8">
        <f t="shared" si="0"/>
        <v>53.7</v>
      </c>
      <c r="G47" s="8">
        <v>46.3</v>
      </c>
    </row>
    <row r="48" spans="1:7">
      <c r="A48" s="1" t="s">
        <v>5</v>
      </c>
      <c r="B48" s="1" t="s">
        <v>263</v>
      </c>
      <c r="C48" s="8">
        <v>2015</v>
      </c>
      <c r="D48" s="12" t="s">
        <v>5</v>
      </c>
      <c r="E48" s="12" t="s">
        <v>161</v>
      </c>
      <c r="F48" s="8">
        <f t="shared" si="0"/>
        <v>53.8</v>
      </c>
      <c r="G48" s="37">
        <v>46.2</v>
      </c>
    </row>
    <row r="49" spans="1:7">
      <c r="A49" s="1" t="s">
        <v>33</v>
      </c>
      <c r="B49" s="1" t="s">
        <v>291</v>
      </c>
      <c r="C49" s="8">
        <v>2019</v>
      </c>
      <c r="D49" s="12" t="s">
        <v>5</v>
      </c>
      <c r="E49" s="12" t="s">
        <v>161</v>
      </c>
      <c r="F49" s="8">
        <f t="shared" si="0"/>
        <v>53.9</v>
      </c>
      <c r="G49" s="8">
        <v>46.1</v>
      </c>
    </row>
    <row r="50" spans="1:7">
      <c r="A50" s="1" t="s">
        <v>15</v>
      </c>
      <c r="B50" s="1" t="s">
        <v>273</v>
      </c>
      <c r="C50" s="8">
        <v>2013</v>
      </c>
      <c r="D50" s="12" t="s">
        <v>5</v>
      </c>
      <c r="E50" s="12" t="s">
        <v>161</v>
      </c>
      <c r="F50" s="8">
        <f t="shared" si="0"/>
        <v>54.2</v>
      </c>
      <c r="G50" s="37">
        <v>45.8</v>
      </c>
    </row>
    <row r="51" spans="1:7">
      <c r="A51" s="1" t="s">
        <v>21</v>
      </c>
      <c r="B51" s="1" t="s">
        <v>279</v>
      </c>
      <c r="C51" s="8">
        <v>2019</v>
      </c>
      <c r="D51" s="12" t="s">
        <v>5</v>
      </c>
      <c r="E51" s="12" t="s">
        <v>161</v>
      </c>
      <c r="F51" s="8">
        <f t="shared" si="0"/>
        <v>54.3</v>
      </c>
      <c r="G51" s="8">
        <v>45.7</v>
      </c>
    </row>
    <row r="52" spans="1:7">
      <c r="A52" s="1" t="s">
        <v>32</v>
      </c>
      <c r="B52" s="1" t="s">
        <v>290</v>
      </c>
      <c r="C52" s="8">
        <v>2015</v>
      </c>
      <c r="D52" s="12" t="s">
        <v>5</v>
      </c>
      <c r="E52" s="12" t="s">
        <v>161</v>
      </c>
      <c r="F52" s="8">
        <f t="shared" si="0"/>
        <v>54.5</v>
      </c>
      <c r="G52" s="37">
        <v>45.5</v>
      </c>
    </row>
    <row r="53" spans="1:7">
      <c r="A53" s="1" t="s">
        <v>14</v>
      </c>
      <c r="B53" s="1" t="s">
        <v>272</v>
      </c>
      <c r="C53" s="8">
        <v>2019</v>
      </c>
      <c r="D53" s="12" t="s">
        <v>5</v>
      </c>
      <c r="E53" s="12" t="s">
        <v>161</v>
      </c>
      <c r="F53" s="8">
        <f t="shared" si="0"/>
        <v>54.6</v>
      </c>
      <c r="G53" s="8">
        <v>45.4</v>
      </c>
    </row>
    <row r="54" spans="1:7">
      <c r="A54" s="1" t="s">
        <v>31</v>
      </c>
      <c r="B54" s="1" t="s">
        <v>289</v>
      </c>
      <c r="C54" s="8">
        <v>2015</v>
      </c>
      <c r="D54" s="12" t="s">
        <v>5</v>
      </c>
      <c r="E54" s="12" t="s">
        <v>161</v>
      </c>
      <c r="F54" s="8">
        <f t="shared" si="0"/>
        <v>54.6</v>
      </c>
      <c r="G54" s="37">
        <v>45.4</v>
      </c>
    </row>
    <row r="55" spans="1:7">
      <c r="A55" s="1" t="s">
        <v>32</v>
      </c>
      <c r="B55" s="1" t="s">
        <v>290</v>
      </c>
      <c r="C55" s="8">
        <v>2013</v>
      </c>
      <c r="D55" s="12" t="s">
        <v>5</v>
      </c>
      <c r="E55" s="12" t="s">
        <v>161</v>
      </c>
      <c r="F55" s="8">
        <f t="shared" si="0"/>
        <v>54.8</v>
      </c>
      <c r="G55" s="37">
        <v>45.2</v>
      </c>
    </row>
    <row r="56" spans="1:7">
      <c r="A56" s="1" t="s">
        <v>27</v>
      </c>
      <c r="B56" s="1" t="s">
        <v>285</v>
      </c>
      <c r="C56" s="8">
        <v>2015</v>
      </c>
      <c r="D56" s="12" t="s">
        <v>5</v>
      </c>
      <c r="E56" s="12" t="s">
        <v>161</v>
      </c>
      <c r="F56" s="8">
        <f t="shared" si="0"/>
        <v>55.6</v>
      </c>
      <c r="G56" s="37">
        <v>44.4</v>
      </c>
    </row>
    <row r="57" spans="1:7">
      <c r="A57" s="1" t="s">
        <v>7</v>
      </c>
      <c r="B57" s="1" t="s">
        <v>265</v>
      </c>
      <c r="C57" s="8">
        <v>2017</v>
      </c>
      <c r="D57" s="12" t="s">
        <v>5</v>
      </c>
      <c r="E57" s="12" t="s">
        <v>161</v>
      </c>
      <c r="F57" s="8">
        <f t="shared" si="0"/>
        <v>55.7</v>
      </c>
      <c r="G57" s="8">
        <v>44.3</v>
      </c>
    </row>
    <row r="58" spans="1:7">
      <c r="A58" s="1" t="s">
        <v>32</v>
      </c>
      <c r="B58" s="1" t="s">
        <v>290</v>
      </c>
      <c r="C58" s="8">
        <v>2017</v>
      </c>
      <c r="D58" s="12" t="s">
        <v>5</v>
      </c>
      <c r="E58" s="12" t="s">
        <v>161</v>
      </c>
      <c r="F58" s="8">
        <f t="shared" si="0"/>
        <v>55.9</v>
      </c>
      <c r="G58" s="8">
        <v>44.1</v>
      </c>
    </row>
    <row r="59" spans="1:7">
      <c r="A59" s="1" t="s">
        <v>16</v>
      </c>
      <c r="B59" s="1" t="s">
        <v>274</v>
      </c>
      <c r="C59" s="8">
        <v>2019</v>
      </c>
      <c r="D59" s="12" t="s">
        <v>5</v>
      </c>
      <c r="E59" s="12" t="s">
        <v>161</v>
      </c>
      <c r="F59" s="8">
        <f t="shared" si="0"/>
        <v>55.9</v>
      </c>
      <c r="G59" s="8">
        <v>44.1</v>
      </c>
    </row>
    <row r="60" spans="1:7">
      <c r="A60" s="1" t="s">
        <v>31</v>
      </c>
      <c r="B60" s="1" t="s">
        <v>289</v>
      </c>
      <c r="C60" s="8">
        <v>2013</v>
      </c>
      <c r="D60" s="12" t="s">
        <v>5</v>
      </c>
      <c r="E60" s="12" t="s">
        <v>161</v>
      </c>
      <c r="F60" s="8">
        <f t="shared" si="0"/>
        <v>56.2</v>
      </c>
      <c r="G60" s="37">
        <v>43.8</v>
      </c>
    </row>
    <row r="61" spans="1:7">
      <c r="A61" s="1" t="s">
        <v>33</v>
      </c>
      <c r="B61" s="1" t="s">
        <v>291</v>
      </c>
      <c r="C61" s="8">
        <v>2013</v>
      </c>
      <c r="D61" s="12" t="s">
        <v>5</v>
      </c>
      <c r="E61" s="12" t="s">
        <v>161</v>
      </c>
      <c r="F61" s="8">
        <f t="shared" si="0"/>
        <v>56.2</v>
      </c>
      <c r="G61" s="37">
        <v>43.8</v>
      </c>
    </row>
    <row r="62" spans="1:7">
      <c r="A62" s="1" t="s">
        <v>27</v>
      </c>
      <c r="B62" s="1" t="s">
        <v>285</v>
      </c>
      <c r="C62" s="8">
        <v>2017</v>
      </c>
      <c r="D62" s="12" t="s">
        <v>5</v>
      </c>
      <c r="E62" s="12" t="s">
        <v>161</v>
      </c>
      <c r="F62" s="8">
        <f t="shared" si="0"/>
        <v>56.4</v>
      </c>
      <c r="G62" s="8">
        <v>43.6</v>
      </c>
    </row>
    <row r="63" spans="1:7">
      <c r="A63" s="1" t="s">
        <v>32</v>
      </c>
      <c r="B63" s="1" t="s">
        <v>290</v>
      </c>
      <c r="C63" s="8">
        <v>2019</v>
      </c>
      <c r="D63" s="12" t="s">
        <v>5</v>
      </c>
      <c r="E63" s="12" t="s">
        <v>161</v>
      </c>
      <c r="F63" s="8">
        <f t="shared" si="0"/>
        <v>56.4</v>
      </c>
      <c r="G63" s="8">
        <v>43.6</v>
      </c>
    </row>
    <row r="64" spans="1:7">
      <c r="A64" s="1" t="s">
        <v>11</v>
      </c>
      <c r="B64" s="1" t="s">
        <v>269</v>
      </c>
      <c r="C64" s="8">
        <v>2013</v>
      </c>
      <c r="D64" s="12" t="s">
        <v>5</v>
      </c>
      <c r="E64" s="12" t="s">
        <v>161</v>
      </c>
      <c r="F64" s="8">
        <f t="shared" si="0"/>
        <v>56.5</v>
      </c>
      <c r="G64" s="37">
        <v>43.5</v>
      </c>
    </row>
    <row r="65" spans="1:7">
      <c r="A65" s="1" t="s">
        <v>5</v>
      </c>
      <c r="B65" s="1" t="s">
        <v>263</v>
      </c>
      <c r="C65" s="8">
        <v>2019</v>
      </c>
      <c r="D65" s="12" t="s">
        <v>5</v>
      </c>
      <c r="E65" s="12" t="s">
        <v>161</v>
      </c>
      <c r="F65" s="8">
        <f t="shared" si="0"/>
        <v>56.8</v>
      </c>
      <c r="G65" s="8">
        <v>43.2</v>
      </c>
    </row>
    <row r="66" spans="1:7">
      <c r="A66" s="1" t="s">
        <v>11</v>
      </c>
      <c r="B66" s="1" t="s">
        <v>269</v>
      </c>
      <c r="C66" s="8">
        <v>2015</v>
      </c>
      <c r="D66" s="12" t="s">
        <v>5</v>
      </c>
      <c r="E66" s="12" t="s">
        <v>161</v>
      </c>
      <c r="F66" s="8">
        <f t="shared" si="0"/>
        <v>57.2</v>
      </c>
      <c r="G66" s="37">
        <v>42.8</v>
      </c>
    </row>
    <row r="67" spans="1:7">
      <c r="A67" s="1" t="s">
        <v>27</v>
      </c>
      <c r="B67" s="1" t="s">
        <v>285</v>
      </c>
      <c r="C67" s="8">
        <v>2013</v>
      </c>
      <c r="D67" s="12" t="s">
        <v>5</v>
      </c>
      <c r="E67" s="12" t="s">
        <v>161</v>
      </c>
      <c r="F67" s="8">
        <f t="shared" si="0"/>
        <v>57.2</v>
      </c>
      <c r="G67" s="37">
        <v>42.8</v>
      </c>
    </row>
    <row r="68" spans="1:7">
      <c r="A68" s="1" t="s">
        <v>22</v>
      </c>
      <c r="B68" s="1" t="s">
        <v>280</v>
      </c>
      <c r="C68" s="8">
        <v>2015</v>
      </c>
      <c r="D68" s="12" t="s">
        <v>5</v>
      </c>
      <c r="E68" s="12" t="s">
        <v>161</v>
      </c>
      <c r="F68" s="8">
        <f t="shared" si="0"/>
        <v>57.4</v>
      </c>
      <c r="G68" s="37">
        <v>42.6</v>
      </c>
    </row>
    <row r="69" spans="1:7">
      <c r="A69" s="1" t="s">
        <v>31</v>
      </c>
      <c r="B69" s="1" t="s">
        <v>289</v>
      </c>
      <c r="C69" s="8">
        <v>2017</v>
      </c>
      <c r="D69" s="12" t="s">
        <v>5</v>
      </c>
      <c r="E69" s="12" t="s">
        <v>161</v>
      </c>
      <c r="F69" s="8">
        <f t="shared" si="0"/>
        <v>57.7</v>
      </c>
      <c r="G69" s="8">
        <v>42.3</v>
      </c>
    </row>
    <row r="70" spans="1:7">
      <c r="A70" s="1" t="s">
        <v>11</v>
      </c>
      <c r="B70" s="1" t="s">
        <v>269</v>
      </c>
      <c r="C70" s="8">
        <v>2019</v>
      </c>
      <c r="D70" s="12" t="s">
        <v>5</v>
      </c>
      <c r="E70" s="12" t="s">
        <v>161</v>
      </c>
      <c r="F70" s="8">
        <f t="shared" si="0"/>
        <v>57.8</v>
      </c>
      <c r="G70" s="8">
        <v>42.2</v>
      </c>
    </row>
    <row r="71" spans="1:7">
      <c r="A71" s="1" t="s">
        <v>5</v>
      </c>
      <c r="B71" s="1" t="s">
        <v>263</v>
      </c>
      <c r="C71" s="8">
        <v>2017</v>
      </c>
      <c r="D71" s="12" t="s">
        <v>5</v>
      </c>
      <c r="E71" s="12" t="s">
        <v>161</v>
      </c>
      <c r="F71" s="8">
        <f t="shared" si="0"/>
        <v>58.2</v>
      </c>
      <c r="G71" s="8">
        <v>41.8</v>
      </c>
    </row>
    <row r="72" spans="1:7">
      <c r="A72" s="1" t="s">
        <v>35</v>
      </c>
      <c r="B72" s="1" t="s">
        <v>293</v>
      </c>
      <c r="C72" s="8">
        <v>2015</v>
      </c>
      <c r="D72" s="12" t="s">
        <v>5</v>
      </c>
      <c r="E72" s="12" t="s">
        <v>161</v>
      </c>
      <c r="F72" s="8">
        <f t="shared" si="0"/>
        <v>58.3</v>
      </c>
      <c r="G72" s="37">
        <v>41.7</v>
      </c>
    </row>
    <row r="73" spans="1:7">
      <c r="A73" s="1" t="s">
        <v>31</v>
      </c>
      <c r="B73" s="1" t="s">
        <v>289</v>
      </c>
      <c r="C73" s="8">
        <v>2019</v>
      </c>
      <c r="D73" s="12" t="s">
        <v>5</v>
      </c>
      <c r="E73" s="12" t="s">
        <v>161</v>
      </c>
      <c r="F73" s="8">
        <f t="shared" si="0"/>
        <v>58.6</v>
      </c>
      <c r="G73" s="8">
        <v>41.4</v>
      </c>
    </row>
    <row r="74" spans="1:7">
      <c r="A74" s="1" t="s">
        <v>14</v>
      </c>
      <c r="B74" s="1" t="s">
        <v>272</v>
      </c>
      <c r="C74" s="8">
        <v>2013</v>
      </c>
      <c r="D74" s="12" t="s">
        <v>5</v>
      </c>
      <c r="E74" s="12" t="s">
        <v>161</v>
      </c>
      <c r="F74" s="8">
        <f t="shared" si="0"/>
        <v>58.8</v>
      </c>
      <c r="G74" s="37">
        <v>41.2</v>
      </c>
    </row>
    <row r="75" spans="1:7">
      <c r="A75" s="1" t="s">
        <v>14</v>
      </c>
      <c r="B75" s="1" t="s">
        <v>272</v>
      </c>
      <c r="C75" s="8">
        <v>2015</v>
      </c>
      <c r="D75" s="12" t="s">
        <v>5</v>
      </c>
      <c r="E75" s="12" t="s">
        <v>161</v>
      </c>
      <c r="F75" s="8">
        <f t="shared" si="0"/>
        <v>59.1</v>
      </c>
      <c r="G75" s="37">
        <v>40.9</v>
      </c>
    </row>
    <row r="76" spans="1:7">
      <c r="A76" s="1" t="s">
        <v>11</v>
      </c>
      <c r="B76" s="1" t="s">
        <v>269</v>
      </c>
      <c r="C76" s="8">
        <v>2017</v>
      </c>
      <c r="D76" s="12" t="s">
        <v>5</v>
      </c>
      <c r="E76" s="12" t="s">
        <v>161</v>
      </c>
      <c r="F76" s="8">
        <f t="shared" si="0"/>
        <v>59.3</v>
      </c>
      <c r="G76" s="8">
        <v>40.700000000000003</v>
      </c>
    </row>
    <row r="77" spans="1:7">
      <c r="A77" s="1" t="s">
        <v>29</v>
      </c>
      <c r="B77" s="1" t="s">
        <v>287</v>
      </c>
      <c r="C77" s="8">
        <v>2015</v>
      </c>
      <c r="D77" s="12" t="s">
        <v>5</v>
      </c>
      <c r="E77" s="12" t="s">
        <v>161</v>
      </c>
      <c r="F77" s="8">
        <f t="shared" si="0"/>
        <v>59.5</v>
      </c>
      <c r="G77" s="37">
        <v>40.5</v>
      </c>
    </row>
    <row r="78" spans="1:7">
      <c r="A78" s="1" t="s">
        <v>19</v>
      </c>
      <c r="B78" s="1" t="s">
        <v>277</v>
      </c>
      <c r="C78" s="8">
        <v>2015</v>
      </c>
      <c r="D78" s="12" t="s">
        <v>5</v>
      </c>
      <c r="E78" s="12" t="s">
        <v>161</v>
      </c>
      <c r="F78" s="8">
        <f t="shared" si="0"/>
        <v>59.9</v>
      </c>
      <c r="G78" s="37">
        <v>40.1</v>
      </c>
    </row>
    <row r="79" spans="1:7">
      <c r="A79" s="3" t="s">
        <v>3</v>
      </c>
      <c r="B79" s="1" t="s">
        <v>261</v>
      </c>
      <c r="C79" s="8">
        <v>2013</v>
      </c>
      <c r="D79" s="12" t="s">
        <v>5</v>
      </c>
      <c r="E79" s="12" t="s">
        <v>161</v>
      </c>
      <c r="F79" s="8">
        <f t="shared" si="0"/>
        <v>59.9</v>
      </c>
      <c r="G79" s="36">
        <v>40.1</v>
      </c>
    </row>
    <row r="80" spans="1:7">
      <c r="A80" s="1" t="s">
        <v>17</v>
      </c>
      <c r="B80" s="1" t="s">
        <v>275</v>
      </c>
      <c r="C80" s="8">
        <v>2017</v>
      </c>
      <c r="D80" s="12" t="s">
        <v>5</v>
      </c>
      <c r="E80" s="12" t="s">
        <v>161</v>
      </c>
      <c r="F80" s="8">
        <f t="shared" si="0"/>
        <v>60</v>
      </c>
      <c r="G80" s="8">
        <v>40</v>
      </c>
    </row>
    <row r="81" spans="1:7">
      <c r="A81" s="1" t="s">
        <v>17</v>
      </c>
      <c r="B81" s="1" t="s">
        <v>275</v>
      </c>
      <c r="C81" s="8">
        <v>2015</v>
      </c>
      <c r="D81" s="12" t="s">
        <v>5</v>
      </c>
      <c r="E81" s="12" t="s">
        <v>161</v>
      </c>
      <c r="F81" s="8">
        <f t="shared" si="0"/>
        <v>60</v>
      </c>
      <c r="G81" s="37">
        <v>40</v>
      </c>
    </row>
    <row r="82" spans="1:7">
      <c r="A82" s="1" t="s">
        <v>24</v>
      </c>
      <c r="B82" s="1" t="s">
        <v>282</v>
      </c>
      <c r="C82" s="8">
        <v>2015</v>
      </c>
      <c r="D82" s="12" t="s">
        <v>5</v>
      </c>
      <c r="E82" s="12" t="s">
        <v>161</v>
      </c>
      <c r="F82" s="8">
        <f t="shared" si="0"/>
        <v>60</v>
      </c>
      <c r="G82" s="37">
        <v>40</v>
      </c>
    </row>
    <row r="83" spans="1:7">
      <c r="A83" s="3" t="s">
        <v>3</v>
      </c>
      <c r="B83" s="1" t="s">
        <v>261</v>
      </c>
      <c r="C83" s="8">
        <v>2019</v>
      </c>
      <c r="D83" s="12" t="s">
        <v>5</v>
      </c>
      <c r="E83" s="12" t="s">
        <v>161</v>
      </c>
      <c r="F83" s="8">
        <f t="shared" si="0"/>
        <v>60.3</v>
      </c>
      <c r="G83" s="8">
        <v>39.700000000000003</v>
      </c>
    </row>
    <row r="84" spans="1:7">
      <c r="A84" s="1" t="s">
        <v>17</v>
      </c>
      <c r="B84" s="1" t="s">
        <v>275</v>
      </c>
      <c r="C84" s="8">
        <v>2013</v>
      </c>
      <c r="D84" s="12" t="s">
        <v>5</v>
      </c>
      <c r="E84" s="12" t="s">
        <v>161</v>
      </c>
      <c r="F84" s="8">
        <f t="shared" si="0"/>
        <v>60.4</v>
      </c>
      <c r="G84" s="37">
        <v>39.6</v>
      </c>
    </row>
    <row r="85" spans="1:7">
      <c r="A85" s="1" t="s">
        <v>19</v>
      </c>
      <c r="B85" s="1" t="s">
        <v>277</v>
      </c>
      <c r="C85" s="8">
        <v>2013</v>
      </c>
      <c r="D85" s="12" t="s">
        <v>5</v>
      </c>
      <c r="E85" s="12" t="s">
        <v>161</v>
      </c>
      <c r="F85" s="8">
        <f t="shared" si="0"/>
        <v>60.5</v>
      </c>
      <c r="G85" s="37">
        <v>39.5</v>
      </c>
    </row>
    <row r="86" spans="1:7">
      <c r="A86" s="1" t="s">
        <v>19</v>
      </c>
      <c r="B86" s="1" t="s">
        <v>277</v>
      </c>
      <c r="C86" s="8">
        <v>2019</v>
      </c>
      <c r="D86" s="12" t="s">
        <v>5</v>
      </c>
      <c r="E86" s="12" t="s">
        <v>161</v>
      </c>
      <c r="F86" s="8">
        <f t="shared" si="0"/>
        <v>60.6</v>
      </c>
      <c r="G86" s="8">
        <v>39.4</v>
      </c>
    </row>
    <row r="87" spans="1:7">
      <c r="A87" s="1" t="s">
        <v>27</v>
      </c>
      <c r="B87" s="1" t="s">
        <v>285</v>
      </c>
      <c r="C87" s="8">
        <v>2019</v>
      </c>
      <c r="D87" s="12" t="s">
        <v>5</v>
      </c>
      <c r="E87" s="12" t="s">
        <v>161</v>
      </c>
      <c r="F87" s="8">
        <f t="shared" si="0"/>
        <v>61.3</v>
      </c>
      <c r="G87" s="8">
        <v>38.700000000000003</v>
      </c>
    </row>
    <row r="88" spans="1:7">
      <c r="A88" s="1" t="s">
        <v>33</v>
      </c>
      <c r="B88" s="1" t="s">
        <v>291</v>
      </c>
      <c r="C88" s="8">
        <v>2015</v>
      </c>
      <c r="D88" s="12" t="s">
        <v>5</v>
      </c>
      <c r="E88" s="12" t="s">
        <v>161</v>
      </c>
      <c r="F88" s="8">
        <f t="shared" si="0"/>
        <v>61.8</v>
      </c>
      <c r="G88" s="37">
        <v>38.200000000000003</v>
      </c>
    </row>
    <row r="89" spans="1:7">
      <c r="A89" s="3" t="s">
        <v>3</v>
      </c>
      <c r="B89" s="1" t="s">
        <v>261</v>
      </c>
      <c r="C89" s="8">
        <v>2017</v>
      </c>
      <c r="D89" s="12" t="s">
        <v>5</v>
      </c>
      <c r="E89" s="12" t="s">
        <v>161</v>
      </c>
      <c r="F89" s="8">
        <f t="shared" si="0"/>
        <v>62</v>
      </c>
      <c r="G89" s="8">
        <v>38</v>
      </c>
    </row>
    <row r="90" spans="1:7">
      <c r="A90" s="1" t="s">
        <v>20</v>
      </c>
      <c r="B90" s="1" t="s">
        <v>278</v>
      </c>
      <c r="C90" s="8">
        <v>2019</v>
      </c>
      <c r="D90" s="12" t="s">
        <v>5</v>
      </c>
      <c r="E90" s="12" t="s">
        <v>161</v>
      </c>
      <c r="F90" s="8">
        <f t="shared" si="0"/>
        <v>62</v>
      </c>
      <c r="G90" s="8">
        <v>38</v>
      </c>
    </row>
    <row r="91" spans="1:7">
      <c r="A91" s="3" t="s">
        <v>3</v>
      </c>
      <c r="B91" s="1" t="s">
        <v>261</v>
      </c>
      <c r="C91" s="8">
        <v>2015</v>
      </c>
      <c r="D91" s="12" t="s">
        <v>5</v>
      </c>
      <c r="E91" s="12" t="s">
        <v>161</v>
      </c>
      <c r="F91" s="8">
        <f t="shared" si="0"/>
        <v>62</v>
      </c>
      <c r="G91" s="36">
        <v>38</v>
      </c>
    </row>
    <row r="92" spans="1:7">
      <c r="A92" s="1" t="s">
        <v>17</v>
      </c>
      <c r="B92" s="1" t="s">
        <v>275</v>
      </c>
      <c r="C92" s="8">
        <v>2019</v>
      </c>
      <c r="D92" s="12" t="s">
        <v>5</v>
      </c>
      <c r="E92" s="12" t="s">
        <v>161</v>
      </c>
      <c r="F92" s="8">
        <f t="shared" si="0"/>
        <v>62.6</v>
      </c>
      <c r="G92" s="8">
        <v>37.4</v>
      </c>
    </row>
    <row r="93" spans="1:7">
      <c r="A93" s="1" t="s">
        <v>23</v>
      </c>
      <c r="B93" s="1" t="s">
        <v>281</v>
      </c>
      <c r="C93" s="8">
        <v>2019</v>
      </c>
      <c r="D93" s="12" t="s">
        <v>5</v>
      </c>
      <c r="E93" s="12" t="s">
        <v>161</v>
      </c>
      <c r="F93" s="8">
        <f t="shared" si="0"/>
        <v>62.6</v>
      </c>
      <c r="G93" s="8">
        <v>37.4</v>
      </c>
    </row>
    <row r="94" spans="1:7">
      <c r="A94" s="1" t="s">
        <v>20</v>
      </c>
      <c r="B94" s="1" t="s">
        <v>278</v>
      </c>
      <c r="C94" s="8">
        <v>2013</v>
      </c>
      <c r="D94" s="12" t="s">
        <v>5</v>
      </c>
      <c r="E94" s="12" t="s">
        <v>161</v>
      </c>
      <c r="F94" s="8">
        <f t="shared" si="0"/>
        <v>62.6</v>
      </c>
      <c r="G94" s="37">
        <v>37.4</v>
      </c>
    </row>
    <row r="95" spans="1:7">
      <c r="A95" s="1" t="s">
        <v>6</v>
      </c>
      <c r="B95" s="1" t="s">
        <v>264</v>
      </c>
      <c r="C95" s="8">
        <v>2015</v>
      </c>
      <c r="D95" s="12" t="s">
        <v>5</v>
      </c>
      <c r="E95" s="12" t="s">
        <v>161</v>
      </c>
      <c r="F95" s="8">
        <f t="shared" si="0"/>
        <v>62.7</v>
      </c>
      <c r="G95" s="37">
        <v>37.299999999999997</v>
      </c>
    </row>
    <row r="96" spans="1:7">
      <c r="A96" s="1" t="s">
        <v>23</v>
      </c>
      <c r="B96" s="1" t="s">
        <v>281</v>
      </c>
      <c r="C96" s="8">
        <v>2013</v>
      </c>
      <c r="D96" s="12" t="s">
        <v>5</v>
      </c>
      <c r="E96" s="12" t="s">
        <v>161</v>
      </c>
      <c r="F96" s="8">
        <f t="shared" si="0"/>
        <v>62.7</v>
      </c>
      <c r="G96" s="37">
        <v>37.299999999999997</v>
      </c>
    </row>
    <row r="97" spans="1:7">
      <c r="A97" s="1" t="s">
        <v>29</v>
      </c>
      <c r="B97" s="1" t="s">
        <v>287</v>
      </c>
      <c r="C97" s="8">
        <v>2019</v>
      </c>
      <c r="D97" s="12" t="s">
        <v>5</v>
      </c>
      <c r="E97" s="12" t="s">
        <v>161</v>
      </c>
      <c r="F97" s="8">
        <f t="shared" si="0"/>
        <v>63.1</v>
      </c>
      <c r="G97" s="8">
        <v>36.9</v>
      </c>
    </row>
    <row r="98" spans="1:7">
      <c r="A98" s="1" t="s">
        <v>35</v>
      </c>
      <c r="B98" s="1" t="s">
        <v>293</v>
      </c>
      <c r="C98" s="8">
        <v>2017</v>
      </c>
      <c r="D98" s="12" t="s">
        <v>5</v>
      </c>
      <c r="E98" s="12" t="s">
        <v>161</v>
      </c>
      <c r="F98" s="8">
        <f t="shared" si="0"/>
        <v>63.5</v>
      </c>
      <c r="G98" s="8">
        <v>36.5</v>
      </c>
    </row>
    <row r="99" spans="1:7">
      <c r="A99" s="1" t="s">
        <v>10</v>
      </c>
      <c r="B99" s="1" t="s">
        <v>268</v>
      </c>
      <c r="C99" s="8">
        <v>2013</v>
      </c>
      <c r="D99" s="12" t="s">
        <v>5</v>
      </c>
      <c r="E99" s="12" t="s">
        <v>161</v>
      </c>
      <c r="F99" s="8">
        <f t="shared" si="0"/>
        <v>63.5</v>
      </c>
      <c r="G99" s="37">
        <v>36.5</v>
      </c>
    </row>
    <row r="100" spans="1:7">
      <c r="A100" s="1" t="s">
        <v>26</v>
      </c>
      <c r="B100" s="1" t="s">
        <v>284</v>
      </c>
      <c r="C100" s="8">
        <v>2019</v>
      </c>
      <c r="D100" s="12" t="s">
        <v>5</v>
      </c>
      <c r="E100" s="12" t="s">
        <v>161</v>
      </c>
      <c r="F100" s="8">
        <f t="shared" si="0"/>
        <v>64</v>
      </c>
      <c r="G100" s="8">
        <v>36</v>
      </c>
    </row>
    <row r="101" spans="1:7">
      <c r="A101" s="1" t="s">
        <v>12</v>
      </c>
      <c r="B101" s="1" t="s">
        <v>270</v>
      </c>
      <c r="C101" s="8">
        <v>2015</v>
      </c>
      <c r="D101" s="12" t="s">
        <v>5</v>
      </c>
      <c r="E101" s="12" t="s">
        <v>161</v>
      </c>
      <c r="F101" s="8">
        <f t="shared" si="0"/>
        <v>65</v>
      </c>
      <c r="G101" s="37">
        <v>35</v>
      </c>
    </row>
    <row r="102" spans="1:7">
      <c r="A102" s="1" t="s">
        <v>24</v>
      </c>
      <c r="B102" s="1" t="s">
        <v>282</v>
      </c>
      <c r="C102" s="8">
        <v>2013</v>
      </c>
      <c r="D102" s="12" t="s">
        <v>5</v>
      </c>
      <c r="E102" s="12" t="s">
        <v>161</v>
      </c>
      <c r="F102" s="8">
        <f t="shared" si="0"/>
        <v>65.099999999999994</v>
      </c>
      <c r="G102" s="37">
        <v>34.9</v>
      </c>
    </row>
    <row r="103" spans="1:7">
      <c r="A103" s="1" t="s">
        <v>33</v>
      </c>
      <c r="B103" s="1" t="s">
        <v>291</v>
      </c>
      <c r="C103" s="8">
        <v>2017</v>
      </c>
      <c r="D103" s="12" t="s">
        <v>5</v>
      </c>
      <c r="E103" s="12" t="s">
        <v>161</v>
      </c>
      <c r="F103" s="8">
        <f t="shared" si="0"/>
        <v>65.599999999999994</v>
      </c>
      <c r="G103" s="8">
        <v>34.4</v>
      </c>
    </row>
    <row r="104" spans="1:7">
      <c r="A104" s="1" t="s">
        <v>14</v>
      </c>
      <c r="B104" s="1" t="s">
        <v>272</v>
      </c>
      <c r="C104" s="8">
        <v>2017</v>
      </c>
      <c r="D104" s="12" t="s">
        <v>5</v>
      </c>
      <c r="E104" s="12" t="s">
        <v>161</v>
      </c>
      <c r="F104" s="8">
        <f t="shared" si="0"/>
        <v>65.900000000000006</v>
      </c>
      <c r="G104" s="8">
        <v>34.1</v>
      </c>
    </row>
    <row r="105" spans="1:7">
      <c r="A105" s="1" t="s">
        <v>35</v>
      </c>
      <c r="B105" s="1" t="s">
        <v>293</v>
      </c>
      <c r="C105" s="8">
        <v>2019</v>
      </c>
      <c r="D105" s="12" t="s">
        <v>5</v>
      </c>
      <c r="E105" s="12" t="s">
        <v>161</v>
      </c>
      <c r="F105" s="8">
        <f t="shared" si="0"/>
        <v>65.900000000000006</v>
      </c>
      <c r="G105" s="8">
        <v>34.1</v>
      </c>
    </row>
    <row r="106" spans="1:7">
      <c r="A106" s="1" t="s">
        <v>26</v>
      </c>
      <c r="B106" s="1" t="s">
        <v>284</v>
      </c>
      <c r="C106" s="8">
        <v>2015</v>
      </c>
      <c r="D106" s="12" t="s">
        <v>5</v>
      </c>
      <c r="E106" s="12" t="s">
        <v>161</v>
      </c>
      <c r="F106" s="8">
        <f t="shared" si="0"/>
        <v>65.900000000000006</v>
      </c>
      <c r="G106" s="37">
        <v>34.1</v>
      </c>
    </row>
    <row r="107" spans="1:7">
      <c r="A107" s="1" t="s">
        <v>12</v>
      </c>
      <c r="B107" s="1" t="s">
        <v>270</v>
      </c>
      <c r="C107" s="8">
        <v>2013</v>
      </c>
      <c r="D107" s="12" t="s">
        <v>5</v>
      </c>
      <c r="E107" s="12" t="s">
        <v>161</v>
      </c>
      <c r="F107" s="8">
        <f t="shared" si="0"/>
        <v>66</v>
      </c>
      <c r="G107" s="37">
        <v>34</v>
      </c>
    </row>
    <row r="108" spans="1:7">
      <c r="A108" s="1" t="s">
        <v>23</v>
      </c>
      <c r="B108" s="1" t="s">
        <v>281</v>
      </c>
      <c r="C108" s="8">
        <v>2015</v>
      </c>
      <c r="D108" s="12" t="s">
        <v>5</v>
      </c>
      <c r="E108" s="12" t="s">
        <v>161</v>
      </c>
      <c r="F108" s="8">
        <f t="shared" si="0"/>
        <v>66.099999999999994</v>
      </c>
      <c r="G108" s="37">
        <v>33.9</v>
      </c>
    </row>
    <row r="109" spans="1:7">
      <c r="A109" s="1" t="s">
        <v>20</v>
      </c>
      <c r="B109" s="1" t="s">
        <v>278</v>
      </c>
      <c r="C109" s="8">
        <v>2017</v>
      </c>
      <c r="D109" s="12" t="s">
        <v>5</v>
      </c>
      <c r="E109" s="12" t="s">
        <v>161</v>
      </c>
      <c r="F109" s="8">
        <f t="shared" si="0"/>
        <v>66.3</v>
      </c>
      <c r="G109" s="8">
        <v>33.700000000000003</v>
      </c>
    </row>
    <row r="110" spans="1:7">
      <c r="A110" s="1" t="s">
        <v>7</v>
      </c>
      <c r="B110" s="1" t="s">
        <v>265</v>
      </c>
      <c r="C110" s="8">
        <v>2013</v>
      </c>
      <c r="D110" s="12" t="s">
        <v>5</v>
      </c>
      <c r="E110" s="12" t="s">
        <v>161</v>
      </c>
      <c r="F110" s="8">
        <f t="shared" si="0"/>
        <v>66.3</v>
      </c>
      <c r="G110" s="37">
        <v>33.700000000000003</v>
      </c>
    </row>
    <row r="111" spans="1:7">
      <c r="A111" s="1" t="s">
        <v>29</v>
      </c>
      <c r="B111" s="1" t="s">
        <v>287</v>
      </c>
      <c r="C111" s="8">
        <v>2017</v>
      </c>
      <c r="D111" s="12" t="s">
        <v>5</v>
      </c>
      <c r="E111" s="12" t="s">
        <v>161</v>
      </c>
      <c r="F111" s="8">
        <f t="shared" si="0"/>
        <v>66.400000000000006</v>
      </c>
      <c r="G111" s="8">
        <v>33.6</v>
      </c>
    </row>
    <row r="112" spans="1:7">
      <c r="A112" s="1" t="s">
        <v>15</v>
      </c>
      <c r="B112" s="1" t="s">
        <v>273</v>
      </c>
      <c r="C112" s="8">
        <v>2017</v>
      </c>
      <c r="D112" s="12" t="s">
        <v>5</v>
      </c>
      <c r="E112" s="12" t="s">
        <v>161</v>
      </c>
      <c r="F112" s="8">
        <f t="shared" si="0"/>
        <v>66.7</v>
      </c>
      <c r="G112" s="8">
        <v>33.299999999999997</v>
      </c>
    </row>
    <row r="113" spans="1:7">
      <c r="A113" s="1" t="s">
        <v>15</v>
      </c>
      <c r="B113" s="1" t="s">
        <v>273</v>
      </c>
      <c r="C113" s="8">
        <v>2019</v>
      </c>
      <c r="D113" s="12" t="s">
        <v>5</v>
      </c>
      <c r="E113" s="12" t="s">
        <v>161</v>
      </c>
      <c r="F113" s="8">
        <f t="shared" si="0"/>
        <v>66.900000000000006</v>
      </c>
      <c r="G113" s="8">
        <v>33.1</v>
      </c>
    </row>
    <row r="114" spans="1:7">
      <c r="A114" s="1" t="s">
        <v>12</v>
      </c>
      <c r="B114" s="1" t="s">
        <v>270</v>
      </c>
      <c r="C114" s="8">
        <v>2019</v>
      </c>
      <c r="D114" s="12" t="s">
        <v>5</v>
      </c>
      <c r="E114" s="12" t="s">
        <v>161</v>
      </c>
      <c r="F114" s="8">
        <f t="shared" si="0"/>
        <v>67.099999999999994</v>
      </c>
      <c r="G114" s="8">
        <v>32.9</v>
      </c>
    </row>
    <row r="115" spans="1:7">
      <c r="A115" s="1" t="s">
        <v>18</v>
      </c>
      <c r="B115" s="1" t="s">
        <v>276</v>
      </c>
      <c r="C115" s="8">
        <v>2017</v>
      </c>
      <c r="D115" s="12" t="s">
        <v>5</v>
      </c>
      <c r="E115" s="12" t="s">
        <v>161</v>
      </c>
      <c r="F115" s="8">
        <f t="shared" si="0"/>
        <v>67.5</v>
      </c>
      <c r="G115" s="8">
        <v>32.5</v>
      </c>
    </row>
    <row r="116" spans="1:7">
      <c r="A116" s="1" t="s">
        <v>23</v>
      </c>
      <c r="B116" s="1" t="s">
        <v>281</v>
      </c>
      <c r="C116" s="8">
        <v>2017</v>
      </c>
      <c r="D116" s="12" t="s">
        <v>5</v>
      </c>
      <c r="E116" s="12" t="s">
        <v>161</v>
      </c>
      <c r="F116" s="8">
        <f t="shared" si="0"/>
        <v>68</v>
      </c>
      <c r="G116" s="8">
        <v>32</v>
      </c>
    </row>
    <row r="117" spans="1:7">
      <c r="A117" s="1" t="s">
        <v>20</v>
      </c>
      <c r="B117" s="1" t="s">
        <v>278</v>
      </c>
      <c r="C117" s="8">
        <v>2015</v>
      </c>
      <c r="D117" s="12" t="s">
        <v>5</v>
      </c>
      <c r="E117" s="12" t="s">
        <v>161</v>
      </c>
      <c r="F117" s="8">
        <f t="shared" si="0"/>
        <v>68</v>
      </c>
      <c r="G117" s="37">
        <v>32</v>
      </c>
    </row>
    <row r="118" spans="1:7">
      <c r="A118" s="1" t="s">
        <v>26</v>
      </c>
      <c r="B118" s="1" t="s">
        <v>284</v>
      </c>
      <c r="C118" s="8">
        <v>2017</v>
      </c>
      <c r="D118" s="12" t="s">
        <v>5</v>
      </c>
      <c r="E118" s="12" t="s">
        <v>161</v>
      </c>
      <c r="F118" s="8">
        <f t="shared" si="0"/>
        <v>68.099999999999994</v>
      </c>
      <c r="G118" s="8">
        <v>31.9</v>
      </c>
    </row>
    <row r="119" spans="1:7">
      <c r="A119" s="1" t="s">
        <v>7</v>
      </c>
      <c r="B119" s="1" t="s">
        <v>265</v>
      </c>
      <c r="C119" s="8">
        <v>2015</v>
      </c>
      <c r="D119" s="12" t="s">
        <v>5</v>
      </c>
      <c r="E119" s="12" t="s">
        <v>161</v>
      </c>
      <c r="F119" s="8">
        <f t="shared" si="0"/>
        <v>68.7</v>
      </c>
      <c r="G119" s="37">
        <v>31.3</v>
      </c>
    </row>
    <row r="120" spans="1:7">
      <c r="A120" s="1" t="s">
        <v>15</v>
      </c>
      <c r="B120" s="1" t="s">
        <v>273</v>
      </c>
      <c r="C120" s="8">
        <v>2015</v>
      </c>
      <c r="D120" s="12" t="s">
        <v>5</v>
      </c>
      <c r="E120" s="12" t="s">
        <v>161</v>
      </c>
      <c r="F120" s="8">
        <f t="shared" si="0"/>
        <v>70</v>
      </c>
      <c r="G120" s="37">
        <v>30</v>
      </c>
    </row>
    <row r="121" spans="1:7">
      <c r="A121" s="1" t="s">
        <v>24</v>
      </c>
      <c r="B121" s="1" t="s">
        <v>282</v>
      </c>
      <c r="C121" s="8">
        <v>2017</v>
      </c>
      <c r="D121" s="12" t="s">
        <v>5</v>
      </c>
      <c r="E121" s="12" t="s">
        <v>161</v>
      </c>
      <c r="F121" s="8">
        <f t="shared" si="0"/>
        <v>70.3</v>
      </c>
      <c r="G121" s="8">
        <v>29.7</v>
      </c>
    </row>
    <row r="122" spans="1:7">
      <c r="A122" s="1" t="s">
        <v>18</v>
      </c>
      <c r="B122" s="1" t="s">
        <v>276</v>
      </c>
      <c r="C122" s="8">
        <v>2019</v>
      </c>
      <c r="D122" s="12" t="s">
        <v>5</v>
      </c>
      <c r="E122" s="12" t="s">
        <v>161</v>
      </c>
      <c r="F122" s="8">
        <f t="shared" si="0"/>
        <v>70.400000000000006</v>
      </c>
      <c r="G122" s="8">
        <v>29.6</v>
      </c>
    </row>
    <row r="123" spans="1:7">
      <c r="A123" s="1" t="s">
        <v>30</v>
      </c>
      <c r="B123" s="1" t="s">
        <v>288</v>
      </c>
      <c r="C123" s="8">
        <v>2013</v>
      </c>
      <c r="D123" s="12" t="s">
        <v>5</v>
      </c>
      <c r="E123" s="12" t="s">
        <v>161</v>
      </c>
      <c r="F123" s="8">
        <f t="shared" si="0"/>
        <v>70.900000000000006</v>
      </c>
      <c r="G123" s="37">
        <v>29.1</v>
      </c>
    </row>
    <row r="124" spans="1:7">
      <c r="A124" s="1" t="s">
        <v>24</v>
      </c>
      <c r="B124" s="1" t="s">
        <v>282</v>
      </c>
      <c r="C124" s="8">
        <v>2019</v>
      </c>
      <c r="D124" s="12" t="s">
        <v>5</v>
      </c>
      <c r="E124" s="12" t="s">
        <v>161</v>
      </c>
      <c r="F124" s="8">
        <f t="shared" si="0"/>
        <v>71</v>
      </c>
      <c r="G124" s="8">
        <v>29</v>
      </c>
    </row>
    <row r="125" spans="1:7">
      <c r="A125" s="1" t="s">
        <v>10</v>
      </c>
      <c r="B125" s="1" t="s">
        <v>268</v>
      </c>
      <c r="C125" s="8">
        <v>2019</v>
      </c>
      <c r="D125" s="12" t="s">
        <v>5</v>
      </c>
      <c r="E125" s="12" t="s">
        <v>161</v>
      </c>
      <c r="F125" s="8">
        <f t="shared" si="0"/>
        <v>71.599999999999994</v>
      </c>
      <c r="G125" s="8">
        <v>28.4</v>
      </c>
    </row>
    <row r="126" spans="1:7">
      <c r="A126" s="1" t="s">
        <v>10</v>
      </c>
      <c r="B126" s="1" t="s">
        <v>268</v>
      </c>
      <c r="C126" s="8">
        <v>2017</v>
      </c>
      <c r="D126" s="12" t="s">
        <v>5</v>
      </c>
      <c r="E126" s="12" t="s">
        <v>161</v>
      </c>
      <c r="F126" s="8">
        <f t="shared" si="0"/>
        <v>71.900000000000006</v>
      </c>
      <c r="G126" s="8">
        <v>28.1</v>
      </c>
    </row>
    <row r="127" spans="1:7">
      <c r="A127" s="1" t="s">
        <v>12</v>
      </c>
      <c r="B127" s="1" t="s">
        <v>270</v>
      </c>
      <c r="C127" s="8">
        <v>2017</v>
      </c>
      <c r="D127" s="12" t="s">
        <v>5</v>
      </c>
      <c r="E127" s="12" t="s">
        <v>161</v>
      </c>
      <c r="F127" s="8">
        <f t="shared" si="0"/>
        <v>73.2</v>
      </c>
      <c r="G127" s="8">
        <v>26.8</v>
      </c>
    </row>
    <row r="128" spans="1:7">
      <c r="A128" s="1" t="s">
        <v>10</v>
      </c>
      <c r="B128" s="1" t="s">
        <v>268</v>
      </c>
      <c r="C128" s="8">
        <v>2015</v>
      </c>
      <c r="D128" s="12" t="s">
        <v>5</v>
      </c>
      <c r="E128" s="12" t="s">
        <v>161</v>
      </c>
      <c r="F128" s="8">
        <f t="shared" si="0"/>
        <v>74.099999999999994</v>
      </c>
      <c r="G128" s="37">
        <v>25.9</v>
      </c>
    </row>
    <row r="129" spans="1:7">
      <c r="A129" s="1" t="s">
        <v>18</v>
      </c>
      <c r="B129" s="1" t="s">
        <v>276</v>
      </c>
      <c r="C129" s="8">
        <v>2015</v>
      </c>
      <c r="D129" s="12" t="s">
        <v>5</v>
      </c>
      <c r="E129" s="12" t="s">
        <v>161</v>
      </c>
      <c r="F129" s="8">
        <f t="shared" si="0"/>
        <v>76.400000000000006</v>
      </c>
      <c r="G129" s="37">
        <v>23.6</v>
      </c>
    </row>
    <row r="130" spans="1:7">
      <c r="A130" s="1" t="s">
        <v>18</v>
      </c>
      <c r="B130" s="1" t="s">
        <v>276</v>
      </c>
      <c r="C130" s="8">
        <v>2013</v>
      </c>
      <c r="D130" s="12" t="s">
        <v>5</v>
      </c>
      <c r="E130" s="12" t="s">
        <v>161</v>
      </c>
      <c r="F130" s="8">
        <f t="shared" si="0"/>
        <v>77.3</v>
      </c>
      <c r="G130" s="37">
        <v>22.7</v>
      </c>
    </row>
    <row r="131" spans="1:7">
      <c r="A131" s="1" t="s">
        <v>30</v>
      </c>
      <c r="B131" s="1" t="s">
        <v>288</v>
      </c>
      <c r="C131" s="8">
        <v>2019</v>
      </c>
      <c r="D131" s="12" t="s">
        <v>5</v>
      </c>
      <c r="E131" s="12" t="s">
        <v>161</v>
      </c>
      <c r="F131" s="8">
        <f t="shared" si="0"/>
        <v>78.5</v>
      </c>
      <c r="G131" s="8">
        <v>21.5</v>
      </c>
    </row>
    <row r="132" spans="1:7">
      <c r="A132" s="1" t="s">
        <v>30</v>
      </c>
      <c r="B132" s="1" t="s">
        <v>288</v>
      </c>
      <c r="C132" s="8">
        <v>2017</v>
      </c>
      <c r="D132" s="12" t="s">
        <v>5</v>
      </c>
      <c r="E132" s="12" t="s">
        <v>161</v>
      </c>
      <c r="F132" s="8">
        <f t="shared" si="0"/>
        <v>79.5</v>
      </c>
      <c r="G132" s="8">
        <v>20.5</v>
      </c>
    </row>
    <row r="133" spans="1:7">
      <c r="A133" s="1" t="s">
        <v>30</v>
      </c>
      <c r="B133" s="1" t="s">
        <v>288</v>
      </c>
      <c r="C133" s="8">
        <v>2015</v>
      </c>
      <c r="D133" s="12" t="s">
        <v>5</v>
      </c>
      <c r="E133" s="12" t="s">
        <v>161</v>
      </c>
      <c r="F133" s="8">
        <f t="shared" si="0"/>
        <v>80.7</v>
      </c>
      <c r="G133" s="37">
        <v>19.3</v>
      </c>
    </row>
  </sheetData>
  <autoFilter ref="A1:G133" xr:uid="{00000000-0009-0000-0000-000022000000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G301"/>
  <sheetViews>
    <sheetView workbookViewId="0"/>
  </sheetViews>
  <sheetFormatPr baseColWidth="10" defaultColWidth="14.5" defaultRowHeight="15.75" customHeight="1"/>
  <sheetData>
    <row r="1" spans="1:7" ht="1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8" t="s">
        <v>312</v>
      </c>
      <c r="G1" s="8" t="s">
        <v>260</v>
      </c>
    </row>
    <row r="2" spans="1:7" ht="16">
      <c r="A2" s="1" t="s">
        <v>16</v>
      </c>
      <c r="B2" s="1" t="s">
        <v>274</v>
      </c>
      <c r="C2" s="8">
        <v>2015</v>
      </c>
      <c r="D2" s="12" t="s">
        <v>5</v>
      </c>
      <c r="E2" s="12" t="s">
        <v>166</v>
      </c>
      <c r="F2" s="8">
        <f t="shared" ref="F2:F166" si="0">(100-G2)</f>
        <v>30.559600000000003</v>
      </c>
      <c r="G2" s="23">
        <v>69.440399999999997</v>
      </c>
    </row>
    <row r="3" spans="1:7" ht="16">
      <c r="A3" s="1" t="s">
        <v>10</v>
      </c>
      <c r="B3" s="1" t="s">
        <v>268</v>
      </c>
      <c r="C3" s="8">
        <v>2015</v>
      </c>
      <c r="D3" s="12" t="s">
        <v>5</v>
      </c>
      <c r="E3" s="12" t="s">
        <v>166</v>
      </c>
      <c r="F3" s="8">
        <f t="shared" si="0"/>
        <v>28.416499999999999</v>
      </c>
      <c r="G3" s="23">
        <v>71.583500000000001</v>
      </c>
    </row>
    <row r="4" spans="1:7" ht="16">
      <c r="A4" s="1" t="s">
        <v>10</v>
      </c>
      <c r="B4" s="1" t="s">
        <v>268</v>
      </c>
      <c r="C4" s="8">
        <v>2018</v>
      </c>
      <c r="D4" s="12" t="s">
        <v>5</v>
      </c>
      <c r="E4" s="12" t="s">
        <v>166</v>
      </c>
      <c r="F4" s="8">
        <f t="shared" si="0"/>
        <v>26.472579999999994</v>
      </c>
      <c r="G4" s="23">
        <v>73.527420000000006</v>
      </c>
    </row>
    <row r="5" spans="1:7" ht="16">
      <c r="A5" s="1" t="s">
        <v>35</v>
      </c>
      <c r="B5" s="1" t="s">
        <v>293</v>
      </c>
      <c r="C5" s="8">
        <v>2015</v>
      </c>
      <c r="D5" s="12" t="s">
        <v>5</v>
      </c>
      <c r="E5" s="12" t="s">
        <v>166</v>
      </c>
      <c r="F5" s="8">
        <f t="shared" si="0"/>
        <v>26.394400000000005</v>
      </c>
      <c r="G5" s="23">
        <v>73.605599999999995</v>
      </c>
    </row>
    <row r="6" spans="1:7" ht="16">
      <c r="A6" s="1" t="s">
        <v>13</v>
      </c>
      <c r="B6" s="1" t="s">
        <v>271</v>
      </c>
      <c r="C6" s="8">
        <v>2015</v>
      </c>
      <c r="D6" s="12" t="s">
        <v>5</v>
      </c>
      <c r="E6" s="12" t="s">
        <v>166</v>
      </c>
      <c r="F6" s="8">
        <f t="shared" si="0"/>
        <v>25.334900000000005</v>
      </c>
      <c r="G6" s="23">
        <v>74.665099999999995</v>
      </c>
    </row>
    <row r="7" spans="1:7" ht="16">
      <c r="A7" s="1" t="s">
        <v>11</v>
      </c>
      <c r="B7" s="1" t="s">
        <v>269</v>
      </c>
      <c r="C7" s="8">
        <v>2015</v>
      </c>
      <c r="D7" s="12" t="s">
        <v>5</v>
      </c>
      <c r="E7" s="12" t="s">
        <v>166</v>
      </c>
      <c r="F7" s="8">
        <f t="shared" si="0"/>
        <v>24.872399999999999</v>
      </c>
      <c r="G7" s="23">
        <v>75.127600000000001</v>
      </c>
    </row>
    <row r="8" spans="1:7" ht="16">
      <c r="A8" s="1" t="s">
        <v>15</v>
      </c>
      <c r="B8" s="1" t="s">
        <v>273</v>
      </c>
      <c r="C8" s="8">
        <v>2015</v>
      </c>
      <c r="D8" s="12" t="s">
        <v>5</v>
      </c>
      <c r="E8" s="12" t="s">
        <v>166</v>
      </c>
      <c r="F8" s="8">
        <f t="shared" si="0"/>
        <v>24.628399999999999</v>
      </c>
      <c r="G8" s="23">
        <v>75.371600000000001</v>
      </c>
    </row>
    <row r="9" spans="1:7" ht="16">
      <c r="A9" s="1" t="s">
        <v>23</v>
      </c>
      <c r="B9" s="1" t="s">
        <v>281</v>
      </c>
      <c r="C9" s="8">
        <v>2015</v>
      </c>
      <c r="D9" s="12" t="s">
        <v>5</v>
      </c>
      <c r="E9" s="12" t="s">
        <v>166</v>
      </c>
      <c r="F9" s="8">
        <f t="shared" si="0"/>
        <v>24.419899999999998</v>
      </c>
      <c r="G9" s="23">
        <v>75.580100000000002</v>
      </c>
    </row>
    <row r="10" spans="1:7" ht="16">
      <c r="A10" s="1" t="s">
        <v>10</v>
      </c>
      <c r="B10" s="1" t="s">
        <v>268</v>
      </c>
      <c r="C10" s="8">
        <v>2016</v>
      </c>
      <c r="D10" s="12" t="s">
        <v>5</v>
      </c>
      <c r="E10" s="12" t="s">
        <v>166</v>
      </c>
      <c r="F10" s="8">
        <f t="shared" si="0"/>
        <v>24.4084</v>
      </c>
      <c r="G10" s="23">
        <v>75.5916</v>
      </c>
    </row>
    <row r="11" spans="1:7" ht="16">
      <c r="A11" s="1" t="s">
        <v>28</v>
      </c>
      <c r="B11" s="1" t="s">
        <v>286</v>
      </c>
      <c r="C11" s="8">
        <v>2015</v>
      </c>
      <c r="D11" s="12" t="s">
        <v>5</v>
      </c>
      <c r="E11" s="12" t="s">
        <v>166</v>
      </c>
      <c r="F11" s="8">
        <f t="shared" si="0"/>
        <v>24.095100000000002</v>
      </c>
      <c r="G11" s="23">
        <v>75.904899999999998</v>
      </c>
    </row>
    <row r="12" spans="1:7" ht="16">
      <c r="A12" s="1" t="s">
        <v>10</v>
      </c>
      <c r="B12" s="1" t="s">
        <v>268</v>
      </c>
      <c r="C12" s="8">
        <v>2017</v>
      </c>
      <c r="D12" s="12" t="s">
        <v>5</v>
      </c>
      <c r="E12" s="12" t="s">
        <v>166</v>
      </c>
      <c r="F12" s="8">
        <f t="shared" si="0"/>
        <v>24.076300000000003</v>
      </c>
      <c r="G12" s="23">
        <v>75.923699999999997</v>
      </c>
    </row>
    <row r="13" spans="1:7" ht="16">
      <c r="A13" s="1" t="s">
        <v>33</v>
      </c>
      <c r="B13" s="1" t="s">
        <v>291</v>
      </c>
      <c r="C13" s="8">
        <v>2015</v>
      </c>
      <c r="D13" s="12" t="s">
        <v>5</v>
      </c>
      <c r="E13" s="12" t="s">
        <v>166</v>
      </c>
      <c r="F13" s="8">
        <f t="shared" si="0"/>
        <v>22.631399999999999</v>
      </c>
      <c r="G13" s="23">
        <v>77.368600000000001</v>
      </c>
    </row>
    <row r="14" spans="1:7" ht="16">
      <c r="A14" s="1" t="s">
        <v>14</v>
      </c>
      <c r="B14" s="1" t="s">
        <v>272</v>
      </c>
      <c r="C14" s="8">
        <v>2015</v>
      </c>
      <c r="D14" s="12" t="s">
        <v>5</v>
      </c>
      <c r="E14" s="12" t="s">
        <v>166</v>
      </c>
      <c r="F14" s="8">
        <f t="shared" si="0"/>
        <v>22.310500000000005</v>
      </c>
      <c r="G14" s="23">
        <v>77.689499999999995</v>
      </c>
    </row>
    <row r="15" spans="1:7" ht="16">
      <c r="A15" s="1" t="s">
        <v>35</v>
      </c>
      <c r="B15" s="1" t="s">
        <v>293</v>
      </c>
      <c r="C15" s="8">
        <v>2018</v>
      </c>
      <c r="D15" s="12" t="s">
        <v>5</v>
      </c>
      <c r="E15" s="12" t="s">
        <v>166</v>
      </c>
      <c r="F15" s="8">
        <f t="shared" si="0"/>
        <v>22.140950000000004</v>
      </c>
      <c r="G15" s="23">
        <v>77.859049999999996</v>
      </c>
    </row>
    <row r="16" spans="1:7" ht="16">
      <c r="A16" s="1" t="s">
        <v>24</v>
      </c>
      <c r="B16" s="1" t="s">
        <v>282</v>
      </c>
      <c r="C16" s="8">
        <v>2015</v>
      </c>
      <c r="D16" s="12" t="s">
        <v>5</v>
      </c>
      <c r="E16" s="12" t="s">
        <v>166</v>
      </c>
      <c r="F16" s="8">
        <f t="shared" si="0"/>
        <v>22.055000000000007</v>
      </c>
      <c r="G16" s="23">
        <v>77.944999999999993</v>
      </c>
    </row>
    <row r="17" spans="1:7" ht="16">
      <c r="A17" s="1" t="s">
        <v>30</v>
      </c>
      <c r="B17" s="1" t="s">
        <v>288</v>
      </c>
      <c r="C17" s="8">
        <v>2015</v>
      </c>
      <c r="D17" s="12" t="s">
        <v>5</v>
      </c>
      <c r="E17" s="12" t="s">
        <v>166</v>
      </c>
      <c r="F17" s="8">
        <f t="shared" si="0"/>
        <v>21.898600000000002</v>
      </c>
      <c r="G17" s="23">
        <v>78.101399999999998</v>
      </c>
    </row>
    <row r="18" spans="1:7" ht="16">
      <c r="A18" s="1" t="s">
        <v>21</v>
      </c>
      <c r="B18" s="1" t="s">
        <v>279</v>
      </c>
      <c r="C18" s="8">
        <v>2015</v>
      </c>
      <c r="D18" s="12" t="s">
        <v>5</v>
      </c>
      <c r="E18" s="12" t="s">
        <v>166</v>
      </c>
      <c r="F18" s="8">
        <f t="shared" si="0"/>
        <v>21.600499999999997</v>
      </c>
      <c r="G18" s="23">
        <v>78.399500000000003</v>
      </c>
    </row>
    <row r="19" spans="1:7" ht="16">
      <c r="A19" s="1" t="s">
        <v>11</v>
      </c>
      <c r="B19" s="1" t="s">
        <v>269</v>
      </c>
      <c r="C19" s="8">
        <v>2018</v>
      </c>
      <c r="D19" s="12" t="s">
        <v>5</v>
      </c>
      <c r="E19" s="12" t="s">
        <v>166</v>
      </c>
      <c r="F19" s="8">
        <f t="shared" si="0"/>
        <v>21.487740000000002</v>
      </c>
      <c r="G19" s="23">
        <v>78.512259999999998</v>
      </c>
    </row>
    <row r="20" spans="1:7" ht="16">
      <c r="A20" s="1" t="s">
        <v>8</v>
      </c>
      <c r="B20" s="1" t="s">
        <v>266</v>
      </c>
      <c r="C20" s="8">
        <v>2015</v>
      </c>
      <c r="D20" s="12" t="s">
        <v>5</v>
      </c>
      <c r="E20" s="12" t="s">
        <v>166</v>
      </c>
      <c r="F20" s="8">
        <f t="shared" si="0"/>
        <v>21.045599999999993</v>
      </c>
      <c r="G20" s="23">
        <v>78.954400000000007</v>
      </c>
    </row>
    <row r="21" spans="1:7" ht="16">
      <c r="A21" s="1" t="s">
        <v>31</v>
      </c>
      <c r="B21" s="1" t="s">
        <v>289</v>
      </c>
      <c r="C21" s="8">
        <v>2018</v>
      </c>
      <c r="D21" s="12" t="s">
        <v>5</v>
      </c>
      <c r="E21" s="12" t="s">
        <v>166</v>
      </c>
      <c r="F21" s="8">
        <f t="shared" si="0"/>
        <v>20.78819</v>
      </c>
      <c r="G21" s="23">
        <v>79.21181</v>
      </c>
    </row>
    <row r="22" spans="1:7" ht="16">
      <c r="A22" s="1" t="s">
        <v>31</v>
      </c>
      <c r="B22" s="1" t="s">
        <v>289</v>
      </c>
      <c r="C22" s="8">
        <v>2015</v>
      </c>
      <c r="D22" s="12" t="s">
        <v>5</v>
      </c>
      <c r="E22" s="12" t="s">
        <v>166</v>
      </c>
      <c r="F22" s="8">
        <f t="shared" si="0"/>
        <v>20.548599999999993</v>
      </c>
      <c r="G22" s="23">
        <v>79.451400000000007</v>
      </c>
    </row>
    <row r="23" spans="1:7" ht="16">
      <c r="A23" s="1" t="s">
        <v>13</v>
      </c>
      <c r="B23" s="1" t="s">
        <v>271</v>
      </c>
      <c r="C23" s="8">
        <v>2018</v>
      </c>
      <c r="D23" s="12" t="s">
        <v>5</v>
      </c>
      <c r="E23" s="12" t="s">
        <v>166</v>
      </c>
      <c r="F23" s="8">
        <f t="shared" si="0"/>
        <v>20.292540000000002</v>
      </c>
      <c r="G23" s="23">
        <v>79.707459999999998</v>
      </c>
    </row>
    <row r="24" spans="1:7" ht="16">
      <c r="A24" s="1" t="s">
        <v>31</v>
      </c>
      <c r="B24" s="1" t="s">
        <v>289</v>
      </c>
      <c r="C24" s="8">
        <v>2016</v>
      </c>
      <c r="D24" s="12" t="s">
        <v>5</v>
      </c>
      <c r="E24" s="12" t="s">
        <v>166</v>
      </c>
      <c r="F24" s="8">
        <f t="shared" si="0"/>
        <v>20.266800000000003</v>
      </c>
      <c r="G24" s="23">
        <v>79.733199999999997</v>
      </c>
    </row>
    <row r="25" spans="1:7" ht="16">
      <c r="A25" s="1" t="s">
        <v>10</v>
      </c>
      <c r="B25" s="1" t="s">
        <v>268</v>
      </c>
      <c r="C25" s="8">
        <v>2020</v>
      </c>
      <c r="D25" s="12" t="s">
        <v>5</v>
      </c>
      <c r="E25" s="12" t="s">
        <v>166</v>
      </c>
      <c r="F25" s="8">
        <f t="shared" si="0"/>
        <v>20.070800000000006</v>
      </c>
      <c r="G25" s="23">
        <v>79.929199999999994</v>
      </c>
    </row>
    <row r="26" spans="1:7" ht="16">
      <c r="A26" s="1" t="s">
        <v>32</v>
      </c>
      <c r="B26" s="1" t="s">
        <v>290</v>
      </c>
      <c r="C26" s="8">
        <v>2015</v>
      </c>
      <c r="D26" s="12" t="s">
        <v>5</v>
      </c>
      <c r="E26" s="12" t="s">
        <v>166</v>
      </c>
      <c r="F26" s="8">
        <f t="shared" si="0"/>
        <v>19.457999999999998</v>
      </c>
      <c r="G26" s="23">
        <v>80.542000000000002</v>
      </c>
    </row>
    <row r="27" spans="1:7" ht="16">
      <c r="A27" s="1" t="s">
        <v>18</v>
      </c>
      <c r="B27" s="1" t="s">
        <v>276</v>
      </c>
      <c r="C27" s="8">
        <v>2015</v>
      </c>
      <c r="D27" s="12" t="s">
        <v>5</v>
      </c>
      <c r="E27" s="12" t="s">
        <v>166</v>
      </c>
      <c r="F27" s="8">
        <f t="shared" si="0"/>
        <v>19.423100000000005</v>
      </c>
      <c r="G27" s="23">
        <v>80.576899999999995</v>
      </c>
    </row>
    <row r="28" spans="1:7" ht="16">
      <c r="A28" s="3" t="s">
        <v>3</v>
      </c>
      <c r="B28" s="1" t="s">
        <v>261</v>
      </c>
      <c r="C28" s="8">
        <v>2015</v>
      </c>
      <c r="D28" s="12" t="s">
        <v>5</v>
      </c>
      <c r="E28" s="12" t="s">
        <v>166</v>
      </c>
      <c r="F28" s="8">
        <f t="shared" si="0"/>
        <v>19.099999999999994</v>
      </c>
      <c r="G28" s="8">
        <v>80.900000000000006</v>
      </c>
    </row>
    <row r="29" spans="1:7" ht="16">
      <c r="A29" s="1" t="s">
        <v>35</v>
      </c>
      <c r="B29" s="1" t="s">
        <v>293</v>
      </c>
      <c r="C29" s="8">
        <v>2020</v>
      </c>
      <c r="D29" s="12" t="s">
        <v>5</v>
      </c>
      <c r="E29" s="12" t="s">
        <v>166</v>
      </c>
      <c r="F29" s="8">
        <f t="shared" si="0"/>
        <v>19.00967</v>
      </c>
      <c r="G29" s="23">
        <v>80.99033</v>
      </c>
    </row>
    <row r="30" spans="1:7" ht="16">
      <c r="A30" s="1" t="s">
        <v>11</v>
      </c>
      <c r="B30" s="1" t="s">
        <v>269</v>
      </c>
      <c r="C30" s="8">
        <v>2020</v>
      </c>
      <c r="D30" s="12" t="s">
        <v>5</v>
      </c>
      <c r="E30" s="12" t="s">
        <v>166</v>
      </c>
      <c r="F30" s="8">
        <f t="shared" si="0"/>
        <v>18.971670000000003</v>
      </c>
      <c r="G30" s="23">
        <v>81.028329999999997</v>
      </c>
    </row>
    <row r="31" spans="1:7" ht="16">
      <c r="A31" s="1" t="s">
        <v>16</v>
      </c>
      <c r="B31" s="1" t="s">
        <v>274</v>
      </c>
      <c r="C31" s="8">
        <v>2016</v>
      </c>
      <c r="D31" s="12" t="s">
        <v>5</v>
      </c>
      <c r="E31" s="12" t="s">
        <v>166</v>
      </c>
      <c r="F31" s="8">
        <f t="shared" si="0"/>
        <v>18.884900000000002</v>
      </c>
      <c r="G31" s="23">
        <v>81.115099999999998</v>
      </c>
    </row>
    <row r="32" spans="1:7" ht="16">
      <c r="A32" s="1" t="s">
        <v>29</v>
      </c>
      <c r="B32" s="1" t="s">
        <v>287</v>
      </c>
      <c r="C32" s="8">
        <v>2015</v>
      </c>
      <c r="D32" s="12" t="s">
        <v>5</v>
      </c>
      <c r="E32" s="12" t="s">
        <v>166</v>
      </c>
      <c r="F32" s="8">
        <f t="shared" si="0"/>
        <v>18.866299999999995</v>
      </c>
      <c r="G32" s="23">
        <v>81.133700000000005</v>
      </c>
    </row>
    <row r="33" spans="1:7" ht="16">
      <c r="A33" s="1" t="s">
        <v>30</v>
      </c>
      <c r="B33" s="1" t="s">
        <v>288</v>
      </c>
      <c r="C33" s="8">
        <v>2018</v>
      </c>
      <c r="D33" s="12" t="s">
        <v>5</v>
      </c>
      <c r="E33" s="12" t="s">
        <v>166</v>
      </c>
      <c r="F33" s="8">
        <f t="shared" si="0"/>
        <v>17.882620000000003</v>
      </c>
      <c r="G33" s="23">
        <v>82.117379999999997</v>
      </c>
    </row>
    <row r="34" spans="1:7" ht="16">
      <c r="A34" s="1" t="s">
        <v>16</v>
      </c>
      <c r="B34" s="1" t="s">
        <v>274</v>
      </c>
      <c r="C34" s="8">
        <v>2018</v>
      </c>
      <c r="D34" s="12" t="s">
        <v>5</v>
      </c>
      <c r="E34" s="12" t="s">
        <v>166</v>
      </c>
      <c r="F34" s="8">
        <f t="shared" si="0"/>
        <v>17.774760000000001</v>
      </c>
      <c r="G34" s="23">
        <v>82.225239999999999</v>
      </c>
    </row>
    <row r="35" spans="1:7" ht="16">
      <c r="A35" s="1" t="s">
        <v>31</v>
      </c>
      <c r="B35" s="1" t="s">
        <v>289</v>
      </c>
      <c r="C35" s="8">
        <v>2017</v>
      </c>
      <c r="D35" s="12" t="s">
        <v>5</v>
      </c>
      <c r="E35" s="12" t="s">
        <v>166</v>
      </c>
      <c r="F35" s="8">
        <f t="shared" si="0"/>
        <v>17.646000000000001</v>
      </c>
      <c r="G35" s="23">
        <v>82.353999999999999</v>
      </c>
    </row>
    <row r="36" spans="1:7" ht="16">
      <c r="A36" s="1" t="s">
        <v>19</v>
      </c>
      <c r="B36" s="1" t="s">
        <v>277</v>
      </c>
      <c r="C36" s="8">
        <v>2015</v>
      </c>
      <c r="D36" s="12" t="s">
        <v>5</v>
      </c>
      <c r="E36" s="12" t="s">
        <v>166</v>
      </c>
      <c r="F36" s="8">
        <f t="shared" si="0"/>
        <v>17.209699999999998</v>
      </c>
      <c r="G36" s="23">
        <v>82.790300000000002</v>
      </c>
    </row>
    <row r="37" spans="1:7" ht="16">
      <c r="A37" s="1" t="s">
        <v>15</v>
      </c>
      <c r="B37" s="1" t="s">
        <v>273</v>
      </c>
      <c r="C37" s="8">
        <v>2018</v>
      </c>
      <c r="D37" s="12" t="s">
        <v>5</v>
      </c>
      <c r="E37" s="12" t="s">
        <v>166</v>
      </c>
      <c r="F37" s="8">
        <f t="shared" si="0"/>
        <v>17.110830000000007</v>
      </c>
      <c r="G37" s="23">
        <v>82.889169999999993</v>
      </c>
    </row>
    <row r="38" spans="1:7" ht="16">
      <c r="A38" s="1" t="s">
        <v>15</v>
      </c>
      <c r="B38" s="1" t="s">
        <v>273</v>
      </c>
      <c r="C38" s="8">
        <v>2016</v>
      </c>
      <c r="D38" s="12" t="s">
        <v>5</v>
      </c>
      <c r="E38" s="12" t="s">
        <v>166</v>
      </c>
      <c r="F38" s="8">
        <f t="shared" si="0"/>
        <v>17.016999999999996</v>
      </c>
      <c r="G38" s="23">
        <v>82.983000000000004</v>
      </c>
    </row>
    <row r="39" spans="1:7" ht="16">
      <c r="A39" s="1" t="s">
        <v>11</v>
      </c>
      <c r="B39" s="1" t="s">
        <v>269</v>
      </c>
      <c r="C39" s="8">
        <v>2016</v>
      </c>
      <c r="D39" s="12" t="s">
        <v>5</v>
      </c>
      <c r="E39" s="12" t="s">
        <v>166</v>
      </c>
      <c r="F39" s="8">
        <f t="shared" si="0"/>
        <v>17.012</v>
      </c>
      <c r="G39" s="23">
        <v>82.988</v>
      </c>
    </row>
    <row r="40" spans="1:7" ht="16">
      <c r="A40" s="1" t="s">
        <v>30</v>
      </c>
      <c r="B40" s="1" t="s">
        <v>288</v>
      </c>
      <c r="C40" s="8">
        <v>2016</v>
      </c>
      <c r="D40" s="12" t="s">
        <v>5</v>
      </c>
      <c r="E40" s="12" t="s">
        <v>166</v>
      </c>
      <c r="F40" s="8">
        <f t="shared" si="0"/>
        <v>16.983000000000004</v>
      </c>
      <c r="G40" s="23">
        <v>83.016999999999996</v>
      </c>
    </row>
    <row r="41" spans="1:7" ht="16">
      <c r="A41" s="1" t="s">
        <v>11</v>
      </c>
      <c r="B41" s="1" t="s">
        <v>269</v>
      </c>
      <c r="C41" s="8">
        <v>2017</v>
      </c>
      <c r="D41" s="12" t="s">
        <v>5</v>
      </c>
      <c r="E41" s="12" t="s">
        <v>166</v>
      </c>
      <c r="F41" s="8">
        <f t="shared" si="0"/>
        <v>16.683300000000003</v>
      </c>
      <c r="G41" s="23">
        <v>83.316699999999997</v>
      </c>
    </row>
    <row r="42" spans="1:7" ht="16">
      <c r="A42" s="1" t="s">
        <v>31</v>
      </c>
      <c r="B42" s="1" t="s">
        <v>289</v>
      </c>
      <c r="C42" s="8">
        <v>2020</v>
      </c>
      <c r="D42" s="12" t="s">
        <v>5</v>
      </c>
      <c r="E42" s="12" t="s">
        <v>166</v>
      </c>
      <c r="F42" s="8">
        <f t="shared" si="0"/>
        <v>16.403499999999994</v>
      </c>
      <c r="G42" s="23">
        <v>83.596500000000006</v>
      </c>
    </row>
    <row r="43" spans="1:7" ht="16">
      <c r="A43" s="1" t="s">
        <v>27</v>
      </c>
      <c r="B43" s="1" t="s">
        <v>285</v>
      </c>
      <c r="C43" s="8">
        <v>2015</v>
      </c>
      <c r="D43" s="12" t="s">
        <v>5</v>
      </c>
      <c r="E43" s="12" t="s">
        <v>166</v>
      </c>
      <c r="F43" s="8">
        <f t="shared" si="0"/>
        <v>16.268199999999993</v>
      </c>
      <c r="G43" s="23">
        <v>83.731800000000007</v>
      </c>
    </row>
    <row r="44" spans="1:7" ht="16">
      <c r="A44" s="3" t="s">
        <v>4</v>
      </c>
      <c r="B44" s="1" t="s">
        <v>262</v>
      </c>
      <c r="C44" s="8">
        <v>2015</v>
      </c>
      <c r="D44" s="12" t="s">
        <v>5</v>
      </c>
      <c r="E44" s="12" t="s">
        <v>166</v>
      </c>
      <c r="F44" s="8">
        <f t="shared" si="0"/>
        <v>16.178700000000006</v>
      </c>
      <c r="G44" s="23">
        <v>83.821299999999994</v>
      </c>
    </row>
    <row r="45" spans="1:7" ht="16">
      <c r="A45" s="1" t="s">
        <v>30</v>
      </c>
      <c r="B45" s="1" t="s">
        <v>288</v>
      </c>
      <c r="C45" s="8">
        <v>2020</v>
      </c>
      <c r="D45" s="12" t="s">
        <v>5</v>
      </c>
      <c r="E45" s="12" t="s">
        <v>166</v>
      </c>
      <c r="F45" s="8">
        <f t="shared" si="0"/>
        <v>16.177769999999995</v>
      </c>
      <c r="G45" s="23">
        <v>83.822230000000005</v>
      </c>
    </row>
    <row r="46" spans="1:7" ht="16">
      <c r="A46" s="1" t="s">
        <v>22</v>
      </c>
      <c r="B46" s="1" t="s">
        <v>280</v>
      </c>
      <c r="C46" s="8">
        <v>2015</v>
      </c>
      <c r="D46" s="12" t="s">
        <v>5</v>
      </c>
      <c r="E46" s="12" t="s">
        <v>166</v>
      </c>
      <c r="F46" s="8">
        <f t="shared" si="0"/>
        <v>16.101900000000001</v>
      </c>
      <c r="G46" s="23">
        <v>83.898099999999999</v>
      </c>
    </row>
    <row r="47" spans="1:7" ht="16">
      <c r="A47" s="1" t="s">
        <v>14</v>
      </c>
      <c r="B47" s="1" t="s">
        <v>272</v>
      </c>
      <c r="C47" s="8">
        <v>2016</v>
      </c>
      <c r="D47" s="12" t="s">
        <v>5</v>
      </c>
      <c r="E47" s="12" t="s">
        <v>166</v>
      </c>
      <c r="F47" s="8">
        <f t="shared" si="0"/>
        <v>15.994500000000002</v>
      </c>
      <c r="G47" s="23">
        <v>84.005499999999998</v>
      </c>
    </row>
    <row r="48" spans="1:7" ht="16">
      <c r="A48" s="1" t="s">
        <v>13</v>
      </c>
      <c r="B48" s="1" t="s">
        <v>271</v>
      </c>
      <c r="C48" s="8">
        <v>2020</v>
      </c>
      <c r="D48" s="12" t="s">
        <v>5</v>
      </c>
      <c r="E48" s="12" t="s">
        <v>166</v>
      </c>
      <c r="F48" s="8">
        <f t="shared" si="0"/>
        <v>15.968130000000002</v>
      </c>
      <c r="G48" s="23">
        <v>84.031869999999998</v>
      </c>
    </row>
    <row r="49" spans="1:7" ht="16">
      <c r="A49" s="1" t="s">
        <v>28</v>
      </c>
      <c r="B49" s="1" t="s">
        <v>286</v>
      </c>
      <c r="C49" s="8">
        <v>2016</v>
      </c>
      <c r="D49" s="12" t="s">
        <v>5</v>
      </c>
      <c r="E49" s="12" t="s">
        <v>166</v>
      </c>
      <c r="F49" s="8">
        <f t="shared" si="0"/>
        <v>15.945400000000006</v>
      </c>
      <c r="G49" s="23">
        <v>84.054599999999994</v>
      </c>
    </row>
    <row r="50" spans="1:7" ht="16">
      <c r="A50" s="1" t="s">
        <v>15</v>
      </c>
      <c r="B50" s="1" t="s">
        <v>273</v>
      </c>
      <c r="C50" s="8">
        <v>2017</v>
      </c>
      <c r="D50" s="12" t="s">
        <v>5</v>
      </c>
      <c r="E50" s="12" t="s">
        <v>166</v>
      </c>
      <c r="F50" s="8">
        <f t="shared" si="0"/>
        <v>15.882400000000004</v>
      </c>
      <c r="G50" s="23">
        <v>84.117599999999996</v>
      </c>
    </row>
    <row r="51" spans="1:7" ht="16">
      <c r="A51" s="1" t="s">
        <v>28</v>
      </c>
      <c r="B51" s="1" t="s">
        <v>286</v>
      </c>
      <c r="C51" s="8">
        <v>2018</v>
      </c>
      <c r="D51" s="12" t="s">
        <v>5</v>
      </c>
      <c r="E51" s="12" t="s">
        <v>166</v>
      </c>
      <c r="F51" s="8">
        <f t="shared" si="0"/>
        <v>15.842089999999999</v>
      </c>
      <c r="G51" s="23">
        <v>84.157910000000001</v>
      </c>
    </row>
    <row r="52" spans="1:7" ht="16">
      <c r="A52" s="1" t="s">
        <v>20</v>
      </c>
      <c r="B52" s="1" t="s">
        <v>278</v>
      </c>
      <c r="C52" s="8">
        <v>2015</v>
      </c>
      <c r="D52" s="12" t="s">
        <v>5</v>
      </c>
      <c r="E52" s="12" t="s">
        <v>166</v>
      </c>
      <c r="F52" s="8">
        <f t="shared" si="0"/>
        <v>15.228999999999999</v>
      </c>
      <c r="G52" s="23">
        <v>84.771000000000001</v>
      </c>
    </row>
    <row r="53" spans="1:7" ht="16">
      <c r="A53" s="1" t="s">
        <v>6</v>
      </c>
      <c r="B53" s="1" t="s">
        <v>264</v>
      </c>
      <c r="C53" s="8">
        <v>2015</v>
      </c>
      <c r="D53" s="12" t="s">
        <v>5</v>
      </c>
      <c r="E53" s="12" t="s">
        <v>166</v>
      </c>
      <c r="F53" s="8">
        <f t="shared" si="0"/>
        <v>15.206000000000003</v>
      </c>
      <c r="G53" s="23">
        <v>84.793999999999997</v>
      </c>
    </row>
    <row r="54" spans="1:7" ht="16">
      <c r="A54" s="1" t="s">
        <v>8</v>
      </c>
      <c r="B54" s="1" t="s">
        <v>266</v>
      </c>
      <c r="C54" s="8">
        <v>2016</v>
      </c>
      <c r="D54" s="12" t="s">
        <v>5</v>
      </c>
      <c r="E54" s="12" t="s">
        <v>166</v>
      </c>
      <c r="F54" s="8">
        <f t="shared" si="0"/>
        <v>15.184200000000004</v>
      </c>
      <c r="G54" s="23">
        <v>84.815799999999996</v>
      </c>
    </row>
    <row r="55" spans="1:7" ht="16">
      <c r="A55" s="1" t="s">
        <v>30</v>
      </c>
      <c r="B55" s="1" t="s">
        <v>288</v>
      </c>
      <c r="C55" s="8">
        <v>2017</v>
      </c>
      <c r="D55" s="12" t="s">
        <v>5</v>
      </c>
      <c r="E55" s="12" t="s">
        <v>166</v>
      </c>
      <c r="F55" s="8">
        <f t="shared" si="0"/>
        <v>14.971800000000002</v>
      </c>
      <c r="G55" s="23">
        <v>85.028199999999998</v>
      </c>
    </row>
    <row r="56" spans="1:7" ht="16">
      <c r="A56" s="1" t="s">
        <v>35</v>
      </c>
      <c r="B56" s="1" t="s">
        <v>293</v>
      </c>
      <c r="C56" s="8">
        <v>2017</v>
      </c>
      <c r="D56" s="12" t="s">
        <v>5</v>
      </c>
      <c r="E56" s="12" t="s">
        <v>166</v>
      </c>
      <c r="F56" s="8">
        <f t="shared" si="0"/>
        <v>14.796000000000006</v>
      </c>
      <c r="G56" s="23">
        <v>85.203999999999994</v>
      </c>
    </row>
    <row r="57" spans="1:7" ht="16">
      <c r="A57" s="1" t="s">
        <v>35</v>
      </c>
      <c r="B57" s="1" t="s">
        <v>293</v>
      </c>
      <c r="C57" s="8">
        <v>2016</v>
      </c>
      <c r="D57" s="12" t="s">
        <v>5</v>
      </c>
      <c r="E57" s="12" t="s">
        <v>166</v>
      </c>
      <c r="F57" s="8">
        <f t="shared" si="0"/>
        <v>14.771100000000004</v>
      </c>
      <c r="G57" s="23">
        <v>85.228899999999996</v>
      </c>
    </row>
    <row r="58" spans="1:7" ht="16">
      <c r="A58" s="1" t="s">
        <v>17</v>
      </c>
      <c r="B58" s="1" t="s">
        <v>275</v>
      </c>
      <c r="C58" s="8">
        <v>2018</v>
      </c>
      <c r="D58" s="12" t="s">
        <v>5</v>
      </c>
      <c r="E58" s="12" t="s">
        <v>166</v>
      </c>
      <c r="F58" s="8">
        <f t="shared" si="0"/>
        <v>14.704359999999994</v>
      </c>
      <c r="G58" s="23">
        <v>85.295640000000006</v>
      </c>
    </row>
    <row r="59" spans="1:7" ht="16">
      <c r="A59" s="1" t="s">
        <v>19</v>
      </c>
      <c r="B59" s="1" t="s">
        <v>277</v>
      </c>
      <c r="C59" s="8">
        <v>2016</v>
      </c>
      <c r="D59" s="12" t="s">
        <v>5</v>
      </c>
      <c r="E59" s="12" t="s">
        <v>166</v>
      </c>
      <c r="F59" s="8">
        <f t="shared" si="0"/>
        <v>14.620699999999999</v>
      </c>
      <c r="G59" s="23">
        <v>85.379300000000001</v>
      </c>
    </row>
    <row r="60" spans="1:7" ht="16">
      <c r="A60" s="1" t="s">
        <v>13</v>
      </c>
      <c r="B60" s="1" t="s">
        <v>271</v>
      </c>
      <c r="C60" s="8">
        <v>2016</v>
      </c>
      <c r="D60" s="12" t="s">
        <v>5</v>
      </c>
      <c r="E60" s="12" t="s">
        <v>166</v>
      </c>
      <c r="F60" s="8">
        <f t="shared" si="0"/>
        <v>14.557299999999998</v>
      </c>
      <c r="G60" s="23">
        <v>85.442700000000002</v>
      </c>
    </row>
    <row r="61" spans="1:7" ht="16">
      <c r="A61" s="1" t="s">
        <v>21</v>
      </c>
      <c r="B61" s="1" t="s">
        <v>279</v>
      </c>
      <c r="C61" s="8">
        <v>2018</v>
      </c>
      <c r="D61" s="12" t="s">
        <v>5</v>
      </c>
      <c r="E61" s="12" t="s">
        <v>166</v>
      </c>
      <c r="F61" s="8">
        <f t="shared" si="0"/>
        <v>14.170150000000007</v>
      </c>
      <c r="G61" s="23">
        <v>85.829849999999993</v>
      </c>
    </row>
    <row r="62" spans="1:7" ht="16">
      <c r="A62" s="1" t="s">
        <v>17</v>
      </c>
      <c r="B62" s="1" t="s">
        <v>275</v>
      </c>
      <c r="C62" s="8">
        <v>2016</v>
      </c>
      <c r="D62" s="12" t="s">
        <v>5</v>
      </c>
      <c r="E62" s="12" t="s">
        <v>166</v>
      </c>
      <c r="F62" s="8">
        <f t="shared" si="0"/>
        <v>14.128500000000003</v>
      </c>
      <c r="G62" s="23">
        <v>85.871499999999997</v>
      </c>
    </row>
    <row r="63" spans="1:7" ht="16">
      <c r="A63" s="1" t="s">
        <v>25</v>
      </c>
      <c r="B63" s="1" t="s">
        <v>283</v>
      </c>
      <c r="C63" s="8">
        <v>2015</v>
      </c>
      <c r="D63" s="12" t="s">
        <v>5</v>
      </c>
      <c r="E63" s="12" t="s">
        <v>166</v>
      </c>
      <c r="F63" s="8">
        <f t="shared" si="0"/>
        <v>14.013099999999994</v>
      </c>
      <c r="G63" s="23">
        <v>85.986900000000006</v>
      </c>
    </row>
    <row r="64" spans="1:7" ht="16">
      <c r="A64" s="1" t="s">
        <v>23</v>
      </c>
      <c r="B64" s="1" t="s">
        <v>281</v>
      </c>
      <c r="C64" s="8">
        <v>2016</v>
      </c>
      <c r="D64" s="12" t="s">
        <v>5</v>
      </c>
      <c r="E64" s="12" t="s">
        <v>166</v>
      </c>
      <c r="F64" s="8">
        <f t="shared" si="0"/>
        <v>13.920400000000001</v>
      </c>
      <c r="G64" s="23">
        <v>86.079599999999999</v>
      </c>
    </row>
    <row r="65" spans="1:7" ht="16">
      <c r="A65" s="1" t="s">
        <v>27</v>
      </c>
      <c r="B65" s="1" t="s">
        <v>285</v>
      </c>
      <c r="C65" s="8">
        <v>2018</v>
      </c>
      <c r="D65" s="12" t="s">
        <v>5</v>
      </c>
      <c r="E65" s="12" t="s">
        <v>166</v>
      </c>
      <c r="F65" s="8">
        <f t="shared" si="0"/>
        <v>13.898920000000004</v>
      </c>
      <c r="G65" s="23">
        <v>86.101079999999996</v>
      </c>
    </row>
    <row r="66" spans="1:7" ht="16">
      <c r="A66" s="1" t="s">
        <v>16</v>
      </c>
      <c r="B66" s="1" t="s">
        <v>274</v>
      </c>
      <c r="C66" s="8">
        <v>2017</v>
      </c>
      <c r="D66" s="12" t="s">
        <v>5</v>
      </c>
      <c r="E66" s="12" t="s">
        <v>166</v>
      </c>
      <c r="F66" s="8">
        <f t="shared" si="0"/>
        <v>13.827699999999993</v>
      </c>
      <c r="G66" s="23">
        <v>86.172300000000007</v>
      </c>
    </row>
    <row r="67" spans="1:7" ht="16">
      <c r="A67" s="1" t="s">
        <v>13</v>
      </c>
      <c r="B67" s="1" t="s">
        <v>271</v>
      </c>
      <c r="C67" s="8">
        <v>2017</v>
      </c>
      <c r="D67" s="12" t="s">
        <v>5</v>
      </c>
      <c r="E67" s="12" t="s">
        <v>166</v>
      </c>
      <c r="F67" s="8">
        <f t="shared" si="0"/>
        <v>13.813800000000001</v>
      </c>
      <c r="G67" s="23">
        <v>86.186199999999999</v>
      </c>
    </row>
    <row r="68" spans="1:7" ht="16">
      <c r="A68" s="1" t="s">
        <v>15</v>
      </c>
      <c r="B68" s="1" t="s">
        <v>273</v>
      </c>
      <c r="C68" s="8">
        <v>2020</v>
      </c>
      <c r="D68" s="12" t="s">
        <v>5</v>
      </c>
      <c r="E68" s="12" t="s">
        <v>166</v>
      </c>
      <c r="F68" s="8">
        <f t="shared" si="0"/>
        <v>13.555949999999996</v>
      </c>
      <c r="G68" s="23">
        <v>86.444050000000004</v>
      </c>
    </row>
    <row r="69" spans="1:7" ht="16">
      <c r="A69" s="1" t="s">
        <v>21</v>
      </c>
      <c r="B69" s="1" t="s">
        <v>279</v>
      </c>
      <c r="C69" s="8">
        <v>2016</v>
      </c>
      <c r="D69" s="12" t="s">
        <v>5</v>
      </c>
      <c r="E69" s="12" t="s">
        <v>166</v>
      </c>
      <c r="F69" s="8">
        <f t="shared" si="0"/>
        <v>13.536600000000007</v>
      </c>
      <c r="G69" s="23">
        <v>86.463399999999993</v>
      </c>
    </row>
    <row r="70" spans="1:7" ht="16">
      <c r="A70" s="1" t="s">
        <v>17</v>
      </c>
      <c r="B70" s="1" t="s">
        <v>275</v>
      </c>
      <c r="C70" s="8">
        <v>2015</v>
      </c>
      <c r="D70" s="12" t="s">
        <v>5</v>
      </c>
      <c r="E70" s="12" t="s">
        <v>166</v>
      </c>
      <c r="F70" s="8">
        <f t="shared" si="0"/>
        <v>13.528199999999998</v>
      </c>
      <c r="G70" s="23">
        <v>86.471800000000002</v>
      </c>
    </row>
    <row r="71" spans="1:7" ht="16">
      <c r="A71" s="3" t="s">
        <v>3</v>
      </c>
      <c r="B71" s="1" t="s">
        <v>261</v>
      </c>
      <c r="C71" s="8">
        <v>2018</v>
      </c>
      <c r="D71" s="12" t="s">
        <v>5</v>
      </c>
      <c r="E71" s="12" t="s">
        <v>166</v>
      </c>
      <c r="F71" s="8">
        <f t="shared" si="0"/>
        <v>13.452389999999994</v>
      </c>
      <c r="G71" s="8">
        <v>86.547610000000006</v>
      </c>
    </row>
    <row r="72" spans="1:7" ht="16">
      <c r="A72" s="1" t="s">
        <v>28</v>
      </c>
      <c r="B72" s="1" t="s">
        <v>286</v>
      </c>
      <c r="C72" s="8">
        <v>2017</v>
      </c>
      <c r="D72" s="12" t="s">
        <v>5</v>
      </c>
      <c r="E72" s="12" t="s">
        <v>166</v>
      </c>
      <c r="F72" s="8">
        <f t="shared" si="0"/>
        <v>13.320700000000002</v>
      </c>
      <c r="G72" s="23">
        <v>86.679299999999998</v>
      </c>
    </row>
    <row r="73" spans="1:7" ht="16">
      <c r="A73" s="1" t="s">
        <v>19</v>
      </c>
      <c r="B73" s="1" t="s">
        <v>277</v>
      </c>
      <c r="C73" s="8">
        <v>2018</v>
      </c>
      <c r="D73" s="12" t="s">
        <v>5</v>
      </c>
      <c r="E73" s="12" t="s">
        <v>166</v>
      </c>
      <c r="F73" s="8">
        <f t="shared" si="0"/>
        <v>13.283680000000004</v>
      </c>
      <c r="G73" s="23">
        <v>86.716319999999996</v>
      </c>
    </row>
    <row r="74" spans="1:7" ht="16">
      <c r="A74" s="1" t="s">
        <v>24</v>
      </c>
      <c r="B74" s="1" t="s">
        <v>282</v>
      </c>
      <c r="C74" s="8">
        <v>2016</v>
      </c>
      <c r="D74" s="12" t="s">
        <v>5</v>
      </c>
      <c r="E74" s="12" t="s">
        <v>166</v>
      </c>
      <c r="F74" s="8">
        <f t="shared" si="0"/>
        <v>13.233500000000006</v>
      </c>
      <c r="G74" s="23">
        <v>86.766499999999994</v>
      </c>
    </row>
    <row r="75" spans="1:7" ht="16">
      <c r="A75" s="1" t="s">
        <v>14</v>
      </c>
      <c r="B75" s="1" t="s">
        <v>272</v>
      </c>
      <c r="C75" s="8">
        <v>2018</v>
      </c>
      <c r="D75" s="12" t="s">
        <v>5</v>
      </c>
      <c r="E75" s="12" t="s">
        <v>166</v>
      </c>
      <c r="F75" s="8">
        <f t="shared" si="0"/>
        <v>13.178210000000007</v>
      </c>
      <c r="G75" s="23">
        <v>86.821789999999993</v>
      </c>
    </row>
    <row r="76" spans="1:7" ht="16">
      <c r="A76" s="1" t="s">
        <v>9</v>
      </c>
      <c r="B76" s="1" t="s">
        <v>267</v>
      </c>
      <c r="C76" s="8">
        <v>2015</v>
      </c>
      <c r="D76" s="12" t="s">
        <v>5</v>
      </c>
      <c r="E76" s="12" t="s">
        <v>166</v>
      </c>
      <c r="F76" s="8">
        <f t="shared" si="0"/>
        <v>12.966899999999995</v>
      </c>
      <c r="G76" s="23">
        <v>87.033100000000005</v>
      </c>
    </row>
    <row r="77" spans="1:7" ht="16">
      <c r="A77" s="1" t="s">
        <v>18</v>
      </c>
      <c r="B77" s="1" t="s">
        <v>276</v>
      </c>
      <c r="C77" s="8">
        <v>2018</v>
      </c>
      <c r="D77" s="12" t="s">
        <v>5</v>
      </c>
      <c r="E77" s="12" t="s">
        <v>166</v>
      </c>
      <c r="F77" s="8">
        <f t="shared" si="0"/>
        <v>12.783339999999995</v>
      </c>
      <c r="G77" s="23">
        <v>87.216660000000005</v>
      </c>
    </row>
    <row r="78" spans="1:7" ht="16">
      <c r="A78" s="1" t="s">
        <v>17</v>
      </c>
      <c r="B78" s="1" t="s">
        <v>275</v>
      </c>
      <c r="C78" s="8">
        <v>2017</v>
      </c>
      <c r="D78" s="12" t="s">
        <v>5</v>
      </c>
      <c r="E78" s="12" t="s">
        <v>166</v>
      </c>
      <c r="F78" s="8">
        <f t="shared" si="0"/>
        <v>12.730199999999996</v>
      </c>
      <c r="G78" s="23">
        <v>87.269800000000004</v>
      </c>
    </row>
    <row r="79" spans="1:7" ht="16">
      <c r="A79" s="1" t="s">
        <v>8</v>
      </c>
      <c r="B79" s="1" t="s">
        <v>266</v>
      </c>
      <c r="C79" s="8">
        <v>2018</v>
      </c>
      <c r="D79" s="12" t="s">
        <v>5</v>
      </c>
      <c r="E79" s="12" t="s">
        <v>166</v>
      </c>
      <c r="F79" s="8">
        <f t="shared" si="0"/>
        <v>12.698210000000003</v>
      </c>
      <c r="G79" s="23">
        <v>87.301789999999997</v>
      </c>
    </row>
    <row r="80" spans="1:7" ht="16">
      <c r="A80" s="1" t="s">
        <v>28</v>
      </c>
      <c r="B80" s="1" t="s">
        <v>286</v>
      </c>
      <c r="C80" s="8">
        <v>2020</v>
      </c>
      <c r="D80" s="12" t="s">
        <v>5</v>
      </c>
      <c r="E80" s="12" t="s">
        <v>166</v>
      </c>
      <c r="F80" s="8">
        <f t="shared" si="0"/>
        <v>12.697640000000007</v>
      </c>
      <c r="G80" s="23">
        <v>87.302359999999993</v>
      </c>
    </row>
    <row r="81" spans="1:7" ht="16">
      <c r="A81" s="1" t="s">
        <v>33</v>
      </c>
      <c r="B81" s="1" t="s">
        <v>291</v>
      </c>
      <c r="C81" s="8">
        <v>2018</v>
      </c>
      <c r="D81" s="12" t="s">
        <v>5</v>
      </c>
      <c r="E81" s="12" t="s">
        <v>166</v>
      </c>
      <c r="F81" s="8">
        <f t="shared" si="0"/>
        <v>12.652829999999994</v>
      </c>
      <c r="G81" s="23">
        <v>87.347170000000006</v>
      </c>
    </row>
    <row r="82" spans="1:7" ht="16">
      <c r="A82" s="1" t="s">
        <v>29</v>
      </c>
      <c r="B82" s="1" t="s">
        <v>287</v>
      </c>
      <c r="C82" s="8">
        <v>2016</v>
      </c>
      <c r="D82" s="12" t="s">
        <v>5</v>
      </c>
      <c r="E82" s="12" t="s">
        <v>166</v>
      </c>
      <c r="F82" s="8">
        <f t="shared" si="0"/>
        <v>12.405799999999999</v>
      </c>
      <c r="G82" s="23">
        <v>87.594200000000001</v>
      </c>
    </row>
    <row r="83" spans="1:7" ht="16">
      <c r="A83" s="3" t="s">
        <v>3</v>
      </c>
      <c r="B83" s="1" t="s">
        <v>261</v>
      </c>
      <c r="C83" s="8">
        <v>2016</v>
      </c>
      <c r="D83" s="12" t="s">
        <v>5</v>
      </c>
      <c r="E83" s="12" t="s">
        <v>166</v>
      </c>
      <c r="F83" s="8">
        <f t="shared" si="0"/>
        <v>12.400000000000006</v>
      </c>
      <c r="G83" s="23">
        <v>87.6</v>
      </c>
    </row>
    <row r="84" spans="1:7" ht="16">
      <c r="A84" s="1" t="s">
        <v>24</v>
      </c>
      <c r="B84" s="1" t="s">
        <v>282</v>
      </c>
      <c r="C84" s="8">
        <v>2018</v>
      </c>
      <c r="D84" s="12" t="s">
        <v>5</v>
      </c>
      <c r="E84" s="12" t="s">
        <v>166</v>
      </c>
      <c r="F84" s="8">
        <f t="shared" si="0"/>
        <v>12.390749999999997</v>
      </c>
      <c r="G84" s="23">
        <v>87.609250000000003</v>
      </c>
    </row>
    <row r="85" spans="1:7" ht="16">
      <c r="A85" s="1" t="s">
        <v>32</v>
      </c>
      <c r="B85" s="1" t="s">
        <v>290</v>
      </c>
      <c r="C85" s="8">
        <v>2016</v>
      </c>
      <c r="D85" s="12" t="s">
        <v>5</v>
      </c>
      <c r="E85" s="12" t="s">
        <v>166</v>
      </c>
      <c r="F85" s="8">
        <f t="shared" si="0"/>
        <v>12.366900000000001</v>
      </c>
      <c r="G85" s="23">
        <v>87.633099999999999</v>
      </c>
    </row>
    <row r="86" spans="1:7" ht="16">
      <c r="A86" s="1" t="s">
        <v>16</v>
      </c>
      <c r="B86" s="1" t="s">
        <v>274</v>
      </c>
      <c r="C86" s="8">
        <v>2020</v>
      </c>
      <c r="D86" s="12" t="s">
        <v>5</v>
      </c>
      <c r="E86" s="12" t="s">
        <v>166</v>
      </c>
      <c r="F86" s="8">
        <f t="shared" si="0"/>
        <v>12.344800000000006</v>
      </c>
      <c r="G86" s="23">
        <v>87.655199999999994</v>
      </c>
    </row>
    <row r="87" spans="1:7" ht="16">
      <c r="A87" s="1" t="s">
        <v>8</v>
      </c>
      <c r="B87" s="1" t="s">
        <v>266</v>
      </c>
      <c r="C87" s="8">
        <v>2020</v>
      </c>
      <c r="D87" s="12" t="s">
        <v>5</v>
      </c>
      <c r="E87" s="12" t="s">
        <v>166</v>
      </c>
      <c r="F87" s="8">
        <f t="shared" si="0"/>
        <v>12.327610000000007</v>
      </c>
      <c r="G87" s="23">
        <v>87.672389999999993</v>
      </c>
    </row>
    <row r="88" spans="1:7" ht="16">
      <c r="A88" s="1" t="s">
        <v>21</v>
      </c>
      <c r="B88" s="1" t="s">
        <v>279</v>
      </c>
      <c r="C88" s="8">
        <v>2017</v>
      </c>
      <c r="D88" s="12" t="s">
        <v>5</v>
      </c>
      <c r="E88" s="12" t="s">
        <v>166</v>
      </c>
      <c r="F88" s="8">
        <f t="shared" si="0"/>
        <v>12.213200000000001</v>
      </c>
      <c r="G88" s="23">
        <v>87.786799999999999</v>
      </c>
    </row>
    <row r="89" spans="1:7" ht="16">
      <c r="A89" s="1" t="s">
        <v>24</v>
      </c>
      <c r="B89" s="1" t="s">
        <v>282</v>
      </c>
      <c r="C89" s="8">
        <v>2017</v>
      </c>
      <c r="D89" s="12" t="s">
        <v>5</v>
      </c>
      <c r="E89" s="12" t="s">
        <v>166</v>
      </c>
      <c r="F89" s="8">
        <f t="shared" si="0"/>
        <v>12.208100000000002</v>
      </c>
      <c r="G89" s="23">
        <v>87.791899999999998</v>
      </c>
    </row>
    <row r="90" spans="1:7" ht="16">
      <c r="A90" s="1" t="s">
        <v>33</v>
      </c>
      <c r="B90" s="1" t="s">
        <v>291</v>
      </c>
      <c r="C90" s="8">
        <v>2016</v>
      </c>
      <c r="D90" s="12" t="s">
        <v>5</v>
      </c>
      <c r="E90" s="12" t="s">
        <v>166</v>
      </c>
      <c r="F90" s="8">
        <f t="shared" si="0"/>
        <v>12.201700000000002</v>
      </c>
      <c r="G90" s="23">
        <v>87.798299999999998</v>
      </c>
    </row>
    <row r="91" spans="1:7" ht="16">
      <c r="A91" s="1" t="s">
        <v>12</v>
      </c>
      <c r="B91" s="1" t="s">
        <v>270</v>
      </c>
      <c r="C91" s="8">
        <v>2015</v>
      </c>
      <c r="D91" s="12" t="s">
        <v>5</v>
      </c>
      <c r="E91" s="12" t="s">
        <v>166</v>
      </c>
      <c r="F91" s="8">
        <f t="shared" si="0"/>
        <v>11.803799999999995</v>
      </c>
      <c r="G91" s="23">
        <v>88.196200000000005</v>
      </c>
    </row>
    <row r="92" spans="1:7" ht="16">
      <c r="A92" s="1" t="s">
        <v>29</v>
      </c>
      <c r="B92" s="1" t="s">
        <v>287</v>
      </c>
      <c r="C92" s="8">
        <v>2018</v>
      </c>
      <c r="D92" s="12" t="s">
        <v>5</v>
      </c>
      <c r="E92" s="12" t="s">
        <v>166</v>
      </c>
      <c r="F92" s="8">
        <f t="shared" si="0"/>
        <v>11.771270000000001</v>
      </c>
      <c r="G92" s="23">
        <v>88.228729999999999</v>
      </c>
    </row>
    <row r="93" spans="1:7" ht="16">
      <c r="A93" s="1" t="s">
        <v>19</v>
      </c>
      <c r="B93" s="1" t="s">
        <v>277</v>
      </c>
      <c r="C93" s="8">
        <v>2017</v>
      </c>
      <c r="D93" s="12" t="s">
        <v>5</v>
      </c>
      <c r="E93" s="12" t="s">
        <v>166</v>
      </c>
      <c r="F93" s="8">
        <f t="shared" si="0"/>
        <v>11.763499999999993</v>
      </c>
      <c r="G93" s="23">
        <v>88.236500000000007</v>
      </c>
    </row>
    <row r="94" spans="1:7" ht="16">
      <c r="A94" s="1" t="s">
        <v>8</v>
      </c>
      <c r="B94" s="1" t="s">
        <v>266</v>
      </c>
      <c r="C94" s="8">
        <v>2017</v>
      </c>
      <c r="D94" s="12" t="s">
        <v>5</v>
      </c>
      <c r="E94" s="12" t="s">
        <v>166</v>
      </c>
      <c r="F94" s="8">
        <f t="shared" si="0"/>
        <v>11.621300000000005</v>
      </c>
      <c r="G94" s="23">
        <v>88.378699999999995</v>
      </c>
    </row>
    <row r="95" spans="1:7" ht="16">
      <c r="A95" s="1" t="s">
        <v>5</v>
      </c>
      <c r="B95" s="1" t="s">
        <v>263</v>
      </c>
      <c r="C95" s="8">
        <v>2015</v>
      </c>
      <c r="D95" s="12" t="s">
        <v>5</v>
      </c>
      <c r="E95" s="12" t="s">
        <v>166</v>
      </c>
      <c r="F95" s="8">
        <f t="shared" si="0"/>
        <v>11.618499999999997</v>
      </c>
      <c r="G95" s="23">
        <v>88.381500000000003</v>
      </c>
    </row>
    <row r="96" spans="1:7" ht="16">
      <c r="A96" s="1" t="s">
        <v>29</v>
      </c>
      <c r="B96" s="1" t="s">
        <v>287</v>
      </c>
      <c r="C96" s="8">
        <v>2020</v>
      </c>
      <c r="D96" s="12" t="s">
        <v>5</v>
      </c>
      <c r="E96" s="12" t="s">
        <v>166</v>
      </c>
      <c r="F96" s="8">
        <f t="shared" si="0"/>
        <v>11.586470000000006</v>
      </c>
      <c r="G96" s="23">
        <v>88.413529999999994</v>
      </c>
    </row>
    <row r="97" spans="1:7" ht="16">
      <c r="A97" s="3" t="s">
        <v>4</v>
      </c>
      <c r="B97" s="1" t="s">
        <v>262</v>
      </c>
      <c r="C97" s="8">
        <v>2016</v>
      </c>
      <c r="D97" s="12" t="s">
        <v>5</v>
      </c>
      <c r="E97" s="12" t="s">
        <v>166</v>
      </c>
      <c r="F97" s="8">
        <f t="shared" si="0"/>
        <v>11.569400000000002</v>
      </c>
      <c r="G97" s="23">
        <v>88.430599999999998</v>
      </c>
    </row>
    <row r="98" spans="1:7" ht="16">
      <c r="A98" s="1" t="s">
        <v>5</v>
      </c>
      <c r="B98" s="1" t="s">
        <v>263</v>
      </c>
      <c r="C98" s="8">
        <v>2018</v>
      </c>
      <c r="D98" s="12" t="s">
        <v>5</v>
      </c>
      <c r="E98" s="12" t="s">
        <v>166</v>
      </c>
      <c r="F98" s="8">
        <f t="shared" si="0"/>
        <v>11.411249999999995</v>
      </c>
      <c r="G98" s="23">
        <v>88.588750000000005</v>
      </c>
    </row>
    <row r="99" spans="1:7" ht="16">
      <c r="A99" s="1" t="s">
        <v>33</v>
      </c>
      <c r="B99" s="1" t="s">
        <v>291</v>
      </c>
      <c r="C99" s="8">
        <v>2017</v>
      </c>
      <c r="D99" s="12" t="s">
        <v>5</v>
      </c>
      <c r="E99" s="12" t="s">
        <v>166</v>
      </c>
      <c r="F99" s="8">
        <f t="shared" si="0"/>
        <v>11.403499999999994</v>
      </c>
      <c r="G99" s="23">
        <v>88.596500000000006</v>
      </c>
    </row>
    <row r="100" spans="1:7" ht="16">
      <c r="A100" s="1" t="s">
        <v>23</v>
      </c>
      <c r="B100" s="1" t="s">
        <v>281</v>
      </c>
      <c r="C100" s="8">
        <v>2018</v>
      </c>
      <c r="D100" s="12" t="s">
        <v>5</v>
      </c>
      <c r="E100" s="12" t="s">
        <v>166</v>
      </c>
      <c r="F100" s="8">
        <f t="shared" si="0"/>
        <v>11.123609999999999</v>
      </c>
      <c r="G100" s="23">
        <v>88.876390000000001</v>
      </c>
    </row>
    <row r="101" spans="1:7" ht="16">
      <c r="A101" s="3" t="s">
        <v>4</v>
      </c>
      <c r="B101" s="1" t="s">
        <v>262</v>
      </c>
      <c r="C101" s="8">
        <v>2018</v>
      </c>
      <c r="D101" s="12" t="s">
        <v>5</v>
      </c>
      <c r="E101" s="12" t="s">
        <v>166</v>
      </c>
      <c r="F101" s="8">
        <f t="shared" si="0"/>
        <v>11.086160000000007</v>
      </c>
      <c r="G101" s="23">
        <v>88.913839999999993</v>
      </c>
    </row>
    <row r="102" spans="1:7" ht="16">
      <c r="A102" s="1" t="s">
        <v>14</v>
      </c>
      <c r="B102" s="1" t="s">
        <v>272</v>
      </c>
      <c r="C102" s="8">
        <v>2017</v>
      </c>
      <c r="D102" s="12" t="s">
        <v>5</v>
      </c>
      <c r="E102" s="12" t="s">
        <v>166</v>
      </c>
      <c r="F102" s="8">
        <f t="shared" si="0"/>
        <v>10.954700000000003</v>
      </c>
      <c r="G102" s="23">
        <v>89.045299999999997</v>
      </c>
    </row>
    <row r="103" spans="1:7" ht="16">
      <c r="A103" s="1" t="s">
        <v>33</v>
      </c>
      <c r="B103" s="1" t="s">
        <v>291</v>
      </c>
      <c r="C103" s="8">
        <v>2020</v>
      </c>
      <c r="D103" s="12" t="s">
        <v>5</v>
      </c>
      <c r="E103" s="12" t="s">
        <v>166</v>
      </c>
      <c r="F103" s="8">
        <f t="shared" si="0"/>
        <v>10.917180000000002</v>
      </c>
      <c r="G103" s="23">
        <v>89.082819999999998</v>
      </c>
    </row>
    <row r="104" spans="1:7" ht="16">
      <c r="A104" s="3" t="s">
        <v>3</v>
      </c>
      <c r="B104" s="1" t="s">
        <v>261</v>
      </c>
      <c r="C104" s="8">
        <v>2017</v>
      </c>
      <c r="D104" s="12" t="s">
        <v>5</v>
      </c>
      <c r="E104" s="12" t="s">
        <v>166</v>
      </c>
      <c r="F104" s="8">
        <f t="shared" si="0"/>
        <v>10.900000000000006</v>
      </c>
      <c r="G104" s="8">
        <v>89.1</v>
      </c>
    </row>
    <row r="105" spans="1:7" ht="16">
      <c r="A105" s="1" t="s">
        <v>29</v>
      </c>
      <c r="B105" s="1" t="s">
        <v>287</v>
      </c>
      <c r="C105" s="8">
        <v>2017</v>
      </c>
      <c r="D105" s="12" t="s">
        <v>5</v>
      </c>
      <c r="E105" s="12" t="s">
        <v>166</v>
      </c>
      <c r="F105" s="8">
        <f t="shared" si="0"/>
        <v>10.833399999999997</v>
      </c>
      <c r="G105" s="23">
        <v>89.166600000000003</v>
      </c>
    </row>
    <row r="106" spans="1:7" ht="16">
      <c r="A106" s="1" t="s">
        <v>27</v>
      </c>
      <c r="B106" s="1" t="s">
        <v>285</v>
      </c>
      <c r="C106" s="8">
        <v>2017</v>
      </c>
      <c r="D106" s="12" t="s">
        <v>5</v>
      </c>
      <c r="E106" s="12" t="s">
        <v>166</v>
      </c>
      <c r="F106" s="8">
        <f t="shared" si="0"/>
        <v>10.830299999999994</v>
      </c>
      <c r="G106" s="23">
        <v>89.169700000000006</v>
      </c>
    </row>
    <row r="107" spans="1:7" ht="16">
      <c r="A107" s="1" t="s">
        <v>27</v>
      </c>
      <c r="B107" s="1" t="s">
        <v>285</v>
      </c>
      <c r="C107" s="8">
        <v>2016</v>
      </c>
      <c r="D107" s="12" t="s">
        <v>5</v>
      </c>
      <c r="E107" s="12" t="s">
        <v>166</v>
      </c>
      <c r="F107" s="8">
        <f t="shared" si="0"/>
        <v>10.778800000000004</v>
      </c>
      <c r="G107" s="23">
        <v>89.221199999999996</v>
      </c>
    </row>
    <row r="108" spans="1:7" ht="16">
      <c r="A108" s="1" t="s">
        <v>23</v>
      </c>
      <c r="B108" s="1" t="s">
        <v>281</v>
      </c>
      <c r="C108" s="8">
        <v>2017</v>
      </c>
      <c r="D108" s="12" t="s">
        <v>5</v>
      </c>
      <c r="E108" s="12" t="s">
        <v>166</v>
      </c>
      <c r="F108" s="8">
        <f t="shared" si="0"/>
        <v>10.758200000000002</v>
      </c>
      <c r="G108" s="23">
        <v>89.241799999999998</v>
      </c>
    </row>
    <row r="109" spans="1:7" ht="16">
      <c r="A109" s="1" t="s">
        <v>7</v>
      </c>
      <c r="B109" s="1" t="s">
        <v>265</v>
      </c>
      <c r="C109" s="8">
        <v>2015</v>
      </c>
      <c r="D109" s="12" t="s">
        <v>5</v>
      </c>
      <c r="E109" s="12" t="s">
        <v>166</v>
      </c>
      <c r="F109" s="8">
        <f t="shared" si="0"/>
        <v>10.757599999999996</v>
      </c>
      <c r="G109" s="23">
        <v>89.242400000000004</v>
      </c>
    </row>
    <row r="110" spans="1:7" ht="16">
      <c r="A110" s="1" t="s">
        <v>19</v>
      </c>
      <c r="B110" s="1" t="s">
        <v>277</v>
      </c>
      <c r="C110" s="8">
        <v>2020</v>
      </c>
      <c r="D110" s="12" t="s">
        <v>5</v>
      </c>
      <c r="E110" s="12" t="s">
        <v>166</v>
      </c>
      <c r="F110" s="8">
        <f t="shared" si="0"/>
        <v>10.755430000000004</v>
      </c>
      <c r="G110" s="23">
        <v>89.244569999999996</v>
      </c>
    </row>
    <row r="111" spans="1:7" ht="16">
      <c r="A111" s="1" t="s">
        <v>17</v>
      </c>
      <c r="B111" s="1" t="s">
        <v>275</v>
      </c>
      <c r="C111" s="8">
        <v>2020</v>
      </c>
      <c r="D111" s="12" t="s">
        <v>5</v>
      </c>
      <c r="E111" s="12" t="s">
        <v>166</v>
      </c>
      <c r="F111" s="8">
        <f t="shared" si="0"/>
        <v>10.750990000000002</v>
      </c>
      <c r="G111" s="23">
        <v>89.249009999999998</v>
      </c>
    </row>
    <row r="112" spans="1:7" ht="16">
      <c r="A112" s="1" t="s">
        <v>27</v>
      </c>
      <c r="B112" s="1" t="s">
        <v>285</v>
      </c>
      <c r="C112" s="8">
        <v>2020</v>
      </c>
      <c r="D112" s="12" t="s">
        <v>5</v>
      </c>
      <c r="E112" s="12" t="s">
        <v>166</v>
      </c>
      <c r="F112" s="8">
        <f t="shared" si="0"/>
        <v>10.579650000000001</v>
      </c>
      <c r="G112" s="23">
        <v>89.420349999999999</v>
      </c>
    </row>
    <row r="113" spans="1:7" ht="16">
      <c r="A113" s="1" t="s">
        <v>23</v>
      </c>
      <c r="B113" s="1" t="s">
        <v>281</v>
      </c>
      <c r="C113" s="8">
        <v>2020</v>
      </c>
      <c r="D113" s="12" t="s">
        <v>5</v>
      </c>
      <c r="E113" s="12" t="s">
        <v>166</v>
      </c>
      <c r="F113" s="8">
        <f t="shared" si="0"/>
        <v>10.532139999999998</v>
      </c>
      <c r="G113" s="23">
        <v>89.467860000000002</v>
      </c>
    </row>
    <row r="114" spans="1:7" ht="16">
      <c r="A114" s="1" t="s">
        <v>25</v>
      </c>
      <c r="B114" s="1" t="s">
        <v>283</v>
      </c>
      <c r="C114" s="8">
        <v>2018</v>
      </c>
      <c r="D114" s="12" t="s">
        <v>5</v>
      </c>
      <c r="E114" s="12" t="s">
        <v>166</v>
      </c>
      <c r="F114" s="8">
        <f t="shared" si="0"/>
        <v>10.104500000000002</v>
      </c>
      <c r="G114" s="23">
        <v>89.895499999999998</v>
      </c>
    </row>
    <row r="115" spans="1:7" ht="16">
      <c r="A115" s="1" t="s">
        <v>21</v>
      </c>
      <c r="B115" s="1" t="s">
        <v>279</v>
      </c>
      <c r="C115" s="8">
        <v>2020</v>
      </c>
      <c r="D115" s="12" t="s">
        <v>5</v>
      </c>
      <c r="E115" s="12" t="s">
        <v>166</v>
      </c>
      <c r="F115" s="8">
        <f t="shared" si="0"/>
        <v>10.047939999999997</v>
      </c>
      <c r="G115" s="23">
        <v>89.952060000000003</v>
      </c>
    </row>
    <row r="116" spans="1:7" ht="16">
      <c r="A116" s="3" t="s">
        <v>3</v>
      </c>
      <c r="B116" s="1" t="s">
        <v>261</v>
      </c>
      <c r="C116" s="8">
        <v>2020</v>
      </c>
      <c r="D116" s="12" t="s">
        <v>5</v>
      </c>
      <c r="E116" s="12" t="s">
        <v>166</v>
      </c>
      <c r="F116" s="8">
        <f t="shared" si="0"/>
        <v>10.012829999999994</v>
      </c>
      <c r="G116" s="8">
        <v>89.987170000000006</v>
      </c>
    </row>
    <row r="117" spans="1:7" ht="16">
      <c r="A117" s="1" t="s">
        <v>5</v>
      </c>
      <c r="B117" s="1" t="s">
        <v>263</v>
      </c>
      <c r="C117" s="8">
        <v>2016</v>
      </c>
      <c r="D117" s="12" t="s">
        <v>5</v>
      </c>
      <c r="E117" s="12" t="s">
        <v>166</v>
      </c>
      <c r="F117" s="8">
        <f t="shared" si="0"/>
        <v>9.6689999999999969</v>
      </c>
      <c r="G117" s="23">
        <v>90.331000000000003</v>
      </c>
    </row>
    <row r="118" spans="1:7" ht="16">
      <c r="A118" s="1" t="s">
        <v>25</v>
      </c>
      <c r="B118" s="1" t="s">
        <v>283</v>
      </c>
      <c r="C118" s="8">
        <v>2016</v>
      </c>
      <c r="D118" s="12" t="s">
        <v>5</v>
      </c>
      <c r="E118" s="12" t="s">
        <v>166</v>
      </c>
      <c r="F118" s="8">
        <f t="shared" si="0"/>
        <v>9.5652000000000044</v>
      </c>
      <c r="G118" s="23">
        <v>90.434799999999996</v>
      </c>
    </row>
    <row r="119" spans="1:7" ht="16">
      <c r="A119" s="3" t="s">
        <v>4</v>
      </c>
      <c r="B119" s="1" t="s">
        <v>262</v>
      </c>
      <c r="C119" s="8">
        <v>2017</v>
      </c>
      <c r="D119" s="12" t="s">
        <v>5</v>
      </c>
      <c r="E119" s="12" t="s">
        <v>166</v>
      </c>
      <c r="F119" s="8">
        <f t="shared" si="0"/>
        <v>9.4382999999999981</v>
      </c>
      <c r="G119" s="23">
        <v>90.561700000000002</v>
      </c>
    </row>
    <row r="120" spans="1:7" ht="16">
      <c r="A120" s="1" t="s">
        <v>7</v>
      </c>
      <c r="B120" s="1" t="s">
        <v>265</v>
      </c>
      <c r="C120" s="8">
        <v>2018</v>
      </c>
      <c r="D120" s="12" t="s">
        <v>5</v>
      </c>
      <c r="E120" s="12" t="s">
        <v>166</v>
      </c>
      <c r="F120" s="8">
        <f t="shared" si="0"/>
        <v>9.3119800000000055</v>
      </c>
      <c r="G120" s="23">
        <v>90.688019999999995</v>
      </c>
    </row>
    <row r="121" spans="1:7" ht="16">
      <c r="A121" s="1" t="s">
        <v>14</v>
      </c>
      <c r="B121" s="1" t="s">
        <v>272</v>
      </c>
      <c r="C121" s="8">
        <v>2020</v>
      </c>
      <c r="D121" s="12" t="s">
        <v>5</v>
      </c>
      <c r="E121" s="12" t="s">
        <v>166</v>
      </c>
      <c r="F121" s="8">
        <f t="shared" si="0"/>
        <v>9.0563300000000027</v>
      </c>
      <c r="G121" s="23">
        <v>90.943669999999997</v>
      </c>
    </row>
    <row r="122" spans="1:7" ht="16">
      <c r="A122" s="1" t="s">
        <v>22</v>
      </c>
      <c r="B122" s="1" t="s">
        <v>280</v>
      </c>
      <c r="C122" s="8">
        <v>2018</v>
      </c>
      <c r="D122" s="12" t="s">
        <v>5</v>
      </c>
      <c r="E122" s="12" t="s">
        <v>166</v>
      </c>
      <c r="F122" s="8">
        <f t="shared" si="0"/>
        <v>8.993549999999999</v>
      </c>
      <c r="G122" s="23">
        <v>91.006450000000001</v>
      </c>
    </row>
    <row r="123" spans="1:7" ht="16">
      <c r="A123" s="1" t="s">
        <v>24</v>
      </c>
      <c r="B123" s="1" t="s">
        <v>282</v>
      </c>
      <c r="C123" s="8">
        <v>2020</v>
      </c>
      <c r="D123" s="12" t="s">
        <v>5</v>
      </c>
      <c r="E123" s="12" t="s">
        <v>166</v>
      </c>
      <c r="F123" s="8">
        <f t="shared" si="0"/>
        <v>8.9529399999999981</v>
      </c>
      <c r="G123" s="23">
        <v>91.047060000000002</v>
      </c>
    </row>
    <row r="124" spans="1:7" ht="16">
      <c r="A124" s="1" t="s">
        <v>9</v>
      </c>
      <c r="B124" s="1" t="s">
        <v>267</v>
      </c>
      <c r="C124" s="8">
        <v>2016</v>
      </c>
      <c r="D124" s="12" t="s">
        <v>5</v>
      </c>
      <c r="E124" s="12" t="s">
        <v>166</v>
      </c>
      <c r="F124" s="8">
        <f t="shared" si="0"/>
        <v>8.7578000000000031</v>
      </c>
      <c r="G124" s="23">
        <v>91.242199999999997</v>
      </c>
    </row>
    <row r="125" spans="1:7" ht="16">
      <c r="A125" s="1" t="s">
        <v>6</v>
      </c>
      <c r="B125" s="1" t="s">
        <v>264</v>
      </c>
      <c r="C125" s="8">
        <v>2017</v>
      </c>
      <c r="D125" s="12" t="s">
        <v>5</v>
      </c>
      <c r="E125" s="12" t="s">
        <v>166</v>
      </c>
      <c r="F125" s="8">
        <f t="shared" si="0"/>
        <v>8.7177999999999969</v>
      </c>
      <c r="G125" s="23">
        <v>91.282200000000003</v>
      </c>
    </row>
    <row r="126" spans="1:7" ht="16">
      <c r="A126" s="1" t="s">
        <v>32</v>
      </c>
      <c r="B126" s="1" t="s">
        <v>290</v>
      </c>
      <c r="C126" s="8">
        <v>2017</v>
      </c>
      <c r="D126" s="12" t="s">
        <v>5</v>
      </c>
      <c r="E126" s="12" t="s">
        <v>166</v>
      </c>
      <c r="F126" s="8">
        <f t="shared" si="0"/>
        <v>8.6483000000000061</v>
      </c>
      <c r="G126" s="23">
        <v>91.351699999999994</v>
      </c>
    </row>
    <row r="127" spans="1:7" ht="16">
      <c r="A127" s="1" t="s">
        <v>32</v>
      </c>
      <c r="B127" s="1" t="s">
        <v>290</v>
      </c>
      <c r="C127" s="8">
        <v>2018</v>
      </c>
      <c r="D127" s="12" t="s">
        <v>5</v>
      </c>
      <c r="E127" s="12" t="s">
        <v>166</v>
      </c>
      <c r="F127" s="8">
        <f t="shared" si="0"/>
        <v>8.606110000000001</v>
      </c>
      <c r="G127" s="23">
        <v>91.393889999999999</v>
      </c>
    </row>
    <row r="128" spans="1:7" ht="16">
      <c r="A128" s="1" t="s">
        <v>18</v>
      </c>
      <c r="B128" s="1" t="s">
        <v>276</v>
      </c>
      <c r="C128" s="8">
        <v>2016</v>
      </c>
      <c r="D128" s="12" t="s">
        <v>5</v>
      </c>
      <c r="E128" s="12" t="s">
        <v>166</v>
      </c>
      <c r="F128" s="8">
        <f t="shared" si="0"/>
        <v>8.3336999999999932</v>
      </c>
      <c r="G128" s="23">
        <v>91.666300000000007</v>
      </c>
    </row>
    <row r="129" spans="1:7" ht="16">
      <c r="A129" s="1" t="s">
        <v>12</v>
      </c>
      <c r="B129" s="1" t="s">
        <v>270</v>
      </c>
      <c r="C129" s="8">
        <v>2018</v>
      </c>
      <c r="D129" s="12" t="s">
        <v>5</v>
      </c>
      <c r="E129" s="12" t="s">
        <v>166</v>
      </c>
      <c r="F129" s="8">
        <f t="shared" si="0"/>
        <v>8.2804200000000066</v>
      </c>
      <c r="G129" s="23">
        <v>91.719579999999993</v>
      </c>
    </row>
    <row r="130" spans="1:7" ht="16">
      <c r="A130" s="1" t="s">
        <v>22</v>
      </c>
      <c r="B130" s="1" t="s">
        <v>280</v>
      </c>
      <c r="C130" s="8">
        <v>2017</v>
      </c>
      <c r="D130" s="12" t="s">
        <v>5</v>
      </c>
      <c r="E130" s="12" t="s">
        <v>166</v>
      </c>
      <c r="F130" s="8">
        <f t="shared" si="0"/>
        <v>8.2531000000000034</v>
      </c>
      <c r="G130" s="23">
        <v>91.746899999999997</v>
      </c>
    </row>
    <row r="131" spans="1:7" ht="16">
      <c r="A131" s="1" t="s">
        <v>9</v>
      </c>
      <c r="B131" s="1" t="s">
        <v>267</v>
      </c>
      <c r="C131" s="8">
        <v>2018</v>
      </c>
      <c r="D131" s="12" t="s">
        <v>5</v>
      </c>
      <c r="E131" s="12" t="s">
        <v>166</v>
      </c>
      <c r="F131" s="8">
        <f t="shared" si="0"/>
        <v>8.0905499999999932</v>
      </c>
      <c r="G131" s="23">
        <v>91.909450000000007</v>
      </c>
    </row>
    <row r="132" spans="1:7" ht="16">
      <c r="A132" s="1" t="s">
        <v>32</v>
      </c>
      <c r="B132" s="1" t="s">
        <v>290</v>
      </c>
      <c r="C132" s="8">
        <v>2020</v>
      </c>
      <c r="D132" s="12" t="s">
        <v>5</v>
      </c>
      <c r="E132" s="12" t="s">
        <v>166</v>
      </c>
      <c r="F132" s="8">
        <f t="shared" si="0"/>
        <v>8.0558300000000003</v>
      </c>
      <c r="G132" s="23">
        <v>91.94417</v>
      </c>
    </row>
    <row r="133" spans="1:7" ht="16">
      <c r="A133" s="1" t="s">
        <v>22</v>
      </c>
      <c r="B133" s="1" t="s">
        <v>280</v>
      </c>
      <c r="C133" s="8">
        <v>2016</v>
      </c>
      <c r="D133" s="12" t="s">
        <v>5</v>
      </c>
      <c r="E133" s="12" t="s">
        <v>166</v>
      </c>
      <c r="F133" s="8">
        <f t="shared" si="0"/>
        <v>7.9879999999999995</v>
      </c>
      <c r="G133" s="23">
        <v>92.012</v>
      </c>
    </row>
    <row r="134" spans="1:7" ht="16">
      <c r="A134" s="1" t="s">
        <v>22</v>
      </c>
      <c r="B134" s="1" t="s">
        <v>280</v>
      </c>
      <c r="C134" s="8">
        <v>2020</v>
      </c>
      <c r="D134" s="12" t="s">
        <v>5</v>
      </c>
      <c r="E134" s="12" t="s">
        <v>166</v>
      </c>
      <c r="F134" s="8">
        <f t="shared" si="0"/>
        <v>7.9697000000000031</v>
      </c>
      <c r="G134" s="23">
        <v>92.030299999999997</v>
      </c>
    </row>
    <row r="135" spans="1:7" ht="16">
      <c r="A135" s="1" t="s">
        <v>6</v>
      </c>
      <c r="B135" s="1" t="s">
        <v>264</v>
      </c>
      <c r="C135" s="8">
        <v>2016</v>
      </c>
      <c r="D135" s="12" t="s">
        <v>5</v>
      </c>
      <c r="E135" s="12" t="s">
        <v>166</v>
      </c>
      <c r="F135" s="8">
        <f t="shared" si="0"/>
        <v>7.727800000000002</v>
      </c>
      <c r="G135" s="23">
        <v>92.272199999999998</v>
      </c>
    </row>
    <row r="136" spans="1:7" ht="16">
      <c r="A136" s="1" t="s">
        <v>20</v>
      </c>
      <c r="B136" s="1" t="s">
        <v>278</v>
      </c>
      <c r="C136" s="8">
        <v>2018</v>
      </c>
      <c r="D136" s="12" t="s">
        <v>5</v>
      </c>
      <c r="E136" s="12" t="s">
        <v>166</v>
      </c>
      <c r="F136" s="8">
        <f t="shared" si="0"/>
        <v>7.7075600000000009</v>
      </c>
      <c r="G136" s="23">
        <v>92.292439999999999</v>
      </c>
    </row>
    <row r="137" spans="1:7" ht="16">
      <c r="A137" s="1" t="s">
        <v>5</v>
      </c>
      <c r="B137" s="1" t="s">
        <v>263</v>
      </c>
      <c r="C137" s="8">
        <v>2020</v>
      </c>
      <c r="D137" s="12" t="s">
        <v>5</v>
      </c>
      <c r="E137" s="12" t="s">
        <v>166</v>
      </c>
      <c r="F137" s="8">
        <f t="shared" si="0"/>
        <v>7.7012</v>
      </c>
      <c r="G137" s="23">
        <v>92.2988</v>
      </c>
    </row>
    <row r="138" spans="1:7" ht="16">
      <c r="A138" s="1" t="s">
        <v>9</v>
      </c>
      <c r="B138" s="1" t="s">
        <v>267</v>
      </c>
      <c r="C138" s="8">
        <v>2017</v>
      </c>
      <c r="D138" s="12" t="s">
        <v>5</v>
      </c>
      <c r="E138" s="12" t="s">
        <v>166</v>
      </c>
      <c r="F138" s="8">
        <f t="shared" si="0"/>
        <v>7.6273999999999944</v>
      </c>
      <c r="G138" s="23">
        <v>92.372600000000006</v>
      </c>
    </row>
    <row r="139" spans="1:7" ht="16">
      <c r="A139" s="3" t="s">
        <v>4</v>
      </c>
      <c r="B139" s="1" t="s">
        <v>262</v>
      </c>
      <c r="C139" s="8">
        <v>2020</v>
      </c>
      <c r="D139" s="12" t="s">
        <v>5</v>
      </c>
      <c r="E139" s="12" t="s">
        <v>166</v>
      </c>
      <c r="F139" s="8">
        <f t="shared" si="0"/>
        <v>7.5413400000000053</v>
      </c>
      <c r="G139" s="23">
        <v>92.458659999999995</v>
      </c>
    </row>
    <row r="140" spans="1:7" ht="16">
      <c r="A140" s="1" t="s">
        <v>12</v>
      </c>
      <c r="B140" s="1" t="s">
        <v>270</v>
      </c>
      <c r="C140" s="8">
        <v>2017</v>
      </c>
      <c r="D140" s="12" t="s">
        <v>5</v>
      </c>
      <c r="E140" s="12" t="s">
        <v>166</v>
      </c>
      <c r="F140" s="8">
        <f t="shared" si="0"/>
        <v>7.2133999999999929</v>
      </c>
      <c r="G140" s="23">
        <v>92.786600000000007</v>
      </c>
    </row>
    <row r="141" spans="1:7" ht="16">
      <c r="A141" s="1" t="s">
        <v>6</v>
      </c>
      <c r="B141" s="1" t="s">
        <v>264</v>
      </c>
      <c r="C141" s="8">
        <v>2018</v>
      </c>
      <c r="D141" s="12" t="s">
        <v>5</v>
      </c>
      <c r="E141" s="12" t="s">
        <v>166</v>
      </c>
      <c r="F141" s="8">
        <f t="shared" si="0"/>
        <v>7.1740700000000004</v>
      </c>
      <c r="G141" s="23">
        <v>92.82593</v>
      </c>
    </row>
    <row r="142" spans="1:7" ht="16">
      <c r="A142" s="1" t="s">
        <v>18</v>
      </c>
      <c r="B142" s="1" t="s">
        <v>276</v>
      </c>
      <c r="C142" s="8">
        <v>2017</v>
      </c>
      <c r="D142" s="12" t="s">
        <v>5</v>
      </c>
      <c r="E142" s="12" t="s">
        <v>166</v>
      </c>
      <c r="F142" s="8">
        <f t="shared" si="0"/>
        <v>7.0961999999999961</v>
      </c>
      <c r="G142" s="23">
        <v>92.903800000000004</v>
      </c>
    </row>
    <row r="143" spans="1:7" ht="16">
      <c r="A143" s="1" t="s">
        <v>12</v>
      </c>
      <c r="B143" s="1" t="s">
        <v>270</v>
      </c>
      <c r="C143" s="8">
        <v>2016</v>
      </c>
      <c r="D143" s="12" t="s">
        <v>5</v>
      </c>
      <c r="E143" s="12" t="s">
        <v>166</v>
      </c>
      <c r="F143" s="8">
        <f t="shared" si="0"/>
        <v>7.0485000000000042</v>
      </c>
      <c r="G143" s="23">
        <v>92.951499999999996</v>
      </c>
    </row>
    <row r="144" spans="1:7" ht="16">
      <c r="A144" s="1" t="s">
        <v>5</v>
      </c>
      <c r="B144" s="1" t="s">
        <v>263</v>
      </c>
      <c r="C144" s="8">
        <v>2017</v>
      </c>
      <c r="D144" s="12" t="s">
        <v>5</v>
      </c>
      <c r="E144" s="12" t="s">
        <v>166</v>
      </c>
      <c r="F144" s="8">
        <f t="shared" si="0"/>
        <v>6.8991000000000042</v>
      </c>
      <c r="G144" s="23">
        <v>93.100899999999996</v>
      </c>
    </row>
    <row r="145" spans="1:7" ht="16">
      <c r="A145" s="1" t="s">
        <v>18</v>
      </c>
      <c r="B145" s="1" t="s">
        <v>276</v>
      </c>
      <c r="C145" s="8">
        <v>2020</v>
      </c>
      <c r="D145" s="12" t="s">
        <v>5</v>
      </c>
      <c r="E145" s="12" t="s">
        <v>166</v>
      </c>
      <c r="F145" s="8">
        <f t="shared" si="0"/>
        <v>6.8005699999999933</v>
      </c>
      <c r="G145" s="23">
        <v>93.199430000000007</v>
      </c>
    </row>
    <row r="146" spans="1:7" ht="16">
      <c r="A146" s="1" t="s">
        <v>25</v>
      </c>
      <c r="B146" s="1" t="s">
        <v>283</v>
      </c>
      <c r="C146" s="8">
        <v>2017</v>
      </c>
      <c r="D146" s="12" t="s">
        <v>5</v>
      </c>
      <c r="E146" s="12" t="s">
        <v>166</v>
      </c>
      <c r="F146" s="8">
        <f t="shared" si="0"/>
        <v>6.7741999999999933</v>
      </c>
      <c r="G146" s="23">
        <v>93.225800000000007</v>
      </c>
    </row>
    <row r="147" spans="1:7" ht="16">
      <c r="A147" s="1" t="s">
        <v>26</v>
      </c>
      <c r="B147" s="1" t="s">
        <v>284</v>
      </c>
      <c r="C147" s="8">
        <v>2015</v>
      </c>
      <c r="D147" s="12" t="s">
        <v>5</v>
      </c>
      <c r="E147" s="12" t="s">
        <v>166</v>
      </c>
      <c r="F147" s="8">
        <f t="shared" si="0"/>
        <v>6.6252000000000066</v>
      </c>
      <c r="G147" s="23">
        <v>93.374799999999993</v>
      </c>
    </row>
    <row r="148" spans="1:7" ht="16">
      <c r="A148" s="1" t="s">
        <v>7</v>
      </c>
      <c r="B148" s="1" t="s">
        <v>265</v>
      </c>
      <c r="C148" s="8">
        <v>2016</v>
      </c>
      <c r="D148" s="12" t="s">
        <v>5</v>
      </c>
      <c r="E148" s="12" t="s">
        <v>166</v>
      </c>
      <c r="F148" s="8">
        <f t="shared" si="0"/>
        <v>6.3551999999999964</v>
      </c>
      <c r="G148" s="23">
        <v>93.644800000000004</v>
      </c>
    </row>
    <row r="149" spans="1:7" ht="16">
      <c r="A149" s="1" t="s">
        <v>7</v>
      </c>
      <c r="B149" s="1" t="s">
        <v>265</v>
      </c>
      <c r="C149" s="8">
        <v>2017</v>
      </c>
      <c r="D149" s="12" t="s">
        <v>5</v>
      </c>
      <c r="E149" s="12" t="s">
        <v>166</v>
      </c>
      <c r="F149" s="8">
        <f t="shared" si="0"/>
        <v>6.3149999999999977</v>
      </c>
      <c r="G149" s="23">
        <v>93.685000000000002</v>
      </c>
    </row>
    <row r="150" spans="1:7" ht="16">
      <c r="A150" s="1" t="s">
        <v>25</v>
      </c>
      <c r="B150" s="1" t="s">
        <v>283</v>
      </c>
      <c r="C150" s="8">
        <v>2020</v>
      </c>
      <c r="D150" s="12" t="s">
        <v>5</v>
      </c>
      <c r="E150" s="12" t="s">
        <v>166</v>
      </c>
      <c r="F150" s="8">
        <f t="shared" si="0"/>
        <v>6.3094999999999999</v>
      </c>
      <c r="G150" s="23">
        <v>93.6905</v>
      </c>
    </row>
    <row r="151" spans="1:7" ht="16">
      <c r="A151" s="1" t="s">
        <v>20</v>
      </c>
      <c r="B151" s="1" t="s">
        <v>278</v>
      </c>
      <c r="C151" s="8">
        <v>2016</v>
      </c>
      <c r="D151" s="12" t="s">
        <v>5</v>
      </c>
      <c r="E151" s="12" t="s">
        <v>166</v>
      </c>
      <c r="F151" s="8">
        <f t="shared" si="0"/>
        <v>6.2702000000000027</v>
      </c>
      <c r="G151" s="23">
        <v>93.729799999999997</v>
      </c>
    </row>
    <row r="152" spans="1:7" ht="16">
      <c r="A152" s="1" t="s">
        <v>9</v>
      </c>
      <c r="B152" s="1" t="s">
        <v>267</v>
      </c>
      <c r="C152" s="8">
        <v>2020</v>
      </c>
      <c r="D152" s="12" t="s">
        <v>5</v>
      </c>
      <c r="E152" s="12" t="s">
        <v>166</v>
      </c>
      <c r="F152" s="8">
        <f t="shared" si="0"/>
        <v>6.0192600000000027</v>
      </c>
      <c r="G152" s="23">
        <v>93.980739999999997</v>
      </c>
    </row>
    <row r="153" spans="1:7" ht="16">
      <c r="A153" s="1" t="s">
        <v>20</v>
      </c>
      <c r="B153" s="1" t="s">
        <v>278</v>
      </c>
      <c r="C153" s="8">
        <v>2017</v>
      </c>
      <c r="D153" s="12" t="s">
        <v>5</v>
      </c>
      <c r="E153" s="12" t="s">
        <v>166</v>
      </c>
      <c r="F153" s="8">
        <f t="shared" si="0"/>
        <v>5.8111999999999995</v>
      </c>
      <c r="G153" s="23">
        <v>94.188800000000001</v>
      </c>
    </row>
    <row r="154" spans="1:7" ht="16">
      <c r="A154" s="1" t="s">
        <v>7</v>
      </c>
      <c r="B154" s="1" t="s">
        <v>265</v>
      </c>
      <c r="C154" s="8">
        <v>2020</v>
      </c>
      <c r="D154" s="12" t="s">
        <v>5</v>
      </c>
      <c r="E154" s="12" t="s">
        <v>166</v>
      </c>
      <c r="F154" s="8">
        <f t="shared" si="0"/>
        <v>5.5307600000000008</v>
      </c>
      <c r="G154" s="23">
        <v>94.469239999999999</v>
      </c>
    </row>
    <row r="155" spans="1:7" ht="16">
      <c r="A155" s="1" t="s">
        <v>34</v>
      </c>
      <c r="B155" s="1" t="s">
        <v>292</v>
      </c>
      <c r="C155" s="8">
        <v>2015</v>
      </c>
      <c r="D155" s="12" t="s">
        <v>5</v>
      </c>
      <c r="E155" s="12" t="s">
        <v>166</v>
      </c>
      <c r="F155" s="8">
        <f t="shared" si="0"/>
        <v>5.2669000000000068</v>
      </c>
      <c r="G155" s="23">
        <v>94.733099999999993</v>
      </c>
    </row>
    <row r="156" spans="1:7" ht="16">
      <c r="A156" s="1" t="s">
        <v>6</v>
      </c>
      <c r="B156" s="1" t="s">
        <v>264</v>
      </c>
      <c r="C156" s="8">
        <v>2020</v>
      </c>
      <c r="D156" s="12" t="s">
        <v>5</v>
      </c>
      <c r="E156" s="12" t="s">
        <v>166</v>
      </c>
      <c r="F156" s="8">
        <f t="shared" si="0"/>
        <v>4.9785300000000063</v>
      </c>
      <c r="G156" s="23">
        <v>95.021469999999994</v>
      </c>
    </row>
    <row r="157" spans="1:7" ht="16">
      <c r="A157" s="1" t="s">
        <v>20</v>
      </c>
      <c r="B157" s="1" t="s">
        <v>278</v>
      </c>
      <c r="C157" s="8">
        <v>2020</v>
      </c>
      <c r="D157" s="12" t="s">
        <v>5</v>
      </c>
      <c r="E157" s="12" t="s">
        <v>166</v>
      </c>
      <c r="F157" s="8">
        <f t="shared" si="0"/>
        <v>4.8840000000000003</v>
      </c>
      <c r="G157" s="23">
        <v>95.116</v>
      </c>
    </row>
    <row r="158" spans="1:7" ht="16">
      <c r="A158" s="1" t="s">
        <v>12</v>
      </c>
      <c r="B158" s="1" t="s">
        <v>270</v>
      </c>
      <c r="C158" s="8">
        <v>2020</v>
      </c>
      <c r="D158" s="12" t="s">
        <v>5</v>
      </c>
      <c r="E158" s="12" t="s">
        <v>166</v>
      </c>
      <c r="F158" s="8">
        <f t="shared" si="0"/>
        <v>4.4328799999999973</v>
      </c>
      <c r="G158" s="23">
        <v>95.567120000000003</v>
      </c>
    </row>
    <row r="159" spans="1:7" ht="16">
      <c r="A159" s="1" t="s">
        <v>26</v>
      </c>
      <c r="B159" s="1" t="s">
        <v>284</v>
      </c>
      <c r="C159" s="8">
        <v>2018</v>
      </c>
      <c r="D159" s="12" t="s">
        <v>5</v>
      </c>
      <c r="E159" s="12" t="s">
        <v>166</v>
      </c>
      <c r="F159" s="8">
        <f t="shared" si="0"/>
        <v>4.0882900000000006</v>
      </c>
      <c r="G159" s="23">
        <v>95.911709999999999</v>
      </c>
    </row>
    <row r="160" spans="1:7" ht="16">
      <c r="A160" s="1" t="s">
        <v>26</v>
      </c>
      <c r="B160" s="1" t="s">
        <v>284</v>
      </c>
      <c r="C160" s="8">
        <v>2016</v>
      </c>
      <c r="D160" s="12" t="s">
        <v>5</v>
      </c>
      <c r="E160" s="12" t="s">
        <v>166</v>
      </c>
      <c r="F160" s="8">
        <f t="shared" si="0"/>
        <v>3.1801999999999992</v>
      </c>
      <c r="G160" s="23">
        <v>96.819800000000001</v>
      </c>
    </row>
    <row r="161" spans="1:7" ht="16">
      <c r="A161" s="1" t="s">
        <v>34</v>
      </c>
      <c r="B161" s="1" t="s">
        <v>292</v>
      </c>
      <c r="C161" s="8">
        <v>2018</v>
      </c>
      <c r="D161" s="12" t="s">
        <v>5</v>
      </c>
      <c r="E161" s="12" t="s">
        <v>166</v>
      </c>
      <c r="F161" s="8">
        <f t="shared" si="0"/>
        <v>2.8935400000000016</v>
      </c>
      <c r="G161" s="23">
        <v>97.106459999999998</v>
      </c>
    </row>
    <row r="162" spans="1:7" ht="16">
      <c r="A162" s="1" t="s">
        <v>26</v>
      </c>
      <c r="B162" s="1" t="s">
        <v>284</v>
      </c>
      <c r="C162" s="8">
        <v>2017</v>
      </c>
      <c r="D162" s="12" t="s">
        <v>5</v>
      </c>
      <c r="E162" s="12" t="s">
        <v>166</v>
      </c>
      <c r="F162" s="8">
        <f t="shared" si="0"/>
        <v>2.4073999999999955</v>
      </c>
      <c r="G162" s="23">
        <v>97.592600000000004</v>
      </c>
    </row>
    <row r="163" spans="1:7" ht="16">
      <c r="A163" s="1" t="s">
        <v>34</v>
      </c>
      <c r="B163" s="1" t="s">
        <v>292</v>
      </c>
      <c r="C163" s="8">
        <v>2016</v>
      </c>
      <c r="D163" s="12" t="s">
        <v>5</v>
      </c>
      <c r="E163" s="12" t="s">
        <v>166</v>
      </c>
      <c r="F163" s="8">
        <f t="shared" si="0"/>
        <v>2.3730000000000047</v>
      </c>
      <c r="G163" s="23">
        <v>97.626999999999995</v>
      </c>
    </row>
    <row r="164" spans="1:7" ht="16">
      <c r="A164" s="1" t="s">
        <v>34</v>
      </c>
      <c r="B164" s="1" t="s">
        <v>292</v>
      </c>
      <c r="C164" s="8">
        <v>2020</v>
      </c>
      <c r="D164" s="12" t="s">
        <v>5</v>
      </c>
      <c r="E164" s="12" t="s">
        <v>166</v>
      </c>
      <c r="F164" s="8">
        <f t="shared" si="0"/>
        <v>2.3614199999999954</v>
      </c>
      <c r="G164" s="23">
        <v>97.638580000000005</v>
      </c>
    </row>
    <row r="165" spans="1:7" ht="16">
      <c r="A165" s="1" t="s">
        <v>34</v>
      </c>
      <c r="B165" s="1" t="s">
        <v>292</v>
      </c>
      <c r="C165" s="8">
        <v>2017</v>
      </c>
      <c r="D165" s="12" t="s">
        <v>5</v>
      </c>
      <c r="E165" s="12" t="s">
        <v>166</v>
      </c>
      <c r="F165" s="8">
        <f t="shared" si="0"/>
        <v>2.2373000000000047</v>
      </c>
      <c r="G165" s="23">
        <v>97.762699999999995</v>
      </c>
    </row>
    <row r="166" spans="1:7" ht="16">
      <c r="A166" s="1" t="s">
        <v>26</v>
      </c>
      <c r="B166" s="1" t="s">
        <v>284</v>
      </c>
      <c r="C166" s="8">
        <v>2020</v>
      </c>
      <c r="D166" s="12" t="s">
        <v>5</v>
      </c>
      <c r="E166" s="12" t="s">
        <v>166</v>
      </c>
      <c r="F166" s="8">
        <f t="shared" si="0"/>
        <v>2.131219999999999</v>
      </c>
      <c r="G166" s="23">
        <v>97.868780000000001</v>
      </c>
    </row>
    <row r="167" spans="1:7" ht="15.75" customHeight="1">
      <c r="F167" s="8"/>
    </row>
    <row r="168" spans="1:7" ht="15.75" customHeight="1">
      <c r="F168" s="8"/>
    </row>
    <row r="169" spans="1:7" ht="15.75" customHeight="1">
      <c r="F169" s="8"/>
    </row>
    <row r="170" spans="1:7" ht="15.75" customHeight="1">
      <c r="F170" s="8"/>
    </row>
    <row r="171" spans="1:7" ht="15.75" customHeight="1">
      <c r="F171" s="8"/>
    </row>
    <row r="172" spans="1:7" ht="15.75" customHeight="1">
      <c r="F172" s="8"/>
    </row>
    <row r="173" spans="1:7" ht="15.75" customHeight="1">
      <c r="F173" s="8"/>
    </row>
    <row r="174" spans="1:7" ht="15.75" customHeight="1">
      <c r="F174" s="8"/>
    </row>
    <row r="175" spans="1:7" ht="15.75" customHeight="1">
      <c r="F175" s="8"/>
    </row>
    <row r="176" spans="1:7" ht="15.75" customHeight="1">
      <c r="F176" s="8"/>
    </row>
    <row r="177" spans="6:6" ht="15.75" customHeight="1">
      <c r="F177" s="8"/>
    </row>
    <row r="178" spans="6:6" ht="15.75" customHeight="1">
      <c r="F178" s="8"/>
    </row>
    <row r="179" spans="6:6" ht="15.75" customHeight="1">
      <c r="F179" s="8"/>
    </row>
    <row r="180" spans="6:6" ht="15.75" customHeight="1">
      <c r="F180" s="8"/>
    </row>
    <row r="181" spans="6:6" ht="15.75" customHeight="1">
      <c r="F181" s="8"/>
    </row>
    <row r="182" spans="6:6" ht="15.75" customHeight="1">
      <c r="F182" s="8"/>
    </row>
    <row r="183" spans="6:6" ht="15.75" customHeight="1">
      <c r="F183" s="8"/>
    </row>
    <row r="184" spans="6:6" ht="15.75" customHeight="1">
      <c r="F184" s="8"/>
    </row>
    <row r="185" spans="6:6" ht="15.75" customHeight="1">
      <c r="F185" s="8"/>
    </row>
    <row r="186" spans="6:6" ht="15.75" customHeight="1">
      <c r="F186" s="8"/>
    </row>
    <row r="187" spans="6:6" ht="15.75" customHeight="1">
      <c r="F187" s="8"/>
    </row>
    <row r="188" spans="6:6" ht="15.75" customHeight="1">
      <c r="F188" s="8"/>
    </row>
    <row r="189" spans="6:6" ht="15.75" customHeight="1">
      <c r="F189" s="8"/>
    </row>
    <row r="190" spans="6:6" ht="15.75" customHeight="1">
      <c r="F190" s="8"/>
    </row>
    <row r="191" spans="6:6" ht="15.75" customHeight="1">
      <c r="F191" s="8"/>
    </row>
    <row r="192" spans="6:6" ht="15.75" customHeight="1">
      <c r="F192" s="8"/>
    </row>
    <row r="193" spans="6:6" ht="15.75" customHeight="1">
      <c r="F193" s="8"/>
    </row>
    <row r="194" spans="6:6" ht="15.75" customHeight="1">
      <c r="F194" s="8"/>
    </row>
    <row r="195" spans="6:6" ht="15.75" customHeight="1">
      <c r="F195" s="8"/>
    </row>
    <row r="196" spans="6:6" ht="15.75" customHeight="1">
      <c r="F196" s="8"/>
    </row>
    <row r="197" spans="6:6" ht="15.75" customHeight="1">
      <c r="F197" s="8"/>
    </row>
    <row r="198" spans="6:6" ht="15.75" customHeight="1">
      <c r="F198" s="8"/>
    </row>
    <row r="199" spans="6:6" ht="15.75" customHeight="1">
      <c r="F199" s="8"/>
    </row>
    <row r="200" spans="6:6" ht="15.75" customHeight="1">
      <c r="F200" s="8"/>
    </row>
    <row r="201" spans="6:6" ht="15.75" customHeight="1">
      <c r="F201" s="8"/>
    </row>
    <row r="202" spans="6:6" ht="15.75" customHeight="1">
      <c r="F202" s="8"/>
    </row>
    <row r="203" spans="6:6" ht="15.75" customHeight="1">
      <c r="F203" s="8"/>
    </row>
    <row r="204" spans="6:6" ht="15.75" customHeight="1">
      <c r="F204" s="8"/>
    </row>
    <row r="205" spans="6:6" ht="15.75" customHeight="1">
      <c r="F205" s="8"/>
    </row>
    <row r="206" spans="6:6" ht="15.75" customHeight="1">
      <c r="F206" s="8"/>
    </row>
    <row r="207" spans="6:6" ht="15.75" customHeight="1">
      <c r="F207" s="8"/>
    </row>
    <row r="208" spans="6:6" ht="15.75" customHeight="1">
      <c r="F208" s="8"/>
    </row>
    <row r="209" spans="6:6" ht="15.75" customHeight="1">
      <c r="F209" s="8"/>
    </row>
    <row r="210" spans="6:6" ht="15.75" customHeight="1">
      <c r="F210" s="8"/>
    </row>
    <row r="211" spans="6:6" ht="15.75" customHeight="1">
      <c r="F211" s="8"/>
    </row>
    <row r="212" spans="6:6" ht="15.75" customHeight="1">
      <c r="F212" s="8"/>
    </row>
    <row r="213" spans="6:6" ht="15.75" customHeight="1">
      <c r="F213" s="8"/>
    </row>
    <row r="214" spans="6:6" ht="15.75" customHeight="1">
      <c r="F214" s="8"/>
    </row>
    <row r="215" spans="6:6" ht="15.75" customHeight="1">
      <c r="F215" s="8"/>
    </row>
    <row r="216" spans="6:6" ht="15.75" customHeight="1">
      <c r="F216" s="8"/>
    </row>
    <row r="217" spans="6:6" ht="15.75" customHeight="1">
      <c r="F217" s="8"/>
    </row>
    <row r="218" spans="6:6" ht="15.75" customHeight="1">
      <c r="F218" s="8"/>
    </row>
    <row r="219" spans="6:6" ht="15.75" customHeight="1">
      <c r="F219" s="8"/>
    </row>
    <row r="220" spans="6:6" ht="15.75" customHeight="1">
      <c r="F220" s="8"/>
    </row>
    <row r="221" spans="6:6" ht="15.75" customHeight="1">
      <c r="F221" s="8"/>
    </row>
    <row r="222" spans="6:6" ht="15.75" customHeight="1">
      <c r="F222" s="8"/>
    </row>
    <row r="223" spans="6:6" ht="15.75" customHeight="1">
      <c r="F223" s="8"/>
    </row>
    <row r="224" spans="6:6" ht="15.75" customHeight="1">
      <c r="F224" s="8"/>
    </row>
    <row r="225" spans="6:6" ht="15.75" customHeight="1">
      <c r="F225" s="8"/>
    </row>
    <row r="226" spans="6:6" ht="15.75" customHeight="1">
      <c r="F226" s="8"/>
    </row>
    <row r="227" spans="6:6" ht="15.75" customHeight="1">
      <c r="F227" s="8"/>
    </row>
    <row r="228" spans="6:6" ht="15.75" customHeight="1">
      <c r="F228" s="8"/>
    </row>
    <row r="229" spans="6:6" ht="15.75" customHeight="1">
      <c r="F229" s="8"/>
    </row>
    <row r="230" spans="6:6" ht="15.75" customHeight="1">
      <c r="F230" s="8"/>
    </row>
    <row r="231" spans="6:6" ht="15.75" customHeight="1">
      <c r="F231" s="8"/>
    </row>
    <row r="232" spans="6:6" ht="15.75" customHeight="1">
      <c r="F232" s="8"/>
    </row>
    <row r="233" spans="6:6" ht="15.75" customHeight="1">
      <c r="F233" s="8"/>
    </row>
    <row r="234" spans="6:6" ht="15.75" customHeight="1">
      <c r="F234" s="8"/>
    </row>
    <row r="235" spans="6:6" ht="15.75" customHeight="1">
      <c r="F235" s="8"/>
    </row>
    <row r="236" spans="6:6" ht="15.75" customHeight="1">
      <c r="F236" s="8"/>
    </row>
    <row r="237" spans="6:6" ht="15.75" customHeight="1">
      <c r="F237" s="8"/>
    </row>
    <row r="238" spans="6:6" ht="15.75" customHeight="1">
      <c r="F238" s="8"/>
    </row>
    <row r="239" spans="6:6" ht="15.75" customHeight="1">
      <c r="F239" s="8"/>
    </row>
    <row r="240" spans="6:6" ht="15.75" customHeight="1">
      <c r="F240" s="8"/>
    </row>
    <row r="241" spans="6:6" ht="15.75" customHeight="1">
      <c r="F241" s="8"/>
    </row>
    <row r="242" spans="6:6" ht="15.75" customHeight="1">
      <c r="F242" s="8"/>
    </row>
    <row r="243" spans="6:6" ht="15.75" customHeight="1">
      <c r="F243" s="8"/>
    </row>
    <row r="244" spans="6:6" ht="15.75" customHeight="1">
      <c r="F244" s="8"/>
    </row>
    <row r="245" spans="6:6" ht="15.75" customHeight="1">
      <c r="F245" s="8"/>
    </row>
    <row r="246" spans="6:6" ht="15.75" customHeight="1">
      <c r="F246" s="8"/>
    </row>
    <row r="247" spans="6:6" ht="15.75" customHeight="1">
      <c r="F247" s="8"/>
    </row>
    <row r="248" spans="6:6" ht="15.75" customHeight="1">
      <c r="F248" s="8"/>
    </row>
    <row r="249" spans="6:6" ht="15.75" customHeight="1">
      <c r="F249" s="8"/>
    </row>
    <row r="250" spans="6:6" ht="15.75" customHeight="1">
      <c r="F250" s="8"/>
    </row>
    <row r="251" spans="6:6" ht="15.75" customHeight="1">
      <c r="F251" s="8"/>
    </row>
    <row r="252" spans="6:6" ht="15.75" customHeight="1">
      <c r="F252" s="8"/>
    </row>
    <row r="253" spans="6:6" ht="15.75" customHeight="1">
      <c r="F253" s="8"/>
    </row>
    <row r="254" spans="6:6" ht="15.75" customHeight="1">
      <c r="F254" s="8"/>
    </row>
    <row r="255" spans="6:6" ht="15.75" customHeight="1">
      <c r="F255" s="8"/>
    </row>
    <row r="256" spans="6:6" ht="15.75" customHeight="1">
      <c r="F256" s="8"/>
    </row>
    <row r="257" spans="6:6" ht="15.75" customHeight="1">
      <c r="F257" s="8"/>
    </row>
    <row r="258" spans="6:6" ht="15.75" customHeight="1">
      <c r="F258" s="8"/>
    </row>
    <row r="259" spans="6:6" ht="15.75" customHeight="1">
      <c r="F259" s="8"/>
    </row>
    <row r="260" spans="6:6" ht="15.75" customHeight="1">
      <c r="F260" s="8"/>
    </row>
    <row r="261" spans="6:6" ht="15.75" customHeight="1">
      <c r="F261" s="8"/>
    </row>
    <row r="262" spans="6:6" ht="15.75" customHeight="1">
      <c r="F262" s="8"/>
    </row>
    <row r="263" spans="6:6" ht="15.75" customHeight="1">
      <c r="F263" s="8"/>
    </row>
    <row r="264" spans="6:6" ht="15.75" customHeight="1">
      <c r="F264" s="8"/>
    </row>
    <row r="265" spans="6:6" ht="15.75" customHeight="1">
      <c r="F265" s="8"/>
    </row>
    <row r="266" spans="6:6" ht="15.75" customHeight="1">
      <c r="F266" s="8"/>
    </row>
    <row r="267" spans="6:6" ht="15.75" customHeight="1">
      <c r="F267" s="8"/>
    </row>
    <row r="268" spans="6:6" ht="15.75" customHeight="1">
      <c r="F268" s="8"/>
    </row>
    <row r="269" spans="6:6" ht="15.75" customHeight="1">
      <c r="F269" s="8"/>
    </row>
    <row r="270" spans="6:6" ht="15.75" customHeight="1">
      <c r="F270" s="8"/>
    </row>
    <row r="271" spans="6:6" ht="15.75" customHeight="1">
      <c r="F271" s="8"/>
    </row>
    <row r="272" spans="6:6" ht="15.75" customHeight="1">
      <c r="F272" s="8"/>
    </row>
    <row r="273" spans="6:6" ht="15.75" customHeight="1">
      <c r="F273" s="8"/>
    </row>
    <row r="274" spans="6:6" ht="15.75" customHeight="1">
      <c r="F274" s="8"/>
    </row>
    <row r="275" spans="6:6" ht="15.75" customHeight="1">
      <c r="F275" s="8"/>
    </row>
    <row r="276" spans="6:6" ht="15.75" customHeight="1">
      <c r="F276" s="8"/>
    </row>
    <row r="277" spans="6:6" ht="15.75" customHeight="1">
      <c r="F277" s="8"/>
    </row>
    <row r="278" spans="6:6" ht="15.75" customHeight="1">
      <c r="F278" s="8"/>
    </row>
    <row r="279" spans="6:6" ht="15.75" customHeight="1">
      <c r="F279" s="8"/>
    </row>
    <row r="280" spans="6:6" ht="15.75" customHeight="1">
      <c r="F280" s="8"/>
    </row>
    <row r="281" spans="6:6" ht="15.75" customHeight="1">
      <c r="F281" s="8"/>
    </row>
    <row r="282" spans="6:6" ht="15.75" customHeight="1">
      <c r="F282" s="8"/>
    </row>
    <row r="283" spans="6:6" ht="15.75" customHeight="1">
      <c r="F283" s="8"/>
    </row>
    <row r="284" spans="6:6" ht="15.75" customHeight="1">
      <c r="F284" s="8"/>
    </row>
    <row r="285" spans="6:6" ht="15.75" customHeight="1">
      <c r="F285" s="8"/>
    </row>
    <row r="286" spans="6:6" ht="15.75" customHeight="1">
      <c r="F286" s="8"/>
    </row>
    <row r="287" spans="6:6" ht="15.75" customHeight="1">
      <c r="F287" s="8"/>
    </row>
    <row r="288" spans="6:6" ht="15.75" customHeight="1">
      <c r="F288" s="8"/>
    </row>
    <row r="289" spans="6:6" ht="15.75" customHeight="1">
      <c r="F289" s="8"/>
    </row>
    <row r="290" spans="6:6" ht="15.75" customHeight="1">
      <c r="F290" s="8"/>
    </row>
    <row r="291" spans="6:6" ht="15.75" customHeight="1">
      <c r="F291" s="8"/>
    </row>
    <row r="292" spans="6:6" ht="15.75" customHeight="1">
      <c r="F292" s="8"/>
    </row>
    <row r="293" spans="6:6" ht="15.75" customHeight="1">
      <c r="F293" s="8"/>
    </row>
    <row r="294" spans="6:6" ht="15.75" customHeight="1">
      <c r="F294" s="8"/>
    </row>
    <row r="295" spans="6:6" ht="15.75" customHeight="1">
      <c r="F295" s="8"/>
    </row>
    <row r="296" spans="6:6" ht="15.75" customHeight="1">
      <c r="F296" s="8"/>
    </row>
    <row r="297" spans="6:6" ht="15.75" customHeight="1">
      <c r="F297" s="8"/>
    </row>
    <row r="298" spans="6:6" ht="15.75" customHeight="1">
      <c r="F298" s="8"/>
    </row>
    <row r="299" spans="6:6" ht="15.75" customHeight="1">
      <c r="F299" s="8"/>
    </row>
    <row r="300" spans="6:6" ht="15.75" customHeight="1">
      <c r="F300" s="8"/>
    </row>
    <row r="301" spans="6:6" ht="15.75" customHeight="1">
      <c r="F301" s="8"/>
    </row>
  </sheetData>
  <autoFilter ref="A1:G166" xr:uid="{00000000-0009-0000-0000-000023000000}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F199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8">
        <v>2015</v>
      </c>
      <c r="D2" s="8" t="s">
        <v>6</v>
      </c>
      <c r="E2" s="8" t="s">
        <v>170</v>
      </c>
      <c r="F2" s="8">
        <v>56.4</v>
      </c>
    </row>
    <row r="3" spans="1:6">
      <c r="A3" s="3" t="s">
        <v>4</v>
      </c>
      <c r="B3" s="1" t="s">
        <v>262</v>
      </c>
      <c r="C3" s="8">
        <v>2015</v>
      </c>
      <c r="D3" s="8" t="s">
        <v>6</v>
      </c>
      <c r="E3" s="8" t="s">
        <v>170</v>
      </c>
      <c r="F3" s="23">
        <v>66.291600000000003</v>
      </c>
    </row>
    <row r="4" spans="1:6">
      <c r="A4" s="1" t="s">
        <v>5</v>
      </c>
      <c r="B4" s="1" t="s">
        <v>263</v>
      </c>
      <c r="C4" s="8">
        <v>2015</v>
      </c>
      <c r="D4" s="8" t="s">
        <v>6</v>
      </c>
      <c r="E4" s="8" t="s">
        <v>170</v>
      </c>
      <c r="F4" s="23">
        <v>57.141199999999998</v>
      </c>
    </row>
    <row r="5" spans="1:6">
      <c r="A5" s="1" t="s">
        <v>6</v>
      </c>
      <c r="B5" s="1" t="s">
        <v>264</v>
      </c>
      <c r="C5" s="8">
        <v>2015</v>
      </c>
      <c r="D5" s="8" t="s">
        <v>6</v>
      </c>
      <c r="E5" s="8" t="s">
        <v>170</v>
      </c>
      <c r="F5" s="23">
        <v>51.770400000000002</v>
      </c>
    </row>
    <row r="6" spans="1:6">
      <c r="A6" s="1" t="s">
        <v>7</v>
      </c>
      <c r="B6" s="1" t="s">
        <v>265</v>
      </c>
      <c r="C6" s="8">
        <v>2015</v>
      </c>
      <c r="D6" s="8" t="s">
        <v>6</v>
      </c>
      <c r="E6" s="8" t="s">
        <v>170</v>
      </c>
      <c r="F6" s="23">
        <v>68.592799999999997</v>
      </c>
    </row>
    <row r="7" spans="1:6">
      <c r="A7" s="1" t="s">
        <v>8</v>
      </c>
      <c r="B7" s="1" t="s">
        <v>266</v>
      </c>
      <c r="C7" s="8">
        <v>2015</v>
      </c>
      <c r="D7" s="8" t="s">
        <v>6</v>
      </c>
      <c r="E7" s="8" t="s">
        <v>170</v>
      </c>
      <c r="F7" s="23">
        <v>65.703199999999995</v>
      </c>
    </row>
    <row r="8" spans="1:6">
      <c r="A8" s="1" t="s">
        <v>9</v>
      </c>
      <c r="B8" s="1" t="s">
        <v>267</v>
      </c>
      <c r="C8" s="8">
        <v>2015</v>
      </c>
      <c r="D8" s="8" t="s">
        <v>6</v>
      </c>
      <c r="E8" s="8" t="s">
        <v>170</v>
      </c>
      <c r="F8" s="23">
        <v>56.5824</v>
      </c>
    </row>
    <row r="9" spans="1:6">
      <c r="A9" s="1" t="s">
        <v>10</v>
      </c>
      <c r="B9" s="1" t="s">
        <v>268</v>
      </c>
      <c r="C9" s="8">
        <v>2015</v>
      </c>
      <c r="D9" s="8" t="s">
        <v>6</v>
      </c>
      <c r="E9" s="8" t="s">
        <v>170</v>
      </c>
      <c r="F9" s="23">
        <v>50.970199999999998</v>
      </c>
    </row>
    <row r="10" spans="1:6">
      <c r="A10" s="1" t="s">
        <v>11</v>
      </c>
      <c r="B10" s="1" t="s">
        <v>269</v>
      </c>
      <c r="C10" s="8">
        <v>2015</v>
      </c>
      <c r="D10" s="8" t="s">
        <v>6</v>
      </c>
      <c r="E10" s="8" t="s">
        <v>170</v>
      </c>
      <c r="F10" s="23">
        <v>61.238799999999998</v>
      </c>
    </row>
    <row r="11" spans="1:6">
      <c r="A11" s="1" t="s">
        <v>12</v>
      </c>
      <c r="B11" s="1" t="s">
        <v>270</v>
      </c>
      <c r="C11" s="8">
        <v>2015</v>
      </c>
      <c r="D11" s="8" t="s">
        <v>6</v>
      </c>
      <c r="E11" s="8" t="s">
        <v>170</v>
      </c>
      <c r="F11" s="23">
        <v>49.403700000000001</v>
      </c>
    </row>
    <row r="12" spans="1:6">
      <c r="A12" s="1" t="s">
        <v>13</v>
      </c>
      <c r="B12" s="1" t="s">
        <v>271</v>
      </c>
      <c r="C12" s="8">
        <v>2015</v>
      </c>
      <c r="D12" s="8" t="s">
        <v>6</v>
      </c>
      <c r="E12" s="8" t="s">
        <v>170</v>
      </c>
      <c r="F12" s="23">
        <v>57.809600000000003</v>
      </c>
    </row>
    <row r="13" spans="1:6">
      <c r="A13" s="1" t="s">
        <v>14</v>
      </c>
      <c r="B13" s="1" t="s">
        <v>272</v>
      </c>
      <c r="C13" s="8">
        <v>2015</v>
      </c>
      <c r="D13" s="8" t="s">
        <v>6</v>
      </c>
      <c r="E13" s="8" t="s">
        <v>170</v>
      </c>
      <c r="F13" s="23">
        <v>56.169199999999996</v>
      </c>
    </row>
    <row r="14" spans="1:6">
      <c r="A14" s="1" t="s">
        <v>15</v>
      </c>
      <c r="B14" s="1" t="s">
        <v>273</v>
      </c>
      <c r="C14" s="8">
        <v>2015</v>
      </c>
      <c r="D14" s="8" t="s">
        <v>6</v>
      </c>
      <c r="E14" s="8" t="s">
        <v>170</v>
      </c>
      <c r="F14" s="23">
        <v>49.007599999999996</v>
      </c>
    </row>
    <row r="15" spans="1:6">
      <c r="A15" s="1" t="s">
        <v>16</v>
      </c>
      <c r="B15" s="1" t="s">
        <v>274</v>
      </c>
      <c r="C15" s="8">
        <v>2015</v>
      </c>
      <c r="D15" s="8" t="s">
        <v>6</v>
      </c>
      <c r="E15" s="8" t="s">
        <v>170</v>
      </c>
      <c r="F15" s="23">
        <v>56.502299999999998</v>
      </c>
    </row>
    <row r="16" spans="1:6">
      <c r="A16" s="1" t="s">
        <v>17</v>
      </c>
      <c r="B16" s="1" t="s">
        <v>275</v>
      </c>
      <c r="C16" s="8">
        <v>2015</v>
      </c>
      <c r="D16" s="8" t="s">
        <v>6</v>
      </c>
      <c r="E16" s="8" t="s">
        <v>170</v>
      </c>
      <c r="F16" s="23">
        <v>49.949100000000001</v>
      </c>
    </row>
    <row r="17" spans="1:6">
      <c r="A17" s="1" t="s">
        <v>18</v>
      </c>
      <c r="B17" s="1" t="s">
        <v>276</v>
      </c>
      <c r="C17" s="8">
        <v>2015</v>
      </c>
      <c r="D17" s="8" t="s">
        <v>6</v>
      </c>
      <c r="E17" s="8" t="s">
        <v>170</v>
      </c>
      <c r="F17" s="23">
        <v>54.641599999999997</v>
      </c>
    </row>
    <row r="18" spans="1:6">
      <c r="A18" s="1" t="s">
        <v>19</v>
      </c>
      <c r="B18" s="1" t="s">
        <v>277</v>
      </c>
      <c r="C18" s="8">
        <v>2015</v>
      </c>
      <c r="D18" s="8" t="s">
        <v>6</v>
      </c>
      <c r="E18" s="8" t="s">
        <v>170</v>
      </c>
      <c r="F18" s="23">
        <v>53.506999999999998</v>
      </c>
    </row>
    <row r="19" spans="1:6">
      <c r="A19" s="1" t="s">
        <v>20</v>
      </c>
      <c r="B19" s="1" t="s">
        <v>278</v>
      </c>
      <c r="C19" s="8">
        <v>2015</v>
      </c>
      <c r="D19" s="8" t="s">
        <v>6</v>
      </c>
      <c r="E19" s="8" t="s">
        <v>170</v>
      </c>
      <c r="F19" s="23">
        <v>55.872700000000002</v>
      </c>
    </row>
    <row r="20" spans="1:6">
      <c r="A20" s="1" t="s">
        <v>21</v>
      </c>
      <c r="B20" s="1" t="s">
        <v>279</v>
      </c>
      <c r="C20" s="8">
        <v>2015</v>
      </c>
      <c r="D20" s="8" t="s">
        <v>6</v>
      </c>
      <c r="E20" s="8" t="s">
        <v>170</v>
      </c>
      <c r="F20" s="23">
        <v>56.464700000000001</v>
      </c>
    </row>
    <row r="21" spans="1:6">
      <c r="A21" s="1" t="s">
        <v>22</v>
      </c>
      <c r="B21" s="1" t="s">
        <v>280</v>
      </c>
      <c r="C21" s="8">
        <v>2015</v>
      </c>
      <c r="D21" s="8" t="s">
        <v>6</v>
      </c>
      <c r="E21" s="8" t="s">
        <v>170</v>
      </c>
      <c r="F21" s="23">
        <v>72.739699999999999</v>
      </c>
    </row>
    <row r="22" spans="1:6">
      <c r="A22" s="1" t="s">
        <v>23</v>
      </c>
      <c r="B22" s="1" t="s">
        <v>281</v>
      </c>
      <c r="C22" s="8">
        <v>2015</v>
      </c>
      <c r="D22" s="8" t="s">
        <v>6</v>
      </c>
      <c r="E22" s="8" t="s">
        <v>170</v>
      </c>
      <c r="F22" s="23">
        <v>62.306100000000001</v>
      </c>
    </row>
    <row r="23" spans="1:6">
      <c r="A23" s="1" t="s">
        <v>24</v>
      </c>
      <c r="B23" s="1" t="s">
        <v>282</v>
      </c>
      <c r="C23" s="8">
        <v>2015</v>
      </c>
      <c r="D23" s="8" t="s">
        <v>6</v>
      </c>
      <c r="E23" s="8" t="s">
        <v>170</v>
      </c>
      <c r="F23" s="23">
        <v>50.680100000000003</v>
      </c>
    </row>
    <row r="24" spans="1:6">
      <c r="A24" s="1" t="s">
        <v>25</v>
      </c>
      <c r="B24" s="1" t="s">
        <v>283</v>
      </c>
      <c r="C24" s="8">
        <v>2015</v>
      </c>
      <c r="D24" s="8" t="s">
        <v>6</v>
      </c>
      <c r="E24" s="8" t="s">
        <v>170</v>
      </c>
      <c r="F24" s="23">
        <v>57.277799999999999</v>
      </c>
    </row>
    <row r="25" spans="1:6">
      <c r="A25" s="1" t="s">
        <v>26</v>
      </c>
      <c r="B25" s="1" t="s">
        <v>284</v>
      </c>
      <c r="C25" s="8">
        <v>2015</v>
      </c>
      <c r="D25" s="8" t="s">
        <v>6</v>
      </c>
      <c r="E25" s="8" t="s">
        <v>170</v>
      </c>
      <c r="F25" s="23">
        <v>57.017200000000003</v>
      </c>
    </row>
    <row r="26" spans="1:6">
      <c r="A26" s="1" t="s">
        <v>27</v>
      </c>
      <c r="B26" s="1" t="s">
        <v>285</v>
      </c>
      <c r="C26" s="8">
        <v>2015</v>
      </c>
      <c r="D26" s="8" t="s">
        <v>6</v>
      </c>
      <c r="E26" s="8" t="s">
        <v>170</v>
      </c>
      <c r="F26" s="23">
        <v>58.554099999999998</v>
      </c>
    </row>
    <row r="27" spans="1:6">
      <c r="A27" s="1" t="s">
        <v>28</v>
      </c>
      <c r="B27" s="1" t="s">
        <v>286</v>
      </c>
      <c r="C27" s="8">
        <v>2015</v>
      </c>
      <c r="D27" s="8" t="s">
        <v>6</v>
      </c>
      <c r="E27" s="8" t="s">
        <v>170</v>
      </c>
      <c r="F27" s="23">
        <v>62.203200000000002</v>
      </c>
    </row>
    <row r="28" spans="1:6">
      <c r="A28" s="1" t="s">
        <v>29</v>
      </c>
      <c r="B28" s="1" t="s">
        <v>287</v>
      </c>
      <c r="C28" s="8">
        <v>2015</v>
      </c>
      <c r="D28" s="8" t="s">
        <v>6</v>
      </c>
      <c r="E28" s="8" t="s">
        <v>170</v>
      </c>
      <c r="F28" s="23">
        <v>65.938500000000005</v>
      </c>
    </row>
    <row r="29" spans="1:6">
      <c r="A29" s="1" t="s">
        <v>30</v>
      </c>
      <c r="B29" s="1" t="s">
        <v>288</v>
      </c>
      <c r="C29" s="8">
        <v>2015</v>
      </c>
      <c r="D29" s="8" t="s">
        <v>6</v>
      </c>
      <c r="E29" s="8" t="s">
        <v>170</v>
      </c>
      <c r="F29" s="23">
        <v>54.232399999999998</v>
      </c>
    </row>
    <row r="30" spans="1:6">
      <c r="A30" s="1" t="s">
        <v>31</v>
      </c>
      <c r="B30" s="1" t="s">
        <v>289</v>
      </c>
      <c r="C30" s="8">
        <v>2015</v>
      </c>
      <c r="D30" s="8" t="s">
        <v>6</v>
      </c>
      <c r="E30" s="8" t="s">
        <v>170</v>
      </c>
      <c r="F30" s="23">
        <v>54.751399999999997</v>
      </c>
    </row>
    <row r="31" spans="1:6">
      <c r="A31" s="1" t="s">
        <v>32</v>
      </c>
      <c r="B31" s="1" t="s">
        <v>290</v>
      </c>
      <c r="C31" s="8">
        <v>2015</v>
      </c>
      <c r="D31" s="8" t="s">
        <v>6</v>
      </c>
      <c r="E31" s="8" t="s">
        <v>170</v>
      </c>
      <c r="F31" s="23">
        <v>63.649700000000003</v>
      </c>
    </row>
    <row r="32" spans="1:6">
      <c r="A32" s="1" t="s">
        <v>33</v>
      </c>
      <c r="B32" s="1" t="s">
        <v>291</v>
      </c>
      <c r="C32" s="8">
        <v>2015</v>
      </c>
      <c r="D32" s="8" t="s">
        <v>6</v>
      </c>
      <c r="E32" s="8" t="s">
        <v>170</v>
      </c>
      <c r="F32" s="23">
        <v>54.396999999999998</v>
      </c>
    </row>
    <row r="33" spans="1:6">
      <c r="A33" s="1" t="s">
        <v>34</v>
      </c>
      <c r="B33" s="1" t="s">
        <v>292</v>
      </c>
      <c r="C33" s="8">
        <v>2015</v>
      </c>
      <c r="D33" s="8" t="s">
        <v>6</v>
      </c>
      <c r="E33" s="8" t="s">
        <v>170</v>
      </c>
      <c r="F33" s="23">
        <v>64.64</v>
      </c>
    </row>
    <row r="34" spans="1:6">
      <c r="A34" s="1" t="s">
        <v>35</v>
      </c>
      <c r="B34" s="1" t="s">
        <v>293</v>
      </c>
      <c r="C34" s="8">
        <v>2015</v>
      </c>
      <c r="D34" s="8" t="s">
        <v>6</v>
      </c>
      <c r="E34" s="8" t="s">
        <v>170</v>
      </c>
      <c r="F34" s="23">
        <v>63.835500000000003</v>
      </c>
    </row>
    <row r="35" spans="1:6">
      <c r="A35" s="3" t="s">
        <v>3</v>
      </c>
      <c r="B35" s="1" t="s">
        <v>261</v>
      </c>
      <c r="C35" s="8">
        <v>2016</v>
      </c>
      <c r="D35" s="8" t="s">
        <v>6</v>
      </c>
      <c r="E35" s="8" t="s">
        <v>170</v>
      </c>
      <c r="F35" s="8">
        <v>56.6</v>
      </c>
    </row>
    <row r="36" spans="1:6">
      <c r="A36" s="3" t="s">
        <v>4</v>
      </c>
      <c r="B36" s="1" t="s">
        <v>262</v>
      </c>
      <c r="C36" s="8">
        <v>2016</v>
      </c>
      <c r="D36" s="8" t="s">
        <v>6</v>
      </c>
      <c r="E36" s="8" t="s">
        <v>170</v>
      </c>
      <c r="F36" s="23">
        <v>62.0396</v>
      </c>
    </row>
    <row r="37" spans="1:6">
      <c r="A37" s="1" t="s">
        <v>5</v>
      </c>
      <c r="B37" s="1" t="s">
        <v>263</v>
      </c>
      <c r="C37" s="8">
        <v>2016</v>
      </c>
      <c r="D37" s="8" t="s">
        <v>6</v>
      </c>
      <c r="E37" s="8" t="s">
        <v>170</v>
      </c>
      <c r="F37" s="23">
        <v>58.914700000000003</v>
      </c>
    </row>
    <row r="38" spans="1:6">
      <c r="A38" s="1" t="s">
        <v>6</v>
      </c>
      <c r="B38" s="1" t="s">
        <v>264</v>
      </c>
      <c r="C38" s="8">
        <v>2016</v>
      </c>
      <c r="D38" s="8" t="s">
        <v>6</v>
      </c>
      <c r="E38" s="8" t="s">
        <v>170</v>
      </c>
      <c r="F38" s="23">
        <v>60.4405</v>
      </c>
    </row>
    <row r="39" spans="1:6">
      <c r="A39" s="1" t="s">
        <v>7</v>
      </c>
      <c r="B39" s="1" t="s">
        <v>265</v>
      </c>
      <c r="C39" s="8">
        <v>2016</v>
      </c>
      <c r="D39" s="8" t="s">
        <v>6</v>
      </c>
      <c r="E39" s="8" t="s">
        <v>170</v>
      </c>
      <c r="F39" s="23">
        <v>67.836200000000005</v>
      </c>
    </row>
    <row r="40" spans="1:6">
      <c r="A40" s="1" t="s">
        <v>8</v>
      </c>
      <c r="B40" s="1" t="s">
        <v>266</v>
      </c>
      <c r="C40" s="8">
        <v>2016</v>
      </c>
      <c r="D40" s="8" t="s">
        <v>6</v>
      </c>
      <c r="E40" s="8" t="s">
        <v>170</v>
      </c>
      <c r="F40" s="23">
        <v>64.837599999999995</v>
      </c>
    </row>
    <row r="41" spans="1:6">
      <c r="A41" s="1" t="s">
        <v>9</v>
      </c>
      <c r="B41" s="1" t="s">
        <v>267</v>
      </c>
      <c r="C41" s="8">
        <v>2016</v>
      </c>
      <c r="D41" s="8" t="s">
        <v>6</v>
      </c>
      <c r="E41" s="8" t="s">
        <v>170</v>
      </c>
      <c r="F41" s="23">
        <v>56.283099999999997</v>
      </c>
    </row>
    <row r="42" spans="1:6">
      <c r="A42" s="1" t="s">
        <v>10</v>
      </c>
      <c r="B42" s="1" t="s">
        <v>268</v>
      </c>
      <c r="C42" s="8">
        <v>2016</v>
      </c>
      <c r="D42" s="8" t="s">
        <v>6</v>
      </c>
      <c r="E42" s="8" t="s">
        <v>170</v>
      </c>
      <c r="F42" s="23">
        <v>50.351300000000002</v>
      </c>
    </row>
    <row r="43" spans="1:6">
      <c r="A43" s="1" t="s">
        <v>11</v>
      </c>
      <c r="B43" s="1" t="s">
        <v>269</v>
      </c>
      <c r="C43" s="8">
        <v>2016</v>
      </c>
      <c r="D43" s="8" t="s">
        <v>6</v>
      </c>
      <c r="E43" s="8" t="s">
        <v>170</v>
      </c>
      <c r="F43" s="23">
        <v>62.752299999999998</v>
      </c>
    </row>
    <row r="44" spans="1:6">
      <c r="A44" s="1" t="s">
        <v>12</v>
      </c>
      <c r="B44" s="1" t="s">
        <v>270</v>
      </c>
      <c r="C44" s="8">
        <v>2016</v>
      </c>
      <c r="D44" s="8" t="s">
        <v>6</v>
      </c>
      <c r="E44" s="8" t="s">
        <v>170</v>
      </c>
      <c r="F44" s="23">
        <v>52.2956</v>
      </c>
    </row>
    <row r="45" spans="1:6">
      <c r="A45" s="1" t="s">
        <v>13</v>
      </c>
      <c r="B45" s="1" t="s">
        <v>271</v>
      </c>
      <c r="C45" s="8">
        <v>2016</v>
      </c>
      <c r="D45" s="8" t="s">
        <v>6</v>
      </c>
      <c r="E45" s="8" t="s">
        <v>170</v>
      </c>
      <c r="F45" s="23">
        <v>59.854399999999998</v>
      </c>
    </row>
    <row r="46" spans="1:6">
      <c r="A46" s="1" t="s">
        <v>14</v>
      </c>
      <c r="B46" s="1" t="s">
        <v>272</v>
      </c>
      <c r="C46" s="8">
        <v>2016</v>
      </c>
      <c r="D46" s="8" t="s">
        <v>6</v>
      </c>
      <c r="E46" s="8" t="s">
        <v>170</v>
      </c>
      <c r="F46" s="23">
        <v>55.355200000000004</v>
      </c>
    </row>
    <row r="47" spans="1:6">
      <c r="A47" s="1" t="s">
        <v>15</v>
      </c>
      <c r="B47" s="1" t="s">
        <v>273</v>
      </c>
      <c r="C47" s="8">
        <v>2016</v>
      </c>
      <c r="D47" s="8" t="s">
        <v>6</v>
      </c>
      <c r="E47" s="8" t="s">
        <v>170</v>
      </c>
      <c r="F47" s="23">
        <v>51.070799999999998</v>
      </c>
    </row>
    <row r="48" spans="1:6">
      <c r="A48" s="1" t="s">
        <v>16</v>
      </c>
      <c r="B48" s="1" t="s">
        <v>274</v>
      </c>
      <c r="C48" s="8">
        <v>2016</v>
      </c>
      <c r="D48" s="8" t="s">
        <v>6</v>
      </c>
      <c r="E48" s="8" t="s">
        <v>170</v>
      </c>
      <c r="F48" s="23">
        <v>57.328699999999998</v>
      </c>
    </row>
    <row r="49" spans="1:6">
      <c r="A49" s="1" t="s">
        <v>17</v>
      </c>
      <c r="B49" s="1" t="s">
        <v>275</v>
      </c>
      <c r="C49" s="8">
        <v>2016</v>
      </c>
      <c r="D49" s="8" t="s">
        <v>6</v>
      </c>
      <c r="E49" s="8" t="s">
        <v>170</v>
      </c>
      <c r="F49" s="23">
        <v>52.851500000000001</v>
      </c>
    </row>
    <row r="50" spans="1:6">
      <c r="A50" s="1" t="s">
        <v>18</v>
      </c>
      <c r="B50" s="1" t="s">
        <v>276</v>
      </c>
      <c r="C50" s="8">
        <v>2016</v>
      </c>
      <c r="D50" s="8" t="s">
        <v>6</v>
      </c>
      <c r="E50" s="8" t="s">
        <v>170</v>
      </c>
      <c r="F50" s="23">
        <v>52.628799999999998</v>
      </c>
    </row>
    <row r="51" spans="1:6">
      <c r="A51" s="1" t="s">
        <v>19</v>
      </c>
      <c r="B51" s="1" t="s">
        <v>277</v>
      </c>
      <c r="C51" s="8">
        <v>2016</v>
      </c>
      <c r="D51" s="8" t="s">
        <v>6</v>
      </c>
      <c r="E51" s="8" t="s">
        <v>170</v>
      </c>
      <c r="F51" s="23">
        <v>53.622700000000002</v>
      </c>
    </row>
    <row r="52" spans="1:6">
      <c r="A52" s="1" t="s">
        <v>20</v>
      </c>
      <c r="B52" s="1" t="s">
        <v>278</v>
      </c>
      <c r="C52" s="8">
        <v>2016</v>
      </c>
      <c r="D52" s="8" t="s">
        <v>6</v>
      </c>
      <c r="E52" s="8" t="s">
        <v>170</v>
      </c>
      <c r="F52" s="23">
        <v>56.353400000000001</v>
      </c>
    </row>
    <row r="53" spans="1:6">
      <c r="A53" s="1" t="s">
        <v>21</v>
      </c>
      <c r="B53" s="1" t="s">
        <v>279</v>
      </c>
      <c r="C53" s="8">
        <v>2016</v>
      </c>
      <c r="D53" s="8" t="s">
        <v>6</v>
      </c>
      <c r="E53" s="8" t="s">
        <v>170</v>
      </c>
      <c r="F53" s="23">
        <v>56.453200000000002</v>
      </c>
    </row>
    <row r="54" spans="1:6">
      <c r="A54" s="1" t="s">
        <v>22</v>
      </c>
      <c r="B54" s="1" t="s">
        <v>280</v>
      </c>
      <c r="C54" s="8">
        <v>2016</v>
      </c>
      <c r="D54" s="8" t="s">
        <v>6</v>
      </c>
      <c r="E54" s="8" t="s">
        <v>170</v>
      </c>
      <c r="F54" s="23">
        <v>71.480900000000005</v>
      </c>
    </row>
    <row r="55" spans="1:6">
      <c r="A55" s="1" t="s">
        <v>23</v>
      </c>
      <c r="B55" s="1" t="s">
        <v>281</v>
      </c>
      <c r="C55" s="8">
        <v>2016</v>
      </c>
      <c r="D55" s="8" t="s">
        <v>6</v>
      </c>
      <c r="E55" s="8" t="s">
        <v>170</v>
      </c>
      <c r="F55" s="23">
        <v>59.058</v>
      </c>
    </row>
    <row r="56" spans="1:6">
      <c r="A56" s="1" t="s">
        <v>24</v>
      </c>
      <c r="B56" s="1" t="s">
        <v>282</v>
      </c>
      <c r="C56" s="8">
        <v>2016</v>
      </c>
      <c r="D56" s="8" t="s">
        <v>6</v>
      </c>
      <c r="E56" s="8" t="s">
        <v>170</v>
      </c>
      <c r="F56" s="23">
        <v>53.889000000000003</v>
      </c>
    </row>
    <row r="57" spans="1:6">
      <c r="A57" s="1" t="s">
        <v>25</v>
      </c>
      <c r="B57" s="1" t="s">
        <v>283</v>
      </c>
      <c r="C57" s="8">
        <v>2016</v>
      </c>
      <c r="D57" s="8" t="s">
        <v>6</v>
      </c>
      <c r="E57" s="8" t="s">
        <v>170</v>
      </c>
      <c r="F57" s="23">
        <v>52.897399999999998</v>
      </c>
    </row>
    <row r="58" spans="1:6">
      <c r="A58" s="1" t="s">
        <v>26</v>
      </c>
      <c r="B58" s="1" t="s">
        <v>284</v>
      </c>
      <c r="C58" s="8">
        <v>2016</v>
      </c>
      <c r="D58" s="8" t="s">
        <v>6</v>
      </c>
      <c r="E58" s="8" t="s">
        <v>170</v>
      </c>
      <c r="F58" s="23">
        <v>55.3902</v>
      </c>
    </row>
    <row r="59" spans="1:6">
      <c r="A59" s="1" t="s">
        <v>27</v>
      </c>
      <c r="B59" s="1" t="s">
        <v>285</v>
      </c>
      <c r="C59" s="8">
        <v>2016</v>
      </c>
      <c r="D59" s="8" t="s">
        <v>6</v>
      </c>
      <c r="E59" s="8" t="s">
        <v>170</v>
      </c>
      <c r="F59" s="23">
        <v>56.578200000000002</v>
      </c>
    </row>
    <row r="60" spans="1:6">
      <c r="A60" s="1" t="s">
        <v>28</v>
      </c>
      <c r="B60" s="1" t="s">
        <v>286</v>
      </c>
      <c r="C60" s="8">
        <v>2016</v>
      </c>
      <c r="D60" s="8" t="s">
        <v>6</v>
      </c>
      <c r="E60" s="8" t="s">
        <v>170</v>
      </c>
      <c r="F60" s="23">
        <v>58.474299999999999</v>
      </c>
    </row>
    <row r="61" spans="1:6">
      <c r="A61" s="1" t="s">
        <v>29</v>
      </c>
      <c r="B61" s="1" t="s">
        <v>287</v>
      </c>
      <c r="C61" s="8">
        <v>2016</v>
      </c>
      <c r="D61" s="8" t="s">
        <v>6</v>
      </c>
      <c r="E61" s="8" t="s">
        <v>170</v>
      </c>
      <c r="F61" s="23">
        <v>64.263999999999996</v>
      </c>
    </row>
    <row r="62" spans="1:6">
      <c r="A62" s="1" t="s">
        <v>30</v>
      </c>
      <c r="B62" s="1" t="s">
        <v>288</v>
      </c>
      <c r="C62" s="8">
        <v>2016</v>
      </c>
      <c r="D62" s="8" t="s">
        <v>6</v>
      </c>
      <c r="E62" s="8" t="s">
        <v>170</v>
      </c>
      <c r="F62" s="23">
        <v>57.676699999999997</v>
      </c>
    </row>
    <row r="63" spans="1:6">
      <c r="A63" s="1" t="s">
        <v>31</v>
      </c>
      <c r="B63" s="1" t="s">
        <v>289</v>
      </c>
      <c r="C63" s="8">
        <v>2016</v>
      </c>
      <c r="D63" s="8" t="s">
        <v>6</v>
      </c>
      <c r="E63" s="8" t="s">
        <v>170</v>
      </c>
      <c r="F63" s="23">
        <v>57.469700000000003</v>
      </c>
    </row>
    <row r="64" spans="1:6">
      <c r="A64" s="1" t="s">
        <v>32</v>
      </c>
      <c r="B64" s="1" t="s">
        <v>290</v>
      </c>
      <c r="C64" s="8">
        <v>2016</v>
      </c>
      <c r="D64" s="8" t="s">
        <v>6</v>
      </c>
      <c r="E64" s="8" t="s">
        <v>170</v>
      </c>
      <c r="F64" s="23">
        <v>63.784799999999997</v>
      </c>
    </row>
    <row r="65" spans="1:6">
      <c r="A65" s="1" t="s">
        <v>33</v>
      </c>
      <c r="B65" s="1" t="s">
        <v>291</v>
      </c>
      <c r="C65" s="8">
        <v>2016</v>
      </c>
      <c r="D65" s="8" t="s">
        <v>6</v>
      </c>
      <c r="E65" s="8" t="s">
        <v>170</v>
      </c>
      <c r="F65" s="23">
        <v>52.409700000000001</v>
      </c>
    </row>
    <row r="66" spans="1:6">
      <c r="A66" s="1" t="s">
        <v>34</v>
      </c>
      <c r="B66" s="1" t="s">
        <v>292</v>
      </c>
      <c r="C66" s="8">
        <v>2016</v>
      </c>
      <c r="D66" s="8" t="s">
        <v>6</v>
      </c>
      <c r="E66" s="8" t="s">
        <v>170</v>
      </c>
      <c r="F66" s="23">
        <v>68.4221</v>
      </c>
    </row>
    <row r="67" spans="1:6">
      <c r="A67" s="1" t="s">
        <v>35</v>
      </c>
      <c r="B67" s="1" t="s">
        <v>293</v>
      </c>
      <c r="C67" s="8">
        <v>2016</v>
      </c>
      <c r="D67" s="8" t="s">
        <v>6</v>
      </c>
      <c r="E67" s="8" t="s">
        <v>170</v>
      </c>
      <c r="F67" s="23">
        <v>67.7774</v>
      </c>
    </row>
    <row r="68" spans="1:6">
      <c r="A68" s="3" t="s">
        <v>3</v>
      </c>
      <c r="B68" s="1" t="s">
        <v>261</v>
      </c>
      <c r="C68" s="8">
        <v>2017</v>
      </c>
      <c r="D68" s="8" t="s">
        <v>6</v>
      </c>
      <c r="E68" s="8" t="s">
        <v>170</v>
      </c>
      <c r="F68" s="8">
        <v>62.7</v>
      </c>
    </row>
    <row r="69" spans="1:6">
      <c r="A69" s="3" t="s">
        <v>4</v>
      </c>
      <c r="B69" s="1" t="s">
        <v>262</v>
      </c>
      <c r="C69" s="8">
        <v>2017</v>
      </c>
      <c r="D69" s="8" t="s">
        <v>6</v>
      </c>
      <c r="E69" s="8" t="s">
        <v>170</v>
      </c>
      <c r="F69" s="23">
        <v>62.448399999999999</v>
      </c>
    </row>
    <row r="70" spans="1:6">
      <c r="A70" s="1" t="s">
        <v>5</v>
      </c>
      <c r="B70" s="1" t="s">
        <v>263</v>
      </c>
      <c r="C70" s="8">
        <v>2017</v>
      </c>
      <c r="D70" s="8" t="s">
        <v>6</v>
      </c>
      <c r="E70" s="8" t="s">
        <v>170</v>
      </c>
      <c r="F70" s="23">
        <v>61.511800000000001</v>
      </c>
    </row>
    <row r="71" spans="1:6">
      <c r="A71" s="1" t="s">
        <v>6</v>
      </c>
      <c r="B71" s="1" t="s">
        <v>264</v>
      </c>
      <c r="C71" s="8">
        <v>2017</v>
      </c>
      <c r="D71" s="8" t="s">
        <v>6</v>
      </c>
      <c r="E71" s="8" t="s">
        <v>170</v>
      </c>
      <c r="F71" s="23">
        <v>64.126199999999997</v>
      </c>
    </row>
    <row r="72" spans="1:6">
      <c r="A72" s="1" t="s">
        <v>7</v>
      </c>
      <c r="B72" s="1" t="s">
        <v>265</v>
      </c>
      <c r="C72" s="8">
        <v>2017</v>
      </c>
      <c r="D72" s="8" t="s">
        <v>6</v>
      </c>
      <c r="E72" s="8" t="s">
        <v>170</v>
      </c>
      <c r="F72" s="23">
        <v>70.303799999999995</v>
      </c>
    </row>
    <row r="73" spans="1:6">
      <c r="A73" s="1" t="s">
        <v>8</v>
      </c>
      <c r="B73" s="1" t="s">
        <v>266</v>
      </c>
      <c r="C73" s="8">
        <v>2017</v>
      </c>
      <c r="D73" s="8" t="s">
        <v>6</v>
      </c>
      <c r="E73" s="8" t="s">
        <v>170</v>
      </c>
      <c r="F73" s="23">
        <v>67.592699999999994</v>
      </c>
    </row>
    <row r="74" spans="1:6">
      <c r="A74" s="1" t="s">
        <v>9</v>
      </c>
      <c r="B74" s="1" t="s">
        <v>267</v>
      </c>
      <c r="C74" s="8">
        <v>2017</v>
      </c>
      <c r="D74" s="8" t="s">
        <v>6</v>
      </c>
      <c r="E74" s="8" t="s">
        <v>170</v>
      </c>
      <c r="F74" s="23">
        <v>55.650199999999998</v>
      </c>
    </row>
    <row r="75" spans="1:6">
      <c r="A75" s="1" t="s">
        <v>10</v>
      </c>
      <c r="B75" s="1" t="s">
        <v>268</v>
      </c>
      <c r="C75" s="8">
        <v>2017</v>
      </c>
      <c r="D75" s="8" t="s">
        <v>6</v>
      </c>
      <c r="E75" s="8" t="s">
        <v>170</v>
      </c>
      <c r="F75" s="23">
        <v>77.981499999999997</v>
      </c>
    </row>
    <row r="76" spans="1:6">
      <c r="A76" s="1" t="s">
        <v>11</v>
      </c>
      <c r="B76" s="1" t="s">
        <v>269</v>
      </c>
      <c r="C76" s="8">
        <v>2017</v>
      </c>
      <c r="D76" s="8" t="s">
        <v>6</v>
      </c>
      <c r="E76" s="8" t="s">
        <v>170</v>
      </c>
      <c r="F76" s="23">
        <v>70.934399999999997</v>
      </c>
    </row>
    <row r="77" spans="1:6">
      <c r="A77" s="1" t="s">
        <v>12</v>
      </c>
      <c r="B77" s="1" t="s">
        <v>270</v>
      </c>
      <c r="C77" s="8">
        <v>2017</v>
      </c>
      <c r="D77" s="8" t="s">
        <v>6</v>
      </c>
      <c r="E77" s="8" t="s">
        <v>170</v>
      </c>
      <c r="F77" s="23">
        <v>50.449100000000001</v>
      </c>
    </row>
    <row r="78" spans="1:6">
      <c r="A78" s="1" t="s">
        <v>13</v>
      </c>
      <c r="B78" s="1" t="s">
        <v>271</v>
      </c>
      <c r="C78" s="8">
        <v>2017</v>
      </c>
      <c r="D78" s="8" t="s">
        <v>6</v>
      </c>
      <c r="E78" s="8" t="s">
        <v>170</v>
      </c>
      <c r="F78" s="23">
        <v>64.516800000000003</v>
      </c>
    </row>
    <row r="79" spans="1:6">
      <c r="A79" s="1" t="s">
        <v>14</v>
      </c>
      <c r="B79" s="1" t="s">
        <v>272</v>
      </c>
      <c r="C79" s="8">
        <v>2017</v>
      </c>
      <c r="D79" s="8" t="s">
        <v>6</v>
      </c>
      <c r="E79" s="8" t="s">
        <v>170</v>
      </c>
      <c r="F79" s="23">
        <v>69.9131</v>
      </c>
    </row>
    <row r="80" spans="1:6">
      <c r="A80" s="1" t="s">
        <v>15</v>
      </c>
      <c r="B80" s="1" t="s">
        <v>273</v>
      </c>
      <c r="C80" s="8">
        <v>2017</v>
      </c>
      <c r="D80" s="8" t="s">
        <v>6</v>
      </c>
      <c r="E80" s="8" t="s">
        <v>170</v>
      </c>
      <c r="F80" s="23">
        <v>52.689</v>
      </c>
    </row>
    <row r="81" spans="1:6">
      <c r="A81" s="1" t="s">
        <v>16</v>
      </c>
      <c r="B81" s="1" t="s">
        <v>274</v>
      </c>
      <c r="C81" s="8">
        <v>2017</v>
      </c>
      <c r="D81" s="8" t="s">
        <v>6</v>
      </c>
      <c r="E81" s="8" t="s">
        <v>170</v>
      </c>
      <c r="F81" s="23">
        <v>67.666899999999998</v>
      </c>
    </row>
    <row r="82" spans="1:6">
      <c r="A82" s="1" t="s">
        <v>17</v>
      </c>
      <c r="B82" s="1" t="s">
        <v>275</v>
      </c>
      <c r="C82" s="8">
        <v>2017</v>
      </c>
      <c r="D82" s="8" t="s">
        <v>6</v>
      </c>
      <c r="E82" s="8" t="s">
        <v>170</v>
      </c>
      <c r="F82" s="23">
        <v>55.4071</v>
      </c>
    </row>
    <row r="83" spans="1:6">
      <c r="A83" s="1" t="s">
        <v>18</v>
      </c>
      <c r="B83" s="1" t="s">
        <v>276</v>
      </c>
      <c r="C83" s="8">
        <v>2017</v>
      </c>
      <c r="D83" s="8" t="s">
        <v>6</v>
      </c>
      <c r="E83" s="8" t="s">
        <v>170</v>
      </c>
      <c r="F83" s="23">
        <v>63.930399999999999</v>
      </c>
    </row>
    <row r="84" spans="1:6">
      <c r="A84" s="1" t="s">
        <v>19</v>
      </c>
      <c r="B84" s="1" t="s">
        <v>277</v>
      </c>
      <c r="C84" s="8">
        <v>2017</v>
      </c>
      <c r="D84" s="8" t="s">
        <v>6</v>
      </c>
      <c r="E84" s="8" t="s">
        <v>170</v>
      </c>
      <c r="F84" s="23">
        <v>64.5047</v>
      </c>
    </row>
    <row r="85" spans="1:6">
      <c r="A85" s="1" t="s">
        <v>20</v>
      </c>
      <c r="B85" s="1" t="s">
        <v>278</v>
      </c>
      <c r="C85" s="8">
        <v>2017</v>
      </c>
      <c r="D85" s="8" t="s">
        <v>6</v>
      </c>
      <c r="E85" s="8" t="s">
        <v>170</v>
      </c>
      <c r="F85" s="23">
        <v>57.157600000000002</v>
      </c>
    </row>
    <row r="86" spans="1:6">
      <c r="A86" s="1" t="s">
        <v>21</v>
      </c>
      <c r="B86" s="1" t="s">
        <v>279</v>
      </c>
      <c r="C86" s="8">
        <v>2017</v>
      </c>
      <c r="D86" s="8" t="s">
        <v>6</v>
      </c>
      <c r="E86" s="8" t="s">
        <v>170</v>
      </c>
      <c r="F86" s="23">
        <v>63.139499999999998</v>
      </c>
    </row>
    <row r="87" spans="1:6">
      <c r="A87" s="1" t="s">
        <v>22</v>
      </c>
      <c r="B87" s="1" t="s">
        <v>280</v>
      </c>
      <c r="C87" s="8">
        <v>2017</v>
      </c>
      <c r="D87" s="8" t="s">
        <v>6</v>
      </c>
      <c r="E87" s="8" t="s">
        <v>170</v>
      </c>
      <c r="F87" s="23">
        <v>70.416700000000006</v>
      </c>
    </row>
    <row r="88" spans="1:6">
      <c r="A88" s="1" t="s">
        <v>23</v>
      </c>
      <c r="B88" s="1" t="s">
        <v>281</v>
      </c>
      <c r="C88" s="8">
        <v>2017</v>
      </c>
      <c r="D88" s="8" t="s">
        <v>6</v>
      </c>
      <c r="E88" s="8" t="s">
        <v>170</v>
      </c>
      <c r="F88" s="23">
        <v>60.604300000000002</v>
      </c>
    </row>
    <row r="89" spans="1:6">
      <c r="A89" s="1" t="s">
        <v>24</v>
      </c>
      <c r="B89" s="1" t="s">
        <v>282</v>
      </c>
      <c r="C89" s="8">
        <v>2017</v>
      </c>
      <c r="D89" s="8" t="s">
        <v>6</v>
      </c>
      <c r="E89" s="8" t="s">
        <v>170</v>
      </c>
      <c r="F89" s="23">
        <v>55.8399</v>
      </c>
    </row>
    <row r="90" spans="1:6">
      <c r="A90" s="1" t="s">
        <v>25</v>
      </c>
      <c r="B90" s="1" t="s">
        <v>283</v>
      </c>
      <c r="C90" s="8">
        <v>2017</v>
      </c>
      <c r="D90" s="8" t="s">
        <v>6</v>
      </c>
      <c r="E90" s="8" t="s">
        <v>170</v>
      </c>
      <c r="F90" s="23">
        <v>56.852400000000003</v>
      </c>
    </row>
    <row r="91" spans="1:6">
      <c r="A91" s="1" t="s">
        <v>26</v>
      </c>
      <c r="B91" s="1" t="s">
        <v>284</v>
      </c>
      <c r="C91" s="8">
        <v>2017</v>
      </c>
      <c r="D91" s="8" t="s">
        <v>6</v>
      </c>
      <c r="E91" s="8" t="s">
        <v>170</v>
      </c>
      <c r="F91" s="23">
        <v>53.745899999999999</v>
      </c>
    </row>
    <row r="92" spans="1:6">
      <c r="A92" s="1" t="s">
        <v>27</v>
      </c>
      <c r="B92" s="1" t="s">
        <v>285</v>
      </c>
      <c r="C92" s="8">
        <v>2017</v>
      </c>
      <c r="D92" s="8" t="s">
        <v>6</v>
      </c>
      <c r="E92" s="8" t="s">
        <v>170</v>
      </c>
      <c r="F92" s="23">
        <v>58.588000000000001</v>
      </c>
    </row>
    <row r="93" spans="1:6">
      <c r="A93" s="1" t="s">
        <v>28</v>
      </c>
      <c r="B93" s="1" t="s">
        <v>286</v>
      </c>
      <c r="C93" s="8">
        <v>2017</v>
      </c>
      <c r="D93" s="8" t="s">
        <v>6</v>
      </c>
      <c r="E93" s="8" t="s">
        <v>170</v>
      </c>
      <c r="F93" s="23">
        <v>77.493799999999993</v>
      </c>
    </row>
    <row r="94" spans="1:6">
      <c r="A94" s="1" t="s">
        <v>29</v>
      </c>
      <c r="B94" s="1" t="s">
        <v>287</v>
      </c>
      <c r="C94" s="8">
        <v>2017</v>
      </c>
      <c r="D94" s="8" t="s">
        <v>6</v>
      </c>
      <c r="E94" s="8" t="s">
        <v>170</v>
      </c>
      <c r="F94" s="23">
        <v>69.619699999999995</v>
      </c>
    </row>
    <row r="95" spans="1:6">
      <c r="A95" s="1" t="s">
        <v>30</v>
      </c>
      <c r="B95" s="1" t="s">
        <v>288</v>
      </c>
      <c r="C95" s="8">
        <v>2017</v>
      </c>
      <c r="D95" s="8" t="s">
        <v>6</v>
      </c>
      <c r="E95" s="8" t="s">
        <v>170</v>
      </c>
      <c r="F95" s="23">
        <v>70.548500000000004</v>
      </c>
    </row>
    <row r="96" spans="1:6">
      <c r="A96" s="1" t="s">
        <v>31</v>
      </c>
      <c r="B96" s="1" t="s">
        <v>289</v>
      </c>
      <c r="C96" s="8">
        <v>2017</v>
      </c>
      <c r="D96" s="8" t="s">
        <v>6</v>
      </c>
      <c r="E96" s="8" t="s">
        <v>170</v>
      </c>
      <c r="F96" s="23">
        <v>57.363700000000001</v>
      </c>
    </row>
    <row r="97" spans="1:6">
      <c r="A97" s="1" t="s">
        <v>32</v>
      </c>
      <c r="B97" s="1" t="s">
        <v>290</v>
      </c>
      <c r="C97" s="8">
        <v>2017</v>
      </c>
      <c r="D97" s="8" t="s">
        <v>6</v>
      </c>
      <c r="E97" s="8" t="s">
        <v>170</v>
      </c>
      <c r="F97" s="23">
        <v>74.132000000000005</v>
      </c>
    </row>
    <row r="98" spans="1:6">
      <c r="A98" s="1" t="s">
        <v>33</v>
      </c>
      <c r="B98" s="1" t="s">
        <v>291</v>
      </c>
      <c r="C98" s="8">
        <v>2017</v>
      </c>
      <c r="D98" s="8" t="s">
        <v>6</v>
      </c>
      <c r="E98" s="8" t="s">
        <v>170</v>
      </c>
      <c r="F98" s="23">
        <v>59.412300000000002</v>
      </c>
    </row>
    <row r="99" spans="1:6">
      <c r="A99" s="1" t="s">
        <v>34</v>
      </c>
      <c r="B99" s="1" t="s">
        <v>292</v>
      </c>
      <c r="C99" s="8">
        <v>2017</v>
      </c>
      <c r="D99" s="8" t="s">
        <v>6</v>
      </c>
      <c r="E99" s="8" t="s">
        <v>170</v>
      </c>
      <c r="F99" s="23">
        <v>74.282499999999999</v>
      </c>
    </row>
    <row r="100" spans="1:6">
      <c r="A100" s="1" t="s">
        <v>35</v>
      </c>
      <c r="B100" s="1" t="s">
        <v>293</v>
      </c>
      <c r="C100" s="8">
        <v>2017</v>
      </c>
      <c r="D100" s="8" t="s">
        <v>6</v>
      </c>
      <c r="E100" s="8" t="s">
        <v>170</v>
      </c>
      <c r="F100" s="23">
        <v>57.073300000000003</v>
      </c>
    </row>
    <row r="101" spans="1:6">
      <c r="A101" s="3" t="s">
        <v>3</v>
      </c>
      <c r="B101" s="1" t="s">
        <v>261</v>
      </c>
      <c r="C101" s="8">
        <v>2018</v>
      </c>
      <c r="D101" s="8" t="s">
        <v>6</v>
      </c>
      <c r="E101" s="8" t="s">
        <v>170</v>
      </c>
      <c r="F101" s="54">
        <v>72.878450000000001</v>
      </c>
    </row>
    <row r="102" spans="1:6">
      <c r="A102" s="3" t="s">
        <v>4</v>
      </c>
      <c r="B102" s="1" t="s">
        <v>262</v>
      </c>
      <c r="C102" s="8">
        <v>2018</v>
      </c>
      <c r="D102" s="8" t="s">
        <v>6</v>
      </c>
      <c r="E102" s="8" t="s">
        <v>170</v>
      </c>
      <c r="F102" s="55">
        <v>84.183850000000007</v>
      </c>
    </row>
    <row r="103" spans="1:6">
      <c r="A103" s="1" t="s">
        <v>5</v>
      </c>
      <c r="B103" s="1" t="s">
        <v>263</v>
      </c>
      <c r="C103" s="8">
        <v>2018</v>
      </c>
      <c r="D103" s="8" t="s">
        <v>6</v>
      </c>
      <c r="E103" s="8" t="s">
        <v>170</v>
      </c>
      <c r="F103" s="55">
        <v>73.72157</v>
      </c>
    </row>
    <row r="104" spans="1:6">
      <c r="A104" s="1" t="s">
        <v>6</v>
      </c>
      <c r="B104" s="1" t="s">
        <v>264</v>
      </c>
      <c r="C104" s="8">
        <v>2018</v>
      </c>
      <c r="D104" s="8" t="s">
        <v>6</v>
      </c>
      <c r="E104" s="8" t="s">
        <v>170</v>
      </c>
      <c r="F104" s="55">
        <v>72.564959999999999</v>
      </c>
    </row>
    <row r="105" spans="1:6">
      <c r="A105" s="1" t="s">
        <v>7</v>
      </c>
      <c r="B105" s="1" t="s">
        <v>265</v>
      </c>
      <c r="C105" s="8">
        <v>2018</v>
      </c>
      <c r="D105" s="8" t="s">
        <v>6</v>
      </c>
      <c r="E105" s="8" t="s">
        <v>170</v>
      </c>
      <c r="F105" s="55">
        <v>72.214150000000004</v>
      </c>
    </row>
    <row r="106" spans="1:6">
      <c r="A106" s="1" t="s">
        <v>8</v>
      </c>
      <c r="B106" s="1" t="s">
        <v>266</v>
      </c>
      <c r="C106" s="8">
        <v>2018</v>
      </c>
      <c r="D106" s="8" t="s">
        <v>6</v>
      </c>
      <c r="E106" s="8" t="s">
        <v>170</v>
      </c>
      <c r="F106" s="55">
        <v>72.533339999999995</v>
      </c>
    </row>
    <row r="107" spans="1:6">
      <c r="A107" s="1" t="s">
        <v>9</v>
      </c>
      <c r="B107" s="1" t="s">
        <v>267</v>
      </c>
      <c r="C107" s="8">
        <v>2018</v>
      </c>
      <c r="D107" s="8" t="s">
        <v>6</v>
      </c>
      <c r="E107" s="8" t="s">
        <v>170</v>
      </c>
      <c r="F107" s="55">
        <v>80.296750000000003</v>
      </c>
    </row>
    <row r="108" spans="1:6">
      <c r="A108" s="1" t="s">
        <v>10</v>
      </c>
      <c r="B108" s="1" t="s">
        <v>268</v>
      </c>
      <c r="C108" s="8">
        <v>2018</v>
      </c>
      <c r="D108" s="8" t="s">
        <v>6</v>
      </c>
      <c r="E108" s="8" t="s">
        <v>170</v>
      </c>
      <c r="F108" s="55">
        <v>59.727330000000002</v>
      </c>
    </row>
    <row r="109" spans="1:6">
      <c r="A109" s="1" t="s">
        <v>11</v>
      </c>
      <c r="B109" s="1" t="s">
        <v>269</v>
      </c>
      <c r="C109" s="8">
        <v>2018</v>
      </c>
      <c r="D109" s="8" t="s">
        <v>6</v>
      </c>
      <c r="E109" s="8" t="s">
        <v>170</v>
      </c>
      <c r="F109" s="55">
        <v>72.97345</v>
      </c>
    </row>
    <row r="110" spans="1:6">
      <c r="A110" s="1" t="s">
        <v>12</v>
      </c>
      <c r="B110" s="1" t="s">
        <v>270</v>
      </c>
      <c r="C110" s="8">
        <v>2018</v>
      </c>
      <c r="D110" s="8" t="s">
        <v>6</v>
      </c>
      <c r="E110" s="8" t="s">
        <v>170</v>
      </c>
      <c r="F110" s="55">
        <v>82.477329999999995</v>
      </c>
    </row>
    <row r="111" spans="1:6">
      <c r="A111" s="1" t="s">
        <v>13</v>
      </c>
      <c r="B111" s="1" t="s">
        <v>271</v>
      </c>
      <c r="C111" s="8">
        <v>2018</v>
      </c>
      <c r="D111" s="8" t="s">
        <v>6</v>
      </c>
      <c r="E111" s="8" t="s">
        <v>170</v>
      </c>
      <c r="F111" s="55">
        <v>79.918300000000002</v>
      </c>
    </row>
    <row r="112" spans="1:6">
      <c r="A112" s="1" t="s">
        <v>14</v>
      </c>
      <c r="B112" s="1" t="s">
        <v>272</v>
      </c>
      <c r="C112" s="8">
        <v>2018</v>
      </c>
      <c r="D112" s="8" t="s">
        <v>6</v>
      </c>
      <c r="E112" s="8" t="s">
        <v>170</v>
      </c>
      <c r="F112" s="55">
        <v>76.941249999999997</v>
      </c>
    </row>
    <row r="113" spans="1:6">
      <c r="A113" s="1" t="s">
        <v>15</v>
      </c>
      <c r="B113" s="1" t="s">
        <v>273</v>
      </c>
      <c r="C113" s="8">
        <v>2018</v>
      </c>
      <c r="D113" s="8" t="s">
        <v>6</v>
      </c>
      <c r="E113" s="8" t="s">
        <v>170</v>
      </c>
      <c r="F113" s="55">
        <v>56.135680000000001</v>
      </c>
    </row>
    <row r="114" spans="1:6">
      <c r="A114" s="1" t="s">
        <v>16</v>
      </c>
      <c r="B114" s="1" t="s">
        <v>274</v>
      </c>
      <c r="C114" s="8">
        <v>2018</v>
      </c>
      <c r="D114" s="8" t="s">
        <v>6</v>
      </c>
      <c r="E114" s="8" t="s">
        <v>170</v>
      </c>
      <c r="F114" s="55">
        <v>69.752459999999999</v>
      </c>
    </row>
    <row r="115" spans="1:6">
      <c r="A115" s="1" t="s">
        <v>17</v>
      </c>
      <c r="B115" s="1" t="s">
        <v>275</v>
      </c>
      <c r="C115" s="8">
        <v>2018</v>
      </c>
      <c r="D115" s="8" t="s">
        <v>6</v>
      </c>
      <c r="E115" s="8" t="s">
        <v>170</v>
      </c>
      <c r="F115" s="55">
        <v>82.445629999999994</v>
      </c>
    </row>
    <row r="116" spans="1:6">
      <c r="A116" s="1" t="s">
        <v>18</v>
      </c>
      <c r="B116" s="1" t="s">
        <v>276</v>
      </c>
      <c r="C116" s="8">
        <v>2018</v>
      </c>
      <c r="D116" s="8" t="s">
        <v>6</v>
      </c>
      <c r="E116" s="8" t="s">
        <v>170</v>
      </c>
      <c r="F116" s="55">
        <v>65.180800000000005</v>
      </c>
    </row>
    <row r="117" spans="1:6">
      <c r="A117" s="1" t="s">
        <v>19</v>
      </c>
      <c r="B117" s="1" t="s">
        <v>277</v>
      </c>
      <c r="C117" s="8">
        <v>2018</v>
      </c>
      <c r="D117" s="8" t="s">
        <v>6</v>
      </c>
      <c r="E117" s="8" t="s">
        <v>170</v>
      </c>
      <c r="F117" s="55">
        <v>76.76379</v>
      </c>
    </row>
    <row r="118" spans="1:6">
      <c r="A118" s="1" t="s">
        <v>20</v>
      </c>
      <c r="B118" s="1" t="s">
        <v>278</v>
      </c>
      <c r="C118" s="8">
        <v>2018</v>
      </c>
      <c r="D118" s="8" t="s">
        <v>6</v>
      </c>
      <c r="E118" s="8" t="s">
        <v>170</v>
      </c>
      <c r="F118" s="55">
        <v>62.735590000000002</v>
      </c>
    </row>
    <row r="119" spans="1:6">
      <c r="A119" s="1" t="s">
        <v>21</v>
      </c>
      <c r="B119" s="1" t="s">
        <v>279</v>
      </c>
      <c r="C119" s="8">
        <v>2018</v>
      </c>
      <c r="D119" s="8" t="s">
        <v>6</v>
      </c>
      <c r="E119" s="8" t="s">
        <v>170</v>
      </c>
      <c r="F119" s="55">
        <v>75.732259999999997</v>
      </c>
    </row>
    <row r="120" spans="1:6">
      <c r="A120" s="1" t="s">
        <v>22</v>
      </c>
      <c r="B120" s="1" t="s">
        <v>280</v>
      </c>
      <c r="C120" s="8">
        <v>2018</v>
      </c>
      <c r="D120" s="8" t="s">
        <v>6</v>
      </c>
      <c r="E120" s="8" t="s">
        <v>170</v>
      </c>
      <c r="F120" s="55">
        <v>83.177809999999994</v>
      </c>
    </row>
    <row r="121" spans="1:6">
      <c r="A121" s="1" t="s">
        <v>23</v>
      </c>
      <c r="B121" s="1" t="s">
        <v>281</v>
      </c>
      <c r="C121" s="8">
        <v>2018</v>
      </c>
      <c r="D121" s="8" t="s">
        <v>6</v>
      </c>
      <c r="E121" s="8" t="s">
        <v>170</v>
      </c>
      <c r="F121" s="55">
        <v>70.87424</v>
      </c>
    </row>
    <row r="122" spans="1:6">
      <c r="A122" s="1" t="s">
        <v>24</v>
      </c>
      <c r="B122" s="1" t="s">
        <v>282</v>
      </c>
      <c r="C122" s="8">
        <v>2018</v>
      </c>
      <c r="D122" s="8" t="s">
        <v>6</v>
      </c>
      <c r="E122" s="8" t="s">
        <v>170</v>
      </c>
      <c r="F122" s="55">
        <v>66.185329999999993</v>
      </c>
    </row>
    <row r="123" spans="1:6">
      <c r="A123" s="1" t="s">
        <v>25</v>
      </c>
      <c r="B123" s="1" t="s">
        <v>283</v>
      </c>
      <c r="C123" s="8">
        <v>2018</v>
      </c>
      <c r="D123" s="8" t="s">
        <v>6</v>
      </c>
      <c r="E123" s="8" t="s">
        <v>170</v>
      </c>
      <c r="F123" s="55">
        <v>70.586889999999997</v>
      </c>
    </row>
    <row r="124" spans="1:6">
      <c r="A124" s="1" t="s">
        <v>26</v>
      </c>
      <c r="B124" s="1" t="s">
        <v>284</v>
      </c>
      <c r="C124" s="8">
        <v>2018</v>
      </c>
      <c r="D124" s="8" t="s">
        <v>6</v>
      </c>
      <c r="E124" s="8" t="s">
        <v>170</v>
      </c>
      <c r="F124" s="55">
        <v>77.300989999999999</v>
      </c>
    </row>
    <row r="125" spans="1:6">
      <c r="A125" s="1" t="s">
        <v>27</v>
      </c>
      <c r="B125" s="1" t="s">
        <v>285</v>
      </c>
      <c r="C125" s="8">
        <v>2018</v>
      </c>
      <c r="D125" s="8" t="s">
        <v>6</v>
      </c>
      <c r="E125" s="8" t="s">
        <v>170</v>
      </c>
      <c r="F125" s="55">
        <v>81.674480000000003</v>
      </c>
    </row>
    <row r="126" spans="1:6">
      <c r="A126" s="1" t="s">
        <v>28</v>
      </c>
      <c r="B126" s="1" t="s">
        <v>286</v>
      </c>
      <c r="C126" s="8">
        <v>2018</v>
      </c>
      <c r="D126" s="8" t="s">
        <v>6</v>
      </c>
      <c r="E126" s="8" t="s">
        <v>170</v>
      </c>
      <c r="F126" s="55">
        <v>65.141530000000003</v>
      </c>
    </row>
    <row r="127" spans="1:6">
      <c r="A127" s="1" t="s">
        <v>29</v>
      </c>
      <c r="B127" s="1" t="s">
        <v>287</v>
      </c>
      <c r="C127" s="8">
        <v>2018</v>
      </c>
      <c r="D127" s="8" t="s">
        <v>6</v>
      </c>
      <c r="E127" s="8" t="s">
        <v>170</v>
      </c>
      <c r="F127" s="55">
        <v>80.689310000000006</v>
      </c>
    </row>
    <row r="128" spans="1:6">
      <c r="A128" s="1" t="s">
        <v>30</v>
      </c>
      <c r="B128" s="1" t="s">
        <v>288</v>
      </c>
      <c r="C128" s="8">
        <v>2018</v>
      </c>
      <c r="D128" s="8" t="s">
        <v>6</v>
      </c>
      <c r="E128" s="8" t="s">
        <v>170</v>
      </c>
      <c r="F128" s="55">
        <v>69.648790000000005</v>
      </c>
    </row>
    <row r="129" spans="1:6">
      <c r="A129" s="1" t="s">
        <v>31</v>
      </c>
      <c r="B129" s="1" t="s">
        <v>289</v>
      </c>
      <c r="C129" s="8">
        <v>2018</v>
      </c>
      <c r="D129" s="8" t="s">
        <v>6</v>
      </c>
      <c r="E129" s="8" t="s">
        <v>170</v>
      </c>
      <c r="F129" s="55">
        <v>84.239599999999996</v>
      </c>
    </row>
    <row r="130" spans="1:6">
      <c r="A130" s="1" t="s">
        <v>32</v>
      </c>
      <c r="B130" s="1" t="s">
        <v>290</v>
      </c>
      <c r="C130" s="8">
        <v>2018</v>
      </c>
      <c r="D130" s="8" t="s">
        <v>6</v>
      </c>
      <c r="E130" s="8" t="s">
        <v>170</v>
      </c>
      <c r="F130" s="55">
        <v>67.500200000000007</v>
      </c>
    </row>
    <row r="131" spans="1:6">
      <c r="A131" s="1" t="s">
        <v>33</v>
      </c>
      <c r="B131" s="1" t="s">
        <v>291</v>
      </c>
      <c r="C131" s="8">
        <v>2018</v>
      </c>
      <c r="D131" s="8" t="s">
        <v>6</v>
      </c>
      <c r="E131" s="8" t="s">
        <v>170</v>
      </c>
      <c r="F131" s="55">
        <v>69.824749999999995</v>
      </c>
    </row>
    <row r="132" spans="1:6">
      <c r="A132" s="1" t="s">
        <v>34</v>
      </c>
      <c r="B132" s="1" t="s">
        <v>292</v>
      </c>
      <c r="C132" s="8">
        <v>2018</v>
      </c>
      <c r="D132" s="8" t="s">
        <v>6</v>
      </c>
      <c r="E132" s="8" t="s">
        <v>170</v>
      </c>
      <c r="F132" s="55">
        <v>85.016819999999996</v>
      </c>
    </row>
    <row r="133" spans="1:6">
      <c r="A133" s="1" t="s">
        <v>35</v>
      </c>
      <c r="B133" s="1" t="s">
        <v>293</v>
      </c>
      <c r="C133" s="8">
        <v>2018</v>
      </c>
      <c r="D133" s="8" t="s">
        <v>6</v>
      </c>
      <c r="E133" s="8" t="s">
        <v>170</v>
      </c>
      <c r="F133" s="55">
        <v>78.474350000000001</v>
      </c>
    </row>
    <row r="134" spans="1:6">
      <c r="A134" s="3" t="s">
        <v>3</v>
      </c>
      <c r="B134" s="1" t="s">
        <v>261</v>
      </c>
      <c r="C134" s="8">
        <v>2019</v>
      </c>
      <c r="D134" s="8" t="s">
        <v>6</v>
      </c>
      <c r="E134" s="8" t="s">
        <v>170</v>
      </c>
      <c r="F134" s="54">
        <v>72.878450000000001</v>
      </c>
    </row>
    <row r="135" spans="1:6">
      <c r="A135" s="3" t="s">
        <v>4</v>
      </c>
      <c r="B135" s="1" t="s">
        <v>262</v>
      </c>
      <c r="C135" s="8">
        <v>2019</v>
      </c>
      <c r="D135" s="8" t="s">
        <v>6</v>
      </c>
      <c r="E135" s="8" t="s">
        <v>170</v>
      </c>
      <c r="F135" s="55">
        <v>84.183850000000007</v>
      </c>
    </row>
    <row r="136" spans="1:6">
      <c r="A136" s="1" t="s">
        <v>5</v>
      </c>
      <c r="B136" s="1" t="s">
        <v>263</v>
      </c>
      <c r="C136" s="8">
        <v>2019</v>
      </c>
      <c r="D136" s="8" t="s">
        <v>6</v>
      </c>
      <c r="E136" s="8" t="s">
        <v>170</v>
      </c>
      <c r="F136" s="55">
        <v>73.72157</v>
      </c>
    </row>
    <row r="137" spans="1:6">
      <c r="A137" s="1" t="s">
        <v>6</v>
      </c>
      <c r="B137" s="1" t="s">
        <v>264</v>
      </c>
      <c r="C137" s="8">
        <v>2019</v>
      </c>
      <c r="D137" s="8" t="s">
        <v>6</v>
      </c>
      <c r="E137" s="8" t="s">
        <v>170</v>
      </c>
      <c r="F137" s="55">
        <v>72.564959999999999</v>
      </c>
    </row>
    <row r="138" spans="1:6">
      <c r="A138" s="1" t="s">
        <v>7</v>
      </c>
      <c r="B138" s="1" t="s">
        <v>265</v>
      </c>
      <c r="C138" s="8">
        <v>2019</v>
      </c>
      <c r="D138" s="8" t="s">
        <v>6</v>
      </c>
      <c r="E138" s="8" t="s">
        <v>170</v>
      </c>
      <c r="F138" s="55">
        <v>72.214150000000004</v>
      </c>
    </row>
    <row r="139" spans="1:6">
      <c r="A139" s="1" t="s">
        <v>8</v>
      </c>
      <c r="B139" s="1" t="s">
        <v>266</v>
      </c>
      <c r="C139" s="8">
        <v>2019</v>
      </c>
      <c r="D139" s="8" t="s">
        <v>6</v>
      </c>
      <c r="E139" s="8" t="s">
        <v>170</v>
      </c>
      <c r="F139" s="55">
        <v>72.533339999999995</v>
      </c>
    </row>
    <row r="140" spans="1:6">
      <c r="A140" s="1" t="s">
        <v>9</v>
      </c>
      <c r="B140" s="1" t="s">
        <v>267</v>
      </c>
      <c r="C140" s="8">
        <v>2019</v>
      </c>
      <c r="D140" s="8" t="s">
        <v>6</v>
      </c>
      <c r="E140" s="8" t="s">
        <v>170</v>
      </c>
      <c r="F140" s="55">
        <v>80.296750000000003</v>
      </c>
    </row>
    <row r="141" spans="1:6">
      <c r="A141" s="1" t="s">
        <v>10</v>
      </c>
      <c r="B141" s="1" t="s">
        <v>268</v>
      </c>
      <c r="C141" s="8">
        <v>2019</v>
      </c>
      <c r="D141" s="8" t="s">
        <v>6</v>
      </c>
      <c r="E141" s="8" t="s">
        <v>170</v>
      </c>
      <c r="F141" s="55">
        <v>59.727330000000002</v>
      </c>
    </row>
    <row r="142" spans="1:6">
      <c r="A142" s="1" t="s">
        <v>11</v>
      </c>
      <c r="B142" s="1" t="s">
        <v>269</v>
      </c>
      <c r="C142" s="8">
        <v>2019</v>
      </c>
      <c r="D142" s="8" t="s">
        <v>6</v>
      </c>
      <c r="E142" s="8" t="s">
        <v>170</v>
      </c>
      <c r="F142" s="55">
        <v>72.97345</v>
      </c>
    </row>
    <row r="143" spans="1:6">
      <c r="A143" s="1" t="s">
        <v>12</v>
      </c>
      <c r="B143" s="1" t="s">
        <v>270</v>
      </c>
      <c r="C143" s="8">
        <v>2019</v>
      </c>
      <c r="D143" s="8" t="s">
        <v>6</v>
      </c>
      <c r="E143" s="8" t="s">
        <v>170</v>
      </c>
      <c r="F143" s="55">
        <v>82.477329999999995</v>
      </c>
    </row>
    <row r="144" spans="1:6">
      <c r="A144" s="1" t="s">
        <v>13</v>
      </c>
      <c r="B144" s="1" t="s">
        <v>271</v>
      </c>
      <c r="C144" s="8">
        <v>2019</v>
      </c>
      <c r="D144" s="8" t="s">
        <v>6</v>
      </c>
      <c r="E144" s="8" t="s">
        <v>170</v>
      </c>
      <c r="F144" s="55">
        <v>79.918300000000002</v>
      </c>
    </row>
    <row r="145" spans="1:6">
      <c r="A145" s="1" t="s">
        <v>14</v>
      </c>
      <c r="B145" s="1" t="s">
        <v>272</v>
      </c>
      <c r="C145" s="8">
        <v>2019</v>
      </c>
      <c r="D145" s="8" t="s">
        <v>6</v>
      </c>
      <c r="E145" s="8" t="s">
        <v>170</v>
      </c>
      <c r="F145" s="55">
        <v>76.941249999999997</v>
      </c>
    </row>
    <row r="146" spans="1:6">
      <c r="A146" s="1" t="s">
        <v>15</v>
      </c>
      <c r="B146" s="1" t="s">
        <v>273</v>
      </c>
      <c r="C146" s="8">
        <v>2019</v>
      </c>
      <c r="D146" s="8" t="s">
        <v>6</v>
      </c>
      <c r="E146" s="8" t="s">
        <v>170</v>
      </c>
      <c r="F146" s="55">
        <v>56.135680000000001</v>
      </c>
    </row>
    <row r="147" spans="1:6">
      <c r="A147" s="1" t="s">
        <v>16</v>
      </c>
      <c r="B147" s="1" t="s">
        <v>274</v>
      </c>
      <c r="C147" s="8">
        <v>2019</v>
      </c>
      <c r="D147" s="8" t="s">
        <v>6</v>
      </c>
      <c r="E147" s="8" t="s">
        <v>170</v>
      </c>
      <c r="F147" s="55">
        <v>69.752459999999999</v>
      </c>
    </row>
    <row r="148" spans="1:6">
      <c r="A148" s="1" t="s">
        <v>17</v>
      </c>
      <c r="B148" s="1" t="s">
        <v>275</v>
      </c>
      <c r="C148" s="8">
        <v>2019</v>
      </c>
      <c r="D148" s="8" t="s">
        <v>6</v>
      </c>
      <c r="E148" s="8" t="s">
        <v>170</v>
      </c>
      <c r="F148" s="55">
        <v>82.445629999999994</v>
      </c>
    </row>
    <row r="149" spans="1:6">
      <c r="A149" s="1" t="s">
        <v>18</v>
      </c>
      <c r="B149" s="1" t="s">
        <v>276</v>
      </c>
      <c r="C149" s="8">
        <v>2019</v>
      </c>
      <c r="D149" s="8" t="s">
        <v>6</v>
      </c>
      <c r="E149" s="8" t="s">
        <v>170</v>
      </c>
      <c r="F149" s="55">
        <v>65.180800000000005</v>
      </c>
    </row>
    <row r="150" spans="1:6">
      <c r="A150" s="1" t="s">
        <v>19</v>
      </c>
      <c r="B150" s="1" t="s">
        <v>277</v>
      </c>
      <c r="C150" s="8">
        <v>2019</v>
      </c>
      <c r="D150" s="8" t="s">
        <v>6</v>
      </c>
      <c r="E150" s="8" t="s">
        <v>170</v>
      </c>
      <c r="F150" s="55">
        <v>76.76379</v>
      </c>
    </row>
    <row r="151" spans="1:6">
      <c r="A151" s="1" t="s">
        <v>20</v>
      </c>
      <c r="B151" s="1" t="s">
        <v>278</v>
      </c>
      <c r="C151" s="8">
        <v>2019</v>
      </c>
      <c r="D151" s="8" t="s">
        <v>6</v>
      </c>
      <c r="E151" s="8" t="s">
        <v>170</v>
      </c>
      <c r="F151" s="55">
        <v>62.735590000000002</v>
      </c>
    </row>
    <row r="152" spans="1:6">
      <c r="A152" s="1" t="s">
        <v>21</v>
      </c>
      <c r="B152" s="1" t="s">
        <v>279</v>
      </c>
      <c r="C152" s="8">
        <v>2019</v>
      </c>
      <c r="D152" s="8" t="s">
        <v>6</v>
      </c>
      <c r="E152" s="8" t="s">
        <v>170</v>
      </c>
      <c r="F152" s="55">
        <v>75.732259999999997</v>
      </c>
    </row>
    <row r="153" spans="1:6">
      <c r="A153" s="1" t="s">
        <v>22</v>
      </c>
      <c r="B153" s="1" t="s">
        <v>280</v>
      </c>
      <c r="C153" s="8">
        <v>2019</v>
      </c>
      <c r="D153" s="8" t="s">
        <v>6</v>
      </c>
      <c r="E153" s="8" t="s">
        <v>170</v>
      </c>
      <c r="F153" s="55">
        <v>83.177809999999994</v>
      </c>
    </row>
    <row r="154" spans="1:6">
      <c r="A154" s="1" t="s">
        <v>23</v>
      </c>
      <c r="B154" s="1" t="s">
        <v>281</v>
      </c>
      <c r="C154" s="8">
        <v>2019</v>
      </c>
      <c r="D154" s="8" t="s">
        <v>6</v>
      </c>
      <c r="E154" s="8" t="s">
        <v>170</v>
      </c>
      <c r="F154" s="55">
        <v>70.87424</v>
      </c>
    </row>
    <row r="155" spans="1:6">
      <c r="A155" s="1" t="s">
        <v>24</v>
      </c>
      <c r="B155" s="1" t="s">
        <v>282</v>
      </c>
      <c r="C155" s="8">
        <v>2019</v>
      </c>
      <c r="D155" s="8" t="s">
        <v>6</v>
      </c>
      <c r="E155" s="8" t="s">
        <v>170</v>
      </c>
      <c r="F155" s="55">
        <v>66.185329999999993</v>
      </c>
    </row>
    <row r="156" spans="1:6">
      <c r="A156" s="1" t="s">
        <v>25</v>
      </c>
      <c r="B156" s="1" t="s">
        <v>283</v>
      </c>
      <c r="C156" s="8">
        <v>2019</v>
      </c>
      <c r="D156" s="8" t="s">
        <v>6</v>
      </c>
      <c r="E156" s="8" t="s">
        <v>170</v>
      </c>
      <c r="F156" s="55">
        <v>70.586889999999997</v>
      </c>
    </row>
    <row r="157" spans="1:6">
      <c r="A157" s="1" t="s">
        <v>26</v>
      </c>
      <c r="B157" s="1" t="s">
        <v>284</v>
      </c>
      <c r="C157" s="8">
        <v>2019</v>
      </c>
      <c r="D157" s="8" t="s">
        <v>6</v>
      </c>
      <c r="E157" s="8" t="s">
        <v>170</v>
      </c>
      <c r="F157" s="55">
        <v>77.300989999999999</v>
      </c>
    </row>
    <row r="158" spans="1:6">
      <c r="A158" s="1" t="s">
        <v>27</v>
      </c>
      <c r="B158" s="1" t="s">
        <v>285</v>
      </c>
      <c r="C158" s="8">
        <v>2019</v>
      </c>
      <c r="D158" s="8" t="s">
        <v>6</v>
      </c>
      <c r="E158" s="8" t="s">
        <v>170</v>
      </c>
      <c r="F158" s="55">
        <v>81.674480000000003</v>
      </c>
    </row>
    <row r="159" spans="1:6">
      <c r="A159" s="1" t="s">
        <v>28</v>
      </c>
      <c r="B159" s="1" t="s">
        <v>286</v>
      </c>
      <c r="C159" s="8">
        <v>2019</v>
      </c>
      <c r="D159" s="8" t="s">
        <v>6</v>
      </c>
      <c r="E159" s="8" t="s">
        <v>170</v>
      </c>
      <c r="F159" s="55">
        <v>65.141530000000003</v>
      </c>
    </row>
    <row r="160" spans="1:6">
      <c r="A160" s="1" t="s">
        <v>29</v>
      </c>
      <c r="B160" s="1" t="s">
        <v>287</v>
      </c>
      <c r="C160" s="8">
        <v>2019</v>
      </c>
      <c r="D160" s="8" t="s">
        <v>6</v>
      </c>
      <c r="E160" s="8" t="s">
        <v>170</v>
      </c>
      <c r="F160" s="55">
        <v>80.689310000000006</v>
      </c>
    </row>
    <row r="161" spans="1:6">
      <c r="A161" s="1" t="s">
        <v>30</v>
      </c>
      <c r="B161" s="1" t="s">
        <v>288</v>
      </c>
      <c r="C161" s="8">
        <v>2019</v>
      </c>
      <c r="D161" s="8" t="s">
        <v>6</v>
      </c>
      <c r="E161" s="8" t="s">
        <v>170</v>
      </c>
      <c r="F161" s="55">
        <v>69.648790000000005</v>
      </c>
    </row>
    <row r="162" spans="1:6">
      <c r="A162" s="1" t="s">
        <v>31</v>
      </c>
      <c r="B162" s="1" t="s">
        <v>289</v>
      </c>
      <c r="C162" s="8">
        <v>2019</v>
      </c>
      <c r="D162" s="8" t="s">
        <v>6</v>
      </c>
      <c r="E162" s="8" t="s">
        <v>170</v>
      </c>
      <c r="F162" s="55">
        <v>84.239599999999996</v>
      </c>
    </row>
    <row r="163" spans="1:6">
      <c r="A163" s="1" t="s">
        <v>32</v>
      </c>
      <c r="B163" s="1" t="s">
        <v>290</v>
      </c>
      <c r="C163" s="8">
        <v>2019</v>
      </c>
      <c r="D163" s="8" t="s">
        <v>6</v>
      </c>
      <c r="E163" s="8" t="s">
        <v>170</v>
      </c>
      <c r="F163" s="55">
        <v>67.500200000000007</v>
      </c>
    </row>
    <row r="164" spans="1:6">
      <c r="A164" s="1" t="s">
        <v>33</v>
      </c>
      <c r="B164" s="1" t="s">
        <v>291</v>
      </c>
      <c r="C164" s="8">
        <v>2019</v>
      </c>
      <c r="D164" s="8" t="s">
        <v>6</v>
      </c>
      <c r="E164" s="8" t="s">
        <v>170</v>
      </c>
      <c r="F164" s="55">
        <v>69.824749999999995</v>
      </c>
    </row>
    <row r="165" spans="1:6">
      <c r="A165" s="1" t="s">
        <v>34</v>
      </c>
      <c r="B165" s="1" t="s">
        <v>292</v>
      </c>
      <c r="C165" s="8">
        <v>2019</v>
      </c>
      <c r="D165" s="8" t="s">
        <v>6</v>
      </c>
      <c r="E165" s="8" t="s">
        <v>170</v>
      </c>
      <c r="F165" s="55">
        <v>85.016819999999996</v>
      </c>
    </row>
    <row r="166" spans="1:6">
      <c r="A166" s="1" t="s">
        <v>35</v>
      </c>
      <c r="B166" s="1" t="s">
        <v>293</v>
      </c>
      <c r="C166" s="8">
        <v>2019</v>
      </c>
      <c r="D166" s="8" t="s">
        <v>6</v>
      </c>
      <c r="E166" s="8" t="s">
        <v>170</v>
      </c>
      <c r="F166" s="55">
        <v>78.474350000000001</v>
      </c>
    </row>
    <row r="167" spans="1:6">
      <c r="A167" s="3" t="s">
        <v>3</v>
      </c>
      <c r="B167" s="1" t="s">
        <v>261</v>
      </c>
      <c r="C167" s="8">
        <v>2020</v>
      </c>
      <c r="D167" s="8" t="s">
        <v>6</v>
      </c>
      <c r="E167" s="8" t="s">
        <v>170</v>
      </c>
      <c r="F167" s="54">
        <v>74.532749999999993</v>
      </c>
    </row>
    <row r="168" spans="1:6">
      <c r="A168" s="3" t="s">
        <v>4</v>
      </c>
      <c r="B168" s="1" t="s">
        <v>262</v>
      </c>
      <c r="C168" s="8">
        <v>2020</v>
      </c>
      <c r="D168" s="8" t="s">
        <v>6</v>
      </c>
      <c r="E168" s="8" t="s">
        <v>170</v>
      </c>
      <c r="F168" s="55">
        <v>88.492850000000004</v>
      </c>
    </row>
    <row r="169" spans="1:6">
      <c r="A169" s="1" t="s">
        <v>5</v>
      </c>
      <c r="B169" s="1" t="s">
        <v>263</v>
      </c>
      <c r="C169" s="8">
        <v>2020</v>
      </c>
      <c r="D169" s="8" t="s">
        <v>6</v>
      </c>
      <c r="E169" s="8" t="s">
        <v>170</v>
      </c>
      <c r="F169" s="55">
        <v>76.092219999999998</v>
      </c>
    </row>
    <row r="170" spans="1:6">
      <c r="A170" s="1" t="s">
        <v>6</v>
      </c>
      <c r="B170" s="1" t="s">
        <v>264</v>
      </c>
      <c r="C170" s="8">
        <v>2020</v>
      </c>
      <c r="D170" s="8" t="s">
        <v>6</v>
      </c>
      <c r="E170" s="8" t="s">
        <v>170</v>
      </c>
      <c r="F170" s="55">
        <v>74.932760000000002</v>
      </c>
    </row>
    <row r="171" spans="1:6">
      <c r="A171" s="1" t="s">
        <v>7</v>
      </c>
      <c r="B171" s="1" t="s">
        <v>265</v>
      </c>
      <c r="C171" s="8">
        <v>2020</v>
      </c>
      <c r="D171" s="8" t="s">
        <v>6</v>
      </c>
      <c r="E171" s="8" t="s">
        <v>170</v>
      </c>
      <c r="F171" s="55">
        <v>78.79083</v>
      </c>
    </row>
    <row r="172" spans="1:6">
      <c r="A172" s="1" t="s">
        <v>8</v>
      </c>
      <c r="B172" s="1" t="s">
        <v>266</v>
      </c>
      <c r="C172" s="8">
        <v>2020</v>
      </c>
      <c r="D172" s="8" t="s">
        <v>6</v>
      </c>
      <c r="E172" s="8" t="s">
        <v>170</v>
      </c>
      <c r="F172" s="55">
        <v>79.167820000000006</v>
      </c>
    </row>
    <row r="173" spans="1:6">
      <c r="A173" s="1" t="s">
        <v>9</v>
      </c>
      <c r="B173" s="1" t="s">
        <v>267</v>
      </c>
      <c r="C173" s="8">
        <v>2020</v>
      </c>
      <c r="D173" s="8" t="s">
        <v>6</v>
      </c>
      <c r="E173" s="8" t="s">
        <v>170</v>
      </c>
      <c r="F173" s="55">
        <v>83.356120000000004</v>
      </c>
    </row>
    <row r="174" spans="1:6">
      <c r="A174" s="1" t="s">
        <v>10</v>
      </c>
      <c r="B174" s="1" t="s">
        <v>268</v>
      </c>
      <c r="C174" s="8">
        <v>2020</v>
      </c>
      <c r="D174" s="8" t="s">
        <v>6</v>
      </c>
      <c r="E174" s="8" t="s">
        <v>170</v>
      </c>
      <c r="F174" s="55">
        <v>65.504869999999997</v>
      </c>
    </row>
    <row r="175" spans="1:6">
      <c r="A175" s="1" t="s">
        <v>11</v>
      </c>
      <c r="B175" s="1" t="s">
        <v>269</v>
      </c>
      <c r="C175" s="8">
        <v>2020</v>
      </c>
      <c r="D175" s="8" t="s">
        <v>6</v>
      </c>
      <c r="E175" s="8" t="s">
        <v>170</v>
      </c>
      <c r="F175" s="55">
        <v>74.182950000000005</v>
      </c>
    </row>
    <row r="176" spans="1:6">
      <c r="A176" s="1" t="s">
        <v>12</v>
      </c>
      <c r="B176" s="1" t="s">
        <v>270</v>
      </c>
      <c r="C176" s="8">
        <v>2020</v>
      </c>
      <c r="D176" s="8" t="s">
        <v>6</v>
      </c>
      <c r="E176" s="8" t="s">
        <v>170</v>
      </c>
      <c r="F176" s="55">
        <v>83.780630000000002</v>
      </c>
    </row>
    <row r="177" spans="1:6">
      <c r="A177" s="1" t="s">
        <v>13</v>
      </c>
      <c r="B177" s="1" t="s">
        <v>271</v>
      </c>
      <c r="C177" s="8">
        <v>2020</v>
      </c>
      <c r="D177" s="8" t="s">
        <v>6</v>
      </c>
      <c r="E177" s="8" t="s">
        <v>170</v>
      </c>
      <c r="F177" s="55">
        <v>81.096540000000005</v>
      </c>
    </row>
    <row r="178" spans="1:6">
      <c r="A178" s="1" t="s">
        <v>14</v>
      </c>
      <c r="B178" s="1" t="s">
        <v>272</v>
      </c>
      <c r="C178" s="8">
        <v>2020</v>
      </c>
      <c r="D178" s="8" t="s">
        <v>6</v>
      </c>
      <c r="E178" s="8" t="s">
        <v>170</v>
      </c>
      <c r="F178" s="55">
        <v>72.220150000000004</v>
      </c>
    </row>
    <row r="179" spans="1:6">
      <c r="A179" s="1" t="s">
        <v>15</v>
      </c>
      <c r="B179" s="1" t="s">
        <v>273</v>
      </c>
      <c r="C179" s="8">
        <v>2020</v>
      </c>
      <c r="D179" s="8" t="s">
        <v>6</v>
      </c>
      <c r="E179" s="8" t="s">
        <v>170</v>
      </c>
      <c r="F179" s="55">
        <v>65.771249999999995</v>
      </c>
    </row>
    <row r="180" spans="1:6">
      <c r="A180" s="1" t="s">
        <v>16</v>
      </c>
      <c r="B180" s="1" t="s">
        <v>274</v>
      </c>
      <c r="C180" s="8">
        <v>2020</v>
      </c>
      <c r="D180" s="8" t="s">
        <v>6</v>
      </c>
      <c r="E180" s="8" t="s">
        <v>170</v>
      </c>
      <c r="F180" s="55">
        <v>73.862489999999994</v>
      </c>
    </row>
    <row r="181" spans="1:6">
      <c r="A181" s="1" t="s">
        <v>17</v>
      </c>
      <c r="B181" s="1" t="s">
        <v>275</v>
      </c>
      <c r="C181" s="8">
        <v>2020</v>
      </c>
      <c r="D181" s="8" t="s">
        <v>6</v>
      </c>
      <c r="E181" s="8" t="s">
        <v>170</v>
      </c>
      <c r="F181" s="55">
        <v>83.35145</v>
      </c>
    </row>
    <row r="182" spans="1:6">
      <c r="A182" s="1" t="s">
        <v>18</v>
      </c>
      <c r="B182" s="1" t="s">
        <v>276</v>
      </c>
      <c r="C182" s="8">
        <v>2020</v>
      </c>
      <c r="D182" s="8" t="s">
        <v>6</v>
      </c>
      <c r="E182" s="8" t="s">
        <v>170</v>
      </c>
      <c r="F182" s="55">
        <v>68.403030000000001</v>
      </c>
    </row>
    <row r="183" spans="1:6">
      <c r="A183" s="1" t="s">
        <v>19</v>
      </c>
      <c r="B183" s="1" t="s">
        <v>277</v>
      </c>
      <c r="C183" s="8">
        <v>2020</v>
      </c>
      <c r="D183" s="8" t="s">
        <v>6</v>
      </c>
      <c r="E183" s="8" t="s">
        <v>170</v>
      </c>
      <c r="F183" s="55">
        <v>72.766570000000002</v>
      </c>
    </row>
    <row r="184" spans="1:6">
      <c r="A184" s="1" t="s">
        <v>20</v>
      </c>
      <c r="B184" s="1" t="s">
        <v>278</v>
      </c>
      <c r="C184" s="8">
        <v>2020</v>
      </c>
      <c r="D184" s="8" t="s">
        <v>6</v>
      </c>
      <c r="E184" s="8" t="s">
        <v>170</v>
      </c>
      <c r="F184" s="55">
        <v>60.483649999999997</v>
      </c>
    </row>
    <row r="185" spans="1:6">
      <c r="A185" s="1" t="s">
        <v>21</v>
      </c>
      <c r="B185" s="1" t="s">
        <v>279</v>
      </c>
      <c r="C185" s="8">
        <v>2020</v>
      </c>
      <c r="D185" s="8" t="s">
        <v>6</v>
      </c>
      <c r="E185" s="8" t="s">
        <v>170</v>
      </c>
      <c r="F185" s="55">
        <v>76.291629999999998</v>
      </c>
    </row>
    <row r="186" spans="1:6">
      <c r="A186" s="1" t="s">
        <v>22</v>
      </c>
      <c r="B186" s="1" t="s">
        <v>280</v>
      </c>
      <c r="C186" s="8">
        <v>2020</v>
      </c>
      <c r="D186" s="8" t="s">
        <v>6</v>
      </c>
      <c r="E186" s="8" t="s">
        <v>170</v>
      </c>
      <c r="F186" s="55">
        <v>81.502290000000002</v>
      </c>
    </row>
    <row r="187" spans="1:6">
      <c r="A187" s="1" t="s">
        <v>23</v>
      </c>
      <c r="B187" s="1" t="s">
        <v>281</v>
      </c>
      <c r="C187" s="8">
        <v>2020</v>
      </c>
      <c r="D187" s="8" t="s">
        <v>6</v>
      </c>
      <c r="E187" s="8" t="s">
        <v>170</v>
      </c>
      <c r="F187" s="55">
        <v>74.443079999999995</v>
      </c>
    </row>
    <row r="188" spans="1:6">
      <c r="A188" s="1" t="s">
        <v>24</v>
      </c>
      <c r="B188" s="1" t="s">
        <v>282</v>
      </c>
      <c r="C188" s="8">
        <v>2020</v>
      </c>
      <c r="D188" s="8" t="s">
        <v>6</v>
      </c>
      <c r="E188" s="8" t="s">
        <v>170</v>
      </c>
      <c r="F188" s="55">
        <v>70.390879999999996</v>
      </c>
    </row>
    <row r="189" spans="1:6">
      <c r="A189" s="1" t="s">
        <v>25</v>
      </c>
      <c r="B189" s="1" t="s">
        <v>283</v>
      </c>
      <c r="C189" s="8">
        <v>2020</v>
      </c>
      <c r="D189" s="8" t="s">
        <v>6</v>
      </c>
      <c r="E189" s="8" t="s">
        <v>170</v>
      </c>
      <c r="F189" s="55">
        <v>73.190899999999999</v>
      </c>
    </row>
    <row r="190" spans="1:6">
      <c r="A190" s="1" t="s">
        <v>26</v>
      </c>
      <c r="B190" s="1" t="s">
        <v>284</v>
      </c>
      <c r="C190" s="8">
        <v>2020</v>
      </c>
      <c r="D190" s="8" t="s">
        <v>6</v>
      </c>
      <c r="E190" s="8" t="s">
        <v>170</v>
      </c>
      <c r="F190" s="55">
        <v>68.634590000000003</v>
      </c>
    </row>
    <row r="191" spans="1:6">
      <c r="A191" s="1" t="s">
        <v>27</v>
      </c>
      <c r="B191" s="1" t="s">
        <v>285</v>
      </c>
      <c r="C191" s="8">
        <v>2020</v>
      </c>
      <c r="D191" s="8" t="s">
        <v>6</v>
      </c>
      <c r="E191" s="8" t="s">
        <v>170</v>
      </c>
      <c r="F191" s="55">
        <v>80.342179999999999</v>
      </c>
    </row>
    <row r="192" spans="1:6">
      <c r="A192" s="1" t="s">
        <v>28</v>
      </c>
      <c r="B192" s="1" t="s">
        <v>286</v>
      </c>
      <c r="C192" s="8">
        <v>2020</v>
      </c>
      <c r="D192" s="8" t="s">
        <v>6</v>
      </c>
      <c r="E192" s="8" t="s">
        <v>170</v>
      </c>
      <c r="F192" s="55">
        <v>67.352019999999996</v>
      </c>
    </row>
    <row r="193" spans="1:6">
      <c r="A193" s="1" t="s">
        <v>29</v>
      </c>
      <c r="B193" s="1" t="s">
        <v>287</v>
      </c>
      <c r="C193" s="8">
        <v>2020</v>
      </c>
      <c r="D193" s="8" t="s">
        <v>6</v>
      </c>
      <c r="E193" s="8" t="s">
        <v>170</v>
      </c>
      <c r="F193" s="55">
        <v>77.731570000000005</v>
      </c>
    </row>
    <row r="194" spans="1:6">
      <c r="A194" s="1" t="s">
        <v>30</v>
      </c>
      <c r="B194" s="1" t="s">
        <v>288</v>
      </c>
      <c r="C194" s="8">
        <v>2020</v>
      </c>
      <c r="D194" s="8" t="s">
        <v>6</v>
      </c>
      <c r="E194" s="8" t="s">
        <v>170</v>
      </c>
      <c r="F194" s="55">
        <v>71.736800000000002</v>
      </c>
    </row>
    <row r="195" spans="1:6">
      <c r="A195" s="1" t="s">
        <v>31</v>
      </c>
      <c r="B195" s="1" t="s">
        <v>289</v>
      </c>
      <c r="C195" s="8">
        <v>2020</v>
      </c>
      <c r="D195" s="8" t="s">
        <v>6</v>
      </c>
      <c r="E195" s="8" t="s">
        <v>170</v>
      </c>
      <c r="F195" s="55">
        <v>85.932749999999999</v>
      </c>
    </row>
    <row r="196" spans="1:6">
      <c r="A196" s="1" t="s">
        <v>32</v>
      </c>
      <c r="B196" s="1" t="s">
        <v>290</v>
      </c>
      <c r="C196" s="8">
        <v>2020</v>
      </c>
      <c r="D196" s="8" t="s">
        <v>6</v>
      </c>
      <c r="E196" s="8" t="s">
        <v>170</v>
      </c>
      <c r="F196" s="55">
        <v>73.746579999999994</v>
      </c>
    </row>
    <row r="197" spans="1:6">
      <c r="A197" s="1" t="s">
        <v>33</v>
      </c>
      <c r="B197" s="1" t="s">
        <v>291</v>
      </c>
      <c r="C197" s="8">
        <v>2020</v>
      </c>
      <c r="D197" s="8" t="s">
        <v>6</v>
      </c>
      <c r="E197" s="8" t="s">
        <v>170</v>
      </c>
      <c r="F197" s="55">
        <v>70.953940000000003</v>
      </c>
    </row>
    <row r="198" spans="1:6">
      <c r="A198" s="1" t="s">
        <v>34</v>
      </c>
      <c r="B198" s="1" t="s">
        <v>292</v>
      </c>
      <c r="C198" s="8">
        <v>2020</v>
      </c>
      <c r="D198" s="8" t="s">
        <v>6</v>
      </c>
      <c r="E198" s="8" t="s">
        <v>170</v>
      </c>
      <c r="F198" s="55">
        <v>79.724850000000004</v>
      </c>
    </row>
    <row r="199" spans="1:6">
      <c r="A199" s="1" t="s">
        <v>35</v>
      </c>
      <c r="B199" s="1" t="s">
        <v>293</v>
      </c>
      <c r="C199" s="8">
        <v>2020</v>
      </c>
      <c r="D199" s="8" t="s">
        <v>6</v>
      </c>
      <c r="E199" s="8" t="s">
        <v>170</v>
      </c>
      <c r="F199" s="55">
        <v>80.561790000000002</v>
      </c>
    </row>
  </sheetData>
  <autoFilter ref="A1:F199" xr:uid="{00000000-0009-0000-0000-000024000000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F100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30" t="s">
        <v>260</v>
      </c>
    </row>
    <row r="2" spans="1:6">
      <c r="A2" s="3" t="s">
        <v>3</v>
      </c>
      <c r="B2" s="1" t="s">
        <v>261</v>
      </c>
      <c r="C2" s="8">
        <v>2018</v>
      </c>
      <c r="D2" s="12" t="s">
        <v>6</v>
      </c>
      <c r="E2" s="12" t="s">
        <v>173</v>
      </c>
      <c r="F2" s="8">
        <v>63.42</v>
      </c>
    </row>
    <row r="3" spans="1:6">
      <c r="A3" s="3" t="s">
        <v>4</v>
      </c>
      <c r="B3" s="1" t="s">
        <v>262</v>
      </c>
      <c r="C3" s="8">
        <v>2018</v>
      </c>
      <c r="D3" s="12" t="s">
        <v>6</v>
      </c>
      <c r="E3" s="12" t="s">
        <v>173</v>
      </c>
      <c r="F3" s="8">
        <v>59.36</v>
      </c>
    </row>
    <row r="4" spans="1:6">
      <c r="A4" s="1" t="s">
        <v>5</v>
      </c>
      <c r="B4" s="1" t="s">
        <v>263</v>
      </c>
      <c r="C4" s="8">
        <v>2018</v>
      </c>
      <c r="D4" s="12" t="s">
        <v>6</v>
      </c>
      <c r="E4" s="12" t="s">
        <v>173</v>
      </c>
      <c r="F4" s="8">
        <v>52.61</v>
      </c>
    </row>
    <row r="5" spans="1:6">
      <c r="A5" s="1" t="s">
        <v>6</v>
      </c>
      <c r="B5" s="1" t="s">
        <v>264</v>
      </c>
      <c r="C5" s="8">
        <v>2018</v>
      </c>
      <c r="D5" s="12" t="s">
        <v>6</v>
      </c>
      <c r="E5" s="12" t="s">
        <v>173</v>
      </c>
      <c r="F5" s="8">
        <v>58.65</v>
      </c>
    </row>
    <row r="6" spans="1:6">
      <c r="A6" s="1" t="s">
        <v>7</v>
      </c>
      <c r="B6" s="1" t="s">
        <v>265</v>
      </c>
      <c r="C6" s="8">
        <v>2018</v>
      </c>
      <c r="D6" s="12" t="s">
        <v>6</v>
      </c>
      <c r="E6" s="12" t="s">
        <v>173</v>
      </c>
      <c r="F6" s="8">
        <v>69.97</v>
      </c>
    </row>
    <row r="7" spans="1:6">
      <c r="A7" s="1" t="s">
        <v>8</v>
      </c>
      <c r="B7" s="1" t="s">
        <v>266</v>
      </c>
      <c r="C7" s="8">
        <v>2018</v>
      </c>
      <c r="D7" s="12" t="s">
        <v>6</v>
      </c>
      <c r="E7" s="12" t="s">
        <v>173</v>
      </c>
      <c r="F7" s="8">
        <v>63.59</v>
      </c>
    </row>
    <row r="8" spans="1:6">
      <c r="A8" s="1" t="s">
        <v>9</v>
      </c>
      <c r="B8" s="1" t="s">
        <v>267</v>
      </c>
      <c r="C8" s="8">
        <v>2018</v>
      </c>
      <c r="D8" s="12" t="s">
        <v>6</v>
      </c>
      <c r="E8" s="12" t="s">
        <v>173</v>
      </c>
      <c r="F8" s="8">
        <v>64.13</v>
      </c>
    </row>
    <row r="9" spans="1:6">
      <c r="A9" s="1" t="s">
        <v>10</v>
      </c>
      <c r="B9" s="1" t="s">
        <v>268</v>
      </c>
      <c r="C9" s="8">
        <v>2018</v>
      </c>
      <c r="D9" s="12" t="s">
        <v>6</v>
      </c>
      <c r="E9" s="12" t="s">
        <v>173</v>
      </c>
      <c r="F9" s="8">
        <v>68.44</v>
      </c>
    </row>
    <row r="10" spans="1:6">
      <c r="A10" s="1" t="s">
        <v>11</v>
      </c>
      <c r="B10" s="1" t="s">
        <v>269</v>
      </c>
      <c r="C10" s="8">
        <v>2018</v>
      </c>
      <c r="D10" s="12" t="s">
        <v>6</v>
      </c>
      <c r="E10" s="12" t="s">
        <v>173</v>
      </c>
      <c r="F10" s="8">
        <v>54.38</v>
      </c>
    </row>
    <row r="11" spans="1:6">
      <c r="A11" s="1" t="s">
        <v>12</v>
      </c>
      <c r="B11" s="1" t="s">
        <v>270</v>
      </c>
      <c r="C11" s="8">
        <v>2018</v>
      </c>
      <c r="D11" s="12" t="s">
        <v>6</v>
      </c>
      <c r="E11" s="12" t="s">
        <v>173</v>
      </c>
      <c r="F11" s="8">
        <v>70.599999999999994</v>
      </c>
    </row>
    <row r="12" spans="1:6">
      <c r="A12" s="1" t="s">
        <v>13</v>
      </c>
      <c r="B12" s="1" t="s">
        <v>271</v>
      </c>
      <c r="C12" s="8">
        <v>2018</v>
      </c>
      <c r="D12" s="12" t="s">
        <v>6</v>
      </c>
      <c r="E12" s="12" t="s">
        <v>173</v>
      </c>
      <c r="F12" s="8">
        <v>57.12</v>
      </c>
    </row>
    <row r="13" spans="1:6">
      <c r="A13" s="1" t="s">
        <v>14</v>
      </c>
      <c r="B13" s="1" t="s">
        <v>272</v>
      </c>
      <c r="C13" s="8">
        <v>2018</v>
      </c>
      <c r="D13" s="12" t="s">
        <v>6</v>
      </c>
      <c r="E13" s="12" t="s">
        <v>173</v>
      </c>
      <c r="F13" s="8">
        <v>53.19</v>
      </c>
    </row>
    <row r="14" spans="1:6">
      <c r="A14" s="1" t="s">
        <v>15</v>
      </c>
      <c r="B14" s="1" t="s">
        <v>273</v>
      </c>
      <c r="C14" s="8">
        <v>2018</v>
      </c>
      <c r="D14" s="12" t="s">
        <v>6</v>
      </c>
      <c r="E14" s="12" t="s">
        <v>173</v>
      </c>
      <c r="F14" s="8">
        <v>64.11</v>
      </c>
    </row>
    <row r="15" spans="1:6">
      <c r="A15" s="1" t="s">
        <v>16</v>
      </c>
      <c r="B15" s="1" t="s">
        <v>274</v>
      </c>
      <c r="C15" s="8">
        <v>2018</v>
      </c>
      <c r="D15" s="12" t="s">
        <v>6</v>
      </c>
      <c r="E15" s="12" t="s">
        <v>173</v>
      </c>
      <c r="F15" s="8">
        <v>65.709999999999994</v>
      </c>
    </row>
    <row r="16" spans="1:6">
      <c r="A16" s="1" t="s">
        <v>17</v>
      </c>
      <c r="B16" s="1" t="s">
        <v>275</v>
      </c>
      <c r="C16" s="8">
        <v>2018</v>
      </c>
      <c r="D16" s="12" t="s">
        <v>6</v>
      </c>
      <c r="E16" s="12" t="s">
        <v>173</v>
      </c>
      <c r="F16" s="8">
        <v>59.18</v>
      </c>
    </row>
    <row r="17" spans="1:6">
      <c r="A17" s="1" t="s">
        <v>18</v>
      </c>
      <c r="B17" s="1" t="s">
        <v>276</v>
      </c>
      <c r="C17" s="8">
        <v>2018</v>
      </c>
      <c r="D17" s="12" t="s">
        <v>6</v>
      </c>
      <c r="E17" s="12" t="s">
        <v>173</v>
      </c>
      <c r="F17" s="8">
        <v>67.89</v>
      </c>
    </row>
    <row r="18" spans="1:6">
      <c r="A18" s="1" t="s">
        <v>19</v>
      </c>
      <c r="B18" s="1" t="s">
        <v>277</v>
      </c>
      <c r="C18" s="8">
        <v>2018</v>
      </c>
      <c r="D18" s="12" t="s">
        <v>6</v>
      </c>
      <c r="E18" s="12" t="s">
        <v>173</v>
      </c>
      <c r="F18" s="8">
        <v>58.48</v>
      </c>
    </row>
    <row r="19" spans="1:6">
      <c r="A19" s="1" t="s">
        <v>20</v>
      </c>
      <c r="B19" s="1" t="s">
        <v>278</v>
      </c>
      <c r="C19" s="8">
        <v>2018</v>
      </c>
      <c r="D19" s="12" t="s">
        <v>6</v>
      </c>
      <c r="E19" s="12" t="s">
        <v>173</v>
      </c>
      <c r="F19" s="8">
        <v>67.099999999999994</v>
      </c>
    </row>
    <row r="20" spans="1:6">
      <c r="A20" s="1" t="s">
        <v>21</v>
      </c>
      <c r="B20" s="1" t="s">
        <v>279</v>
      </c>
      <c r="C20" s="8">
        <v>2018</v>
      </c>
      <c r="D20" s="12" t="s">
        <v>6</v>
      </c>
      <c r="E20" s="12" t="s">
        <v>173</v>
      </c>
      <c r="F20" s="8">
        <v>57.09</v>
      </c>
    </row>
    <row r="21" spans="1:6">
      <c r="A21" s="1" t="s">
        <v>22</v>
      </c>
      <c r="B21" s="1" t="s">
        <v>280</v>
      </c>
      <c r="C21" s="8">
        <v>2018</v>
      </c>
      <c r="D21" s="12" t="s">
        <v>6</v>
      </c>
      <c r="E21" s="12" t="s">
        <v>173</v>
      </c>
      <c r="F21" s="8">
        <v>55.76</v>
      </c>
    </row>
    <row r="22" spans="1:6">
      <c r="A22" s="1" t="s">
        <v>23</v>
      </c>
      <c r="B22" s="1" t="s">
        <v>281</v>
      </c>
      <c r="C22" s="8">
        <v>2018</v>
      </c>
      <c r="D22" s="12" t="s">
        <v>6</v>
      </c>
      <c r="E22" s="12" t="s">
        <v>173</v>
      </c>
      <c r="F22" s="8">
        <v>67.22</v>
      </c>
    </row>
    <row r="23" spans="1:6">
      <c r="A23" s="1" t="s">
        <v>24</v>
      </c>
      <c r="B23" s="1" t="s">
        <v>282</v>
      </c>
      <c r="C23" s="8">
        <v>2018</v>
      </c>
      <c r="D23" s="12" t="s">
        <v>6</v>
      </c>
      <c r="E23" s="12" t="s">
        <v>173</v>
      </c>
      <c r="F23" s="8">
        <v>68.33</v>
      </c>
    </row>
    <row r="24" spans="1:6">
      <c r="A24" s="1" t="s">
        <v>25</v>
      </c>
      <c r="B24" s="1" t="s">
        <v>283</v>
      </c>
      <c r="C24" s="8">
        <v>2018</v>
      </c>
      <c r="D24" s="12" t="s">
        <v>6</v>
      </c>
      <c r="E24" s="12" t="s">
        <v>173</v>
      </c>
      <c r="F24" s="8">
        <v>64.67</v>
      </c>
    </row>
    <row r="25" spans="1:6">
      <c r="A25" s="1" t="s">
        <v>26</v>
      </c>
      <c r="B25" s="1" t="s">
        <v>284</v>
      </c>
      <c r="C25" s="8">
        <v>2018</v>
      </c>
      <c r="D25" s="12" t="s">
        <v>6</v>
      </c>
      <c r="E25" s="12" t="s">
        <v>173</v>
      </c>
      <c r="F25" s="8">
        <v>60.16</v>
      </c>
    </row>
    <row r="26" spans="1:6">
      <c r="A26" s="1" t="s">
        <v>27</v>
      </c>
      <c r="B26" s="1" t="s">
        <v>285</v>
      </c>
      <c r="C26" s="8">
        <v>2018</v>
      </c>
      <c r="D26" s="12" t="s">
        <v>6</v>
      </c>
      <c r="E26" s="12" t="s">
        <v>173</v>
      </c>
      <c r="F26" s="8">
        <v>63.58</v>
      </c>
    </row>
    <row r="27" spans="1:6">
      <c r="A27" s="1" t="s">
        <v>28</v>
      </c>
      <c r="B27" s="1" t="s">
        <v>286</v>
      </c>
      <c r="C27" s="8">
        <v>2018</v>
      </c>
      <c r="D27" s="12" t="s">
        <v>6</v>
      </c>
      <c r="E27" s="12" t="s">
        <v>173</v>
      </c>
      <c r="F27" s="8">
        <v>60.53</v>
      </c>
    </row>
    <row r="28" spans="1:6">
      <c r="A28" s="1" t="s">
        <v>29</v>
      </c>
      <c r="B28" s="1" t="s">
        <v>287</v>
      </c>
      <c r="C28" s="8">
        <v>2018</v>
      </c>
      <c r="D28" s="12" t="s">
        <v>6</v>
      </c>
      <c r="E28" s="12" t="s">
        <v>173</v>
      </c>
      <c r="F28" s="8">
        <v>51.88</v>
      </c>
    </row>
    <row r="29" spans="1:6">
      <c r="A29" s="1" t="s">
        <v>30</v>
      </c>
      <c r="B29" s="1" t="s">
        <v>288</v>
      </c>
      <c r="C29" s="8">
        <v>2018</v>
      </c>
      <c r="D29" s="12" t="s">
        <v>6</v>
      </c>
      <c r="E29" s="12" t="s">
        <v>173</v>
      </c>
      <c r="F29" s="8">
        <v>71.11</v>
      </c>
    </row>
    <row r="30" spans="1:6">
      <c r="A30" s="1" t="s">
        <v>31</v>
      </c>
      <c r="B30" s="1" t="s">
        <v>289</v>
      </c>
      <c r="C30" s="8">
        <v>2018</v>
      </c>
      <c r="D30" s="12" t="s">
        <v>6</v>
      </c>
      <c r="E30" s="12" t="s">
        <v>173</v>
      </c>
      <c r="F30" s="8">
        <v>62.12</v>
      </c>
    </row>
    <row r="31" spans="1:6">
      <c r="A31" s="1" t="s">
        <v>32</v>
      </c>
      <c r="B31" s="1" t="s">
        <v>290</v>
      </c>
      <c r="C31" s="8">
        <v>2018</v>
      </c>
      <c r="D31" s="12" t="s">
        <v>6</v>
      </c>
      <c r="E31" s="12" t="s">
        <v>173</v>
      </c>
      <c r="F31" s="8">
        <v>66.44</v>
      </c>
    </row>
    <row r="32" spans="1:6">
      <c r="A32" s="1" t="s">
        <v>33</v>
      </c>
      <c r="B32" s="1" t="s">
        <v>291</v>
      </c>
      <c r="C32" s="8">
        <v>2018</v>
      </c>
      <c r="D32" s="12" t="s">
        <v>6</v>
      </c>
      <c r="E32" s="12" t="s">
        <v>173</v>
      </c>
      <c r="F32" s="8">
        <v>65.94</v>
      </c>
    </row>
    <row r="33" spans="1:6">
      <c r="A33" s="1" t="s">
        <v>34</v>
      </c>
      <c r="B33" s="1" t="s">
        <v>292</v>
      </c>
      <c r="C33" s="8">
        <v>2018</v>
      </c>
      <c r="D33" s="12" t="s">
        <v>6</v>
      </c>
      <c r="E33" s="12" t="s">
        <v>173</v>
      </c>
      <c r="F33" s="8">
        <v>75.38</v>
      </c>
    </row>
    <row r="34" spans="1:6">
      <c r="A34" s="1" t="s">
        <v>35</v>
      </c>
      <c r="B34" s="1" t="s">
        <v>293</v>
      </c>
      <c r="C34" s="8">
        <v>2018</v>
      </c>
      <c r="D34" s="12" t="s">
        <v>6</v>
      </c>
      <c r="E34" s="12" t="s">
        <v>173</v>
      </c>
      <c r="F34" s="8">
        <v>65.23</v>
      </c>
    </row>
    <row r="35" spans="1:6">
      <c r="A35" s="3" t="s">
        <v>3</v>
      </c>
      <c r="B35" s="1" t="s">
        <v>261</v>
      </c>
      <c r="C35" s="8">
        <v>2015</v>
      </c>
      <c r="D35" s="12" t="s">
        <v>6</v>
      </c>
      <c r="E35" s="12" t="s">
        <v>173</v>
      </c>
      <c r="F35" s="8">
        <v>52.28</v>
      </c>
    </row>
    <row r="36" spans="1:6">
      <c r="A36" s="3" t="s">
        <v>4</v>
      </c>
      <c r="B36" s="1" t="s">
        <v>262</v>
      </c>
      <c r="C36" s="8">
        <v>2015</v>
      </c>
      <c r="D36" s="12" t="s">
        <v>6</v>
      </c>
      <c r="E36" s="12" t="s">
        <v>173</v>
      </c>
      <c r="F36" s="2">
        <v>37.200000000000003</v>
      </c>
    </row>
    <row r="37" spans="1:6">
      <c r="A37" s="1" t="s">
        <v>5</v>
      </c>
      <c r="B37" s="1" t="s">
        <v>263</v>
      </c>
      <c r="C37" s="8">
        <v>2015</v>
      </c>
      <c r="D37" s="12" t="s">
        <v>6</v>
      </c>
      <c r="E37" s="12" t="s">
        <v>173</v>
      </c>
      <c r="F37" s="2">
        <v>30.92</v>
      </c>
    </row>
    <row r="38" spans="1:6">
      <c r="A38" s="1" t="s">
        <v>6</v>
      </c>
      <c r="B38" s="1" t="s">
        <v>264</v>
      </c>
      <c r="C38" s="8">
        <v>2015</v>
      </c>
      <c r="D38" s="12" t="s">
        <v>6</v>
      </c>
      <c r="E38" s="12" t="s">
        <v>173</v>
      </c>
      <c r="F38" s="2">
        <v>52.63</v>
      </c>
    </row>
    <row r="39" spans="1:6">
      <c r="A39" s="1" t="s">
        <v>7</v>
      </c>
      <c r="B39" s="1" t="s">
        <v>265</v>
      </c>
      <c r="C39" s="8">
        <v>2015</v>
      </c>
      <c r="D39" s="12" t="s">
        <v>6</v>
      </c>
      <c r="E39" s="12" t="s">
        <v>173</v>
      </c>
      <c r="F39" s="2">
        <v>61.23</v>
      </c>
    </row>
    <row r="40" spans="1:6">
      <c r="A40" s="1" t="s">
        <v>8</v>
      </c>
      <c r="B40" s="1" t="s">
        <v>266</v>
      </c>
      <c r="C40" s="8">
        <v>2015</v>
      </c>
      <c r="D40" s="12" t="s">
        <v>6</v>
      </c>
      <c r="E40" s="12" t="s">
        <v>173</v>
      </c>
      <c r="F40" s="2">
        <v>45</v>
      </c>
    </row>
    <row r="41" spans="1:6">
      <c r="A41" s="1" t="s">
        <v>9</v>
      </c>
      <c r="B41" s="1" t="s">
        <v>267</v>
      </c>
      <c r="C41" s="8">
        <v>2015</v>
      </c>
      <c r="D41" s="12" t="s">
        <v>6</v>
      </c>
      <c r="E41" s="12" t="s">
        <v>173</v>
      </c>
      <c r="F41" s="2">
        <v>60.18</v>
      </c>
    </row>
    <row r="42" spans="1:6">
      <c r="A42" s="1" t="s">
        <v>10</v>
      </c>
      <c r="B42" s="1" t="s">
        <v>268</v>
      </c>
      <c r="C42" s="8">
        <v>2015</v>
      </c>
      <c r="D42" s="12" t="s">
        <v>6</v>
      </c>
      <c r="E42" s="12" t="s">
        <v>173</v>
      </c>
      <c r="F42" s="2">
        <v>46.25</v>
      </c>
    </row>
    <row r="43" spans="1:6">
      <c r="A43" s="1" t="s">
        <v>11</v>
      </c>
      <c r="B43" s="1" t="s">
        <v>269</v>
      </c>
      <c r="C43" s="8">
        <v>2015</v>
      </c>
      <c r="D43" s="12" t="s">
        <v>6</v>
      </c>
      <c r="E43" s="12" t="s">
        <v>173</v>
      </c>
      <c r="F43" s="2">
        <v>32.630000000000003</v>
      </c>
    </row>
    <row r="44" spans="1:6">
      <c r="A44" s="1" t="s">
        <v>12</v>
      </c>
      <c r="B44" s="1" t="s">
        <v>270</v>
      </c>
      <c r="C44" s="8">
        <v>2015</v>
      </c>
      <c r="D44" s="12" t="s">
        <v>6</v>
      </c>
      <c r="E44" s="12" t="s">
        <v>173</v>
      </c>
      <c r="F44" s="2">
        <v>44.21</v>
      </c>
    </row>
    <row r="45" spans="1:6">
      <c r="A45" s="1" t="s">
        <v>13</v>
      </c>
      <c r="B45" s="1" t="s">
        <v>271</v>
      </c>
      <c r="C45" s="8">
        <v>2015</v>
      </c>
      <c r="D45" s="12" t="s">
        <v>6</v>
      </c>
      <c r="E45" s="12" t="s">
        <v>173</v>
      </c>
      <c r="F45" s="2">
        <v>41.63</v>
      </c>
    </row>
    <row r="46" spans="1:6">
      <c r="A46" s="1" t="s">
        <v>14</v>
      </c>
      <c r="B46" s="1" t="s">
        <v>272</v>
      </c>
      <c r="C46" s="8">
        <v>2015</v>
      </c>
      <c r="D46" s="12" t="s">
        <v>6</v>
      </c>
      <c r="E46" s="12" t="s">
        <v>173</v>
      </c>
      <c r="F46" s="2">
        <v>45.9</v>
      </c>
    </row>
    <row r="47" spans="1:6">
      <c r="A47" s="1" t="s">
        <v>15</v>
      </c>
      <c r="B47" s="1" t="s">
        <v>273</v>
      </c>
      <c r="C47" s="8">
        <v>2015</v>
      </c>
      <c r="D47" s="12" t="s">
        <v>6</v>
      </c>
      <c r="E47" s="12" t="s">
        <v>173</v>
      </c>
      <c r="F47" s="2">
        <v>56.36</v>
      </c>
    </row>
    <row r="48" spans="1:6">
      <c r="A48" s="1" t="s">
        <v>16</v>
      </c>
      <c r="B48" s="1" t="s">
        <v>274</v>
      </c>
      <c r="C48" s="8">
        <v>2015</v>
      </c>
      <c r="D48" s="12" t="s">
        <v>6</v>
      </c>
      <c r="E48" s="12" t="s">
        <v>173</v>
      </c>
      <c r="F48" s="2">
        <v>45.38</v>
      </c>
    </row>
    <row r="49" spans="1:6">
      <c r="A49" s="1" t="s">
        <v>17</v>
      </c>
      <c r="B49" s="1" t="s">
        <v>275</v>
      </c>
      <c r="C49" s="8">
        <v>2015</v>
      </c>
      <c r="D49" s="12" t="s">
        <v>6</v>
      </c>
      <c r="E49" s="12" t="s">
        <v>173</v>
      </c>
      <c r="F49" s="2">
        <v>52.88</v>
      </c>
    </row>
    <row r="50" spans="1:6">
      <c r="A50" s="1" t="s">
        <v>18</v>
      </c>
      <c r="B50" s="1" t="s">
        <v>276</v>
      </c>
      <c r="C50" s="8">
        <v>2015</v>
      </c>
      <c r="D50" s="12" t="s">
        <v>6</v>
      </c>
      <c r="E50" s="12" t="s">
        <v>173</v>
      </c>
      <c r="F50" s="2">
        <v>50.52</v>
      </c>
    </row>
    <row r="51" spans="1:6">
      <c r="A51" s="1" t="s">
        <v>19</v>
      </c>
      <c r="B51" s="1" t="s">
        <v>277</v>
      </c>
      <c r="C51" s="8">
        <v>2015</v>
      </c>
      <c r="D51" s="12" t="s">
        <v>6</v>
      </c>
      <c r="E51" s="12" t="s">
        <v>173</v>
      </c>
      <c r="F51" s="2">
        <v>54.88</v>
      </c>
    </row>
    <row r="52" spans="1:6">
      <c r="A52" s="1" t="s">
        <v>20</v>
      </c>
      <c r="B52" s="1" t="s">
        <v>278</v>
      </c>
      <c r="C52" s="8">
        <v>2015</v>
      </c>
      <c r="D52" s="12" t="s">
        <v>6</v>
      </c>
      <c r="E52" s="12" t="s">
        <v>173</v>
      </c>
      <c r="F52" s="2">
        <v>55.26</v>
      </c>
    </row>
    <row r="53" spans="1:6">
      <c r="A53" s="1" t="s">
        <v>21</v>
      </c>
      <c r="B53" s="1" t="s">
        <v>279</v>
      </c>
      <c r="C53" s="8">
        <v>2015</v>
      </c>
      <c r="D53" s="12" t="s">
        <v>6</v>
      </c>
      <c r="E53" s="12" t="s">
        <v>173</v>
      </c>
      <c r="F53" s="2">
        <v>41.84</v>
      </c>
    </row>
    <row r="54" spans="1:6">
      <c r="A54" s="1" t="s">
        <v>22</v>
      </c>
      <c r="B54" s="1" t="s">
        <v>280</v>
      </c>
      <c r="C54" s="8">
        <v>2015</v>
      </c>
      <c r="D54" s="12" t="s">
        <v>6</v>
      </c>
      <c r="E54" s="12" t="s">
        <v>173</v>
      </c>
      <c r="F54" s="2">
        <v>58.72</v>
      </c>
    </row>
    <row r="55" spans="1:6">
      <c r="A55" s="1" t="s">
        <v>23</v>
      </c>
      <c r="B55" s="1" t="s">
        <v>281</v>
      </c>
      <c r="C55" s="8">
        <v>2015</v>
      </c>
      <c r="D55" s="12" t="s">
        <v>6</v>
      </c>
      <c r="E55" s="12" t="s">
        <v>173</v>
      </c>
      <c r="F55" s="2">
        <v>36.36</v>
      </c>
    </row>
    <row r="56" spans="1:6">
      <c r="A56" s="1" t="s">
        <v>24</v>
      </c>
      <c r="B56" s="1" t="s">
        <v>282</v>
      </c>
      <c r="C56" s="8">
        <v>2015</v>
      </c>
      <c r="D56" s="12" t="s">
        <v>6</v>
      </c>
      <c r="E56" s="12" t="s">
        <v>173</v>
      </c>
      <c r="F56" s="2">
        <v>41.73</v>
      </c>
    </row>
    <row r="57" spans="1:6">
      <c r="A57" s="1" t="s">
        <v>25</v>
      </c>
      <c r="B57" s="1" t="s">
        <v>283</v>
      </c>
      <c r="C57" s="8">
        <v>2015</v>
      </c>
      <c r="D57" s="12" t="s">
        <v>6</v>
      </c>
      <c r="E57" s="12" t="s">
        <v>173</v>
      </c>
      <c r="F57" s="2">
        <v>57.52</v>
      </c>
    </row>
    <row r="58" spans="1:6">
      <c r="A58" s="1" t="s">
        <v>26</v>
      </c>
      <c r="B58" s="1" t="s">
        <v>284</v>
      </c>
      <c r="C58" s="8">
        <v>2015</v>
      </c>
      <c r="D58" s="12" t="s">
        <v>6</v>
      </c>
      <c r="E58" s="12" t="s">
        <v>173</v>
      </c>
      <c r="F58" s="2">
        <v>39.92</v>
      </c>
    </row>
    <row r="59" spans="1:6">
      <c r="A59" s="1" t="s">
        <v>27</v>
      </c>
      <c r="B59" s="1" t="s">
        <v>285</v>
      </c>
      <c r="C59" s="8">
        <v>2015</v>
      </c>
      <c r="D59" s="12" t="s">
        <v>6</v>
      </c>
      <c r="E59" s="12" t="s">
        <v>173</v>
      </c>
      <c r="F59" s="2">
        <v>57.4</v>
      </c>
    </row>
    <row r="60" spans="1:6">
      <c r="A60" s="1" t="s">
        <v>28</v>
      </c>
      <c r="B60" s="1" t="s">
        <v>286</v>
      </c>
      <c r="C60" s="8">
        <v>2015</v>
      </c>
      <c r="D60" s="12" t="s">
        <v>6</v>
      </c>
      <c r="E60" s="12" t="s">
        <v>173</v>
      </c>
      <c r="F60" s="2">
        <v>38.47</v>
      </c>
    </row>
    <row r="61" spans="1:6">
      <c r="A61" s="1" t="s">
        <v>29</v>
      </c>
      <c r="B61" s="1" t="s">
        <v>287</v>
      </c>
      <c r="C61" s="8">
        <v>2015</v>
      </c>
      <c r="D61" s="12" t="s">
        <v>6</v>
      </c>
      <c r="E61" s="12" t="s">
        <v>173</v>
      </c>
      <c r="F61" s="2">
        <v>51.97</v>
      </c>
    </row>
    <row r="62" spans="1:6">
      <c r="A62" s="1" t="s">
        <v>30</v>
      </c>
      <c r="B62" s="1" t="s">
        <v>288</v>
      </c>
      <c r="C62" s="8">
        <v>2015</v>
      </c>
      <c r="D62" s="12" t="s">
        <v>6</v>
      </c>
      <c r="E62" s="12" t="s">
        <v>173</v>
      </c>
      <c r="F62" s="2">
        <v>57.04</v>
      </c>
    </row>
    <row r="63" spans="1:6">
      <c r="A63" s="1" t="s">
        <v>31</v>
      </c>
      <c r="B63" s="1" t="s">
        <v>289</v>
      </c>
      <c r="C63" s="8">
        <v>2015</v>
      </c>
      <c r="D63" s="12" t="s">
        <v>6</v>
      </c>
      <c r="E63" s="12" t="s">
        <v>173</v>
      </c>
      <c r="F63" s="2">
        <v>45.1</v>
      </c>
    </row>
    <row r="64" spans="1:6">
      <c r="A64" s="1" t="s">
        <v>32</v>
      </c>
      <c r="B64" s="1" t="s">
        <v>290</v>
      </c>
      <c r="C64" s="8">
        <v>2015</v>
      </c>
      <c r="D64" s="12" t="s">
        <v>6</v>
      </c>
      <c r="E64" s="12" t="s">
        <v>173</v>
      </c>
      <c r="F64" s="2">
        <v>39.380000000000003</v>
      </c>
    </row>
    <row r="65" spans="1:6">
      <c r="A65" s="1" t="s">
        <v>33</v>
      </c>
      <c r="B65" s="1" t="s">
        <v>291</v>
      </c>
      <c r="C65" s="8">
        <v>2015</v>
      </c>
      <c r="D65" s="12" t="s">
        <v>6</v>
      </c>
      <c r="E65" s="12" t="s">
        <v>173</v>
      </c>
      <c r="F65" s="2">
        <v>46.03</v>
      </c>
    </row>
    <row r="66" spans="1:6">
      <c r="A66" s="1" t="s">
        <v>34</v>
      </c>
      <c r="B66" s="1" t="s">
        <v>292</v>
      </c>
      <c r="C66" s="8">
        <v>2015</v>
      </c>
      <c r="D66" s="12" t="s">
        <v>6</v>
      </c>
      <c r="E66" s="12" t="s">
        <v>173</v>
      </c>
      <c r="F66" s="2">
        <v>70.86</v>
      </c>
    </row>
    <row r="67" spans="1:6">
      <c r="A67" s="1" t="s">
        <v>35</v>
      </c>
      <c r="B67" s="1" t="s">
        <v>293</v>
      </c>
      <c r="C67" s="8">
        <v>2015</v>
      </c>
      <c r="D67" s="12" t="s">
        <v>6</v>
      </c>
      <c r="E67" s="12" t="s">
        <v>173</v>
      </c>
      <c r="F67" s="2">
        <v>45.51</v>
      </c>
    </row>
    <row r="68" spans="1:6">
      <c r="A68" s="3" t="s">
        <v>3</v>
      </c>
      <c r="B68" s="1" t="s">
        <v>261</v>
      </c>
      <c r="C68" s="8">
        <v>2021</v>
      </c>
      <c r="D68" s="12" t="s">
        <v>6</v>
      </c>
      <c r="E68" s="12" t="s">
        <v>173</v>
      </c>
      <c r="F68" s="8">
        <v>52.675899999999999</v>
      </c>
    </row>
    <row r="69" spans="1:6">
      <c r="A69" s="3" t="s">
        <v>4</v>
      </c>
      <c r="B69" s="1" t="s">
        <v>262</v>
      </c>
      <c r="C69" s="8">
        <v>2021</v>
      </c>
      <c r="D69" s="12" t="s">
        <v>6</v>
      </c>
      <c r="E69" s="12" t="s">
        <v>173</v>
      </c>
      <c r="F69" s="23">
        <v>50.529000000000003</v>
      </c>
    </row>
    <row r="70" spans="1:6">
      <c r="A70" s="1" t="s">
        <v>5</v>
      </c>
      <c r="B70" s="1" t="s">
        <v>263</v>
      </c>
      <c r="C70" s="8">
        <v>2021</v>
      </c>
      <c r="D70" s="12" t="s">
        <v>6</v>
      </c>
      <c r="E70" s="12" t="s">
        <v>173</v>
      </c>
      <c r="F70" s="23">
        <v>38.4756</v>
      </c>
    </row>
    <row r="71" spans="1:6">
      <c r="A71" s="1" t="s">
        <v>6</v>
      </c>
      <c r="B71" s="1" t="s">
        <v>264</v>
      </c>
      <c r="C71" s="8">
        <v>2021</v>
      </c>
      <c r="D71" s="12" t="s">
        <v>6</v>
      </c>
      <c r="E71" s="12" t="s">
        <v>173</v>
      </c>
      <c r="F71" s="23">
        <v>49.832599999999999</v>
      </c>
    </row>
    <row r="72" spans="1:6">
      <c r="A72" s="1" t="s">
        <v>7</v>
      </c>
      <c r="B72" s="1" t="s">
        <v>265</v>
      </c>
      <c r="C72" s="8">
        <v>2021</v>
      </c>
      <c r="D72" s="12" t="s">
        <v>6</v>
      </c>
      <c r="E72" s="12" t="s">
        <v>173</v>
      </c>
      <c r="F72" s="23">
        <v>63.469799999999999</v>
      </c>
    </row>
    <row r="73" spans="1:6">
      <c r="A73" s="1" t="s">
        <v>8</v>
      </c>
      <c r="B73" s="1" t="s">
        <v>266</v>
      </c>
      <c r="C73" s="8">
        <v>2021</v>
      </c>
      <c r="D73" s="12" t="s">
        <v>6</v>
      </c>
      <c r="E73" s="12" t="s">
        <v>173</v>
      </c>
      <c r="F73" s="23">
        <v>57.816699999999997</v>
      </c>
    </row>
    <row r="74" spans="1:6">
      <c r="A74" s="1" t="s">
        <v>9</v>
      </c>
      <c r="B74" s="1" t="s">
        <v>267</v>
      </c>
      <c r="C74" s="8">
        <v>2021</v>
      </c>
      <c r="D74" s="12" t="s">
        <v>6</v>
      </c>
      <c r="E74" s="12" t="s">
        <v>173</v>
      </c>
      <c r="F74" s="23">
        <v>53.511699999999998</v>
      </c>
    </row>
    <row r="75" spans="1:6">
      <c r="A75" s="1" t="s">
        <v>10</v>
      </c>
      <c r="B75" s="1" t="s">
        <v>268</v>
      </c>
      <c r="C75" s="8">
        <v>2021</v>
      </c>
      <c r="D75" s="12" t="s">
        <v>6</v>
      </c>
      <c r="E75" s="12" t="s">
        <v>173</v>
      </c>
      <c r="F75" s="23">
        <v>61.337200000000003</v>
      </c>
    </row>
    <row r="76" spans="1:6">
      <c r="A76" s="1" t="s">
        <v>11</v>
      </c>
      <c r="B76" s="1" t="s">
        <v>269</v>
      </c>
      <c r="C76" s="8">
        <v>2021</v>
      </c>
      <c r="D76" s="12" t="s">
        <v>6</v>
      </c>
      <c r="E76" s="12" t="s">
        <v>173</v>
      </c>
      <c r="F76" s="23">
        <v>46.730899999999998</v>
      </c>
    </row>
    <row r="77" spans="1:6">
      <c r="A77" s="1" t="s">
        <v>12</v>
      </c>
      <c r="B77" s="1" t="s">
        <v>270</v>
      </c>
      <c r="C77" s="8">
        <v>2021</v>
      </c>
      <c r="D77" s="12" t="s">
        <v>6</v>
      </c>
      <c r="E77" s="12" t="s">
        <v>173</v>
      </c>
      <c r="F77" s="23">
        <v>52.255699999999997</v>
      </c>
    </row>
    <row r="78" spans="1:6">
      <c r="A78" s="1" t="s">
        <v>13</v>
      </c>
      <c r="B78" s="1" t="s">
        <v>271</v>
      </c>
      <c r="C78" s="8">
        <v>2021</v>
      </c>
      <c r="D78" s="12" t="s">
        <v>6</v>
      </c>
      <c r="E78" s="12" t="s">
        <v>173</v>
      </c>
      <c r="F78" s="23">
        <v>43.063800000000001</v>
      </c>
    </row>
    <row r="79" spans="1:6">
      <c r="A79" s="1" t="s">
        <v>14</v>
      </c>
      <c r="B79" s="1" t="s">
        <v>272</v>
      </c>
      <c r="C79" s="8">
        <v>2021</v>
      </c>
      <c r="D79" s="12" t="s">
        <v>6</v>
      </c>
      <c r="E79" s="12" t="s">
        <v>173</v>
      </c>
      <c r="F79" s="23">
        <v>44.2164</v>
      </c>
    </row>
    <row r="80" spans="1:6">
      <c r="A80" s="1" t="s">
        <v>15</v>
      </c>
      <c r="B80" s="1" t="s">
        <v>273</v>
      </c>
      <c r="C80" s="8">
        <v>2021</v>
      </c>
      <c r="D80" s="12" t="s">
        <v>6</v>
      </c>
      <c r="E80" s="12" t="s">
        <v>173</v>
      </c>
      <c r="F80" s="23">
        <v>57.832500000000003</v>
      </c>
    </row>
    <row r="81" spans="1:6">
      <c r="A81" s="1" t="s">
        <v>16</v>
      </c>
      <c r="B81" s="1" t="s">
        <v>274</v>
      </c>
      <c r="C81" s="8">
        <v>2021</v>
      </c>
      <c r="D81" s="12" t="s">
        <v>6</v>
      </c>
      <c r="E81" s="12" t="s">
        <v>173</v>
      </c>
      <c r="F81" s="23">
        <v>46.749600000000001</v>
      </c>
    </row>
    <row r="82" spans="1:6">
      <c r="A82" s="1" t="s">
        <v>17</v>
      </c>
      <c r="B82" s="1" t="s">
        <v>275</v>
      </c>
      <c r="C82" s="8">
        <v>2021</v>
      </c>
      <c r="D82" s="12" t="s">
        <v>6</v>
      </c>
      <c r="E82" s="12" t="s">
        <v>173</v>
      </c>
      <c r="F82" s="23">
        <v>48.301900000000003</v>
      </c>
    </row>
    <row r="83" spans="1:6">
      <c r="A83" s="1" t="s">
        <v>18</v>
      </c>
      <c r="B83" s="1" t="s">
        <v>276</v>
      </c>
      <c r="C83" s="8">
        <v>2021</v>
      </c>
      <c r="D83" s="12" t="s">
        <v>6</v>
      </c>
      <c r="E83" s="12" t="s">
        <v>173</v>
      </c>
      <c r="F83" s="23">
        <v>54.3003</v>
      </c>
    </row>
    <row r="84" spans="1:6">
      <c r="A84" s="1" t="s">
        <v>19</v>
      </c>
      <c r="B84" s="1" t="s">
        <v>277</v>
      </c>
      <c r="C84" s="8">
        <v>2021</v>
      </c>
      <c r="D84" s="12" t="s">
        <v>6</v>
      </c>
      <c r="E84" s="12" t="s">
        <v>173</v>
      </c>
      <c r="F84" s="23">
        <v>49.695700000000002</v>
      </c>
    </row>
    <row r="85" spans="1:6">
      <c r="A85" s="1" t="s">
        <v>20</v>
      </c>
      <c r="B85" s="1" t="s">
        <v>278</v>
      </c>
      <c r="C85" s="8">
        <v>2021</v>
      </c>
      <c r="D85" s="12" t="s">
        <v>6</v>
      </c>
      <c r="E85" s="12" t="s">
        <v>173</v>
      </c>
      <c r="F85" s="23">
        <v>53.205800000000004</v>
      </c>
    </row>
    <row r="86" spans="1:6">
      <c r="A86" s="1" t="s">
        <v>21</v>
      </c>
      <c r="B86" s="1" t="s">
        <v>279</v>
      </c>
      <c r="C86" s="8">
        <v>2021</v>
      </c>
      <c r="D86" s="12" t="s">
        <v>6</v>
      </c>
      <c r="E86" s="12" t="s">
        <v>173</v>
      </c>
      <c r="F86" s="23">
        <v>53.481699999999996</v>
      </c>
    </row>
    <row r="87" spans="1:6">
      <c r="A87" s="1" t="s">
        <v>22</v>
      </c>
      <c r="B87" s="1" t="s">
        <v>280</v>
      </c>
      <c r="C87" s="8">
        <v>2021</v>
      </c>
      <c r="D87" s="12" t="s">
        <v>6</v>
      </c>
      <c r="E87" s="12" t="s">
        <v>173</v>
      </c>
      <c r="F87" s="23">
        <v>51.182899999999997</v>
      </c>
    </row>
    <row r="88" spans="1:6">
      <c r="A88" s="1" t="s">
        <v>23</v>
      </c>
      <c r="B88" s="1" t="s">
        <v>281</v>
      </c>
      <c r="C88" s="8">
        <v>2021</v>
      </c>
      <c r="D88" s="12" t="s">
        <v>6</v>
      </c>
      <c r="E88" s="12" t="s">
        <v>173</v>
      </c>
      <c r="F88" s="23">
        <v>56.629399999999997</v>
      </c>
    </row>
    <row r="89" spans="1:6">
      <c r="A89" s="1" t="s">
        <v>24</v>
      </c>
      <c r="B89" s="1" t="s">
        <v>282</v>
      </c>
      <c r="C89" s="8">
        <v>2021</v>
      </c>
      <c r="D89" s="12" t="s">
        <v>6</v>
      </c>
      <c r="E89" s="12" t="s">
        <v>173</v>
      </c>
      <c r="F89" s="23">
        <v>56.230499999999999</v>
      </c>
    </row>
    <row r="90" spans="1:6">
      <c r="A90" s="1" t="s">
        <v>25</v>
      </c>
      <c r="B90" s="1" t="s">
        <v>283</v>
      </c>
      <c r="C90" s="8">
        <v>2021</v>
      </c>
      <c r="D90" s="12" t="s">
        <v>6</v>
      </c>
      <c r="E90" s="12" t="s">
        <v>173</v>
      </c>
      <c r="F90" s="23">
        <v>52.133299999999998</v>
      </c>
    </row>
    <row r="91" spans="1:6">
      <c r="A91" s="1" t="s">
        <v>26</v>
      </c>
      <c r="B91" s="1" t="s">
        <v>284</v>
      </c>
      <c r="C91" s="8">
        <v>2021</v>
      </c>
      <c r="D91" s="12" t="s">
        <v>6</v>
      </c>
      <c r="E91" s="12" t="s">
        <v>173</v>
      </c>
      <c r="F91" s="23">
        <v>44.444699999999997</v>
      </c>
    </row>
    <row r="92" spans="1:6">
      <c r="A92" s="1" t="s">
        <v>27</v>
      </c>
      <c r="B92" s="1" t="s">
        <v>285</v>
      </c>
      <c r="C92" s="8">
        <v>2021</v>
      </c>
      <c r="D92" s="12" t="s">
        <v>6</v>
      </c>
      <c r="E92" s="12" t="s">
        <v>173</v>
      </c>
      <c r="F92" s="23">
        <v>58.982199999999999</v>
      </c>
    </row>
    <row r="93" spans="1:6">
      <c r="A93" s="1" t="s">
        <v>28</v>
      </c>
      <c r="B93" s="1" t="s">
        <v>286</v>
      </c>
      <c r="C93" s="8">
        <v>2021</v>
      </c>
      <c r="D93" s="12" t="s">
        <v>6</v>
      </c>
      <c r="E93" s="12" t="s">
        <v>173</v>
      </c>
      <c r="F93" s="23">
        <v>49.118499999999997</v>
      </c>
    </row>
    <row r="94" spans="1:6">
      <c r="A94" s="1" t="s">
        <v>29</v>
      </c>
      <c r="B94" s="1" t="s">
        <v>287</v>
      </c>
      <c r="C94" s="8">
        <v>2021</v>
      </c>
      <c r="D94" s="12" t="s">
        <v>6</v>
      </c>
      <c r="E94" s="12" t="s">
        <v>173</v>
      </c>
      <c r="F94" s="23">
        <v>43.818600000000004</v>
      </c>
    </row>
    <row r="95" spans="1:6">
      <c r="A95" s="1" t="s">
        <v>30</v>
      </c>
      <c r="B95" s="1" t="s">
        <v>288</v>
      </c>
      <c r="C95" s="8">
        <v>2021</v>
      </c>
      <c r="D95" s="12" t="s">
        <v>6</v>
      </c>
      <c r="E95" s="12" t="s">
        <v>173</v>
      </c>
      <c r="F95" s="23">
        <v>53.459899999999998</v>
      </c>
    </row>
    <row r="96" spans="1:6">
      <c r="A96" s="1" t="s">
        <v>31</v>
      </c>
      <c r="B96" s="1" t="s">
        <v>289</v>
      </c>
      <c r="C96" s="8">
        <v>2021</v>
      </c>
      <c r="D96" s="12" t="s">
        <v>6</v>
      </c>
      <c r="E96" s="12" t="s">
        <v>173</v>
      </c>
      <c r="F96" s="23">
        <v>52.682000000000002</v>
      </c>
    </row>
    <row r="97" spans="1:6">
      <c r="A97" s="1" t="s">
        <v>32</v>
      </c>
      <c r="B97" s="1" t="s">
        <v>290</v>
      </c>
      <c r="C97" s="8">
        <v>2021</v>
      </c>
      <c r="D97" s="12" t="s">
        <v>6</v>
      </c>
      <c r="E97" s="12" t="s">
        <v>173</v>
      </c>
      <c r="F97" s="23">
        <v>66.485200000000006</v>
      </c>
    </row>
    <row r="98" spans="1:6">
      <c r="A98" s="1" t="s">
        <v>33</v>
      </c>
      <c r="B98" s="1" t="s">
        <v>291</v>
      </c>
      <c r="C98" s="8">
        <v>2021</v>
      </c>
      <c r="D98" s="12" t="s">
        <v>6</v>
      </c>
      <c r="E98" s="12" t="s">
        <v>173</v>
      </c>
      <c r="F98" s="23">
        <v>60.391800000000003</v>
      </c>
    </row>
    <row r="99" spans="1:6">
      <c r="A99" s="1" t="s">
        <v>34</v>
      </c>
      <c r="B99" s="1" t="s">
        <v>292</v>
      </c>
      <c r="C99" s="8">
        <v>2021</v>
      </c>
      <c r="D99" s="12" t="s">
        <v>6</v>
      </c>
      <c r="E99" s="12" t="s">
        <v>173</v>
      </c>
      <c r="F99" s="23">
        <v>63.821599999999997</v>
      </c>
    </row>
    <row r="100" spans="1:6">
      <c r="A100" s="1" t="s">
        <v>35</v>
      </c>
      <c r="B100" s="1" t="s">
        <v>293</v>
      </c>
      <c r="C100" s="8">
        <v>2021</v>
      </c>
      <c r="D100" s="12" t="s">
        <v>6</v>
      </c>
      <c r="E100" s="12" t="s">
        <v>173</v>
      </c>
      <c r="F100" s="23">
        <v>57.274999999999999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F199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t="s">
        <v>260</v>
      </c>
    </row>
    <row r="2" spans="1:6">
      <c r="A2" s="3" t="s">
        <v>3</v>
      </c>
      <c r="B2" s="1" t="s">
        <v>261</v>
      </c>
      <c r="C2" s="8">
        <v>2015</v>
      </c>
      <c r="D2" s="12" t="s">
        <v>6</v>
      </c>
      <c r="E2" s="12" t="s">
        <v>178</v>
      </c>
      <c r="F2" s="36">
        <v>32.1</v>
      </c>
    </row>
    <row r="3" spans="1:6">
      <c r="A3" s="3" t="s">
        <v>4</v>
      </c>
      <c r="B3" s="1" t="s">
        <v>262</v>
      </c>
      <c r="C3" s="8">
        <v>2015</v>
      </c>
      <c r="D3" s="12" t="s">
        <v>6</v>
      </c>
      <c r="E3" s="12" t="s">
        <v>178</v>
      </c>
      <c r="F3" s="37">
        <v>32.5</v>
      </c>
    </row>
    <row r="4" spans="1:6">
      <c r="A4" s="1" t="s">
        <v>5</v>
      </c>
      <c r="B4" s="1" t="s">
        <v>263</v>
      </c>
      <c r="C4" s="8">
        <v>2015</v>
      </c>
      <c r="D4" s="12" t="s">
        <v>6</v>
      </c>
      <c r="E4" s="12" t="s">
        <v>178</v>
      </c>
      <c r="F4" s="37">
        <v>30.3</v>
      </c>
    </row>
    <row r="5" spans="1:6">
      <c r="A5" s="1" t="s">
        <v>6</v>
      </c>
      <c r="B5" s="1" t="s">
        <v>264</v>
      </c>
      <c r="C5" s="8">
        <v>2015</v>
      </c>
      <c r="D5" s="12" t="s">
        <v>6</v>
      </c>
      <c r="E5" s="12" t="s">
        <v>178</v>
      </c>
      <c r="F5" s="37">
        <v>30.6</v>
      </c>
    </row>
    <row r="6" spans="1:6">
      <c r="A6" s="1" t="s">
        <v>7</v>
      </c>
      <c r="B6" s="1" t="s">
        <v>265</v>
      </c>
      <c r="C6" s="8">
        <v>2015</v>
      </c>
      <c r="D6" s="12" t="s">
        <v>6</v>
      </c>
      <c r="E6" s="12" t="s">
        <v>178</v>
      </c>
      <c r="F6" s="37">
        <v>29.4</v>
      </c>
    </row>
    <row r="7" spans="1:6">
      <c r="A7" s="1" t="s">
        <v>8</v>
      </c>
      <c r="B7" s="1" t="s">
        <v>266</v>
      </c>
      <c r="C7" s="8">
        <v>2015</v>
      </c>
      <c r="D7" s="12" t="s">
        <v>6</v>
      </c>
      <c r="E7" s="12" t="s">
        <v>178</v>
      </c>
      <c r="F7" s="37">
        <v>26.5</v>
      </c>
    </row>
    <row r="8" spans="1:6">
      <c r="A8" s="1" t="s">
        <v>9</v>
      </c>
      <c r="B8" s="1" t="s">
        <v>267</v>
      </c>
      <c r="C8" s="8">
        <v>2015</v>
      </c>
      <c r="D8" s="12" t="s">
        <v>6</v>
      </c>
      <c r="E8" s="12" t="s">
        <v>178</v>
      </c>
      <c r="F8" s="37">
        <v>28.3</v>
      </c>
    </row>
    <row r="9" spans="1:6">
      <c r="A9" s="1" t="s">
        <v>10</v>
      </c>
      <c r="B9" s="1" t="s">
        <v>268</v>
      </c>
      <c r="C9" s="8">
        <v>2015</v>
      </c>
      <c r="D9" s="12" t="s">
        <v>6</v>
      </c>
      <c r="E9" s="12" t="s">
        <v>178</v>
      </c>
      <c r="F9" s="37">
        <v>29</v>
      </c>
    </row>
    <row r="10" spans="1:6">
      <c r="A10" s="1" t="s">
        <v>11</v>
      </c>
      <c r="B10" s="1" t="s">
        <v>269</v>
      </c>
      <c r="C10" s="8">
        <v>2015</v>
      </c>
      <c r="D10" s="12" t="s">
        <v>6</v>
      </c>
      <c r="E10" s="12" t="s">
        <v>178</v>
      </c>
      <c r="F10" s="37">
        <v>29.3</v>
      </c>
    </row>
    <row r="11" spans="1:6">
      <c r="A11" s="1" t="s">
        <v>12</v>
      </c>
      <c r="B11" s="1" t="s">
        <v>270</v>
      </c>
      <c r="C11" s="8">
        <v>2015</v>
      </c>
      <c r="D11" s="12" t="s">
        <v>6</v>
      </c>
      <c r="E11" s="12" t="s">
        <v>178</v>
      </c>
      <c r="F11" s="37">
        <v>49.2</v>
      </c>
    </row>
    <row r="12" spans="1:6">
      <c r="A12" s="1" t="s">
        <v>13</v>
      </c>
      <c r="B12" s="1" t="s">
        <v>271</v>
      </c>
      <c r="C12" s="8">
        <v>2015</v>
      </c>
      <c r="D12" s="12" t="s">
        <v>6</v>
      </c>
      <c r="E12" s="12" t="s">
        <v>178</v>
      </c>
      <c r="F12" s="37">
        <v>25.6</v>
      </c>
    </row>
    <row r="13" spans="1:6">
      <c r="A13" s="1" t="s">
        <v>14</v>
      </c>
      <c r="B13" s="1" t="s">
        <v>272</v>
      </c>
      <c r="C13" s="8">
        <v>2015</v>
      </c>
      <c r="D13" s="12" t="s">
        <v>6</v>
      </c>
      <c r="E13" s="12" t="s">
        <v>178</v>
      </c>
      <c r="F13" s="37">
        <v>21.8</v>
      </c>
    </row>
    <row r="14" spans="1:6">
      <c r="A14" s="1" t="s">
        <v>15</v>
      </c>
      <c r="B14" s="1" t="s">
        <v>273</v>
      </c>
      <c r="C14" s="8">
        <v>2015</v>
      </c>
      <c r="D14" s="12" t="s">
        <v>6</v>
      </c>
      <c r="E14" s="12" t="s">
        <v>178</v>
      </c>
      <c r="F14" s="37">
        <v>20.3</v>
      </c>
    </row>
    <row r="15" spans="1:6">
      <c r="A15" s="1" t="s">
        <v>16</v>
      </c>
      <c r="B15" s="1" t="s">
        <v>274</v>
      </c>
      <c r="C15" s="8">
        <v>2015</v>
      </c>
      <c r="D15" s="12" t="s">
        <v>6</v>
      </c>
      <c r="E15" s="12" t="s">
        <v>178</v>
      </c>
      <c r="F15" s="37">
        <v>37.1</v>
      </c>
    </row>
    <row r="16" spans="1:6">
      <c r="A16" s="1" t="s">
        <v>17</v>
      </c>
      <c r="B16" s="1" t="s">
        <v>275</v>
      </c>
      <c r="C16" s="8">
        <v>2015</v>
      </c>
      <c r="D16" s="12" t="s">
        <v>6</v>
      </c>
      <c r="E16" s="12" t="s">
        <v>178</v>
      </c>
      <c r="F16" s="37">
        <v>35.4</v>
      </c>
    </row>
    <row r="17" spans="1:6">
      <c r="A17" s="1" t="s">
        <v>18</v>
      </c>
      <c r="B17" s="1" t="s">
        <v>276</v>
      </c>
      <c r="C17" s="8">
        <v>2015</v>
      </c>
      <c r="D17" s="12" t="s">
        <v>6</v>
      </c>
      <c r="E17" s="12" t="s">
        <v>178</v>
      </c>
      <c r="F17" s="37">
        <v>25.1</v>
      </c>
    </row>
    <row r="18" spans="1:6">
      <c r="A18" s="1" t="s">
        <v>19</v>
      </c>
      <c r="B18" s="1" t="s">
        <v>277</v>
      </c>
      <c r="C18" s="8">
        <v>2015</v>
      </c>
      <c r="D18" s="12" t="s">
        <v>6</v>
      </c>
      <c r="E18" s="12" t="s">
        <v>178</v>
      </c>
      <c r="F18" s="37">
        <v>27.8</v>
      </c>
    </row>
    <row r="19" spans="1:6">
      <c r="A19" s="1" t="s">
        <v>20</v>
      </c>
      <c r="B19" s="1" t="s">
        <v>278</v>
      </c>
      <c r="C19" s="8">
        <v>2015</v>
      </c>
      <c r="D19" s="12" t="s">
        <v>6</v>
      </c>
      <c r="E19" s="12" t="s">
        <v>178</v>
      </c>
      <c r="F19" s="37">
        <v>32</v>
      </c>
    </row>
    <row r="20" spans="1:6">
      <c r="A20" s="1" t="s">
        <v>21</v>
      </c>
      <c r="B20" s="1" t="s">
        <v>279</v>
      </c>
      <c r="C20" s="8">
        <v>2015</v>
      </c>
      <c r="D20" s="12" t="s">
        <v>6</v>
      </c>
      <c r="E20" s="12" t="s">
        <v>178</v>
      </c>
      <c r="F20" s="37">
        <v>34.200000000000003</v>
      </c>
    </row>
    <row r="21" spans="1:6">
      <c r="A21" s="1" t="s">
        <v>22</v>
      </c>
      <c r="B21" s="1" t="s">
        <v>280</v>
      </c>
      <c r="C21" s="8">
        <v>2015</v>
      </c>
      <c r="D21" s="12" t="s">
        <v>6</v>
      </c>
      <c r="E21" s="12" t="s">
        <v>178</v>
      </c>
      <c r="F21" s="37">
        <v>29.1</v>
      </c>
    </row>
    <row r="22" spans="1:6">
      <c r="A22" s="1" t="s">
        <v>23</v>
      </c>
      <c r="B22" s="1" t="s">
        <v>281</v>
      </c>
      <c r="C22" s="8">
        <v>2015</v>
      </c>
      <c r="D22" s="12" t="s">
        <v>6</v>
      </c>
      <c r="E22" s="12" t="s">
        <v>178</v>
      </c>
      <c r="F22" s="37">
        <v>37.9</v>
      </c>
    </row>
    <row r="23" spans="1:6">
      <c r="A23" s="1" t="s">
        <v>24</v>
      </c>
      <c r="B23" s="1" t="s">
        <v>282</v>
      </c>
      <c r="C23" s="8">
        <v>2015</v>
      </c>
      <c r="D23" s="12" t="s">
        <v>6</v>
      </c>
      <c r="E23" s="12" t="s">
        <v>178</v>
      </c>
      <c r="F23" s="37">
        <v>32.6</v>
      </c>
    </row>
    <row r="24" spans="1:6">
      <c r="A24" s="1" t="s">
        <v>25</v>
      </c>
      <c r="B24" s="1" t="s">
        <v>283</v>
      </c>
      <c r="C24" s="8">
        <v>2015</v>
      </c>
      <c r="D24" s="12" t="s">
        <v>6</v>
      </c>
      <c r="E24" s="12" t="s">
        <v>178</v>
      </c>
      <c r="F24" s="37">
        <v>46.2</v>
      </c>
    </row>
    <row r="25" spans="1:6">
      <c r="A25" s="1" t="s">
        <v>26</v>
      </c>
      <c r="B25" s="1" t="s">
        <v>284</v>
      </c>
      <c r="C25" s="8">
        <v>2015</v>
      </c>
      <c r="D25" s="12" t="s">
        <v>6</v>
      </c>
      <c r="E25" s="12" t="s">
        <v>178</v>
      </c>
      <c r="F25" s="37">
        <v>32.200000000000003</v>
      </c>
    </row>
    <row r="26" spans="1:6">
      <c r="A26" s="1" t="s">
        <v>27</v>
      </c>
      <c r="B26" s="1" t="s">
        <v>285</v>
      </c>
      <c r="C26" s="8">
        <v>2015</v>
      </c>
      <c r="D26" s="12" t="s">
        <v>6</v>
      </c>
      <c r="E26" s="12" t="s">
        <v>178</v>
      </c>
      <c r="F26" s="37">
        <v>30.6</v>
      </c>
    </row>
    <row r="27" spans="1:6">
      <c r="A27" s="1" t="s">
        <v>28</v>
      </c>
      <c r="B27" s="1" t="s">
        <v>286</v>
      </c>
      <c r="C27" s="8">
        <v>2015</v>
      </c>
      <c r="D27" s="12" t="s">
        <v>6</v>
      </c>
      <c r="E27" s="12" t="s">
        <v>178</v>
      </c>
      <c r="F27" s="37">
        <v>34.200000000000003</v>
      </c>
    </row>
    <row r="28" spans="1:6">
      <c r="A28" s="1" t="s">
        <v>29</v>
      </c>
      <c r="B28" s="1" t="s">
        <v>287</v>
      </c>
      <c r="C28" s="8">
        <v>2015</v>
      </c>
      <c r="D28" s="12" t="s">
        <v>6</v>
      </c>
      <c r="E28" s="12" t="s">
        <v>178</v>
      </c>
      <c r="F28" s="37">
        <v>28</v>
      </c>
    </row>
    <row r="29" spans="1:6">
      <c r="A29" s="1" t="s">
        <v>30</v>
      </c>
      <c r="B29" s="1" t="s">
        <v>288</v>
      </c>
      <c r="C29" s="8">
        <v>2015</v>
      </c>
      <c r="D29" s="12" t="s">
        <v>6</v>
      </c>
      <c r="E29" s="12" t="s">
        <v>178</v>
      </c>
      <c r="F29" s="37">
        <v>37.299999999999997</v>
      </c>
    </row>
    <row r="30" spans="1:6">
      <c r="A30" s="1" t="s">
        <v>31</v>
      </c>
      <c r="B30" s="1" t="s">
        <v>289</v>
      </c>
      <c r="C30" s="8">
        <v>2015</v>
      </c>
      <c r="D30" s="12" t="s">
        <v>6</v>
      </c>
      <c r="E30" s="12" t="s">
        <v>178</v>
      </c>
      <c r="F30" s="37">
        <v>18.8</v>
      </c>
    </row>
    <row r="31" spans="1:6">
      <c r="A31" s="1" t="s">
        <v>32</v>
      </c>
      <c r="B31" s="1" t="s">
        <v>290</v>
      </c>
      <c r="C31" s="8">
        <v>2015</v>
      </c>
      <c r="D31" s="12" t="s">
        <v>6</v>
      </c>
      <c r="E31" s="12" t="s">
        <v>178</v>
      </c>
      <c r="F31" s="37">
        <v>21.7</v>
      </c>
    </row>
    <row r="32" spans="1:6">
      <c r="A32" s="1" t="s">
        <v>33</v>
      </c>
      <c r="B32" s="1" t="s">
        <v>291</v>
      </c>
      <c r="C32" s="8">
        <v>2015</v>
      </c>
      <c r="D32" s="12" t="s">
        <v>6</v>
      </c>
      <c r="E32" s="12" t="s">
        <v>178</v>
      </c>
      <c r="F32" s="37">
        <v>31.7</v>
      </c>
    </row>
    <row r="33" spans="1:6">
      <c r="A33" s="1" t="s">
        <v>34</v>
      </c>
      <c r="B33" s="1" t="s">
        <v>292</v>
      </c>
      <c r="C33" s="8">
        <v>2015</v>
      </c>
      <c r="D33" s="12" t="s">
        <v>6</v>
      </c>
      <c r="E33" s="12" t="s">
        <v>178</v>
      </c>
      <c r="F33" s="37">
        <v>35.1</v>
      </c>
    </row>
    <row r="34" spans="1:6">
      <c r="A34" s="1" t="s">
        <v>35</v>
      </c>
      <c r="B34" s="1" t="s">
        <v>293</v>
      </c>
      <c r="C34" s="8">
        <v>2015</v>
      </c>
      <c r="D34" s="12" t="s">
        <v>6</v>
      </c>
      <c r="E34" s="12" t="s">
        <v>178</v>
      </c>
      <c r="F34" s="37">
        <v>30.7</v>
      </c>
    </row>
    <row r="35" spans="1:6">
      <c r="A35" s="3" t="s">
        <v>3</v>
      </c>
      <c r="B35" s="1" t="s">
        <v>261</v>
      </c>
      <c r="C35" s="8">
        <v>2017</v>
      </c>
      <c r="D35" s="12" t="s">
        <v>6</v>
      </c>
      <c r="E35" s="12" t="s">
        <v>178</v>
      </c>
      <c r="F35" s="56">
        <v>29</v>
      </c>
    </row>
    <row r="36" spans="1:6">
      <c r="A36" s="3" t="s">
        <v>4</v>
      </c>
      <c r="B36" s="1" t="s">
        <v>262</v>
      </c>
      <c r="C36" s="8">
        <v>2017</v>
      </c>
      <c r="D36" s="12" t="s">
        <v>6</v>
      </c>
      <c r="E36" s="12" t="s">
        <v>178</v>
      </c>
      <c r="F36" s="57">
        <v>31</v>
      </c>
    </row>
    <row r="37" spans="1:6">
      <c r="A37" s="1" t="s">
        <v>5</v>
      </c>
      <c r="B37" s="1" t="s">
        <v>263</v>
      </c>
      <c r="C37" s="8">
        <v>2017</v>
      </c>
      <c r="D37" s="12" t="s">
        <v>6</v>
      </c>
      <c r="E37" s="12" t="s">
        <v>178</v>
      </c>
      <c r="F37" s="57">
        <v>28.6</v>
      </c>
    </row>
    <row r="38" spans="1:6">
      <c r="A38" s="1" t="s">
        <v>6</v>
      </c>
      <c r="B38" s="1" t="s">
        <v>264</v>
      </c>
      <c r="C38" s="8">
        <v>2017</v>
      </c>
      <c r="D38" s="12" t="s">
        <v>6</v>
      </c>
      <c r="E38" s="12" t="s">
        <v>178</v>
      </c>
      <c r="F38" s="57">
        <v>25.2</v>
      </c>
    </row>
    <row r="39" spans="1:6">
      <c r="A39" s="1" t="s">
        <v>7</v>
      </c>
      <c r="B39" s="1" t="s">
        <v>265</v>
      </c>
      <c r="C39" s="8">
        <v>2017</v>
      </c>
      <c r="D39" s="12" t="s">
        <v>6</v>
      </c>
      <c r="E39" s="12" t="s">
        <v>178</v>
      </c>
      <c r="F39" s="57">
        <v>28.1</v>
      </c>
    </row>
    <row r="40" spans="1:6">
      <c r="A40" s="1" t="s">
        <v>8</v>
      </c>
      <c r="B40" s="1" t="s">
        <v>266</v>
      </c>
      <c r="C40" s="8">
        <v>2017</v>
      </c>
      <c r="D40" s="12" t="s">
        <v>6</v>
      </c>
      <c r="E40" s="12" t="s">
        <v>178</v>
      </c>
      <c r="F40" s="57">
        <v>22</v>
      </c>
    </row>
    <row r="41" spans="1:6">
      <c r="A41" s="1" t="s">
        <v>9</v>
      </c>
      <c r="B41" s="1" t="s">
        <v>267</v>
      </c>
      <c r="C41" s="8">
        <v>2017</v>
      </c>
      <c r="D41" s="12" t="s">
        <v>6</v>
      </c>
      <c r="E41" s="12" t="s">
        <v>178</v>
      </c>
      <c r="F41" s="57">
        <v>26.4</v>
      </c>
    </row>
    <row r="42" spans="1:6">
      <c r="A42" s="1" t="s">
        <v>10</v>
      </c>
      <c r="B42" s="1" t="s">
        <v>268</v>
      </c>
      <c r="C42" s="8">
        <v>2017</v>
      </c>
      <c r="D42" s="12" t="s">
        <v>6</v>
      </c>
      <c r="E42" s="12" t="s">
        <v>178</v>
      </c>
      <c r="F42" s="57">
        <v>23.9</v>
      </c>
    </row>
    <row r="43" spans="1:6">
      <c r="A43" s="1" t="s">
        <v>11</v>
      </c>
      <c r="B43" s="1" t="s">
        <v>269</v>
      </c>
      <c r="C43" s="8">
        <v>2017</v>
      </c>
      <c r="D43" s="12" t="s">
        <v>6</v>
      </c>
      <c r="E43" s="12" t="s">
        <v>178</v>
      </c>
      <c r="F43" s="57">
        <v>20.100000000000001</v>
      </c>
    </row>
    <row r="44" spans="1:6">
      <c r="A44" s="1" t="s">
        <v>12</v>
      </c>
      <c r="B44" s="1" t="s">
        <v>270</v>
      </c>
      <c r="C44" s="8">
        <v>2017</v>
      </c>
      <c r="D44" s="12" t="s">
        <v>6</v>
      </c>
      <c r="E44" s="12" t="s">
        <v>178</v>
      </c>
      <c r="F44" s="57">
        <v>37</v>
      </c>
    </row>
    <row r="45" spans="1:6">
      <c r="A45" s="1" t="s">
        <v>13</v>
      </c>
      <c r="B45" s="1" t="s">
        <v>271</v>
      </c>
      <c r="C45" s="8">
        <v>2017</v>
      </c>
      <c r="D45" s="12" t="s">
        <v>6</v>
      </c>
      <c r="E45" s="12" t="s">
        <v>178</v>
      </c>
      <c r="F45" s="57">
        <v>20.9</v>
      </c>
    </row>
    <row r="46" spans="1:6">
      <c r="A46" s="1" t="s">
        <v>14</v>
      </c>
      <c r="B46" s="1" t="s">
        <v>272</v>
      </c>
      <c r="C46" s="8">
        <v>2017</v>
      </c>
      <c r="D46" s="12" t="s">
        <v>6</v>
      </c>
      <c r="E46" s="12" t="s">
        <v>178</v>
      </c>
      <c r="F46" s="57">
        <v>18.100000000000001</v>
      </c>
    </row>
    <row r="47" spans="1:6">
      <c r="A47" s="1" t="s">
        <v>15</v>
      </c>
      <c r="B47" s="1" t="s">
        <v>273</v>
      </c>
      <c r="C47" s="8">
        <v>2017</v>
      </c>
      <c r="D47" s="12" t="s">
        <v>6</v>
      </c>
      <c r="E47" s="12" t="s">
        <v>178</v>
      </c>
      <c r="F47" s="57">
        <v>20.6</v>
      </c>
    </row>
    <row r="48" spans="1:6">
      <c r="A48" s="1" t="s">
        <v>16</v>
      </c>
      <c r="B48" s="1" t="s">
        <v>274</v>
      </c>
      <c r="C48" s="8">
        <v>2017</v>
      </c>
      <c r="D48" s="12" t="s">
        <v>6</v>
      </c>
      <c r="E48" s="12" t="s">
        <v>178</v>
      </c>
      <c r="F48" s="57">
        <v>28.6</v>
      </c>
    </row>
    <row r="49" spans="1:6">
      <c r="A49" s="1" t="s">
        <v>17</v>
      </c>
      <c r="B49" s="1" t="s">
        <v>275</v>
      </c>
      <c r="C49" s="8">
        <v>2017</v>
      </c>
      <c r="D49" s="12" t="s">
        <v>6</v>
      </c>
      <c r="E49" s="12" t="s">
        <v>178</v>
      </c>
      <c r="F49" s="57">
        <v>33.299999999999997</v>
      </c>
    </row>
    <row r="50" spans="1:6">
      <c r="A50" s="1" t="s">
        <v>18</v>
      </c>
      <c r="B50" s="1" t="s">
        <v>276</v>
      </c>
      <c r="C50" s="8">
        <v>2017</v>
      </c>
      <c r="D50" s="12" t="s">
        <v>6</v>
      </c>
      <c r="E50" s="12" t="s">
        <v>178</v>
      </c>
      <c r="F50" s="57">
        <v>32.299999999999997</v>
      </c>
    </row>
    <row r="51" spans="1:6">
      <c r="A51" s="1" t="s">
        <v>19</v>
      </c>
      <c r="B51" s="1" t="s">
        <v>277</v>
      </c>
      <c r="C51" s="8">
        <v>2017</v>
      </c>
      <c r="D51" s="12" t="s">
        <v>6</v>
      </c>
      <c r="E51" s="12" t="s">
        <v>178</v>
      </c>
      <c r="F51" s="57">
        <v>27.6</v>
      </c>
    </row>
    <row r="52" spans="1:6">
      <c r="A52" s="1" t="s">
        <v>20</v>
      </c>
      <c r="B52" s="1" t="s">
        <v>278</v>
      </c>
      <c r="C52" s="8">
        <v>2017</v>
      </c>
      <c r="D52" s="12" t="s">
        <v>6</v>
      </c>
      <c r="E52" s="12" t="s">
        <v>178</v>
      </c>
      <c r="F52" s="57">
        <v>25.4</v>
      </c>
    </row>
    <row r="53" spans="1:6">
      <c r="A53" s="1" t="s">
        <v>21</v>
      </c>
      <c r="B53" s="1" t="s">
        <v>279</v>
      </c>
      <c r="C53" s="8">
        <v>2017</v>
      </c>
      <c r="D53" s="12" t="s">
        <v>6</v>
      </c>
      <c r="E53" s="12" t="s">
        <v>178</v>
      </c>
      <c r="F53" s="57">
        <v>28.9</v>
      </c>
    </row>
    <row r="54" spans="1:6">
      <c r="A54" s="1" t="s">
        <v>22</v>
      </c>
      <c r="B54" s="1" t="s">
        <v>280</v>
      </c>
      <c r="C54" s="8">
        <v>2017</v>
      </c>
      <c r="D54" s="12" t="s">
        <v>6</v>
      </c>
      <c r="E54" s="12" t="s">
        <v>178</v>
      </c>
      <c r="F54" s="57">
        <v>28.1</v>
      </c>
    </row>
    <row r="55" spans="1:6">
      <c r="A55" s="1" t="s">
        <v>23</v>
      </c>
      <c r="B55" s="1" t="s">
        <v>281</v>
      </c>
      <c r="C55" s="8">
        <v>2017</v>
      </c>
      <c r="D55" s="12" t="s">
        <v>6</v>
      </c>
      <c r="E55" s="12" t="s">
        <v>178</v>
      </c>
      <c r="F55" s="57">
        <v>26.9</v>
      </c>
    </row>
    <row r="56" spans="1:6">
      <c r="A56" s="1" t="s">
        <v>24</v>
      </c>
      <c r="B56" s="1" t="s">
        <v>282</v>
      </c>
      <c r="C56" s="8">
        <v>2017</v>
      </c>
      <c r="D56" s="12" t="s">
        <v>6</v>
      </c>
      <c r="E56" s="12" t="s">
        <v>178</v>
      </c>
      <c r="F56" s="57">
        <v>28</v>
      </c>
    </row>
    <row r="57" spans="1:6">
      <c r="A57" s="1" t="s">
        <v>25</v>
      </c>
      <c r="B57" s="1" t="s">
        <v>283</v>
      </c>
      <c r="C57" s="8">
        <v>2017</v>
      </c>
      <c r="D57" s="12" t="s">
        <v>6</v>
      </c>
      <c r="E57" s="12" t="s">
        <v>178</v>
      </c>
      <c r="F57" s="57">
        <v>40.9</v>
      </c>
    </row>
    <row r="58" spans="1:6">
      <c r="A58" s="1" t="s">
        <v>26</v>
      </c>
      <c r="B58" s="1" t="s">
        <v>284</v>
      </c>
      <c r="C58" s="8">
        <v>2017</v>
      </c>
      <c r="D58" s="12" t="s">
        <v>6</v>
      </c>
      <c r="E58" s="12" t="s">
        <v>178</v>
      </c>
      <c r="F58" s="58">
        <v>27.6</v>
      </c>
    </row>
    <row r="59" spans="1:6">
      <c r="A59" s="1" t="s">
        <v>27</v>
      </c>
      <c r="B59" s="1" t="s">
        <v>285</v>
      </c>
      <c r="C59" s="8">
        <v>2017</v>
      </c>
      <c r="D59" s="12" t="s">
        <v>6</v>
      </c>
      <c r="E59" s="12" t="s">
        <v>178</v>
      </c>
      <c r="F59" s="57">
        <v>27.4</v>
      </c>
    </row>
    <row r="60" spans="1:6">
      <c r="A60" s="1" t="s">
        <v>28</v>
      </c>
      <c r="B60" s="1" t="s">
        <v>286</v>
      </c>
      <c r="C60" s="8">
        <v>2017</v>
      </c>
      <c r="D60" s="12" t="s">
        <v>6</v>
      </c>
      <c r="E60" s="12" t="s">
        <v>178</v>
      </c>
      <c r="F60" s="58">
        <v>28.2</v>
      </c>
    </row>
    <row r="61" spans="1:6">
      <c r="A61" s="1" t="s">
        <v>29</v>
      </c>
      <c r="B61" s="1" t="s">
        <v>287</v>
      </c>
      <c r="C61" s="8">
        <v>2017</v>
      </c>
      <c r="D61" s="12" t="s">
        <v>6</v>
      </c>
      <c r="E61" s="12" t="s">
        <v>178</v>
      </c>
      <c r="F61" s="57">
        <v>25.5</v>
      </c>
    </row>
    <row r="62" spans="1:6">
      <c r="A62" s="1" t="s">
        <v>30</v>
      </c>
      <c r="B62" s="1" t="s">
        <v>288</v>
      </c>
      <c r="C62" s="8">
        <v>2017</v>
      </c>
      <c r="D62" s="12" t="s">
        <v>6</v>
      </c>
      <c r="E62" s="12" t="s">
        <v>178</v>
      </c>
      <c r="F62" s="57">
        <v>28.1</v>
      </c>
    </row>
    <row r="63" spans="1:6">
      <c r="A63" s="1" t="s">
        <v>31</v>
      </c>
      <c r="B63" s="1" t="s">
        <v>289</v>
      </c>
      <c r="C63" s="8">
        <v>2017</v>
      </c>
      <c r="D63" s="12" t="s">
        <v>6</v>
      </c>
      <c r="E63" s="12" t="s">
        <v>178</v>
      </c>
      <c r="F63" s="57">
        <v>22.6</v>
      </c>
    </row>
    <row r="64" spans="1:6">
      <c r="A64" s="1" t="s">
        <v>32</v>
      </c>
      <c r="B64" s="1" t="s">
        <v>290</v>
      </c>
      <c r="C64" s="8">
        <v>2017</v>
      </c>
      <c r="D64" s="12" t="s">
        <v>6</v>
      </c>
      <c r="E64" s="12" t="s">
        <v>178</v>
      </c>
      <c r="F64" s="57">
        <v>22.9</v>
      </c>
    </row>
    <row r="65" spans="1:6">
      <c r="A65" s="1" t="s">
        <v>33</v>
      </c>
      <c r="B65" s="1" t="s">
        <v>291</v>
      </c>
      <c r="C65" s="8">
        <v>2017</v>
      </c>
      <c r="D65" s="12" t="s">
        <v>6</v>
      </c>
      <c r="E65" s="12" t="s">
        <v>178</v>
      </c>
      <c r="F65" s="57">
        <v>22.5</v>
      </c>
    </row>
    <row r="66" spans="1:6">
      <c r="A66" s="1" t="s">
        <v>34</v>
      </c>
      <c r="B66" s="1" t="s">
        <v>292</v>
      </c>
      <c r="C66" s="8">
        <v>2017</v>
      </c>
      <c r="D66" s="12" t="s">
        <v>6</v>
      </c>
      <c r="E66" s="12" t="s">
        <v>178</v>
      </c>
      <c r="F66" s="57">
        <v>34.4</v>
      </c>
    </row>
    <row r="67" spans="1:6">
      <c r="A67" s="1" t="s">
        <v>35</v>
      </c>
      <c r="B67" s="1" t="s">
        <v>293</v>
      </c>
      <c r="C67" s="8">
        <v>2017</v>
      </c>
      <c r="D67" s="12" t="s">
        <v>6</v>
      </c>
      <c r="E67" s="12" t="s">
        <v>178</v>
      </c>
      <c r="F67" s="59">
        <v>25.4</v>
      </c>
    </row>
    <row r="68" spans="1:6">
      <c r="A68" s="3" t="s">
        <v>3</v>
      </c>
      <c r="B68" s="1" t="s">
        <v>261</v>
      </c>
      <c r="C68" s="8">
        <v>2019</v>
      </c>
      <c r="D68" s="12" t="s">
        <v>6</v>
      </c>
      <c r="E68" s="12" t="s">
        <v>178</v>
      </c>
      <c r="F68" s="60">
        <v>32.4</v>
      </c>
    </row>
    <row r="69" spans="1:6">
      <c r="A69" s="1" t="s">
        <v>12</v>
      </c>
      <c r="B69" s="1" t="s">
        <v>270</v>
      </c>
      <c r="C69" s="8">
        <v>2019</v>
      </c>
      <c r="D69" s="12" t="s">
        <v>6</v>
      </c>
      <c r="E69" s="12" t="s">
        <v>178</v>
      </c>
      <c r="F69" s="61">
        <v>41.7</v>
      </c>
    </row>
    <row r="70" spans="1:6">
      <c r="A70" s="1" t="s">
        <v>25</v>
      </c>
      <c r="B70" s="1" t="s">
        <v>283</v>
      </c>
      <c r="C70" s="8">
        <v>2019</v>
      </c>
      <c r="D70" s="12" t="s">
        <v>6</v>
      </c>
      <c r="E70" s="12" t="s">
        <v>178</v>
      </c>
      <c r="F70" s="61">
        <v>41.3</v>
      </c>
    </row>
    <row r="71" spans="1:6">
      <c r="A71" s="1" t="s">
        <v>34</v>
      </c>
      <c r="B71" s="1" t="s">
        <v>292</v>
      </c>
      <c r="C71" s="8">
        <v>2019</v>
      </c>
      <c r="D71" s="12" t="s">
        <v>6</v>
      </c>
      <c r="E71" s="12" t="s">
        <v>178</v>
      </c>
      <c r="F71" s="61">
        <v>40</v>
      </c>
    </row>
    <row r="72" spans="1:6">
      <c r="A72" s="1" t="s">
        <v>24</v>
      </c>
      <c r="B72" s="1" t="s">
        <v>282</v>
      </c>
      <c r="C72" s="8">
        <v>2019</v>
      </c>
      <c r="D72" s="12" t="s">
        <v>6</v>
      </c>
      <c r="E72" s="12" t="s">
        <v>178</v>
      </c>
      <c r="F72" s="61">
        <v>36.299999999999997</v>
      </c>
    </row>
    <row r="73" spans="1:6">
      <c r="A73" s="1" t="s">
        <v>18</v>
      </c>
      <c r="B73" s="1" t="s">
        <v>276</v>
      </c>
      <c r="C73" s="8">
        <v>2019</v>
      </c>
      <c r="D73" s="12" t="s">
        <v>6</v>
      </c>
      <c r="E73" s="12" t="s">
        <v>178</v>
      </c>
      <c r="F73" s="61">
        <v>34.4</v>
      </c>
    </row>
    <row r="74" spans="1:6">
      <c r="A74" s="3" t="s">
        <v>4</v>
      </c>
      <c r="B74" s="1" t="s">
        <v>262</v>
      </c>
      <c r="C74" s="8">
        <v>2019</v>
      </c>
      <c r="D74" s="12" t="s">
        <v>6</v>
      </c>
      <c r="E74" s="12" t="s">
        <v>178</v>
      </c>
      <c r="F74" s="61">
        <v>33.700000000000003</v>
      </c>
    </row>
    <row r="75" spans="1:6">
      <c r="A75" s="1" t="s">
        <v>26</v>
      </c>
      <c r="B75" s="1" t="s">
        <v>284</v>
      </c>
      <c r="C75" s="8">
        <v>2019</v>
      </c>
      <c r="D75" s="12" t="s">
        <v>6</v>
      </c>
      <c r="E75" s="12" t="s">
        <v>178</v>
      </c>
      <c r="F75" s="61">
        <v>33.700000000000003</v>
      </c>
    </row>
    <row r="76" spans="1:6">
      <c r="A76" s="1" t="s">
        <v>23</v>
      </c>
      <c r="B76" s="1" t="s">
        <v>281</v>
      </c>
      <c r="C76" s="8">
        <v>2019</v>
      </c>
      <c r="D76" s="12" t="s">
        <v>6</v>
      </c>
      <c r="E76" s="12" t="s">
        <v>178</v>
      </c>
      <c r="F76" s="61">
        <v>33.5</v>
      </c>
    </row>
    <row r="77" spans="1:6">
      <c r="A77" s="1" t="s">
        <v>8</v>
      </c>
      <c r="B77" s="1" t="s">
        <v>266</v>
      </c>
      <c r="C77" s="8">
        <v>2019</v>
      </c>
      <c r="D77" s="12" t="s">
        <v>6</v>
      </c>
      <c r="E77" s="12" t="s">
        <v>178</v>
      </c>
      <c r="F77" s="61">
        <v>33.4</v>
      </c>
    </row>
    <row r="78" spans="1:6">
      <c r="A78" s="1" t="s">
        <v>17</v>
      </c>
      <c r="B78" s="1" t="s">
        <v>275</v>
      </c>
      <c r="C78" s="8">
        <v>2019</v>
      </c>
      <c r="D78" s="12" t="s">
        <v>6</v>
      </c>
      <c r="E78" s="12" t="s">
        <v>178</v>
      </c>
      <c r="F78" s="61">
        <v>32.1</v>
      </c>
    </row>
    <row r="79" spans="1:6">
      <c r="A79" s="1" t="s">
        <v>7</v>
      </c>
      <c r="B79" s="1" t="s">
        <v>265</v>
      </c>
      <c r="C79" s="8">
        <v>2019</v>
      </c>
      <c r="D79" s="12" t="s">
        <v>6</v>
      </c>
      <c r="E79" s="12" t="s">
        <v>178</v>
      </c>
      <c r="F79" s="61">
        <v>31.7</v>
      </c>
    </row>
    <row r="80" spans="1:6">
      <c r="A80" s="1" t="s">
        <v>9</v>
      </c>
      <c r="B80" s="1" t="s">
        <v>267</v>
      </c>
      <c r="C80" s="8">
        <v>2019</v>
      </c>
      <c r="D80" s="12" t="s">
        <v>6</v>
      </c>
      <c r="E80" s="12" t="s">
        <v>178</v>
      </c>
      <c r="F80" s="61">
        <v>31.6</v>
      </c>
    </row>
    <row r="81" spans="1:6">
      <c r="A81" s="1" t="s">
        <v>20</v>
      </c>
      <c r="B81" s="1" t="s">
        <v>278</v>
      </c>
      <c r="C81" s="8">
        <v>2019</v>
      </c>
      <c r="D81" s="12" t="s">
        <v>6</v>
      </c>
      <c r="E81" s="12" t="s">
        <v>178</v>
      </c>
      <c r="F81" s="61">
        <v>30.9</v>
      </c>
    </row>
    <row r="82" spans="1:6">
      <c r="A82" s="1" t="s">
        <v>19</v>
      </c>
      <c r="B82" s="1" t="s">
        <v>277</v>
      </c>
      <c r="C82" s="8">
        <v>2019</v>
      </c>
      <c r="D82" s="12" t="s">
        <v>6</v>
      </c>
      <c r="E82" s="12" t="s">
        <v>178</v>
      </c>
      <c r="F82" s="61">
        <v>30.4</v>
      </c>
    </row>
    <row r="83" spans="1:6">
      <c r="A83" s="1" t="s">
        <v>30</v>
      </c>
      <c r="B83" s="1" t="s">
        <v>288</v>
      </c>
      <c r="C83" s="8">
        <v>2019</v>
      </c>
      <c r="D83" s="12" t="s">
        <v>6</v>
      </c>
      <c r="E83" s="12" t="s">
        <v>178</v>
      </c>
      <c r="F83" s="61">
        <v>30.1</v>
      </c>
    </row>
    <row r="84" spans="1:6">
      <c r="A84" s="1" t="s">
        <v>22</v>
      </c>
      <c r="B84" s="1" t="s">
        <v>280</v>
      </c>
      <c r="C84" s="8">
        <v>2019</v>
      </c>
      <c r="D84" s="12" t="s">
        <v>6</v>
      </c>
      <c r="E84" s="12" t="s">
        <v>178</v>
      </c>
      <c r="F84" s="61">
        <v>30</v>
      </c>
    </row>
    <row r="85" spans="1:6">
      <c r="A85" s="1" t="s">
        <v>33</v>
      </c>
      <c r="B85" s="1" t="s">
        <v>291</v>
      </c>
      <c r="C85" s="8">
        <v>2019</v>
      </c>
      <c r="D85" s="12" t="s">
        <v>6</v>
      </c>
      <c r="E85" s="12" t="s">
        <v>178</v>
      </c>
      <c r="F85" s="61">
        <v>30</v>
      </c>
    </row>
    <row r="86" spans="1:6">
      <c r="A86" s="1" t="s">
        <v>10</v>
      </c>
      <c r="B86" s="1" t="s">
        <v>268</v>
      </c>
      <c r="C86" s="8">
        <v>2019</v>
      </c>
      <c r="D86" s="12" t="s">
        <v>6</v>
      </c>
      <c r="E86" s="12" t="s">
        <v>178</v>
      </c>
      <c r="F86" s="61">
        <v>29.9</v>
      </c>
    </row>
    <row r="87" spans="1:6">
      <c r="A87" s="1" t="s">
        <v>27</v>
      </c>
      <c r="B87" s="1" t="s">
        <v>285</v>
      </c>
      <c r="C87" s="8">
        <v>2019</v>
      </c>
      <c r="D87" s="12" t="s">
        <v>6</v>
      </c>
      <c r="E87" s="12" t="s">
        <v>178</v>
      </c>
      <c r="F87" s="61">
        <v>29.3</v>
      </c>
    </row>
    <row r="88" spans="1:6">
      <c r="A88" s="1" t="s">
        <v>14</v>
      </c>
      <c r="B88" s="1" t="s">
        <v>272</v>
      </c>
      <c r="C88" s="8">
        <v>2019</v>
      </c>
      <c r="D88" s="12" t="s">
        <v>6</v>
      </c>
      <c r="E88" s="12" t="s">
        <v>178</v>
      </c>
      <c r="F88" s="61">
        <v>29.2</v>
      </c>
    </row>
    <row r="89" spans="1:6">
      <c r="A89" s="1" t="s">
        <v>5</v>
      </c>
      <c r="B89" s="1" t="s">
        <v>263</v>
      </c>
      <c r="C89" s="8">
        <v>2019</v>
      </c>
      <c r="D89" s="12" t="s">
        <v>6</v>
      </c>
      <c r="E89" s="12" t="s">
        <v>178</v>
      </c>
      <c r="F89" s="61">
        <v>27.7</v>
      </c>
    </row>
    <row r="90" spans="1:6">
      <c r="A90" s="1" t="s">
        <v>21</v>
      </c>
      <c r="B90" s="1" t="s">
        <v>279</v>
      </c>
      <c r="C90" s="8">
        <v>2019</v>
      </c>
      <c r="D90" s="12" t="s">
        <v>6</v>
      </c>
      <c r="E90" s="12" t="s">
        <v>178</v>
      </c>
      <c r="F90" s="61">
        <v>27.3</v>
      </c>
    </row>
    <row r="91" spans="1:6">
      <c r="A91" s="1" t="s">
        <v>29</v>
      </c>
      <c r="B91" s="1" t="s">
        <v>287</v>
      </c>
      <c r="C91" s="8">
        <v>2019</v>
      </c>
      <c r="D91" s="12" t="s">
        <v>6</v>
      </c>
      <c r="E91" s="12" t="s">
        <v>178</v>
      </c>
      <c r="F91" s="61">
        <v>26.9</v>
      </c>
    </row>
    <row r="92" spans="1:6">
      <c r="A92" s="1" t="s">
        <v>11</v>
      </c>
      <c r="B92" s="1" t="s">
        <v>269</v>
      </c>
      <c r="C92" s="8">
        <v>2019</v>
      </c>
      <c r="D92" s="12" t="s">
        <v>6</v>
      </c>
      <c r="E92" s="12" t="s">
        <v>178</v>
      </c>
      <c r="F92" s="61">
        <v>26.3</v>
      </c>
    </row>
    <row r="93" spans="1:6">
      <c r="A93" s="1" t="s">
        <v>35</v>
      </c>
      <c r="B93" s="1" t="s">
        <v>293</v>
      </c>
      <c r="C93" s="8">
        <v>2019</v>
      </c>
      <c r="D93" s="12" t="s">
        <v>6</v>
      </c>
      <c r="E93" s="12" t="s">
        <v>178</v>
      </c>
      <c r="F93" s="39">
        <v>25.8</v>
      </c>
    </row>
    <row r="94" spans="1:6">
      <c r="A94" s="1" t="s">
        <v>13</v>
      </c>
      <c r="B94" s="1" t="s">
        <v>271</v>
      </c>
      <c r="C94" s="8">
        <v>2019</v>
      </c>
      <c r="D94" s="12" t="s">
        <v>6</v>
      </c>
      <c r="E94" s="12" t="s">
        <v>178</v>
      </c>
      <c r="F94" s="61">
        <v>25.7</v>
      </c>
    </row>
    <row r="95" spans="1:6">
      <c r="A95" s="1" t="s">
        <v>16</v>
      </c>
      <c r="B95" s="1" t="s">
        <v>274</v>
      </c>
      <c r="C95" s="8">
        <v>2019</v>
      </c>
      <c r="D95" s="12" t="s">
        <v>6</v>
      </c>
      <c r="E95" s="12" t="s">
        <v>178</v>
      </c>
      <c r="F95" s="61">
        <v>25.7</v>
      </c>
    </row>
    <row r="96" spans="1:6">
      <c r="A96" s="1" t="s">
        <v>32</v>
      </c>
      <c r="B96" s="1" t="s">
        <v>290</v>
      </c>
      <c r="C96" s="8">
        <v>2019</v>
      </c>
      <c r="D96" s="12" t="s">
        <v>6</v>
      </c>
      <c r="E96" s="12" t="s">
        <v>178</v>
      </c>
      <c r="F96" s="61">
        <v>25.7</v>
      </c>
    </row>
    <row r="97" spans="1:6">
      <c r="A97" s="1" t="s">
        <v>28</v>
      </c>
      <c r="B97" s="1" t="s">
        <v>286</v>
      </c>
      <c r="C97" s="8">
        <v>2019</v>
      </c>
      <c r="D97" s="12" t="s">
        <v>6</v>
      </c>
      <c r="E97" s="12" t="s">
        <v>178</v>
      </c>
      <c r="F97" s="61">
        <v>25.5</v>
      </c>
    </row>
    <row r="98" spans="1:6">
      <c r="A98" s="1" t="s">
        <v>6</v>
      </c>
      <c r="B98" s="1" t="s">
        <v>264</v>
      </c>
      <c r="C98" s="8">
        <v>2019</v>
      </c>
      <c r="D98" s="12" t="s">
        <v>6</v>
      </c>
      <c r="E98" s="12" t="s">
        <v>178</v>
      </c>
      <c r="F98" s="61">
        <v>24</v>
      </c>
    </row>
    <row r="99" spans="1:6">
      <c r="A99" s="1" t="s">
        <v>15</v>
      </c>
      <c r="B99" s="1" t="s">
        <v>273</v>
      </c>
      <c r="C99" s="8">
        <v>2019</v>
      </c>
      <c r="D99" s="12" t="s">
        <v>6</v>
      </c>
      <c r="E99" s="12" t="s">
        <v>178</v>
      </c>
      <c r="F99" s="61">
        <v>22</v>
      </c>
    </row>
    <row r="100" spans="1:6">
      <c r="A100" s="1" t="s">
        <v>31</v>
      </c>
      <c r="B100" s="1" t="s">
        <v>289</v>
      </c>
      <c r="C100" s="8">
        <v>2019</v>
      </c>
      <c r="D100" s="12" t="s">
        <v>6</v>
      </c>
      <c r="E100" s="12" t="s">
        <v>178</v>
      </c>
      <c r="F100" s="61">
        <v>21.8</v>
      </c>
    </row>
    <row r="101" spans="1:6">
      <c r="A101" s="1"/>
      <c r="B101" s="1"/>
    </row>
    <row r="102" spans="1:6">
      <c r="A102" s="1"/>
      <c r="B102" s="1"/>
      <c r="F102" s="49"/>
    </row>
    <row r="103" spans="1:6">
      <c r="A103" s="1"/>
      <c r="B103" s="1"/>
      <c r="F103" s="49"/>
    </row>
    <row r="104" spans="1:6">
      <c r="A104" s="1"/>
      <c r="B104" s="1"/>
      <c r="F104" s="49"/>
    </row>
    <row r="105" spans="1:6">
      <c r="A105" s="1"/>
      <c r="B105" s="1"/>
      <c r="F105" s="49"/>
    </row>
    <row r="106" spans="1:6">
      <c r="A106" s="1"/>
      <c r="B106" s="1"/>
      <c r="F106" s="49"/>
    </row>
    <row r="107" spans="1:6">
      <c r="A107" s="1"/>
      <c r="B107" s="1"/>
      <c r="F107" s="49"/>
    </row>
    <row r="108" spans="1:6">
      <c r="A108" s="1"/>
      <c r="B108" s="1"/>
      <c r="F108" s="49"/>
    </row>
    <row r="109" spans="1:6">
      <c r="A109" s="1"/>
      <c r="B109" s="1"/>
      <c r="F109" s="49"/>
    </row>
    <row r="110" spans="1:6">
      <c r="A110" s="1"/>
      <c r="B110" s="1"/>
      <c r="F110" s="49"/>
    </row>
    <row r="111" spans="1:6">
      <c r="A111" s="1"/>
      <c r="B111" s="1"/>
      <c r="F111" s="49"/>
    </row>
    <row r="112" spans="1:6">
      <c r="A112" s="1"/>
      <c r="B112" s="1"/>
      <c r="F112" s="49"/>
    </row>
    <row r="113" spans="1:6">
      <c r="A113" s="1"/>
      <c r="B113" s="1"/>
      <c r="F113" s="49"/>
    </row>
    <row r="114" spans="1:6">
      <c r="A114" s="1"/>
      <c r="B114" s="1"/>
      <c r="F114" s="49"/>
    </row>
    <row r="115" spans="1:6">
      <c r="A115" s="1"/>
      <c r="B115" s="1"/>
      <c r="F115" s="49"/>
    </row>
    <row r="116" spans="1:6">
      <c r="A116" s="1"/>
      <c r="B116" s="1"/>
      <c r="F116" s="49"/>
    </row>
    <row r="117" spans="1:6">
      <c r="A117" s="1"/>
      <c r="B117" s="1"/>
      <c r="F117" s="49"/>
    </row>
    <row r="118" spans="1:6">
      <c r="A118" s="1"/>
      <c r="B118" s="1"/>
      <c r="F118" s="49"/>
    </row>
    <row r="119" spans="1:6">
      <c r="A119" s="1"/>
      <c r="B119" s="1"/>
      <c r="F119" s="49"/>
    </row>
    <row r="120" spans="1:6">
      <c r="A120" s="1"/>
      <c r="B120" s="1"/>
      <c r="F120" s="49"/>
    </row>
    <row r="121" spans="1:6">
      <c r="A121" s="1"/>
      <c r="B121" s="1"/>
      <c r="F121" s="49"/>
    </row>
    <row r="122" spans="1:6">
      <c r="A122" s="1"/>
      <c r="B122" s="1"/>
      <c r="F122" s="49"/>
    </row>
    <row r="123" spans="1:6">
      <c r="A123" s="1"/>
      <c r="B123" s="1"/>
      <c r="F123" s="49"/>
    </row>
    <row r="124" spans="1:6">
      <c r="A124" s="1"/>
      <c r="B124" s="1"/>
      <c r="F124" s="49"/>
    </row>
    <row r="125" spans="1:6">
      <c r="A125" s="1"/>
      <c r="B125" s="1"/>
      <c r="F125" s="49"/>
    </row>
    <row r="126" spans="1:6">
      <c r="A126" s="1"/>
      <c r="B126" s="1"/>
      <c r="F126" s="49"/>
    </row>
    <row r="127" spans="1:6">
      <c r="A127" s="1"/>
      <c r="B127" s="1"/>
      <c r="F127" s="49"/>
    </row>
    <row r="128" spans="1:6">
      <c r="A128" s="1"/>
      <c r="B128" s="1"/>
      <c r="F128" s="49"/>
    </row>
    <row r="129" spans="1:6">
      <c r="A129" s="1"/>
      <c r="B129" s="1"/>
      <c r="F129" s="49"/>
    </row>
    <row r="130" spans="1:6">
      <c r="A130" s="1"/>
      <c r="B130" s="1"/>
      <c r="F130" s="49"/>
    </row>
    <row r="131" spans="1:6">
      <c r="A131" s="1"/>
      <c r="B131" s="1"/>
      <c r="F131" s="49"/>
    </row>
    <row r="132" spans="1:6">
      <c r="A132" s="1"/>
      <c r="B132" s="1"/>
      <c r="F132" s="49"/>
    </row>
    <row r="133" spans="1:6">
      <c r="A133" s="1"/>
      <c r="B133" s="1"/>
      <c r="F133" s="49"/>
    </row>
    <row r="134" spans="1:6">
      <c r="A134" s="1"/>
      <c r="B134" s="1"/>
      <c r="F134" s="49"/>
    </row>
    <row r="135" spans="1:6">
      <c r="A135" s="1"/>
      <c r="B135" s="1"/>
      <c r="F135" s="49"/>
    </row>
    <row r="136" spans="1:6">
      <c r="A136" s="1"/>
      <c r="B136" s="1"/>
      <c r="F136" s="49"/>
    </row>
    <row r="137" spans="1:6">
      <c r="A137" s="1"/>
      <c r="B137" s="1"/>
      <c r="F137" s="49"/>
    </row>
    <row r="138" spans="1:6">
      <c r="A138" s="1"/>
      <c r="B138" s="1"/>
      <c r="F138" s="49"/>
    </row>
    <row r="139" spans="1:6">
      <c r="A139" s="1"/>
      <c r="B139" s="1"/>
      <c r="F139" s="49"/>
    </row>
    <row r="140" spans="1:6">
      <c r="A140" s="1"/>
      <c r="B140" s="1"/>
      <c r="F140" s="49"/>
    </row>
    <row r="141" spans="1:6">
      <c r="A141" s="1"/>
      <c r="B141" s="1"/>
      <c r="F141" s="49"/>
    </row>
    <row r="142" spans="1:6">
      <c r="A142" s="1"/>
      <c r="B142" s="1"/>
      <c r="F142" s="49"/>
    </row>
    <row r="143" spans="1:6">
      <c r="A143" s="1"/>
      <c r="B143" s="1"/>
      <c r="F143" s="49"/>
    </row>
    <row r="144" spans="1:6">
      <c r="A144" s="1"/>
      <c r="B144" s="1"/>
      <c r="F144" s="49"/>
    </row>
    <row r="145" spans="1:6">
      <c r="A145" s="1"/>
      <c r="B145" s="1"/>
      <c r="F145" s="49"/>
    </row>
    <row r="146" spans="1:6">
      <c r="A146" s="1"/>
      <c r="B146" s="1"/>
      <c r="F146" s="49"/>
    </row>
    <row r="147" spans="1:6">
      <c r="A147" s="1"/>
      <c r="B147" s="1"/>
      <c r="F147" s="49"/>
    </row>
    <row r="148" spans="1:6">
      <c r="A148" s="1"/>
      <c r="B148" s="1"/>
      <c r="F148" s="49"/>
    </row>
    <row r="149" spans="1:6">
      <c r="A149" s="1"/>
      <c r="B149" s="1"/>
      <c r="F149" s="49"/>
    </row>
    <row r="150" spans="1:6">
      <c r="A150" s="1"/>
      <c r="B150" s="1"/>
      <c r="F150" s="49"/>
    </row>
    <row r="151" spans="1:6">
      <c r="A151" s="1"/>
      <c r="B151" s="1"/>
      <c r="F151" s="49"/>
    </row>
    <row r="152" spans="1:6">
      <c r="A152" s="1"/>
      <c r="B152" s="1"/>
      <c r="F152" s="49"/>
    </row>
    <row r="153" spans="1:6">
      <c r="A153" s="1"/>
      <c r="B153" s="1"/>
      <c r="F153" s="49"/>
    </row>
    <row r="154" spans="1:6">
      <c r="A154" s="1"/>
      <c r="B154" s="1"/>
      <c r="F154" s="49"/>
    </row>
    <row r="155" spans="1:6">
      <c r="A155" s="1"/>
      <c r="B155" s="1"/>
      <c r="F155" s="49"/>
    </row>
    <row r="156" spans="1:6">
      <c r="A156" s="1"/>
      <c r="B156" s="1"/>
      <c r="F156" s="49"/>
    </row>
    <row r="157" spans="1:6">
      <c r="A157" s="1"/>
      <c r="B157" s="1"/>
      <c r="F157" s="49"/>
    </row>
    <row r="158" spans="1:6">
      <c r="A158" s="1"/>
      <c r="B158" s="1"/>
      <c r="F158" s="49"/>
    </row>
    <row r="159" spans="1:6">
      <c r="A159" s="1"/>
      <c r="B159" s="1"/>
      <c r="F159" s="49"/>
    </row>
    <row r="160" spans="1:6">
      <c r="A160" s="1"/>
      <c r="B160" s="1"/>
      <c r="F160" s="49"/>
    </row>
    <row r="161" spans="1:6">
      <c r="A161" s="1"/>
      <c r="B161" s="1"/>
      <c r="F161" s="49"/>
    </row>
    <row r="162" spans="1:6">
      <c r="A162" s="1"/>
      <c r="B162" s="1"/>
      <c r="F162" s="49"/>
    </row>
    <row r="163" spans="1:6">
      <c r="A163" s="1"/>
      <c r="B163" s="1"/>
      <c r="F163" s="49"/>
    </row>
    <row r="164" spans="1:6">
      <c r="A164" s="1"/>
      <c r="B164" s="1"/>
      <c r="F164" s="49"/>
    </row>
    <row r="165" spans="1:6">
      <c r="A165" s="1"/>
      <c r="B165" s="1"/>
    </row>
    <row r="166" spans="1:6">
      <c r="A166" s="1"/>
      <c r="B166" s="1"/>
      <c r="F166" s="49"/>
    </row>
    <row r="167" spans="1:6">
      <c r="A167" s="1"/>
      <c r="B167" s="1"/>
      <c r="F167" s="49"/>
    </row>
    <row r="168" spans="1:6">
      <c r="A168" s="1"/>
      <c r="B168" s="1"/>
      <c r="F168" s="49"/>
    </row>
    <row r="169" spans="1:6">
      <c r="A169" s="1"/>
      <c r="B169" s="1"/>
      <c r="F169" s="49"/>
    </row>
    <row r="170" spans="1:6">
      <c r="A170" s="1"/>
      <c r="B170" s="1"/>
      <c r="F170" s="49"/>
    </row>
    <row r="171" spans="1:6">
      <c r="A171" s="1"/>
      <c r="B171" s="1"/>
      <c r="F171" s="49"/>
    </row>
    <row r="172" spans="1:6">
      <c r="A172" s="1"/>
      <c r="B172" s="1"/>
      <c r="F172" s="49"/>
    </row>
    <row r="173" spans="1:6">
      <c r="A173" s="1"/>
      <c r="B173" s="1"/>
      <c r="F173" s="49"/>
    </row>
    <row r="174" spans="1:6">
      <c r="A174" s="1"/>
      <c r="B174" s="1"/>
      <c r="F174" s="49"/>
    </row>
    <row r="175" spans="1:6">
      <c r="A175" s="1"/>
      <c r="B175" s="1"/>
      <c r="F175" s="49"/>
    </row>
    <row r="176" spans="1:6">
      <c r="A176" s="1"/>
      <c r="B176" s="1"/>
      <c r="F176" s="49"/>
    </row>
    <row r="177" spans="1:6">
      <c r="A177" s="1"/>
      <c r="B177" s="1"/>
      <c r="F177" s="49"/>
    </row>
    <row r="178" spans="1:6">
      <c r="A178" s="1"/>
      <c r="B178" s="1"/>
      <c r="F178" s="49"/>
    </row>
    <row r="179" spans="1:6">
      <c r="A179" s="1"/>
      <c r="B179" s="1"/>
      <c r="F179" s="49"/>
    </row>
    <row r="180" spans="1:6">
      <c r="A180" s="1"/>
      <c r="B180" s="1"/>
      <c r="F180" s="49"/>
    </row>
    <row r="181" spans="1:6">
      <c r="A181" s="1"/>
      <c r="B181" s="1"/>
      <c r="F181" s="49"/>
    </row>
    <row r="182" spans="1:6">
      <c r="A182" s="1"/>
      <c r="B182" s="1"/>
      <c r="F182" s="49"/>
    </row>
    <row r="183" spans="1:6">
      <c r="A183" s="1"/>
      <c r="B183" s="1"/>
      <c r="F183" s="49"/>
    </row>
    <row r="184" spans="1:6">
      <c r="A184" s="1"/>
      <c r="B184" s="1"/>
      <c r="F184" s="49"/>
    </row>
    <row r="185" spans="1:6">
      <c r="A185" s="1"/>
      <c r="B185" s="1"/>
      <c r="F185" s="49"/>
    </row>
    <row r="186" spans="1:6">
      <c r="A186" s="1"/>
      <c r="B186" s="1"/>
      <c r="F186" s="49"/>
    </row>
    <row r="187" spans="1:6">
      <c r="A187" s="1"/>
      <c r="B187" s="1"/>
      <c r="F187" s="49"/>
    </row>
    <row r="188" spans="1:6">
      <c r="A188" s="1"/>
      <c r="B188" s="1"/>
      <c r="F188" s="49"/>
    </row>
    <row r="189" spans="1:6">
      <c r="A189" s="1"/>
      <c r="B189" s="1"/>
      <c r="F189" s="49"/>
    </row>
    <row r="190" spans="1:6">
      <c r="A190" s="1"/>
      <c r="B190" s="1"/>
      <c r="F190" s="49"/>
    </row>
    <row r="191" spans="1:6">
      <c r="A191" s="1"/>
      <c r="B191" s="1"/>
      <c r="F191" s="49"/>
    </row>
    <row r="192" spans="1:6">
      <c r="A192" s="1"/>
      <c r="B192" s="1"/>
      <c r="F192" s="49"/>
    </row>
    <row r="193" spans="1:6">
      <c r="A193" s="1"/>
      <c r="B193" s="1"/>
      <c r="F193" s="49"/>
    </row>
    <row r="194" spans="1:6">
      <c r="A194" s="1"/>
      <c r="B194" s="1"/>
      <c r="F194" s="49"/>
    </row>
    <row r="195" spans="1:6">
      <c r="A195" s="1"/>
      <c r="B195" s="1"/>
      <c r="F195" s="49"/>
    </row>
    <row r="196" spans="1:6">
      <c r="A196" s="1"/>
      <c r="B196" s="1"/>
      <c r="F196" s="49"/>
    </row>
    <row r="197" spans="1:6">
      <c r="A197" s="1"/>
      <c r="B197" s="1"/>
      <c r="F197" s="49"/>
    </row>
    <row r="198" spans="1:6">
      <c r="A198" s="1"/>
      <c r="B198" s="1"/>
      <c r="F198" s="49"/>
    </row>
    <row r="199" spans="1:6">
      <c r="A199" s="1"/>
      <c r="B199" s="1"/>
      <c r="F199" s="49"/>
    </row>
  </sheetData>
  <autoFilter ref="A1:F100" xr:uid="{00000000-0009-0000-0000-000026000000}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F329"/>
  <sheetViews>
    <sheetView workbookViewId="0"/>
  </sheetViews>
  <sheetFormatPr baseColWidth="10" defaultColWidth="14.5" defaultRowHeight="15.75" customHeight="1"/>
  <sheetData>
    <row r="1" spans="1:6" ht="15.75" customHeight="1">
      <c r="A1" s="8" t="s">
        <v>1</v>
      </c>
      <c r="B1" s="8" t="s">
        <v>259</v>
      </c>
      <c r="C1" s="8" t="s">
        <v>0</v>
      </c>
      <c r="D1" s="8" t="s">
        <v>36</v>
      </c>
      <c r="E1" s="8" t="s">
        <v>38</v>
      </c>
      <c r="F1" s="8" t="s">
        <v>260</v>
      </c>
    </row>
    <row r="2" spans="1:6" ht="15.75" customHeight="1">
      <c r="A2" s="12" t="s">
        <v>3</v>
      </c>
      <c r="B2" s="8" t="s">
        <v>261</v>
      </c>
      <c r="C2" s="12" t="s">
        <v>303</v>
      </c>
      <c r="D2" s="12" t="s">
        <v>6</v>
      </c>
      <c r="E2" s="12" t="s">
        <v>181</v>
      </c>
      <c r="F2" s="12" t="s">
        <v>314</v>
      </c>
    </row>
    <row r="3" spans="1:6" ht="15.75" customHeight="1">
      <c r="A3" s="12" t="s">
        <v>4</v>
      </c>
      <c r="B3" s="8" t="s">
        <v>262</v>
      </c>
      <c r="C3" s="12" t="s">
        <v>303</v>
      </c>
      <c r="D3" s="12" t="s">
        <v>6</v>
      </c>
      <c r="E3" s="12" t="s">
        <v>181</v>
      </c>
      <c r="F3" s="12" t="s">
        <v>315</v>
      </c>
    </row>
    <row r="4" spans="1:6" ht="15.75" customHeight="1">
      <c r="A4" s="12" t="s">
        <v>14</v>
      </c>
      <c r="B4" s="8" t="s">
        <v>272</v>
      </c>
      <c r="C4" s="12" t="s">
        <v>303</v>
      </c>
      <c r="D4" s="12" t="s">
        <v>6</v>
      </c>
      <c r="E4" s="12" t="s">
        <v>181</v>
      </c>
      <c r="F4" s="12" t="s">
        <v>316</v>
      </c>
    </row>
    <row r="5" spans="1:6" ht="15.75" customHeight="1">
      <c r="A5" s="12" t="s">
        <v>15</v>
      </c>
      <c r="B5" s="8" t="s">
        <v>273</v>
      </c>
      <c r="C5" s="12" t="s">
        <v>303</v>
      </c>
      <c r="D5" s="12" t="s">
        <v>6</v>
      </c>
      <c r="E5" s="12" t="s">
        <v>181</v>
      </c>
      <c r="F5" s="12" t="s">
        <v>317</v>
      </c>
    </row>
    <row r="6" spans="1:6" ht="15.75" customHeight="1">
      <c r="A6" s="12" t="s">
        <v>16</v>
      </c>
      <c r="B6" s="8" t="s">
        <v>274</v>
      </c>
      <c r="C6" s="12" t="s">
        <v>303</v>
      </c>
      <c r="D6" s="12" t="s">
        <v>6</v>
      </c>
      <c r="E6" s="12" t="s">
        <v>181</v>
      </c>
      <c r="F6" s="12" t="s">
        <v>318</v>
      </c>
    </row>
    <row r="7" spans="1:6" ht="15.75" customHeight="1">
      <c r="A7" s="12" t="s">
        <v>17</v>
      </c>
      <c r="B7" s="8" t="s">
        <v>275</v>
      </c>
      <c r="C7" s="12" t="s">
        <v>303</v>
      </c>
      <c r="D7" s="12" t="s">
        <v>6</v>
      </c>
      <c r="E7" s="12" t="s">
        <v>181</v>
      </c>
      <c r="F7" s="12" t="s">
        <v>319</v>
      </c>
    </row>
    <row r="8" spans="1:6" ht="15.75" customHeight="1">
      <c r="A8" s="12" t="s">
        <v>18</v>
      </c>
      <c r="B8" s="8" t="s">
        <v>276</v>
      </c>
      <c r="C8" s="12" t="s">
        <v>303</v>
      </c>
      <c r="D8" s="12" t="s">
        <v>6</v>
      </c>
      <c r="E8" s="12" t="s">
        <v>181</v>
      </c>
      <c r="F8" s="12" t="s">
        <v>317</v>
      </c>
    </row>
    <row r="9" spans="1:6" ht="15.75" customHeight="1">
      <c r="A9" s="12" t="s">
        <v>19</v>
      </c>
      <c r="B9" s="8" t="s">
        <v>277</v>
      </c>
      <c r="C9" s="12" t="s">
        <v>303</v>
      </c>
      <c r="D9" s="12" t="s">
        <v>6</v>
      </c>
      <c r="E9" s="12" t="s">
        <v>181</v>
      </c>
      <c r="F9" s="12" t="s">
        <v>320</v>
      </c>
    </row>
    <row r="10" spans="1:6" ht="15.75" customHeight="1">
      <c r="A10" s="12" t="s">
        <v>20</v>
      </c>
      <c r="B10" s="8" t="s">
        <v>278</v>
      </c>
      <c r="C10" s="12" t="s">
        <v>303</v>
      </c>
      <c r="D10" s="12" t="s">
        <v>6</v>
      </c>
      <c r="E10" s="12" t="s">
        <v>181</v>
      </c>
      <c r="F10" s="12" t="s">
        <v>315</v>
      </c>
    </row>
    <row r="11" spans="1:6" ht="15.75" customHeight="1">
      <c r="A11" s="12" t="s">
        <v>21</v>
      </c>
      <c r="B11" s="8" t="s">
        <v>279</v>
      </c>
      <c r="C11" s="12" t="s">
        <v>303</v>
      </c>
      <c r="D11" s="12" t="s">
        <v>6</v>
      </c>
      <c r="E11" s="12" t="s">
        <v>181</v>
      </c>
      <c r="F11" s="12" t="s">
        <v>316</v>
      </c>
    </row>
    <row r="12" spans="1:6" ht="15.75" customHeight="1">
      <c r="A12" s="12" t="s">
        <v>22</v>
      </c>
      <c r="B12" s="8" t="s">
        <v>280</v>
      </c>
      <c r="C12" s="12" t="s">
        <v>303</v>
      </c>
      <c r="D12" s="12" t="s">
        <v>6</v>
      </c>
      <c r="E12" s="12" t="s">
        <v>181</v>
      </c>
      <c r="F12" s="12" t="s">
        <v>315</v>
      </c>
    </row>
    <row r="13" spans="1:6" ht="15.75" customHeight="1">
      <c r="A13" s="12" t="s">
        <v>5</v>
      </c>
      <c r="B13" s="8" t="s">
        <v>263</v>
      </c>
      <c r="C13" s="12" t="s">
        <v>303</v>
      </c>
      <c r="D13" s="12" t="s">
        <v>6</v>
      </c>
      <c r="E13" s="12" t="s">
        <v>181</v>
      </c>
      <c r="F13" s="12" t="s">
        <v>316</v>
      </c>
    </row>
    <row r="14" spans="1:6" ht="15.75" customHeight="1">
      <c r="A14" s="12" t="s">
        <v>23</v>
      </c>
      <c r="B14" s="8" t="s">
        <v>281</v>
      </c>
      <c r="C14" s="12" t="s">
        <v>303</v>
      </c>
      <c r="D14" s="12" t="s">
        <v>6</v>
      </c>
      <c r="E14" s="12" t="s">
        <v>181</v>
      </c>
      <c r="F14" s="12" t="s">
        <v>321</v>
      </c>
    </row>
    <row r="15" spans="1:6" ht="15.75" customHeight="1">
      <c r="A15" s="12" t="s">
        <v>24</v>
      </c>
      <c r="B15" s="8" t="s">
        <v>282</v>
      </c>
      <c r="C15" s="12" t="s">
        <v>303</v>
      </c>
      <c r="D15" s="12" t="s">
        <v>6</v>
      </c>
      <c r="E15" s="12" t="s">
        <v>181</v>
      </c>
      <c r="F15" s="12" t="s">
        <v>317</v>
      </c>
    </row>
    <row r="16" spans="1:6" ht="15.75" customHeight="1">
      <c r="A16" s="12" t="s">
        <v>25</v>
      </c>
      <c r="B16" s="8" t="s">
        <v>283</v>
      </c>
      <c r="C16" s="12" t="s">
        <v>303</v>
      </c>
      <c r="D16" s="12" t="s">
        <v>6</v>
      </c>
      <c r="E16" s="12" t="s">
        <v>181</v>
      </c>
      <c r="F16" s="12" t="s">
        <v>321</v>
      </c>
    </row>
    <row r="17" spans="1:6" ht="15.75" customHeight="1">
      <c r="A17" s="12" t="s">
        <v>26</v>
      </c>
      <c r="B17" s="8" t="s">
        <v>284</v>
      </c>
      <c r="C17" s="12" t="s">
        <v>303</v>
      </c>
      <c r="D17" s="12" t="s">
        <v>6</v>
      </c>
      <c r="E17" s="12" t="s">
        <v>181</v>
      </c>
      <c r="F17" s="12" t="s">
        <v>322</v>
      </c>
    </row>
    <row r="18" spans="1:6" ht="15.75" customHeight="1">
      <c r="A18" s="12" t="s">
        <v>27</v>
      </c>
      <c r="B18" s="8" t="s">
        <v>285</v>
      </c>
      <c r="C18" s="12" t="s">
        <v>303</v>
      </c>
      <c r="D18" s="12" t="s">
        <v>6</v>
      </c>
      <c r="E18" s="12" t="s">
        <v>181</v>
      </c>
      <c r="F18" s="12" t="s">
        <v>319</v>
      </c>
    </row>
    <row r="19" spans="1:6" ht="15.75" customHeight="1">
      <c r="A19" s="12" t="s">
        <v>28</v>
      </c>
      <c r="B19" s="8" t="s">
        <v>286</v>
      </c>
      <c r="C19" s="12" t="s">
        <v>303</v>
      </c>
      <c r="D19" s="12" t="s">
        <v>6</v>
      </c>
      <c r="E19" s="12" t="s">
        <v>181</v>
      </c>
      <c r="F19" s="12" t="s">
        <v>319</v>
      </c>
    </row>
    <row r="20" spans="1:6" ht="15.75" customHeight="1">
      <c r="A20" s="12" t="s">
        <v>29</v>
      </c>
      <c r="B20" s="8" t="s">
        <v>287</v>
      </c>
      <c r="C20" s="12" t="s">
        <v>303</v>
      </c>
      <c r="D20" s="12" t="s">
        <v>6</v>
      </c>
      <c r="E20" s="12" t="s">
        <v>181</v>
      </c>
      <c r="F20" s="12" t="s">
        <v>323</v>
      </c>
    </row>
    <row r="21" spans="1:6" ht="15.75" customHeight="1">
      <c r="A21" s="12" t="s">
        <v>30</v>
      </c>
      <c r="B21" s="8" t="s">
        <v>288</v>
      </c>
      <c r="C21" s="12" t="s">
        <v>303</v>
      </c>
      <c r="D21" s="12" t="s">
        <v>6</v>
      </c>
      <c r="E21" s="12" t="s">
        <v>181</v>
      </c>
      <c r="F21" s="12" t="s">
        <v>318</v>
      </c>
    </row>
    <row r="22" spans="1:6" ht="15.75" customHeight="1">
      <c r="A22" s="12" t="s">
        <v>31</v>
      </c>
      <c r="B22" s="8" t="s">
        <v>289</v>
      </c>
      <c r="C22" s="12" t="s">
        <v>303</v>
      </c>
      <c r="D22" s="12" t="s">
        <v>6</v>
      </c>
      <c r="E22" s="12" t="s">
        <v>181</v>
      </c>
      <c r="F22" s="12" t="s">
        <v>323</v>
      </c>
    </row>
    <row r="23" spans="1:6" ht="15.75" customHeight="1">
      <c r="A23" s="12" t="s">
        <v>32</v>
      </c>
      <c r="B23" s="8" t="s">
        <v>290</v>
      </c>
      <c r="C23" s="12" t="s">
        <v>303</v>
      </c>
      <c r="D23" s="12" t="s">
        <v>6</v>
      </c>
      <c r="E23" s="12" t="s">
        <v>181</v>
      </c>
      <c r="F23" s="12" t="s">
        <v>317</v>
      </c>
    </row>
    <row r="24" spans="1:6" ht="15.75" customHeight="1">
      <c r="A24" s="12" t="s">
        <v>6</v>
      </c>
      <c r="B24" s="8" t="s">
        <v>264</v>
      </c>
      <c r="C24" s="12" t="s">
        <v>303</v>
      </c>
      <c r="D24" s="12" t="s">
        <v>6</v>
      </c>
      <c r="E24" s="12" t="s">
        <v>181</v>
      </c>
      <c r="F24" s="12" t="s">
        <v>321</v>
      </c>
    </row>
    <row r="25" spans="1:6" ht="15.75" customHeight="1">
      <c r="A25" s="12" t="s">
        <v>33</v>
      </c>
      <c r="B25" s="8" t="s">
        <v>291</v>
      </c>
      <c r="C25" s="12" t="s">
        <v>303</v>
      </c>
      <c r="D25" s="12" t="s">
        <v>6</v>
      </c>
      <c r="E25" s="12" t="s">
        <v>181</v>
      </c>
      <c r="F25" s="12" t="s">
        <v>323</v>
      </c>
    </row>
    <row r="26" spans="1:6" ht="15.75" customHeight="1">
      <c r="A26" s="12" t="s">
        <v>35</v>
      </c>
      <c r="B26" s="8" t="s">
        <v>293</v>
      </c>
      <c r="C26" s="12" t="s">
        <v>303</v>
      </c>
      <c r="D26" s="12" t="s">
        <v>6</v>
      </c>
      <c r="E26" s="12" t="s">
        <v>181</v>
      </c>
      <c r="F26" s="12" t="s">
        <v>321</v>
      </c>
    </row>
    <row r="27" spans="1:6" ht="15.75" customHeight="1">
      <c r="A27" s="12" t="s">
        <v>7</v>
      </c>
      <c r="B27" s="8" t="s">
        <v>265</v>
      </c>
      <c r="C27" s="12" t="s">
        <v>303</v>
      </c>
      <c r="D27" s="12" t="s">
        <v>6</v>
      </c>
      <c r="E27" s="12" t="s">
        <v>181</v>
      </c>
      <c r="F27" s="12" t="s">
        <v>318</v>
      </c>
    </row>
    <row r="28" spans="1:6" ht="15.75" customHeight="1">
      <c r="A28" s="12" t="s">
        <v>8</v>
      </c>
      <c r="B28" s="8" t="s">
        <v>266</v>
      </c>
      <c r="C28" s="12" t="s">
        <v>303</v>
      </c>
      <c r="D28" s="12" t="s">
        <v>6</v>
      </c>
      <c r="E28" s="12" t="s">
        <v>181</v>
      </c>
      <c r="F28" s="12" t="s">
        <v>322</v>
      </c>
    </row>
    <row r="29" spans="1:6" ht="15.75" customHeight="1">
      <c r="A29" s="12" t="s">
        <v>9</v>
      </c>
      <c r="B29" s="8" t="s">
        <v>267</v>
      </c>
      <c r="C29" s="12" t="s">
        <v>303</v>
      </c>
      <c r="D29" s="12" t="s">
        <v>6</v>
      </c>
      <c r="E29" s="12" t="s">
        <v>181</v>
      </c>
      <c r="F29" s="12" t="s">
        <v>317</v>
      </c>
    </row>
    <row r="30" spans="1:6" ht="15.75" customHeight="1">
      <c r="A30" s="12" t="s">
        <v>10</v>
      </c>
      <c r="B30" s="8" t="s">
        <v>268</v>
      </c>
      <c r="C30" s="12" t="s">
        <v>303</v>
      </c>
      <c r="D30" s="12" t="s">
        <v>6</v>
      </c>
      <c r="E30" s="12" t="s">
        <v>181</v>
      </c>
      <c r="F30" s="12" t="s">
        <v>317</v>
      </c>
    </row>
    <row r="31" spans="1:6" ht="15.75" customHeight="1">
      <c r="A31" s="12" t="s">
        <v>11</v>
      </c>
      <c r="B31" s="8" t="s">
        <v>269</v>
      </c>
      <c r="C31" s="12" t="s">
        <v>303</v>
      </c>
      <c r="D31" s="12" t="s">
        <v>6</v>
      </c>
      <c r="E31" s="12" t="s">
        <v>181</v>
      </c>
      <c r="F31" s="12" t="s">
        <v>319</v>
      </c>
    </row>
    <row r="32" spans="1:6" ht="15.75" customHeight="1">
      <c r="A32" s="12" t="s">
        <v>12</v>
      </c>
      <c r="B32" s="8" t="s">
        <v>270</v>
      </c>
      <c r="C32" s="12" t="s">
        <v>303</v>
      </c>
      <c r="D32" s="12" t="s">
        <v>6</v>
      </c>
      <c r="E32" s="12" t="s">
        <v>181</v>
      </c>
      <c r="F32" s="12" t="s">
        <v>320</v>
      </c>
    </row>
    <row r="33" spans="1:6" ht="15.75" customHeight="1">
      <c r="A33" s="12" t="s">
        <v>3</v>
      </c>
      <c r="B33" s="8" t="s">
        <v>261</v>
      </c>
      <c r="C33" s="12" t="s">
        <v>304</v>
      </c>
      <c r="D33" s="12" t="s">
        <v>6</v>
      </c>
      <c r="E33" s="12" t="s">
        <v>181</v>
      </c>
      <c r="F33" s="12" t="s">
        <v>324</v>
      </c>
    </row>
    <row r="34" spans="1:6" ht="15.75" customHeight="1">
      <c r="A34" s="12" t="s">
        <v>4</v>
      </c>
      <c r="B34" s="8" t="s">
        <v>262</v>
      </c>
      <c r="C34" s="12" t="s">
        <v>304</v>
      </c>
      <c r="D34" s="12" t="s">
        <v>6</v>
      </c>
      <c r="E34" s="12" t="s">
        <v>181</v>
      </c>
      <c r="F34" s="12" t="s">
        <v>323</v>
      </c>
    </row>
    <row r="35" spans="1:6" ht="15.75" customHeight="1">
      <c r="A35" s="12" t="s">
        <v>13</v>
      </c>
      <c r="B35" s="8" t="s">
        <v>271</v>
      </c>
      <c r="C35" s="12" t="s">
        <v>304</v>
      </c>
      <c r="D35" s="12" t="s">
        <v>6</v>
      </c>
      <c r="E35" s="12" t="s">
        <v>181</v>
      </c>
      <c r="F35" s="12" t="s">
        <v>317</v>
      </c>
    </row>
    <row r="36" spans="1:6" ht="15.75" customHeight="1">
      <c r="A36" s="12" t="s">
        <v>14</v>
      </c>
      <c r="B36" s="8" t="s">
        <v>272</v>
      </c>
      <c r="C36" s="12" t="s">
        <v>304</v>
      </c>
      <c r="D36" s="12" t="s">
        <v>6</v>
      </c>
      <c r="E36" s="12" t="s">
        <v>181</v>
      </c>
      <c r="F36" s="12" t="s">
        <v>316</v>
      </c>
    </row>
    <row r="37" spans="1:6" ht="15.75" customHeight="1">
      <c r="A37" s="12" t="s">
        <v>15</v>
      </c>
      <c r="B37" s="8" t="s">
        <v>273</v>
      </c>
      <c r="C37" s="12" t="s">
        <v>304</v>
      </c>
      <c r="D37" s="12" t="s">
        <v>6</v>
      </c>
      <c r="E37" s="12" t="s">
        <v>181</v>
      </c>
      <c r="F37" s="12" t="s">
        <v>320</v>
      </c>
    </row>
    <row r="38" spans="1:6" ht="15.75" customHeight="1">
      <c r="A38" s="12" t="s">
        <v>16</v>
      </c>
      <c r="B38" s="8" t="s">
        <v>274</v>
      </c>
      <c r="C38" s="12" t="s">
        <v>304</v>
      </c>
      <c r="D38" s="12" t="s">
        <v>6</v>
      </c>
      <c r="E38" s="12" t="s">
        <v>181</v>
      </c>
      <c r="F38" s="12" t="s">
        <v>317</v>
      </c>
    </row>
    <row r="39" spans="1:6" ht="15.75" customHeight="1">
      <c r="A39" s="12" t="s">
        <v>17</v>
      </c>
      <c r="B39" s="8" t="s">
        <v>275</v>
      </c>
      <c r="C39" s="12" t="s">
        <v>304</v>
      </c>
      <c r="D39" s="12" t="s">
        <v>6</v>
      </c>
      <c r="E39" s="12" t="s">
        <v>181</v>
      </c>
      <c r="F39" s="12" t="s">
        <v>323</v>
      </c>
    </row>
    <row r="40" spans="1:6" ht="15.75" customHeight="1">
      <c r="A40" s="12" t="s">
        <v>18</v>
      </c>
      <c r="B40" s="8" t="s">
        <v>276</v>
      </c>
      <c r="C40" s="12" t="s">
        <v>304</v>
      </c>
      <c r="D40" s="12" t="s">
        <v>6</v>
      </c>
      <c r="E40" s="12" t="s">
        <v>181</v>
      </c>
      <c r="F40" s="12" t="s">
        <v>316</v>
      </c>
    </row>
    <row r="41" spans="1:6" ht="15.75" customHeight="1">
      <c r="A41" s="12" t="s">
        <v>19</v>
      </c>
      <c r="B41" s="8" t="s">
        <v>277</v>
      </c>
      <c r="C41" s="12" t="s">
        <v>304</v>
      </c>
      <c r="D41" s="12" t="s">
        <v>6</v>
      </c>
      <c r="E41" s="12" t="s">
        <v>181</v>
      </c>
      <c r="F41" s="12" t="s">
        <v>320</v>
      </c>
    </row>
    <row r="42" spans="1:6" ht="15.75" customHeight="1">
      <c r="A42" s="12" t="s">
        <v>20</v>
      </c>
      <c r="B42" s="8" t="s">
        <v>278</v>
      </c>
      <c r="C42" s="12" t="s">
        <v>304</v>
      </c>
      <c r="D42" s="12" t="s">
        <v>6</v>
      </c>
      <c r="E42" s="12" t="s">
        <v>181</v>
      </c>
      <c r="F42" s="12" t="s">
        <v>315</v>
      </c>
    </row>
    <row r="43" spans="1:6" ht="15.75" customHeight="1">
      <c r="A43" s="12" t="s">
        <v>21</v>
      </c>
      <c r="B43" s="8" t="s">
        <v>279</v>
      </c>
      <c r="C43" s="12" t="s">
        <v>304</v>
      </c>
      <c r="D43" s="12" t="s">
        <v>6</v>
      </c>
      <c r="E43" s="12" t="s">
        <v>181</v>
      </c>
      <c r="F43" s="12" t="s">
        <v>321</v>
      </c>
    </row>
    <row r="44" spans="1:6" ht="15.75" customHeight="1">
      <c r="A44" s="12" t="s">
        <v>22</v>
      </c>
      <c r="B44" s="8" t="s">
        <v>280</v>
      </c>
      <c r="C44" s="12" t="s">
        <v>304</v>
      </c>
      <c r="D44" s="12" t="s">
        <v>6</v>
      </c>
      <c r="E44" s="12" t="s">
        <v>181</v>
      </c>
      <c r="F44" s="12" t="s">
        <v>320</v>
      </c>
    </row>
    <row r="45" spans="1:6" ht="15.75" customHeight="1">
      <c r="A45" s="12" t="s">
        <v>5</v>
      </c>
      <c r="B45" s="8" t="s">
        <v>263</v>
      </c>
      <c r="C45" s="12" t="s">
        <v>304</v>
      </c>
      <c r="D45" s="12" t="s">
        <v>6</v>
      </c>
      <c r="E45" s="12" t="s">
        <v>181</v>
      </c>
      <c r="F45" s="12" t="s">
        <v>316</v>
      </c>
    </row>
    <row r="46" spans="1:6" ht="15.75" customHeight="1">
      <c r="A46" s="12" t="s">
        <v>23</v>
      </c>
      <c r="B46" s="8" t="s">
        <v>281</v>
      </c>
      <c r="C46" s="12" t="s">
        <v>304</v>
      </c>
      <c r="D46" s="12" t="s">
        <v>6</v>
      </c>
      <c r="E46" s="12" t="s">
        <v>181</v>
      </c>
      <c r="F46" s="12" t="s">
        <v>316</v>
      </c>
    </row>
    <row r="47" spans="1:6" ht="15.75" customHeight="1">
      <c r="A47" s="12" t="s">
        <v>24</v>
      </c>
      <c r="B47" s="8" t="s">
        <v>282</v>
      </c>
      <c r="C47" s="12" t="s">
        <v>304</v>
      </c>
      <c r="D47" s="12" t="s">
        <v>6</v>
      </c>
      <c r="E47" s="12" t="s">
        <v>181</v>
      </c>
      <c r="F47" s="12" t="s">
        <v>316</v>
      </c>
    </row>
    <row r="48" spans="1:6" ht="15.75" customHeight="1">
      <c r="A48" s="12" t="s">
        <v>25</v>
      </c>
      <c r="B48" s="8" t="s">
        <v>283</v>
      </c>
      <c r="C48" s="12" t="s">
        <v>304</v>
      </c>
      <c r="D48" s="12" t="s">
        <v>6</v>
      </c>
      <c r="E48" s="12" t="s">
        <v>181</v>
      </c>
      <c r="F48" s="12" t="s">
        <v>319</v>
      </c>
    </row>
    <row r="49" spans="1:6" ht="15.75" customHeight="1">
      <c r="A49" s="12" t="s">
        <v>26</v>
      </c>
      <c r="B49" s="8" t="s">
        <v>284</v>
      </c>
      <c r="C49" s="12" t="s">
        <v>304</v>
      </c>
      <c r="D49" s="12" t="s">
        <v>6</v>
      </c>
      <c r="E49" s="12" t="s">
        <v>181</v>
      </c>
      <c r="F49" s="12" t="s">
        <v>319</v>
      </c>
    </row>
    <row r="50" spans="1:6" ht="15.75" customHeight="1">
      <c r="A50" s="12" t="s">
        <v>27</v>
      </c>
      <c r="B50" s="8" t="s">
        <v>285</v>
      </c>
      <c r="C50" s="12" t="s">
        <v>304</v>
      </c>
      <c r="D50" s="12" t="s">
        <v>6</v>
      </c>
      <c r="E50" s="12" t="s">
        <v>181</v>
      </c>
      <c r="F50" s="12" t="s">
        <v>317</v>
      </c>
    </row>
    <row r="51" spans="1:6" ht="15.75" customHeight="1">
      <c r="A51" s="12" t="s">
        <v>28</v>
      </c>
      <c r="B51" s="8" t="s">
        <v>286</v>
      </c>
      <c r="C51" s="12" t="s">
        <v>304</v>
      </c>
      <c r="D51" s="12" t="s">
        <v>6</v>
      </c>
      <c r="E51" s="12" t="s">
        <v>181</v>
      </c>
      <c r="F51" s="12" t="s">
        <v>319</v>
      </c>
    </row>
    <row r="52" spans="1:6" ht="15.75" customHeight="1">
      <c r="A52" s="12" t="s">
        <v>29</v>
      </c>
      <c r="B52" s="8" t="s">
        <v>287</v>
      </c>
      <c r="C52" s="12" t="s">
        <v>304</v>
      </c>
      <c r="D52" s="12" t="s">
        <v>6</v>
      </c>
      <c r="E52" s="12" t="s">
        <v>181</v>
      </c>
      <c r="F52" s="12" t="s">
        <v>316</v>
      </c>
    </row>
    <row r="53" spans="1:6" ht="15.75" customHeight="1">
      <c r="A53" s="12" t="s">
        <v>30</v>
      </c>
      <c r="B53" s="8" t="s">
        <v>288</v>
      </c>
      <c r="C53" s="12" t="s">
        <v>304</v>
      </c>
      <c r="D53" s="12" t="s">
        <v>6</v>
      </c>
      <c r="E53" s="12" t="s">
        <v>181</v>
      </c>
      <c r="F53" s="12" t="s">
        <v>316</v>
      </c>
    </row>
    <row r="54" spans="1:6" ht="15.75" customHeight="1">
      <c r="A54" s="12" t="s">
        <v>31</v>
      </c>
      <c r="B54" s="8" t="s">
        <v>289</v>
      </c>
      <c r="C54" s="12" t="s">
        <v>304</v>
      </c>
      <c r="D54" s="12" t="s">
        <v>6</v>
      </c>
      <c r="E54" s="12" t="s">
        <v>181</v>
      </c>
      <c r="F54" s="12" t="s">
        <v>323</v>
      </c>
    </row>
    <row r="55" spans="1:6" ht="15.75" customHeight="1">
      <c r="A55" s="12" t="s">
        <v>32</v>
      </c>
      <c r="B55" s="8" t="s">
        <v>290</v>
      </c>
      <c r="C55" s="12" t="s">
        <v>304</v>
      </c>
      <c r="D55" s="12" t="s">
        <v>6</v>
      </c>
      <c r="E55" s="12" t="s">
        <v>181</v>
      </c>
      <c r="F55" s="12" t="s">
        <v>319</v>
      </c>
    </row>
    <row r="56" spans="1:6" ht="13">
      <c r="A56" s="12" t="s">
        <v>6</v>
      </c>
      <c r="B56" s="8" t="s">
        <v>264</v>
      </c>
      <c r="C56" s="12" t="s">
        <v>304</v>
      </c>
      <c r="D56" s="12" t="s">
        <v>6</v>
      </c>
      <c r="E56" s="12" t="s">
        <v>181</v>
      </c>
      <c r="F56" s="12" t="s">
        <v>321</v>
      </c>
    </row>
    <row r="57" spans="1:6" ht="13">
      <c r="A57" s="12" t="s">
        <v>33</v>
      </c>
      <c r="B57" s="8" t="s">
        <v>291</v>
      </c>
      <c r="C57" s="12" t="s">
        <v>304</v>
      </c>
      <c r="D57" s="12" t="s">
        <v>6</v>
      </c>
      <c r="E57" s="12" t="s">
        <v>181</v>
      </c>
      <c r="F57" s="12" t="s">
        <v>323</v>
      </c>
    </row>
    <row r="58" spans="1:6" ht="13">
      <c r="A58" s="12" t="s">
        <v>34</v>
      </c>
      <c r="B58" s="8" t="s">
        <v>292</v>
      </c>
      <c r="C58" s="12" t="s">
        <v>304</v>
      </c>
      <c r="D58" s="12" t="s">
        <v>6</v>
      </c>
      <c r="E58" s="12" t="s">
        <v>181</v>
      </c>
      <c r="F58" s="12" t="s">
        <v>321</v>
      </c>
    </row>
    <row r="59" spans="1:6" ht="13">
      <c r="A59" s="12" t="s">
        <v>35</v>
      </c>
      <c r="B59" s="8" t="s">
        <v>293</v>
      </c>
      <c r="C59" s="12" t="s">
        <v>304</v>
      </c>
      <c r="D59" s="12" t="s">
        <v>6</v>
      </c>
      <c r="E59" s="12" t="s">
        <v>181</v>
      </c>
      <c r="F59" s="12" t="s">
        <v>316</v>
      </c>
    </row>
    <row r="60" spans="1:6" ht="13">
      <c r="A60" s="12" t="s">
        <v>7</v>
      </c>
      <c r="B60" s="8" t="s">
        <v>265</v>
      </c>
      <c r="C60" s="12" t="s">
        <v>304</v>
      </c>
      <c r="D60" s="12" t="s">
        <v>6</v>
      </c>
      <c r="E60" s="12" t="s">
        <v>181</v>
      </c>
      <c r="F60" s="12" t="s">
        <v>319</v>
      </c>
    </row>
    <row r="61" spans="1:6" ht="13">
      <c r="A61" s="12" t="s">
        <v>8</v>
      </c>
      <c r="B61" s="8" t="s">
        <v>266</v>
      </c>
      <c r="C61" s="12" t="s">
        <v>304</v>
      </c>
      <c r="D61" s="12" t="s">
        <v>6</v>
      </c>
      <c r="E61" s="12" t="s">
        <v>181</v>
      </c>
      <c r="F61" s="12" t="s">
        <v>320</v>
      </c>
    </row>
    <row r="62" spans="1:6" ht="13">
      <c r="A62" s="12" t="s">
        <v>9</v>
      </c>
      <c r="B62" s="8" t="s">
        <v>267</v>
      </c>
      <c r="C62" s="12" t="s">
        <v>304</v>
      </c>
      <c r="D62" s="12" t="s">
        <v>6</v>
      </c>
      <c r="E62" s="12" t="s">
        <v>181</v>
      </c>
      <c r="F62" s="12" t="s">
        <v>323</v>
      </c>
    </row>
    <row r="63" spans="1:6" ht="13">
      <c r="A63" s="12" t="s">
        <v>10</v>
      </c>
      <c r="B63" s="8" t="s">
        <v>268</v>
      </c>
      <c r="C63" s="12" t="s">
        <v>304</v>
      </c>
      <c r="D63" s="12" t="s">
        <v>6</v>
      </c>
      <c r="E63" s="12" t="s">
        <v>181</v>
      </c>
      <c r="F63" s="12" t="s">
        <v>317</v>
      </c>
    </row>
    <row r="64" spans="1:6" ht="13">
      <c r="A64" s="12" t="s">
        <v>11</v>
      </c>
      <c r="B64" s="8" t="s">
        <v>269</v>
      </c>
      <c r="C64" s="12" t="s">
        <v>304</v>
      </c>
      <c r="D64" s="12" t="s">
        <v>6</v>
      </c>
      <c r="E64" s="12" t="s">
        <v>181</v>
      </c>
      <c r="F64" s="12" t="s">
        <v>319</v>
      </c>
    </row>
    <row r="65" spans="1:6" ht="13">
      <c r="A65" s="12" t="s">
        <v>12</v>
      </c>
      <c r="B65" s="8" t="s">
        <v>270</v>
      </c>
      <c r="C65" s="12" t="s">
        <v>304</v>
      </c>
      <c r="D65" s="12" t="s">
        <v>6</v>
      </c>
      <c r="E65" s="12" t="s">
        <v>181</v>
      </c>
      <c r="F65" s="12" t="s">
        <v>323</v>
      </c>
    </row>
    <row r="66" spans="1:6" ht="13">
      <c r="A66" s="12" t="s">
        <v>3</v>
      </c>
      <c r="B66" s="8" t="s">
        <v>261</v>
      </c>
      <c r="C66" s="12" t="s">
        <v>216</v>
      </c>
      <c r="D66" s="12" t="s">
        <v>6</v>
      </c>
      <c r="E66" s="12" t="s">
        <v>181</v>
      </c>
      <c r="F66" s="12" t="s">
        <v>325</v>
      </c>
    </row>
    <row r="67" spans="1:6" ht="13">
      <c r="A67" s="12" t="s">
        <v>4</v>
      </c>
      <c r="B67" s="8" t="s">
        <v>262</v>
      </c>
      <c r="C67" s="12" t="s">
        <v>216</v>
      </c>
      <c r="D67" s="12" t="s">
        <v>6</v>
      </c>
      <c r="E67" s="12" t="s">
        <v>181</v>
      </c>
      <c r="F67" s="12" t="s">
        <v>317</v>
      </c>
    </row>
    <row r="68" spans="1:6" ht="13">
      <c r="A68" s="12" t="s">
        <v>13</v>
      </c>
      <c r="B68" s="8" t="s">
        <v>271</v>
      </c>
      <c r="C68" s="12" t="s">
        <v>216</v>
      </c>
      <c r="D68" s="12" t="s">
        <v>6</v>
      </c>
      <c r="E68" s="12" t="s">
        <v>181</v>
      </c>
      <c r="F68" s="12" t="s">
        <v>317</v>
      </c>
    </row>
    <row r="69" spans="1:6" ht="13">
      <c r="A69" s="12" t="s">
        <v>14</v>
      </c>
      <c r="B69" s="8" t="s">
        <v>272</v>
      </c>
      <c r="C69" s="12" t="s">
        <v>216</v>
      </c>
      <c r="D69" s="12" t="s">
        <v>6</v>
      </c>
      <c r="E69" s="12" t="s">
        <v>181</v>
      </c>
      <c r="F69" s="12" t="s">
        <v>318</v>
      </c>
    </row>
    <row r="70" spans="1:6" ht="13">
      <c r="A70" s="12" t="s">
        <v>15</v>
      </c>
      <c r="B70" s="8" t="s">
        <v>273</v>
      </c>
      <c r="C70" s="12" t="s">
        <v>216</v>
      </c>
      <c r="D70" s="12" t="s">
        <v>6</v>
      </c>
      <c r="E70" s="12" t="s">
        <v>181</v>
      </c>
      <c r="F70" s="12" t="s">
        <v>316</v>
      </c>
    </row>
    <row r="71" spans="1:6" ht="13">
      <c r="A71" s="12" t="s">
        <v>16</v>
      </c>
      <c r="B71" s="8" t="s">
        <v>274</v>
      </c>
      <c r="C71" s="12" t="s">
        <v>216</v>
      </c>
      <c r="D71" s="12" t="s">
        <v>6</v>
      </c>
      <c r="E71" s="12" t="s">
        <v>181</v>
      </c>
      <c r="F71" s="12" t="s">
        <v>321</v>
      </c>
    </row>
    <row r="72" spans="1:6" ht="13">
      <c r="A72" s="12" t="s">
        <v>17</v>
      </c>
      <c r="B72" s="8" t="s">
        <v>275</v>
      </c>
      <c r="C72" s="12" t="s">
        <v>216</v>
      </c>
      <c r="D72" s="12" t="s">
        <v>6</v>
      </c>
      <c r="E72" s="12" t="s">
        <v>181</v>
      </c>
      <c r="F72" s="12" t="s">
        <v>323</v>
      </c>
    </row>
    <row r="73" spans="1:6" ht="13">
      <c r="A73" s="12" t="s">
        <v>18</v>
      </c>
      <c r="B73" s="8" t="s">
        <v>276</v>
      </c>
      <c r="C73" s="12" t="s">
        <v>216</v>
      </c>
      <c r="D73" s="12" t="s">
        <v>6</v>
      </c>
      <c r="E73" s="12" t="s">
        <v>181</v>
      </c>
      <c r="F73" s="12" t="s">
        <v>320</v>
      </c>
    </row>
    <row r="74" spans="1:6" ht="13">
      <c r="A74" s="12" t="s">
        <v>19</v>
      </c>
      <c r="B74" s="8" t="s">
        <v>277</v>
      </c>
      <c r="C74" s="12" t="s">
        <v>216</v>
      </c>
      <c r="D74" s="12" t="s">
        <v>6</v>
      </c>
      <c r="E74" s="12" t="s">
        <v>181</v>
      </c>
      <c r="F74" s="12" t="s">
        <v>326</v>
      </c>
    </row>
    <row r="75" spans="1:6" ht="13">
      <c r="A75" s="12" t="s">
        <v>20</v>
      </c>
      <c r="B75" s="8" t="s">
        <v>278</v>
      </c>
      <c r="C75" s="12" t="s">
        <v>216</v>
      </c>
      <c r="D75" s="12" t="s">
        <v>6</v>
      </c>
      <c r="E75" s="12" t="s">
        <v>181</v>
      </c>
      <c r="F75" s="12" t="s">
        <v>323</v>
      </c>
    </row>
    <row r="76" spans="1:6" ht="13">
      <c r="A76" s="12" t="s">
        <v>21</v>
      </c>
      <c r="B76" s="8" t="s">
        <v>279</v>
      </c>
      <c r="C76" s="12" t="s">
        <v>216</v>
      </c>
      <c r="D76" s="12" t="s">
        <v>6</v>
      </c>
      <c r="E76" s="12" t="s">
        <v>181</v>
      </c>
      <c r="F76" s="12" t="s">
        <v>315</v>
      </c>
    </row>
    <row r="77" spans="1:6" ht="13">
      <c r="A77" s="12" t="s">
        <v>22</v>
      </c>
      <c r="B77" s="8" t="s">
        <v>280</v>
      </c>
      <c r="C77" s="12" t="s">
        <v>216</v>
      </c>
      <c r="D77" s="12" t="s">
        <v>6</v>
      </c>
      <c r="E77" s="12" t="s">
        <v>181</v>
      </c>
      <c r="F77" s="12" t="s">
        <v>319</v>
      </c>
    </row>
    <row r="78" spans="1:6" ht="13">
      <c r="A78" s="12" t="s">
        <v>5</v>
      </c>
      <c r="B78" s="8" t="s">
        <v>263</v>
      </c>
      <c r="C78" s="12" t="s">
        <v>216</v>
      </c>
      <c r="D78" s="12" t="s">
        <v>6</v>
      </c>
      <c r="E78" s="12" t="s">
        <v>181</v>
      </c>
      <c r="F78" s="12" t="s">
        <v>316</v>
      </c>
    </row>
    <row r="79" spans="1:6" ht="13">
      <c r="A79" s="12" t="s">
        <v>23</v>
      </c>
      <c r="B79" s="8" t="s">
        <v>281</v>
      </c>
      <c r="C79" s="12" t="s">
        <v>216</v>
      </c>
      <c r="D79" s="12" t="s">
        <v>6</v>
      </c>
      <c r="E79" s="12" t="s">
        <v>181</v>
      </c>
      <c r="F79" s="12" t="s">
        <v>317</v>
      </c>
    </row>
    <row r="80" spans="1:6" ht="13">
      <c r="A80" s="12" t="s">
        <v>24</v>
      </c>
      <c r="B80" s="8" t="s">
        <v>282</v>
      </c>
      <c r="C80" s="12" t="s">
        <v>216</v>
      </c>
      <c r="D80" s="12" t="s">
        <v>6</v>
      </c>
      <c r="E80" s="12" t="s">
        <v>181</v>
      </c>
      <c r="F80" s="12" t="s">
        <v>315</v>
      </c>
    </row>
    <row r="81" spans="1:6" ht="13">
      <c r="A81" s="12" t="s">
        <v>25</v>
      </c>
      <c r="B81" s="8" t="s">
        <v>283</v>
      </c>
      <c r="C81" s="12" t="s">
        <v>216</v>
      </c>
      <c r="D81" s="12" t="s">
        <v>6</v>
      </c>
      <c r="E81" s="12" t="s">
        <v>181</v>
      </c>
      <c r="F81" s="12" t="s">
        <v>323</v>
      </c>
    </row>
    <row r="82" spans="1:6" ht="13">
      <c r="A82" s="12" t="s">
        <v>26</v>
      </c>
      <c r="B82" s="8" t="s">
        <v>284</v>
      </c>
      <c r="C82" s="12" t="s">
        <v>216</v>
      </c>
      <c r="D82" s="12" t="s">
        <v>6</v>
      </c>
      <c r="E82" s="12" t="s">
        <v>181</v>
      </c>
      <c r="F82" s="12" t="s">
        <v>320</v>
      </c>
    </row>
    <row r="83" spans="1:6" ht="13">
      <c r="A83" s="12" t="s">
        <v>27</v>
      </c>
      <c r="B83" s="8" t="s">
        <v>285</v>
      </c>
      <c r="C83" s="12" t="s">
        <v>216</v>
      </c>
      <c r="D83" s="12" t="s">
        <v>6</v>
      </c>
      <c r="E83" s="12" t="s">
        <v>181</v>
      </c>
      <c r="F83" s="12" t="s">
        <v>319</v>
      </c>
    </row>
    <row r="84" spans="1:6" ht="13">
      <c r="A84" s="12" t="s">
        <v>28</v>
      </c>
      <c r="B84" s="8" t="s">
        <v>286</v>
      </c>
      <c r="C84" s="12" t="s">
        <v>216</v>
      </c>
      <c r="D84" s="12" t="s">
        <v>6</v>
      </c>
      <c r="E84" s="12" t="s">
        <v>181</v>
      </c>
      <c r="F84" s="12" t="s">
        <v>319</v>
      </c>
    </row>
    <row r="85" spans="1:6" ht="13">
      <c r="A85" s="12" t="s">
        <v>29</v>
      </c>
      <c r="B85" s="8" t="s">
        <v>287</v>
      </c>
      <c r="C85" s="12" t="s">
        <v>216</v>
      </c>
      <c r="D85" s="12" t="s">
        <v>6</v>
      </c>
      <c r="E85" s="12" t="s">
        <v>181</v>
      </c>
      <c r="F85" s="12" t="s">
        <v>317</v>
      </c>
    </row>
    <row r="86" spans="1:6" ht="13">
      <c r="A86" s="12" t="s">
        <v>30</v>
      </c>
      <c r="B86" s="8" t="s">
        <v>288</v>
      </c>
      <c r="C86" s="12" t="s">
        <v>216</v>
      </c>
      <c r="D86" s="12" t="s">
        <v>6</v>
      </c>
      <c r="E86" s="12" t="s">
        <v>181</v>
      </c>
      <c r="F86" s="12" t="s">
        <v>317</v>
      </c>
    </row>
    <row r="87" spans="1:6" ht="13">
      <c r="A87" s="12" t="s">
        <v>31</v>
      </c>
      <c r="B87" s="8" t="s">
        <v>289</v>
      </c>
      <c r="C87" s="12" t="s">
        <v>216</v>
      </c>
      <c r="D87" s="12" t="s">
        <v>6</v>
      </c>
      <c r="E87" s="12" t="s">
        <v>181</v>
      </c>
      <c r="F87" s="12" t="s">
        <v>323</v>
      </c>
    </row>
    <row r="88" spans="1:6" ht="13">
      <c r="A88" s="12" t="s">
        <v>32</v>
      </c>
      <c r="B88" s="8" t="s">
        <v>290</v>
      </c>
      <c r="C88" s="12" t="s">
        <v>216</v>
      </c>
      <c r="D88" s="12" t="s">
        <v>6</v>
      </c>
      <c r="E88" s="12" t="s">
        <v>181</v>
      </c>
      <c r="F88" s="12" t="s">
        <v>320</v>
      </c>
    </row>
    <row r="89" spans="1:6" ht="13">
      <c r="A89" s="12" t="s">
        <v>6</v>
      </c>
      <c r="B89" s="8" t="s">
        <v>264</v>
      </c>
      <c r="C89" s="12" t="s">
        <v>216</v>
      </c>
      <c r="D89" s="12" t="s">
        <v>6</v>
      </c>
      <c r="E89" s="12" t="s">
        <v>181</v>
      </c>
      <c r="F89" s="12" t="s">
        <v>326</v>
      </c>
    </row>
    <row r="90" spans="1:6" ht="13">
      <c r="A90" s="12" t="s">
        <v>33</v>
      </c>
      <c r="B90" s="8" t="s">
        <v>291</v>
      </c>
      <c r="C90" s="12" t="s">
        <v>216</v>
      </c>
      <c r="D90" s="12" t="s">
        <v>6</v>
      </c>
      <c r="E90" s="12" t="s">
        <v>181</v>
      </c>
      <c r="F90" s="12" t="s">
        <v>315</v>
      </c>
    </row>
    <row r="91" spans="1:6" ht="13">
      <c r="A91" s="12" t="s">
        <v>34</v>
      </c>
      <c r="B91" s="8" t="s">
        <v>292</v>
      </c>
      <c r="C91" s="12" t="s">
        <v>216</v>
      </c>
      <c r="D91" s="12" t="s">
        <v>6</v>
      </c>
      <c r="E91" s="12" t="s">
        <v>181</v>
      </c>
      <c r="F91" s="12" t="s">
        <v>319</v>
      </c>
    </row>
    <row r="92" spans="1:6" ht="13">
      <c r="A92" s="12" t="s">
        <v>35</v>
      </c>
      <c r="B92" s="8" t="s">
        <v>293</v>
      </c>
      <c r="C92" s="12" t="s">
        <v>216</v>
      </c>
      <c r="D92" s="12" t="s">
        <v>6</v>
      </c>
      <c r="E92" s="12" t="s">
        <v>181</v>
      </c>
      <c r="F92" s="12" t="s">
        <v>323</v>
      </c>
    </row>
    <row r="93" spans="1:6" ht="13">
      <c r="A93" s="12" t="s">
        <v>7</v>
      </c>
      <c r="B93" s="8" t="s">
        <v>265</v>
      </c>
      <c r="C93" s="12" t="s">
        <v>216</v>
      </c>
      <c r="D93" s="12" t="s">
        <v>6</v>
      </c>
      <c r="E93" s="12" t="s">
        <v>181</v>
      </c>
      <c r="F93" s="12" t="s">
        <v>318</v>
      </c>
    </row>
    <row r="94" spans="1:6" ht="13">
      <c r="A94" s="12" t="s">
        <v>8</v>
      </c>
      <c r="B94" s="8" t="s">
        <v>266</v>
      </c>
      <c r="C94" s="12" t="s">
        <v>216</v>
      </c>
      <c r="D94" s="12" t="s">
        <v>6</v>
      </c>
      <c r="E94" s="12" t="s">
        <v>181</v>
      </c>
      <c r="F94" s="12" t="s">
        <v>320</v>
      </c>
    </row>
    <row r="95" spans="1:6" ht="13">
      <c r="A95" s="12" t="s">
        <v>9</v>
      </c>
      <c r="B95" s="8" t="s">
        <v>267</v>
      </c>
      <c r="C95" s="12" t="s">
        <v>216</v>
      </c>
      <c r="D95" s="12" t="s">
        <v>6</v>
      </c>
      <c r="E95" s="12" t="s">
        <v>181</v>
      </c>
      <c r="F95" s="12" t="s">
        <v>320</v>
      </c>
    </row>
    <row r="96" spans="1:6" ht="13">
      <c r="A96" s="12" t="s">
        <v>10</v>
      </c>
      <c r="B96" s="8" t="s">
        <v>268</v>
      </c>
      <c r="C96" s="12" t="s">
        <v>216</v>
      </c>
      <c r="D96" s="12" t="s">
        <v>6</v>
      </c>
      <c r="E96" s="12" t="s">
        <v>181</v>
      </c>
      <c r="F96" s="12" t="s">
        <v>320</v>
      </c>
    </row>
    <row r="97" spans="1:6" ht="13">
      <c r="A97" s="12" t="s">
        <v>11</v>
      </c>
      <c r="B97" s="8" t="s">
        <v>269</v>
      </c>
      <c r="C97" s="12" t="s">
        <v>216</v>
      </c>
      <c r="D97" s="12" t="s">
        <v>6</v>
      </c>
      <c r="E97" s="12" t="s">
        <v>181</v>
      </c>
      <c r="F97" s="12" t="s">
        <v>321</v>
      </c>
    </row>
    <row r="98" spans="1:6" ht="13">
      <c r="A98" s="12" t="s">
        <v>12</v>
      </c>
      <c r="B98" s="8" t="s">
        <v>270</v>
      </c>
      <c r="C98" s="12" t="s">
        <v>216</v>
      </c>
      <c r="D98" s="12" t="s">
        <v>6</v>
      </c>
      <c r="E98" s="12" t="s">
        <v>181</v>
      </c>
      <c r="F98" s="12" t="s">
        <v>319</v>
      </c>
    </row>
    <row r="99" spans="1:6" ht="13">
      <c r="A99" s="12" t="s">
        <v>3</v>
      </c>
      <c r="B99" s="8" t="s">
        <v>261</v>
      </c>
      <c r="C99" s="12" t="s">
        <v>305</v>
      </c>
      <c r="D99" s="12" t="s">
        <v>6</v>
      </c>
      <c r="E99" s="12" t="s">
        <v>181</v>
      </c>
      <c r="F99" s="12" t="s">
        <v>327</v>
      </c>
    </row>
    <row r="100" spans="1:6" ht="13">
      <c r="A100" s="12" t="s">
        <v>4</v>
      </c>
      <c r="B100" s="8" t="s">
        <v>262</v>
      </c>
      <c r="C100" s="12" t="s">
        <v>305</v>
      </c>
      <c r="D100" s="12" t="s">
        <v>6</v>
      </c>
      <c r="E100" s="12" t="s">
        <v>181</v>
      </c>
      <c r="F100" s="12" t="s">
        <v>317</v>
      </c>
    </row>
    <row r="101" spans="1:6" ht="13">
      <c r="A101" s="12" t="s">
        <v>13</v>
      </c>
      <c r="B101" s="8" t="s">
        <v>271</v>
      </c>
      <c r="C101" s="12" t="s">
        <v>305</v>
      </c>
      <c r="D101" s="12" t="s">
        <v>6</v>
      </c>
      <c r="E101" s="12" t="s">
        <v>181</v>
      </c>
      <c r="F101" s="12" t="s">
        <v>322</v>
      </c>
    </row>
    <row r="102" spans="1:6" ht="13">
      <c r="A102" s="12" t="s">
        <v>14</v>
      </c>
      <c r="B102" s="8" t="s">
        <v>272</v>
      </c>
      <c r="C102" s="12" t="s">
        <v>305</v>
      </c>
      <c r="D102" s="12" t="s">
        <v>6</v>
      </c>
      <c r="E102" s="12" t="s">
        <v>181</v>
      </c>
      <c r="F102" s="12" t="s">
        <v>318</v>
      </c>
    </row>
    <row r="103" spans="1:6" ht="13">
      <c r="A103" s="12" t="s">
        <v>15</v>
      </c>
      <c r="B103" s="8" t="s">
        <v>273</v>
      </c>
      <c r="C103" s="12" t="s">
        <v>305</v>
      </c>
      <c r="D103" s="12" t="s">
        <v>6</v>
      </c>
      <c r="E103" s="12" t="s">
        <v>181</v>
      </c>
      <c r="F103" s="12" t="s">
        <v>317</v>
      </c>
    </row>
    <row r="104" spans="1:6" ht="13">
      <c r="A104" s="12" t="s">
        <v>16</v>
      </c>
      <c r="B104" s="8" t="s">
        <v>274</v>
      </c>
      <c r="C104" s="12" t="s">
        <v>305</v>
      </c>
      <c r="D104" s="12" t="s">
        <v>6</v>
      </c>
      <c r="E104" s="12" t="s">
        <v>181</v>
      </c>
      <c r="F104" s="12" t="s">
        <v>316</v>
      </c>
    </row>
    <row r="105" spans="1:6" ht="13">
      <c r="A105" s="12" t="s">
        <v>17</v>
      </c>
      <c r="B105" s="8" t="s">
        <v>275</v>
      </c>
      <c r="C105" s="12" t="s">
        <v>305</v>
      </c>
      <c r="D105" s="12" t="s">
        <v>6</v>
      </c>
      <c r="E105" s="12" t="s">
        <v>181</v>
      </c>
      <c r="F105" s="12" t="s">
        <v>323</v>
      </c>
    </row>
    <row r="106" spans="1:6" ht="13">
      <c r="A106" s="12" t="s">
        <v>18</v>
      </c>
      <c r="B106" s="8" t="s">
        <v>276</v>
      </c>
      <c r="C106" s="12" t="s">
        <v>305</v>
      </c>
      <c r="D106" s="12" t="s">
        <v>6</v>
      </c>
      <c r="E106" s="12" t="s">
        <v>181</v>
      </c>
      <c r="F106" s="12" t="s">
        <v>316</v>
      </c>
    </row>
    <row r="107" spans="1:6" ht="13">
      <c r="A107" s="12" t="s">
        <v>19</v>
      </c>
      <c r="B107" s="8" t="s">
        <v>277</v>
      </c>
      <c r="C107" s="12" t="s">
        <v>305</v>
      </c>
      <c r="D107" s="12" t="s">
        <v>6</v>
      </c>
      <c r="E107" s="12" t="s">
        <v>181</v>
      </c>
      <c r="F107" s="12" t="s">
        <v>315</v>
      </c>
    </row>
    <row r="108" spans="1:6" ht="13">
      <c r="A108" s="12" t="s">
        <v>20</v>
      </c>
      <c r="B108" s="8" t="s">
        <v>278</v>
      </c>
      <c r="C108" s="12" t="s">
        <v>305</v>
      </c>
      <c r="D108" s="12" t="s">
        <v>6</v>
      </c>
      <c r="E108" s="12" t="s">
        <v>181</v>
      </c>
      <c r="F108" s="12" t="s">
        <v>326</v>
      </c>
    </row>
    <row r="109" spans="1:6" ht="13">
      <c r="A109" s="12" t="s">
        <v>21</v>
      </c>
      <c r="B109" s="8" t="s">
        <v>279</v>
      </c>
      <c r="C109" s="12" t="s">
        <v>305</v>
      </c>
      <c r="D109" s="12" t="s">
        <v>6</v>
      </c>
      <c r="E109" s="12" t="s">
        <v>181</v>
      </c>
      <c r="F109" s="12" t="s">
        <v>323</v>
      </c>
    </row>
    <row r="110" spans="1:6" ht="13">
      <c r="A110" s="12" t="s">
        <v>22</v>
      </c>
      <c r="B110" s="8" t="s">
        <v>280</v>
      </c>
      <c r="C110" s="12" t="s">
        <v>305</v>
      </c>
      <c r="D110" s="12" t="s">
        <v>6</v>
      </c>
      <c r="E110" s="12" t="s">
        <v>181</v>
      </c>
      <c r="F110" s="12" t="s">
        <v>319</v>
      </c>
    </row>
    <row r="111" spans="1:6" ht="13">
      <c r="A111" s="12" t="s">
        <v>5</v>
      </c>
      <c r="B111" s="8" t="s">
        <v>263</v>
      </c>
      <c r="C111" s="12" t="s">
        <v>305</v>
      </c>
      <c r="D111" s="12" t="s">
        <v>6</v>
      </c>
      <c r="E111" s="12" t="s">
        <v>181</v>
      </c>
      <c r="F111" s="12" t="s">
        <v>316</v>
      </c>
    </row>
    <row r="112" spans="1:6" ht="13">
      <c r="A112" s="12" t="s">
        <v>23</v>
      </c>
      <c r="B112" s="8" t="s">
        <v>281</v>
      </c>
      <c r="C112" s="12" t="s">
        <v>305</v>
      </c>
      <c r="D112" s="12" t="s">
        <v>6</v>
      </c>
      <c r="E112" s="12" t="s">
        <v>181</v>
      </c>
      <c r="F112" s="12" t="s">
        <v>316</v>
      </c>
    </row>
    <row r="113" spans="1:6" ht="13">
      <c r="A113" s="12" t="s">
        <v>24</v>
      </c>
      <c r="B113" s="8" t="s">
        <v>282</v>
      </c>
      <c r="C113" s="12" t="s">
        <v>305</v>
      </c>
      <c r="D113" s="12" t="s">
        <v>6</v>
      </c>
      <c r="E113" s="12" t="s">
        <v>181</v>
      </c>
      <c r="F113" s="12" t="s">
        <v>319</v>
      </c>
    </row>
    <row r="114" spans="1:6" ht="13">
      <c r="A114" s="12" t="s">
        <v>25</v>
      </c>
      <c r="B114" s="8" t="s">
        <v>283</v>
      </c>
      <c r="C114" s="12" t="s">
        <v>305</v>
      </c>
      <c r="D114" s="12" t="s">
        <v>6</v>
      </c>
      <c r="E114" s="12" t="s">
        <v>181</v>
      </c>
      <c r="F114" s="12" t="s">
        <v>323</v>
      </c>
    </row>
    <row r="115" spans="1:6" ht="13">
      <c r="A115" s="12" t="s">
        <v>26</v>
      </c>
      <c r="B115" s="8" t="s">
        <v>284</v>
      </c>
      <c r="C115" s="12" t="s">
        <v>305</v>
      </c>
      <c r="D115" s="12" t="s">
        <v>6</v>
      </c>
      <c r="E115" s="12" t="s">
        <v>181</v>
      </c>
      <c r="F115" s="12" t="s">
        <v>322</v>
      </c>
    </row>
    <row r="116" spans="1:6" ht="13">
      <c r="A116" s="12" t="s">
        <v>27</v>
      </c>
      <c r="B116" s="8" t="s">
        <v>285</v>
      </c>
      <c r="C116" s="12" t="s">
        <v>305</v>
      </c>
      <c r="D116" s="12" t="s">
        <v>6</v>
      </c>
      <c r="E116" s="12" t="s">
        <v>181</v>
      </c>
      <c r="F116" s="12" t="s">
        <v>326</v>
      </c>
    </row>
    <row r="117" spans="1:6" ht="13">
      <c r="A117" s="12" t="s">
        <v>28</v>
      </c>
      <c r="B117" s="8" t="s">
        <v>286</v>
      </c>
      <c r="C117" s="12" t="s">
        <v>305</v>
      </c>
      <c r="D117" s="12" t="s">
        <v>6</v>
      </c>
      <c r="E117" s="12" t="s">
        <v>181</v>
      </c>
      <c r="F117" s="12" t="s">
        <v>319</v>
      </c>
    </row>
    <row r="118" spans="1:6" ht="13">
      <c r="A118" s="12" t="s">
        <v>29</v>
      </c>
      <c r="B118" s="8" t="s">
        <v>287</v>
      </c>
      <c r="C118" s="12" t="s">
        <v>305</v>
      </c>
      <c r="D118" s="12" t="s">
        <v>6</v>
      </c>
      <c r="E118" s="12" t="s">
        <v>181</v>
      </c>
      <c r="F118" s="12" t="s">
        <v>322</v>
      </c>
    </row>
    <row r="119" spans="1:6" ht="13">
      <c r="A119" s="12" t="s">
        <v>30</v>
      </c>
      <c r="B119" s="8" t="s">
        <v>288</v>
      </c>
      <c r="C119" s="12" t="s">
        <v>305</v>
      </c>
      <c r="D119" s="12" t="s">
        <v>6</v>
      </c>
      <c r="E119" s="12" t="s">
        <v>181</v>
      </c>
      <c r="F119" s="12" t="s">
        <v>319</v>
      </c>
    </row>
    <row r="120" spans="1:6" ht="13">
      <c r="A120" s="12" t="s">
        <v>31</v>
      </c>
      <c r="B120" s="8" t="s">
        <v>289</v>
      </c>
      <c r="C120" s="12" t="s">
        <v>305</v>
      </c>
      <c r="D120" s="12" t="s">
        <v>6</v>
      </c>
      <c r="E120" s="12" t="s">
        <v>181</v>
      </c>
      <c r="F120" s="12" t="s">
        <v>323</v>
      </c>
    </row>
    <row r="121" spans="1:6" ht="13">
      <c r="A121" s="12" t="s">
        <v>32</v>
      </c>
      <c r="B121" s="8" t="s">
        <v>290</v>
      </c>
      <c r="C121" s="12" t="s">
        <v>305</v>
      </c>
      <c r="D121" s="12" t="s">
        <v>6</v>
      </c>
      <c r="E121" s="12" t="s">
        <v>181</v>
      </c>
      <c r="F121" s="12" t="s">
        <v>319</v>
      </c>
    </row>
    <row r="122" spans="1:6" ht="13">
      <c r="A122" s="12" t="s">
        <v>6</v>
      </c>
      <c r="B122" s="8" t="s">
        <v>264</v>
      </c>
      <c r="C122" s="12" t="s">
        <v>305</v>
      </c>
      <c r="D122" s="12" t="s">
        <v>6</v>
      </c>
      <c r="E122" s="12" t="s">
        <v>181</v>
      </c>
      <c r="F122" s="12" t="s">
        <v>321</v>
      </c>
    </row>
    <row r="123" spans="1:6" ht="13">
      <c r="A123" s="12" t="s">
        <v>33</v>
      </c>
      <c r="B123" s="8" t="s">
        <v>291</v>
      </c>
      <c r="C123" s="12" t="s">
        <v>305</v>
      </c>
      <c r="D123" s="12" t="s">
        <v>6</v>
      </c>
      <c r="E123" s="12" t="s">
        <v>181</v>
      </c>
      <c r="F123" s="12" t="s">
        <v>315</v>
      </c>
    </row>
    <row r="124" spans="1:6" ht="13">
      <c r="A124" s="12" t="s">
        <v>34</v>
      </c>
      <c r="B124" s="8" t="s">
        <v>292</v>
      </c>
      <c r="C124" s="12" t="s">
        <v>305</v>
      </c>
      <c r="D124" s="12" t="s">
        <v>6</v>
      </c>
      <c r="E124" s="12" t="s">
        <v>181</v>
      </c>
      <c r="F124" s="12" t="s">
        <v>319</v>
      </c>
    </row>
    <row r="125" spans="1:6" ht="13">
      <c r="A125" s="12" t="s">
        <v>35</v>
      </c>
      <c r="B125" s="8" t="s">
        <v>293</v>
      </c>
      <c r="C125" s="12" t="s">
        <v>305</v>
      </c>
      <c r="D125" s="12" t="s">
        <v>6</v>
      </c>
      <c r="E125" s="12" t="s">
        <v>181</v>
      </c>
      <c r="F125" s="12" t="s">
        <v>326</v>
      </c>
    </row>
    <row r="126" spans="1:6" ht="13">
      <c r="A126" s="12" t="s">
        <v>7</v>
      </c>
      <c r="B126" s="8" t="s">
        <v>265</v>
      </c>
      <c r="C126" s="12" t="s">
        <v>305</v>
      </c>
      <c r="D126" s="12" t="s">
        <v>6</v>
      </c>
      <c r="E126" s="12" t="s">
        <v>181</v>
      </c>
      <c r="F126" s="12" t="s">
        <v>321</v>
      </c>
    </row>
    <row r="127" spans="1:6" ht="13">
      <c r="A127" s="12" t="s">
        <v>8</v>
      </c>
      <c r="B127" s="8" t="s">
        <v>266</v>
      </c>
      <c r="C127" s="12" t="s">
        <v>305</v>
      </c>
      <c r="D127" s="12" t="s">
        <v>6</v>
      </c>
      <c r="E127" s="12" t="s">
        <v>181</v>
      </c>
      <c r="F127" s="12" t="s">
        <v>320</v>
      </c>
    </row>
    <row r="128" spans="1:6" ht="13">
      <c r="A128" s="12" t="s">
        <v>9</v>
      </c>
      <c r="B128" s="8" t="s">
        <v>267</v>
      </c>
      <c r="C128" s="12" t="s">
        <v>305</v>
      </c>
      <c r="D128" s="12" t="s">
        <v>6</v>
      </c>
      <c r="E128" s="12" t="s">
        <v>181</v>
      </c>
      <c r="F128" s="12" t="s">
        <v>320</v>
      </c>
    </row>
    <row r="129" spans="1:6" ht="13">
      <c r="A129" s="12" t="s">
        <v>10</v>
      </c>
      <c r="B129" s="8" t="s">
        <v>268</v>
      </c>
      <c r="C129" s="12" t="s">
        <v>305</v>
      </c>
      <c r="D129" s="12" t="s">
        <v>6</v>
      </c>
      <c r="E129" s="12" t="s">
        <v>181</v>
      </c>
      <c r="F129" s="12" t="s">
        <v>319</v>
      </c>
    </row>
    <row r="130" spans="1:6" ht="13">
      <c r="A130" s="12" t="s">
        <v>11</v>
      </c>
      <c r="B130" s="8" t="s">
        <v>269</v>
      </c>
      <c r="C130" s="12" t="s">
        <v>305</v>
      </c>
      <c r="D130" s="12" t="s">
        <v>6</v>
      </c>
      <c r="E130" s="12" t="s">
        <v>181</v>
      </c>
      <c r="F130" s="12" t="s">
        <v>316</v>
      </c>
    </row>
    <row r="131" spans="1:6" ht="13">
      <c r="A131" s="12" t="s">
        <v>12</v>
      </c>
      <c r="B131" s="8" t="s">
        <v>270</v>
      </c>
      <c r="C131" s="12" t="s">
        <v>305</v>
      </c>
      <c r="D131" s="12" t="s">
        <v>6</v>
      </c>
      <c r="E131" s="12" t="s">
        <v>181</v>
      </c>
      <c r="F131" s="12" t="s">
        <v>315</v>
      </c>
    </row>
    <row r="132" spans="1:6" ht="13">
      <c r="A132" s="12" t="s">
        <v>3</v>
      </c>
      <c r="B132" s="8" t="s">
        <v>261</v>
      </c>
      <c r="C132" s="12" t="s">
        <v>306</v>
      </c>
      <c r="D132" s="12" t="s">
        <v>6</v>
      </c>
      <c r="E132" s="12" t="s">
        <v>181</v>
      </c>
      <c r="F132" s="12" t="s">
        <v>328</v>
      </c>
    </row>
    <row r="133" spans="1:6" ht="13">
      <c r="A133" s="12" t="s">
        <v>4</v>
      </c>
      <c r="B133" s="8" t="s">
        <v>262</v>
      </c>
      <c r="C133" s="12" t="s">
        <v>306</v>
      </c>
      <c r="D133" s="12" t="s">
        <v>6</v>
      </c>
      <c r="E133" s="12" t="s">
        <v>181</v>
      </c>
      <c r="F133" s="12" t="s">
        <v>329</v>
      </c>
    </row>
    <row r="134" spans="1:6" ht="13">
      <c r="A134" s="12" t="s">
        <v>13</v>
      </c>
      <c r="B134" s="8" t="s">
        <v>271</v>
      </c>
      <c r="C134" s="12" t="s">
        <v>306</v>
      </c>
      <c r="D134" s="12" t="s">
        <v>6</v>
      </c>
      <c r="E134" s="12" t="s">
        <v>181</v>
      </c>
      <c r="F134" s="12" t="s">
        <v>330</v>
      </c>
    </row>
    <row r="135" spans="1:6" ht="13">
      <c r="A135" s="12" t="s">
        <v>14</v>
      </c>
      <c r="B135" s="8" t="s">
        <v>272</v>
      </c>
      <c r="C135" s="12" t="s">
        <v>306</v>
      </c>
      <c r="D135" s="12" t="s">
        <v>6</v>
      </c>
      <c r="E135" s="12" t="s">
        <v>181</v>
      </c>
      <c r="F135" s="12" t="s">
        <v>315</v>
      </c>
    </row>
    <row r="136" spans="1:6" ht="13">
      <c r="A136" s="12" t="s">
        <v>15</v>
      </c>
      <c r="B136" s="8" t="s">
        <v>273</v>
      </c>
      <c r="C136" s="12" t="s">
        <v>306</v>
      </c>
      <c r="D136" s="12" t="s">
        <v>6</v>
      </c>
      <c r="E136" s="12" t="s">
        <v>181</v>
      </c>
      <c r="F136" s="12" t="s">
        <v>331</v>
      </c>
    </row>
    <row r="137" spans="1:6" ht="13">
      <c r="A137" s="12" t="s">
        <v>16</v>
      </c>
      <c r="B137" s="8" t="s">
        <v>274</v>
      </c>
      <c r="C137" s="12" t="s">
        <v>306</v>
      </c>
      <c r="D137" s="12" t="s">
        <v>6</v>
      </c>
      <c r="E137" s="12" t="s">
        <v>181</v>
      </c>
      <c r="F137" s="12" t="s">
        <v>332</v>
      </c>
    </row>
    <row r="138" spans="1:6" ht="13">
      <c r="A138" s="12" t="s">
        <v>17</v>
      </c>
      <c r="B138" s="8" t="s">
        <v>275</v>
      </c>
      <c r="C138" s="12" t="s">
        <v>306</v>
      </c>
      <c r="D138" s="12" t="s">
        <v>6</v>
      </c>
      <c r="E138" s="12" t="s">
        <v>181</v>
      </c>
      <c r="F138" s="12" t="s">
        <v>333</v>
      </c>
    </row>
    <row r="139" spans="1:6" ht="13">
      <c r="A139" s="12" t="s">
        <v>18</v>
      </c>
      <c r="B139" s="8" t="s">
        <v>276</v>
      </c>
      <c r="C139" s="12" t="s">
        <v>306</v>
      </c>
      <c r="D139" s="12" t="s">
        <v>6</v>
      </c>
      <c r="E139" s="12" t="s">
        <v>181</v>
      </c>
      <c r="F139" s="12" t="s">
        <v>334</v>
      </c>
    </row>
    <row r="140" spans="1:6" ht="13">
      <c r="A140" s="12" t="s">
        <v>19</v>
      </c>
      <c r="B140" s="8" t="s">
        <v>277</v>
      </c>
      <c r="C140" s="12" t="s">
        <v>306</v>
      </c>
      <c r="D140" s="12" t="s">
        <v>6</v>
      </c>
      <c r="E140" s="12" t="s">
        <v>181</v>
      </c>
      <c r="F140" s="12" t="s">
        <v>335</v>
      </c>
    </row>
    <row r="141" spans="1:6" ht="13">
      <c r="A141" s="12" t="s">
        <v>20</v>
      </c>
      <c r="B141" s="8" t="s">
        <v>278</v>
      </c>
      <c r="C141" s="12" t="s">
        <v>306</v>
      </c>
      <c r="D141" s="12" t="s">
        <v>6</v>
      </c>
      <c r="E141" s="12" t="s">
        <v>181</v>
      </c>
      <c r="F141" s="12" t="s">
        <v>334</v>
      </c>
    </row>
    <row r="142" spans="1:6" ht="13">
      <c r="A142" s="12" t="s">
        <v>21</v>
      </c>
      <c r="B142" s="8" t="s">
        <v>279</v>
      </c>
      <c r="C142" s="12" t="s">
        <v>306</v>
      </c>
      <c r="D142" s="12" t="s">
        <v>6</v>
      </c>
      <c r="E142" s="12" t="s">
        <v>181</v>
      </c>
      <c r="F142" s="12" t="s">
        <v>336</v>
      </c>
    </row>
    <row r="143" spans="1:6" ht="13">
      <c r="A143" s="12" t="s">
        <v>22</v>
      </c>
      <c r="B143" s="8" t="s">
        <v>280</v>
      </c>
      <c r="C143" s="12" t="s">
        <v>306</v>
      </c>
      <c r="D143" s="12" t="s">
        <v>6</v>
      </c>
      <c r="E143" s="12" t="s">
        <v>181</v>
      </c>
      <c r="F143" s="12" t="s">
        <v>337</v>
      </c>
    </row>
    <row r="144" spans="1:6" ht="13">
      <c r="A144" s="12" t="s">
        <v>5</v>
      </c>
      <c r="B144" s="8" t="s">
        <v>263</v>
      </c>
      <c r="C144" s="12" t="s">
        <v>306</v>
      </c>
      <c r="D144" s="12" t="s">
        <v>6</v>
      </c>
      <c r="E144" s="12" t="s">
        <v>181</v>
      </c>
      <c r="F144" s="12" t="s">
        <v>338</v>
      </c>
    </row>
    <row r="145" spans="1:6" ht="13">
      <c r="A145" s="12" t="s">
        <v>23</v>
      </c>
      <c r="B145" s="8" t="s">
        <v>281</v>
      </c>
      <c r="C145" s="12" t="s">
        <v>306</v>
      </c>
      <c r="D145" s="12" t="s">
        <v>6</v>
      </c>
      <c r="E145" s="12" t="s">
        <v>181</v>
      </c>
      <c r="F145" s="12" t="s">
        <v>339</v>
      </c>
    </row>
    <row r="146" spans="1:6" ht="13">
      <c r="A146" s="12" t="s">
        <v>24</v>
      </c>
      <c r="B146" s="8" t="s">
        <v>282</v>
      </c>
      <c r="C146" s="12" t="s">
        <v>306</v>
      </c>
      <c r="D146" s="12" t="s">
        <v>6</v>
      </c>
      <c r="E146" s="12" t="s">
        <v>181</v>
      </c>
      <c r="F146" s="12" t="s">
        <v>340</v>
      </c>
    </row>
    <row r="147" spans="1:6" ht="13">
      <c r="A147" s="12" t="s">
        <v>25</v>
      </c>
      <c r="B147" s="8" t="s">
        <v>283</v>
      </c>
      <c r="C147" s="12" t="s">
        <v>306</v>
      </c>
      <c r="D147" s="12" t="s">
        <v>6</v>
      </c>
      <c r="E147" s="12" t="s">
        <v>181</v>
      </c>
      <c r="F147" s="12" t="s">
        <v>331</v>
      </c>
    </row>
    <row r="148" spans="1:6" ht="13">
      <c r="A148" s="12" t="s">
        <v>26</v>
      </c>
      <c r="B148" s="8" t="s">
        <v>284</v>
      </c>
      <c r="C148" s="12" t="s">
        <v>306</v>
      </c>
      <c r="D148" s="12" t="s">
        <v>6</v>
      </c>
      <c r="E148" s="12" t="s">
        <v>181</v>
      </c>
      <c r="F148" s="12" t="s">
        <v>341</v>
      </c>
    </row>
    <row r="149" spans="1:6" ht="13">
      <c r="A149" s="12" t="s">
        <v>27</v>
      </c>
      <c r="B149" s="8" t="s">
        <v>285</v>
      </c>
      <c r="C149" s="12" t="s">
        <v>306</v>
      </c>
      <c r="D149" s="12" t="s">
        <v>6</v>
      </c>
      <c r="E149" s="12" t="s">
        <v>181</v>
      </c>
      <c r="F149" s="12" t="s">
        <v>337</v>
      </c>
    </row>
    <row r="150" spans="1:6" ht="13">
      <c r="A150" s="12" t="s">
        <v>28</v>
      </c>
      <c r="B150" s="8" t="s">
        <v>286</v>
      </c>
      <c r="C150" s="12" t="s">
        <v>306</v>
      </c>
      <c r="D150" s="12" t="s">
        <v>6</v>
      </c>
      <c r="E150" s="12" t="s">
        <v>181</v>
      </c>
      <c r="F150" s="12" t="s">
        <v>342</v>
      </c>
    </row>
    <row r="151" spans="1:6" ht="13">
      <c r="A151" s="12" t="s">
        <v>29</v>
      </c>
      <c r="B151" s="8" t="s">
        <v>287</v>
      </c>
      <c r="C151" s="12" t="s">
        <v>306</v>
      </c>
      <c r="D151" s="12" t="s">
        <v>6</v>
      </c>
      <c r="E151" s="12" t="s">
        <v>181</v>
      </c>
      <c r="F151" s="12" t="s">
        <v>343</v>
      </c>
    </row>
    <row r="152" spans="1:6" ht="13">
      <c r="A152" s="12" t="s">
        <v>30</v>
      </c>
      <c r="B152" s="8" t="s">
        <v>288</v>
      </c>
      <c r="C152" s="12" t="s">
        <v>306</v>
      </c>
      <c r="D152" s="12" t="s">
        <v>6</v>
      </c>
      <c r="E152" s="12" t="s">
        <v>181</v>
      </c>
      <c r="F152" s="12" t="s">
        <v>344</v>
      </c>
    </row>
    <row r="153" spans="1:6" ht="13">
      <c r="A153" s="12" t="s">
        <v>31</v>
      </c>
      <c r="B153" s="8" t="s">
        <v>289</v>
      </c>
      <c r="C153" s="12" t="s">
        <v>306</v>
      </c>
      <c r="D153" s="12" t="s">
        <v>6</v>
      </c>
      <c r="E153" s="12" t="s">
        <v>181</v>
      </c>
      <c r="F153" s="12" t="s">
        <v>341</v>
      </c>
    </row>
    <row r="154" spans="1:6" ht="13">
      <c r="A154" s="12" t="s">
        <v>32</v>
      </c>
      <c r="B154" s="8" t="s">
        <v>290</v>
      </c>
      <c r="C154" s="12" t="s">
        <v>306</v>
      </c>
      <c r="D154" s="12" t="s">
        <v>6</v>
      </c>
      <c r="E154" s="12" t="s">
        <v>181</v>
      </c>
      <c r="F154" s="12" t="s">
        <v>337</v>
      </c>
    </row>
    <row r="155" spans="1:6" ht="13">
      <c r="A155" s="12" t="s">
        <v>6</v>
      </c>
      <c r="B155" s="8" t="s">
        <v>264</v>
      </c>
      <c r="C155" s="12" t="s">
        <v>306</v>
      </c>
      <c r="D155" s="12" t="s">
        <v>6</v>
      </c>
      <c r="E155" s="12" t="s">
        <v>181</v>
      </c>
      <c r="F155" s="12" t="s">
        <v>343</v>
      </c>
    </row>
    <row r="156" spans="1:6" ht="13">
      <c r="A156" s="12" t="s">
        <v>33</v>
      </c>
      <c r="B156" s="8" t="s">
        <v>291</v>
      </c>
      <c r="C156" s="12" t="s">
        <v>306</v>
      </c>
      <c r="D156" s="12" t="s">
        <v>6</v>
      </c>
      <c r="E156" s="12" t="s">
        <v>181</v>
      </c>
      <c r="F156" s="12" t="s">
        <v>345</v>
      </c>
    </row>
    <row r="157" spans="1:6" ht="13">
      <c r="A157" s="12" t="s">
        <v>34</v>
      </c>
      <c r="B157" s="8" t="s">
        <v>292</v>
      </c>
      <c r="C157" s="12" t="s">
        <v>306</v>
      </c>
      <c r="D157" s="12" t="s">
        <v>6</v>
      </c>
      <c r="E157" s="12" t="s">
        <v>181</v>
      </c>
      <c r="F157" s="12" t="s">
        <v>346</v>
      </c>
    </row>
    <row r="158" spans="1:6" ht="13">
      <c r="A158" s="12" t="s">
        <v>35</v>
      </c>
      <c r="B158" s="8" t="s">
        <v>293</v>
      </c>
      <c r="C158" s="12" t="s">
        <v>306</v>
      </c>
      <c r="D158" s="12" t="s">
        <v>6</v>
      </c>
      <c r="E158" s="12" t="s">
        <v>181</v>
      </c>
      <c r="F158" s="12" t="s">
        <v>335</v>
      </c>
    </row>
    <row r="159" spans="1:6" ht="13">
      <c r="A159" s="12" t="s">
        <v>7</v>
      </c>
      <c r="B159" s="8" t="s">
        <v>265</v>
      </c>
      <c r="C159" s="12" t="s">
        <v>306</v>
      </c>
      <c r="D159" s="12" t="s">
        <v>6</v>
      </c>
      <c r="E159" s="12" t="s">
        <v>181</v>
      </c>
      <c r="F159" s="12" t="s">
        <v>347</v>
      </c>
    </row>
    <row r="160" spans="1:6" ht="13">
      <c r="A160" s="12" t="s">
        <v>8</v>
      </c>
      <c r="B160" s="8" t="s">
        <v>266</v>
      </c>
      <c r="C160" s="12" t="s">
        <v>306</v>
      </c>
      <c r="D160" s="12" t="s">
        <v>6</v>
      </c>
      <c r="E160" s="12" t="s">
        <v>181</v>
      </c>
      <c r="F160" s="12" t="s">
        <v>347</v>
      </c>
    </row>
    <row r="161" spans="1:6" ht="13">
      <c r="A161" s="12" t="s">
        <v>9</v>
      </c>
      <c r="B161" s="8" t="s">
        <v>267</v>
      </c>
      <c r="C161" s="12" t="s">
        <v>306</v>
      </c>
      <c r="D161" s="12" t="s">
        <v>6</v>
      </c>
      <c r="E161" s="12" t="s">
        <v>181</v>
      </c>
      <c r="F161" s="12" t="s">
        <v>339</v>
      </c>
    </row>
    <row r="162" spans="1:6" ht="13">
      <c r="A162" s="12" t="s">
        <v>10</v>
      </c>
      <c r="B162" s="8" t="s">
        <v>268</v>
      </c>
      <c r="C162" s="12" t="s">
        <v>306</v>
      </c>
      <c r="D162" s="12" t="s">
        <v>6</v>
      </c>
      <c r="E162" s="12" t="s">
        <v>181</v>
      </c>
      <c r="F162" s="12" t="s">
        <v>332</v>
      </c>
    </row>
    <row r="163" spans="1:6" ht="13">
      <c r="A163" s="12" t="s">
        <v>11</v>
      </c>
      <c r="B163" s="8" t="s">
        <v>269</v>
      </c>
      <c r="C163" s="12" t="s">
        <v>306</v>
      </c>
      <c r="D163" s="12" t="s">
        <v>6</v>
      </c>
      <c r="E163" s="12" t="s">
        <v>181</v>
      </c>
      <c r="F163" s="12" t="s">
        <v>348</v>
      </c>
    </row>
    <row r="164" spans="1:6" ht="13">
      <c r="A164" s="12" t="s">
        <v>12</v>
      </c>
      <c r="B164" s="8" t="s">
        <v>270</v>
      </c>
      <c r="C164" s="12" t="s">
        <v>306</v>
      </c>
      <c r="D164" s="12" t="s">
        <v>6</v>
      </c>
      <c r="E164" s="12" t="s">
        <v>181</v>
      </c>
      <c r="F164" s="12" t="s">
        <v>349</v>
      </c>
    </row>
    <row r="165" spans="1:6" ht="13">
      <c r="A165" s="12" t="s">
        <v>3</v>
      </c>
      <c r="B165" s="8" t="s">
        <v>261</v>
      </c>
      <c r="C165" s="12" t="s">
        <v>307</v>
      </c>
      <c r="D165" s="12" t="s">
        <v>6</v>
      </c>
      <c r="E165" s="12" t="s">
        <v>181</v>
      </c>
      <c r="F165" s="12" t="s">
        <v>350</v>
      </c>
    </row>
    <row r="166" spans="1:6" ht="13">
      <c r="A166" s="12" t="s">
        <v>4</v>
      </c>
      <c r="B166" s="8" t="s">
        <v>262</v>
      </c>
      <c r="C166" s="12" t="s">
        <v>307</v>
      </c>
      <c r="D166" s="12" t="s">
        <v>6</v>
      </c>
      <c r="E166" s="12" t="s">
        <v>181</v>
      </c>
      <c r="F166" s="12" t="s">
        <v>351</v>
      </c>
    </row>
    <row r="167" spans="1:6" ht="13">
      <c r="A167" s="12" t="s">
        <v>13</v>
      </c>
      <c r="B167" s="8" t="s">
        <v>271</v>
      </c>
      <c r="C167" s="12" t="s">
        <v>307</v>
      </c>
      <c r="D167" s="12" t="s">
        <v>6</v>
      </c>
      <c r="E167" s="12" t="s">
        <v>181</v>
      </c>
      <c r="F167" s="12" t="s">
        <v>352</v>
      </c>
    </row>
    <row r="168" spans="1:6" ht="13">
      <c r="A168" s="12" t="s">
        <v>14</v>
      </c>
      <c r="B168" s="8" t="s">
        <v>272</v>
      </c>
      <c r="C168" s="12" t="s">
        <v>307</v>
      </c>
      <c r="D168" s="12" t="s">
        <v>6</v>
      </c>
      <c r="E168" s="12" t="s">
        <v>181</v>
      </c>
      <c r="F168" s="12" t="s">
        <v>353</v>
      </c>
    </row>
    <row r="169" spans="1:6" ht="13">
      <c r="A169" s="12" t="s">
        <v>15</v>
      </c>
      <c r="B169" s="8" t="s">
        <v>273</v>
      </c>
      <c r="C169" s="12" t="s">
        <v>307</v>
      </c>
      <c r="D169" s="12" t="s">
        <v>6</v>
      </c>
      <c r="E169" s="12" t="s">
        <v>181</v>
      </c>
      <c r="F169" s="12" t="s">
        <v>354</v>
      </c>
    </row>
    <row r="170" spans="1:6" ht="13">
      <c r="A170" s="12" t="s">
        <v>16</v>
      </c>
      <c r="B170" s="8" t="s">
        <v>274</v>
      </c>
      <c r="C170" s="12" t="s">
        <v>307</v>
      </c>
      <c r="D170" s="12" t="s">
        <v>6</v>
      </c>
      <c r="E170" s="12" t="s">
        <v>181</v>
      </c>
      <c r="F170" s="12" t="s">
        <v>355</v>
      </c>
    </row>
    <row r="171" spans="1:6" ht="13">
      <c r="A171" s="12" t="s">
        <v>17</v>
      </c>
      <c r="B171" s="8" t="s">
        <v>275</v>
      </c>
      <c r="C171" s="12" t="s">
        <v>307</v>
      </c>
      <c r="D171" s="12" t="s">
        <v>6</v>
      </c>
      <c r="E171" s="12" t="s">
        <v>181</v>
      </c>
      <c r="F171" s="12" t="s">
        <v>356</v>
      </c>
    </row>
    <row r="172" spans="1:6" ht="13">
      <c r="A172" s="12" t="s">
        <v>18</v>
      </c>
      <c r="B172" s="8" t="s">
        <v>276</v>
      </c>
      <c r="C172" s="12" t="s">
        <v>307</v>
      </c>
      <c r="D172" s="12" t="s">
        <v>6</v>
      </c>
      <c r="E172" s="12" t="s">
        <v>181</v>
      </c>
      <c r="F172" s="12" t="s">
        <v>357</v>
      </c>
    </row>
    <row r="173" spans="1:6" ht="13">
      <c r="A173" s="12" t="s">
        <v>19</v>
      </c>
      <c r="B173" s="8" t="s">
        <v>277</v>
      </c>
      <c r="C173" s="12" t="s">
        <v>307</v>
      </c>
      <c r="D173" s="12" t="s">
        <v>6</v>
      </c>
      <c r="E173" s="12" t="s">
        <v>181</v>
      </c>
      <c r="F173" s="12" t="s">
        <v>358</v>
      </c>
    </row>
    <row r="174" spans="1:6" ht="13">
      <c r="A174" s="12" t="s">
        <v>20</v>
      </c>
      <c r="B174" s="8" t="s">
        <v>278</v>
      </c>
      <c r="C174" s="12" t="s">
        <v>307</v>
      </c>
      <c r="D174" s="12" t="s">
        <v>6</v>
      </c>
      <c r="E174" s="12" t="s">
        <v>181</v>
      </c>
      <c r="F174" s="12" t="s">
        <v>359</v>
      </c>
    </row>
    <row r="175" spans="1:6" ht="13">
      <c r="A175" s="12" t="s">
        <v>21</v>
      </c>
      <c r="B175" s="8" t="s">
        <v>279</v>
      </c>
      <c r="C175" s="12" t="s">
        <v>307</v>
      </c>
      <c r="D175" s="12" t="s">
        <v>6</v>
      </c>
      <c r="E175" s="12" t="s">
        <v>181</v>
      </c>
      <c r="F175" s="12" t="s">
        <v>360</v>
      </c>
    </row>
    <row r="176" spans="1:6" ht="13">
      <c r="A176" s="12" t="s">
        <v>22</v>
      </c>
      <c r="B176" s="8" t="s">
        <v>280</v>
      </c>
      <c r="C176" s="12" t="s">
        <v>307</v>
      </c>
      <c r="D176" s="12" t="s">
        <v>6</v>
      </c>
      <c r="E176" s="12" t="s">
        <v>181</v>
      </c>
      <c r="F176" s="12" t="s">
        <v>361</v>
      </c>
    </row>
    <row r="177" spans="1:6" ht="13">
      <c r="A177" s="12" t="s">
        <v>5</v>
      </c>
      <c r="B177" s="8" t="s">
        <v>263</v>
      </c>
      <c r="C177" s="12" t="s">
        <v>307</v>
      </c>
      <c r="D177" s="12" t="s">
        <v>6</v>
      </c>
      <c r="E177" s="12" t="s">
        <v>181</v>
      </c>
      <c r="F177" s="12" t="s">
        <v>362</v>
      </c>
    </row>
    <row r="178" spans="1:6" ht="13">
      <c r="A178" s="12" t="s">
        <v>23</v>
      </c>
      <c r="B178" s="8" t="s">
        <v>281</v>
      </c>
      <c r="C178" s="12" t="s">
        <v>307</v>
      </c>
      <c r="D178" s="12" t="s">
        <v>6</v>
      </c>
      <c r="E178" s="12" t="s">
        <v>181</v>
      </c>
      <c r="F178" s="12" t="s">
        <v>361</v>
      </c>
    </row>
    <row r="179" spans="1:6" ht="13">
      <c r="A179" s="12" t="s">
        <v>24</v>
      </c>
      <c r="B179" s="8" t="s">
        <v>282</v>
      </c>
      <c r="C179" s="12" t="s">
        <v>307</v>
      </c>
      <c r="D179" s="12" t="s">
        <v>6</v>
      </c>
      <c r="E179" s="12" t="s">
        <v>181</v>
      </c>
      <c r="F179" s="12" t="s">
        <v>363</v>
      </c>
    </row>
    <row r="180" spans="1:6" ht="13">
      <c r="A180" s="12" t="s">
        <v>25</v>
      </c>
      <c r="B180" s="8" t="s">
        <v>283</v>
      </c>
      <c r="C180" s="12" t="s">
        <v>307</v>
      </c>
      <c r="D180" s="12" t="s">
        <v>6</v>
      </c>
      <c r="E180" s="12" t="s">
        <v>181</v>
      </c>
      <c r="F180" s="12" t="s">
        <v>352</v>
      </c>
    </row>
    <row r="181" spans="1:6" ht="13">
      <c r="A181" s="12" t="s">
        <v>26</v>
      </c>
      <c r="B181" s="8" t="s">
        <v>284</v>
      </c>
      <c r="C181" s="12" t="s">
        <v>307</v>
      </c>
      <c r="D181" s="12" t="s">
        <v>6</v>
      </c>
      <c r="E181" s="12" t="s">
        <v>181</v>
      </c>
      <c r="F181" s="12" t="s">
        <v>361</v>
      </c>
    </row>
    <row r="182" spans="1:6" ht="13">
      <c r="A182" s="12" t="s">
        <v>27</v>
      </c>
      <c r="B182" s="8" t="s">
        <v>285</v>
      </c>
      <c r="C182" s="12" t="s">
        <v>307</v>
      </c>
      <c r="D182" s="12" t="s">
        <v>6</v>
      </c>
      <c r="E182" s="12" t="s">
        <v>181</v>
      </c>
      <c r="F182" s="12" t="s">
        <v>315</v>
      </c>
    </row>
    <row r="183" spans="1:6" ht="13">
      <c r="A183" s="12" t="s">
        <v>28</v>
      </c>
      <c r="B183" s="8" t="s">
        <v>286</v>
      </c>
      <c r="C183" s="12" t="s">
        <v>307</v>
      </c>
      <c r="D183" s="12" t="s">
        <v>6</v>
      </c>
      <c r="E183" s="12" t="s">
        <v>181</v>
      </c>
      <c r="F183" s="12" t="s">
        <v>352</v>
      </c>
    </row>
    <row r="184" spans="1:6" ht="13">
      <c r="A184" s="12" t="s">
        <v>29</v>
      </c>
      <c r="B184" s="8" t="s">
        <v>287</v>
      </c>
      <c r="C184" s="12" t="s">
        <v>307</v>
      </c>
      <c r="D184" s="12" t="s">
        <v>6</v>
      </c>
      <c r="E184" s="12" t="s">
        <v>181</v>
      </c>
      <c r="F184" s="12" t="s">
        <v>364</v>
      </c>
    </row>
    <row r="185" spans="1:6" ht="13">
      <c r="A185" s="12" t="s">
        <v>30</v>
      </c>
      <c r="B185" s="8" t="s">
        <v>288</v>
      </c>
      <c r="C185" s="12" t="s">
        <v>307</v>
      </c>
      <c r="D185" s="12" t="s">
        <v>6</v>
      </c>
      <c r="E185" s="12" t="s">
        <v>181</v>
      </c>
      <c r="F185" s="12" t="s">
        <v>365</v>
      </c>
    </row>
    <row r="186" spans="1:6" ht="13">
      <c r="A186" s="12" t="s">
        <v>31</v>
      </c>
      <c r="B186" s="8" t="s">
        <v>289</v>
      </c>
      <c r="C186" s="12" t="s">
        <v>307</v>
      </c>
      <c r="D186" s="12" t="s">
        <v>6</v>
      </c>
      <c r="E186" s="12" t="s">
        <v>181</v>
      </c>
      <c r="F186" s="12" t="s">
        <v>366</v>
      </c>
    </row>
    <row r="187" spans="1:6" ht="13">
      <c r="A187" s="12" t="s">
        <v>32</v>
      </c>
      <c r="B187" s="8" t="s">
        <v>290</v>
      </c>
      <c r="C187" s="12" t="s">
        <v>307</v>
      </c>
      <c r="D187" s="12" t="s">
        <v>6</v>
      </c>
      <c r="E187" s="12" t="s">
        <v>181</v>
      </c>
      <c r="F187" s="12" t="s">
        <v>367</v>
      </c>
    </row>
    <row r="188" spans="1:6" ht="13">
      <c r="A188" s="12" t="s">
        <v>6</v>
      </c>
      <c r="B188" s="8" t="s">
        <v>264</v>
      </c>
      <c r="C188" s="12" t="s">
        <v>307</v>
      </c>
      <c r="D188" s="12" t="s">
        <v>6</v>
      </c>
      <c r="E188" s="12" t="s">
        <v>181</v>
      </c>
      <c r="F188" s="12" t="s">
        <v>360</v>
      </c>
    </row>
    <row r="189" spans="1:6" ht="13">
      <c r="A189" s="12" t="s">
        <v>33</v>
      </c>
      <c r="B189" s="8" t="s">
        <v>291</v>
      </c>
      <c r="C189" s="12" t="s">
        <v>307</v>
      </c>
      <c r="D189" s="12" t="s">
        <v>6</v>
      </c>
      <c r="E189" s="12" t="s">
        <v>181</v>
      </c>
      <c r="F189" s="12" t="s">
        <v>368</v>
      </c>
    </row>
    <row r="190" spans="1:6" ht="13">
      <c r="A190" s="12" t="s">
        <v>34</v>
      </c>
      <c r="B190" s="8" t="s">
        <v>292</v>
      </c>
      <c r="C190" s="12" t="s">
        <v>307</v>
      </c>
      <c r="D190" s="12" t="s">
        <v>6</v>
      </c>
      <c r="E190" s="12" t="s">
        <v>181</v>
      </c>
      <c r="F190" s="12" t="s">
        <v>361</v>
      </c>
    </row>
    <row r="191" spans="1:6" ht="13">
      <c r="A191" s="12" t="s">
        <v>35</v>
      </c>
      <c r="B191" s="8" t="s">
        <v>293</v>
      </c>
      <c r="C191" s="12" t="s">
        <v>307</v>
      </c>
      <c r="D191" s="12" t="s">
        <v>6</v>
      </c>
      <c r="E191" s="12" t="s">
        <v>181</v>
      </c>
      <c r="F191" s="12" t="s">
        <v>361</v>
      </c>
    </row>
    <row r="192" spans="1:6" ht="13">
      <c r="A192" s="12" t="s">
        <v>7</v>
      </c>
      <c r="B192" s="8" t="s">
        <v>265</v>
      </c>
      <c r="C192" s="12" t="s">
        <v>307</v>
      </c>
      <c r="D192" s="12" t="s">
        <v>6</v>
      </c>
      <c r="E192" s="12" t="s">
        <v>181</v>
      </c>
      <c r="F192" s="12" t="s">
        <v>355</v>
      </c>
    </row>
    <row r="193" spans="1:6" ht="13">
      <c r="A193" s="12" t="s">
        <v>8</v>
      </c>
      <c r="B193" s="8" t="s">
        <v>266</v>
      </c>
      <c r="C193" s="12" t="s">
        <v>307</v>
      </c>
      <c r="D193" s="12" t="s">
        <v>6</v>
      </c>
      <c r="E193" s="12" t="s">
        <v>181</v>
      </c>
      <c r="F193" s="12" t="s">
        <v>369</v>
      </c>
    </row>
    <row r="194" spans="1:6" ht="13">
      <c r="A194" s="12" t="s">
        <v>9</v>
      </c>
      <c r="B194" s="8" t="s">
        <v>267</v>
      </c>
      <c r="C194" s="12" t="s">
        <v>307</v>
      </c>
      <c r="D194" s="12" t="s">
        <v>6</v>
      </c>
      <c r="E194" s="12" t="s">
        <v>181</v>
      </c>
      <c r="F194" s="12" t="s">
        <v>370</v>
      </c>
    </row>
    <row r="195" spans="1:6" ht="13">
      <c r="A195" s="12" t="s">
        <v>10</v>
      </c>
      <c r="B195" s="8" t="s">
        <v>268</v>
      </c>
      <c r="C195" s="12" t="s">
        <v>307</v>
      </c>
      <c r="D195" s="12" t="s">
        <v>6</v>
      </c>
      <c r="E195" s="12" t="s">
        <v>181</v>
      </c>
      <c r="F195" s="12" t="s">
        <v>361</v>
      </c>
    </row>
    <row r="196" spans="1:6" ht="13">
      <c r="A196" s="12" t="s">
        <v>11</v>
      </c>
      <c r="B196" s="8" t="s">
        <v>269</v>
      </c>
      <c r="C196" s="12" t="s">
        <v>307</v>
      </c>
      <c r="D196" s="12" t="s">
        <v>6</v>
      </c>
      <c r="E196" s="12" t="s">
        <v>181</v>
      </c>
      <c r="F196" s="12" t="s">
        <v>371</v>
      </c>
    </row>
    <row r="197" spans="1:6" ht="13">
      <c r="A197" s="12" t="s">
        <v>12</v>
      </c>
      <c r="B197" s="8" t="s">
        <v>270</v>
      </c>
      <c r="C197" s="12" t="s">
        <v>307</v>
      </c>
      <c r="D197" s="12" t="s">
        <v>6</v>
      </c>
      <c r="E197" s="12" t="s">
        <v>181</v>
      </c>
      <c r="F197" s="12" t="s">
        <v>371</v>
      </c>
    </row>
    <row r="198" spans="1:6" ht="13">
      <c r="A198" s="12" t="s">
        <v>3</v>
      </c>
      <c r="B198" s="8" t="s">
        <v>261</v>
      </c>
      <c r="C198" s="12" t="s">
        <v>308</v>
      </c>
      <c r="D198" s="12" t="s">
        <v>6</v>
      </c>
      <c r="E198" s="12" t="s">
        <v>181</v>
      </c>
      <c r="F198" s="12" t="s">
        <v>372</v>
      </c>
    </row>
    <row r="199" spans="1:6" ht="13">
      <c r="A199" s="12" t="s">
        <v>4</v>
      </c>
      <c r="B199" s="8" t="s">
        <v>262</v>
      </c>
      <c r="C199" s="12" t="s">
        <v>308</v>
      </c>
      <c r="D199" s="12" t="s">
        <v>6</v>
      </c>
      <c r="E199" s="12" t="s">
        <v>181</v>
      </c>
      <c r="F199" s="12" t="s">
        <v>373</v>
      </c>
    </row>
    <row r="200" spans="1:6" ht="13">
      <c r="A200" s="12" t="s">
        <v>13</v>
      </c>
      <c r="B200" s="8" t="s">
        <v>271</v>
      </c>
      <c r="C200" s="12" t="s">
        <v>308</v>
      </c>
      <c r="D200" s="12" t="s">
        <v>6</v>
      </c>
      <c r="E200" s="12" t="s">
        <v>181</v>
      </c>
      <c r="F200" s="12" t="s">
        <v>374</v>
      </c>
    </row>
    <row r="201" spans="1:6" ht="13">
      <c r="A201" s="12" t="s">
        <v>14</v>
      </c>
      <c r="B201" s="8" t="s">
        <v>272</v>
      </c>
      <c r="C201" s="12" t="s">
        <v>308</v>
      </c>
      <c r="D201" s="12" t="s">
        <v>6</v>
      </c>
      <c r="E201" s="12" t="s">
        <v>181</v>
      </c>
      <c r="F201" s="12" t="s">
        <v>375</v>
      </c>
    </row>
    <row r="202" spans="1:6" ht="13">
      <c r="A202" s="12" t="s">
        <v>15</v>
      </c>
      <c r="B202" s="8" t="s">
        <v>273</v>
      </c>
      <c r="C202" s="12" t="s">
        <v>308</v>
      </c>
      <c r="D202" s="12" t="s">
        <v>6</v>
      </c>
      <c r="E202" s="12" t="s">
        <v>181</v>
      </c>
      <c r="F202" s="12" t="s">
        <v>376</v>
      </c>
    </row>
    <row r="203" spans="1:6" ht="13">
      <c r="A203" s="12" t="s">
        <v>16</v>
      </c>
      <c r="B203" s="8" t="s">
        <v>274</v>
      </c>
      <c r="C203" s="12" t="s">
        <v>308</v>
      </c>
      <c r="D203" s="12" t="s">
        <v>6</v>
      </c>
      <c r="E203" s="12" t="s">
        <v>181</v>
      </c>
      <c r="F203" s="12" t="s">
        <v>377</v>
      </c>
    </row>
    <row r="204" spans="1:6" ht="13">
      <c r="A204" s="12" t="s">
        <v>17</v>
      </c>
      <c r="B204" s="8" t="s">
        <v>275</v>
      </c>
      <c r="C204" s="12" t="s">
        <v>308</v>
      </c>
      <c r="D204" s="12" t="s">
        <v>6</v>
      </c>
      <c r="E204" s="12" t="s">
        <v>181</v>
      </c>
      <c r="F204" s="12" t="s">
        <v>378</v>
      </c>
    </row>
    <row r="205" spans="1:6" ht="13">
      <c r="A205" s="12" t="s">
        <v>18</v>
      </c>
      <c r="B205" s="8" t="s">
        <v>276</v>
      </c>
      <c r="C205" s="12" t="s">
        <v>308</v>
      </c>
      <c r="D205" s="12" t="s">
        <v>6</v>
      </c>
      <c r="E205" s="12" t="s">
        <v>181</v>
      </c>
      <c r="F205" s="12" t="s">
        <v>379</v>
      </c>
    </row>
    <row r="206" spans="1:6" ht="13">
      <c r="A206" s="12" t="s">
        <v>19</v>
      </c>
      <c r="B206" s="8" t="s">
        <v>277</v>
      </c>
      <c r="C206" s="12" t="s">
        <v>308</v>
      </c>
      <c r="D206" s="12" t="s">
        <v>6</v>
      </c>
      <c r="E206" s="12" t="s">
        <v>181</v>
      </c>
      <c r="F206" s="12" t="s">
        <v>380</v>
      </c>
    </row>
    <row r="207" spans="1:6" ht="13">
      <c r="A207" s="12" t="s">
        <v>20</v>
      </c>
      <c r="B207" s="8" t="s">
        <v>278</v>
      </c>
      <c r="C207" s="12" t="s">
        <v>308</v>
      </c>
      <c r="D207" s="12" t="s">
        <v>6</v>
      </c>
      <c r="E207" s="12" t="s">
        <v>181</v>
      </c>
      <c r="F207" s="12" t="s">
        <v>381</v>
      </c>
    </row>
    <row r="208" spans="1:6" ht="13">
      <c r="A208" s="12" t="s">
        <v>21</v>
      </c>
      <c r="B208" s="8" t="s">
        <v>279</v>
      </c>
      <c r="C208" s="12" t="s">
        <v>308</v>
      </c>
      <c r="D208" s="12" t="s">
        <v>6</v>
      </c>
      <c r="E208" s="12" t="s">
        <v>181</v>
      </c>
      <c r="F208" s="12" t="s">
        <v>382</v>
      </c>
    </row>
    <row r="209" spans="1:6" ht="13">
      <c r="A209" s="12" t="s">
        <v>22</v>
      </c>
      <c r="B209" s="8" t="s">
        <v>280</v>
      </c>
      <c r="C209" s="12" t="s">
        <v>308</v>
      </c>
      <c r="D209" s="12" t="s">
        <v>6</v>
      </c>
      <c r="E209" s="12" t="s">
        <v>181</v>
      </c>
      <c r="F209" s="12" t="s">
        <v>383</v>
      </c>
    </row>
    <row r="210" spans="1:6" ht="13">
      <c r="A210" s="12" t="s">
        <v>5</v>
      </c>
      <c r="B210" s="8" t="s">
        <v>263</v>
      </c>
      <c r="C210" s="12" t="s">
        <v>308</v>
      </c>
      <c r="D210" s="12" t="s">
        <v>6</v>
      </c>
      <c r="E210" s="12" t="s">
        <v>181</v>
      </c>
      <c r="F210" s="12" t="s">
        <v>384</v>
      </c>
    </row>
    <row r="211" spans="1:6" ht="13">
      <c r="A211" s="12" t="s">
        <v>23</v>
      </c>
      <c r="B211" s="8" t="s">
        <v>281</v>
      </c>
      <c r="C211" s="12" t="s">
        <v>308</v>
      </c>
      <c r="D211" s="12" t="s">
        <v>6</v>
      </c>
      <c r="E211" s="12" t="s">
        <v>181</v>
      </c>
      <c r="F211" s="12" t="s">
        <v>385</v>
      </c>
    </row>
    <row r="212" spans="1:6" ht="13">
      <c r="A212" s="12" t="s">
        <v>24</v>
      </c>
      <c r="B212" s="8" t="s">
        <v>282</v>
      </c>
      <c r="C212" s="12" t="s">
        <v>308</v>
      </c>
      <c r="D212" s="12" t="s">
        <v>6</v>
      </c>
      <c r="E212" s="12" t="s">
        <v>181</v>
      </c>
      <c r="F212" s="12" t="s">
        <v>386</v>
      </c>
    </row>
    <row r="213" spans="1:6" ht="13">
      <c r="A213" s="12" t="s">
        <v>25</v>
      </c>
      <c r="B213" s="8" t="s">
        <v>283</v>
      </c>
      <c r="C213" s="12" t="s">
        <v>308</v>
      </c>
      <c r="D213" s="12" t="s">
        <v>6</v>
      </c>
      <c r="E213" s="12" t="s">
        <v>181</v>
      </c>
      <c r="F213" s="12" t="s">
        <v>387</v>
      </c>
    </row>
    <row r="214" spans="1:6" ht="13">
      <c r="A214" s="12" t="s">
        <v>26</v>
      </c>
      <c r="B214" s="8" t="s">
        <v>284</v>
      </c>
      <c r="C214" s="12" t="s">
        <v>308</v>
      </c>
      <c r="D214" s="12" t="s">
        <v>6</v>
      </c>
      <c r="E214" s="12" t="s">
        <v>181</v>
      </c>
      <c r="F214" s="12" t="s">
        <v>388</v>
      </c>
    </row>
    <row r="215" spans="1:6" ht="13">
      <c r="A215" s="12" t="s">
        <v>27</v>
      </c>
      <c r="B215" s="8" t="s">
        <v>285</v>
      </c>
      <c r="C215" s="12" t="s">
        <v>308</v>
      </c>
      <c r="D215" s="12" t="s">
        <v>6</v>
      </c>
      <c r="E215" s="12" t="s">
        <v>181</v>
      </c>
      <c r="F215" s="12" t="s">
        <v>389</v>
      </c>
    </row>
    <row r="216" spans="1:6" ht="13">
      <c r="A216" s="12" t="s">
        <v>28</v>
      </c>
      <c r="B216" s="8" t="s">
        <v>286</v>
      </c>
      <c r="C216" s="12" t="s">
        <v>308</v>
      </c>
      <c r="D216" s="12" t="s">
        <v>6</v>
      </c>
      <c r="E216" s="12" t="s">
        <v>181</v>
      </c>
      <c r="F216" s="12" t="s">
        <v>390</v>
      </c>
    </row>
    <row r="217" spans="1:6" ht="13">
      <c r="A217" s="12" t="s">
        <v>29</v>
      </c>
      <c r="B217" s="8" t="s">
        <v>287</v>
      </c>
      <c r="C217" s="12" t="s">
        <v>308</v>
      </c>
      <c r="D217" s="12" t="s">
        <v>6</v>
      </c>
      <c r="E217" s="12" t="s">
        <v>181</v>
      </c>
      <c r="F217" s="12" t="s">
        <v>391</v>
      </c>
    </row>
    <row r="218" spans="1:6" ht="13">
      <c r="A218" s="12" t="s">
        <v>30</v>
      </c>
      <c r="B218" s="8" t="s">
        <v>288</v>
      </c>
      <c r="C218" s="12" t="s">
        <v>308</v>
      </c>
      <c r="D218" s="12" t="s">
        <v>6</v>
      </c>
      <c r="E218" s="12" t="s">
        <v>181</v>
      </c>
      <c r="F218" s="12" t="s">
        <v>392</v>
      </c>
    </row>
    <row r="219" spans="1:6" ht="13">
      <c r="A219" s="12" t="s">
        <v>31</v>
      </c>
      <c r="B219" s="8" t="s">
        <v>289</v>
      </c>
      <c r="C219" s="12" t="s">
        <v>308</v>
      </c>
      <c r="D219" s="12" t="s">
        <v>6</v>
      </c>
      <c r="E219" s="12" t="s">
        <v>181</v>
      </c>
      <c r="F219" s="12" t="s">
        <v>393</v>
      </c>
    </row>
    <row r="220" spans="1:6" ht="13">
      <c r="A220" s="12" t="s">
        <v>32</v>
      </c>
      <c r="B220" s="8" t="s">
        <v>290</v>
      </c>
      <c r="C220" s="12" t="s">
        <v>308</v>
      </c>
      <c r="D220" s="12" t="s">
        <v>6</v>
      </c>
      <c r="E220" s="12" t="s">
        <v>181</v>
      </c>
      <c r="F220" s="12" t="s">
        <v>385</v>
      </c>
    </row>
    <row r="221" spans="1:6" ht="13">
      <c r="A221" s="12" t="s">
        <v>6</v>
      </c>
      <c r="B221" s="8" t="s">
        <v>264</v>
      </c>
      <c r="C221" s="12" t="s">
        <v>308</v>
      </c>
      <c r="D221" s="12" t="s">
        <v>6</v>
      </c>
      <c r="E221" s="12" t="s">
        <v>181</v>
      </c>
      <c r="F221" s="12" t="s">
        <v>394</v>
      </c>
    </row>
    <row r="222" spans="1:6" ht="13">
      <c r="A222" s="12" t="s">
        <v>33</v>
      </c>
      <c r="B222" s="8" t="s">
        <v>291</v>
      </c>
      <c r="C222" s="12" t="s">
        <v>308</v>
      </c>
      <c r="D222" s="12" t="s">
        <v>6</v>
      </c>
      <c r="E222" s="12" t="s">
        <v>181</v>
      </c>
      <c r="F222" s="12" t="s">
        <v>395</v>
      </c>
    </row>
    <row r="223" spans="1:6" ht="13">
      <c r="A223" s="12" t="s">
        <v>34</v>
      </c>
      <c r="B223" s="8" t="s">
        <v>292</v>
      </c>
      <c r="C223" s="12" t="s">
        <v>308</v>
      </c>
      <c r="D223" s="12" t="s">
        <v>6</v>
      </c>
      <c r="E223" s="12" t="s">
        <v>181</v>
      </c>
      <c r="F223" s="12" t="s">
        <v>396</v>
      </c>
    </row>
    <row r="224" spans="1:6" ht="13">
      <c r="A224" s="12" t="s">
        <v>35</v>
      </c>
      <c r="B224" s="8" t="s">
        <v>293</v>
      </c>
      <c r="C224" s="12" t="s">
        <v>308</v>
      </c>
      <c r="D224" s="12" t="s">
        <v>6</v>
      </c>
      <c r="E224" s="12" t="s">
        <v>181</v>
      </c>
      <c r="F224" s="12" t="s">
        <v>397</v>
      </c>
    </row>
    <row r="225" spans="1:6" ht="13">
      <c r="A225" s="12" t="s">
        <v>7</v>
      </c>
      <c r="B225" s="8" t="s">
        <v>265</v>
      </c>
      <c r="C225" s="12" t="s">
        <v>308</v>
      </c>
      <c r="D225" s="12" t="s">
        <v>6</v>
      </c>
      <c r="E225" s="12" t="s">
        <v>181</v>
      </c>
      <c r="F225" s="12" t="s">
        <v>396</v>
      </c>
    </row>
    <row r="226" spans="1:6" ht="13">
      <c r="A226" s="12" t="s">
        <v>8</v>
      </c>
      <c r="B226" s="8" t="s">
        <v>266</v>
      </c>
      <c r="C226" s="12" t="s">
        <v>308</v>
      </c>
      <c r="D226" s="12" t="s">
        <v>6</v>
      </c>
      <c r="E226" s="12" t="s">
        <v>181</v>
      </c>
      <c r="F226" s="12" t="s">
        <v>380</v>
      </c>
    </row>
    <row r="227" spans="1:6" ht="13">
      <c r="A227" s="12" t="s">
        <v>9</v>
      </c>
      <c r="B227" s="8" t="s">
        <v>267</v>
      </c>
      <c r="C227" s="12" t="s">
        <v>308</v>
      </c>
      <c r="D227" s="12" t="s">
        <v>6</v>
      </c>
      <c r="E227" s="12" t="s">
        <v>181</v>
      </c>
      <c r="F227" s="12" t="s">
        <v>398</v>
      </c>
    </row>
    <row r="228" spans="1:6" ht="13">
      <c r="A228" s="12" t="s">
        <v>10</v>
      </c>
      <c r="B228" s="8" t="s">
        <v>268</v>
      </c>
      <c r="C228" s="12" t="s">
        <v>308</v>
      </c>
      <c r="D228" s="12" t="s">
        <v>6</v>
      </c>
      <c r="E228" s="12" t="s">
        <v>181</v>
      </c>
      <c r="F228" s="12" t="s">
        <v>390</v>
      </c>
    </row>
    <row r="229" spans="1:6" ht="13">
      <c r="A229" s="12" t="s">
        <v>11</v>
      </c>
      <c r="B229" s="8" t="s">
        <v>269</v>
      </c>
      <c r="C229" s="12" t="s">
        <v>308</v>
      </c>
      <c r="D229" s="12" t="s">
        <v>6</v>
      </c>
      <c r="E229" s="12" t="s">
        <v>181</v>
      </c>
      <c r="F229" s="12" t="s">
        <v>399</v>
      </c>
    </row>
    <row r="230" spans="1:6" ht="13">
      <c r="A230" s="12" t="s">
        <v>12</v>
      </c>
      <c r="B230" s="8" t="s">
        <v>270</v>
      </c>
      <c r="C230" s="12" t="s">
        <v>308</v>
      </c>
      <c r="D230" s="12" t="s">
        <v>6</v>
      </c>
      <c r="E230" s="12" t="s">
        <v>181</v>
      </c>
      <c r="F230" s="12" t="s">
        <v>400</v>
      </c>
    </row>
    <row r="231" spans="1:6" ht="13">
      <c r="A231" s="12" t="s">
        <v>3</v>
      </c>
      <c r="B231" s="8" t="s">
        <v>261</v>
      </c>
      <c r="C231" s="12" t="s">
        <v>241</v>
      </c>
      <c r="D231" s="12" t="s">
        <v>6</v>
      </c>
      <c r="E231" s="12" t="s">
        <v>181</v>
      </c>
      <c r="F231" s="12" t="s">
        <v>401</v>
      </c>
    </row>
    <row r="232" spans="1:6" ht="13">
      <c r="A232" s="12" t="s">
        <v>4</v>
      </c>
      <c r="B232" s="8" t="s">
        <v>262</v>
      </c>
      <c r="C232" s="12" t="s">
        <v>241</v>
      </c>
      <c r="D232" s="12" t="s">
        <v>6</v>
      </c>
      <c r="E232" s="12" t="s">
        <v>181</v>
      </c>
      <c r="F232" s="12" t="s">
        <v>402</v>
      </c>
    </row>
    <row r="233" spans="1:6" ht="13">
      <c r="A233" s="12" t="s">
        <v>13</v>
      </c>
      <c r="B233" s="8" t="s">
        <v>271</v>
      </c>
      <c r="C233" s="12" t="s">
        <v>241</v>
      </c>
      <c r="D233" s="12" t="s">
        <v>6</v>
      </c>
      <c r="E233" s="12" t="s">
        <v>181</v>
      </c>
      <c r="F233" s="12" t="s">
        <v>403</v>
      </c>
    </row>
    <row r="234" spans="1:6" ht="13">
      <c r="A234" s="12" t="s">
        <v>14</v>
      </c>
      <c r="B234" s="8" t="s">
        <v>272</v>
      </c>
      <c r="C234" s="12" t="s">
        <v>241</v>
      </c>
      <c r="D234" s="12" t="s">
        <v>6</v>
      </c>
      <c r="E234" s="12" t="s">
        <v>181</v>
      </c>
      <c r="F234" s="12" t="s">
        <v>404</v>
      </c>
    </row>
    <row r="235" spans="1:6" ht="13">
      <c r="A235" s="12" t="s">
        <v>15</v>
      </c>
      <c r="B235" s="8" t="s">
        <v>273</v>
      </c>
      <c r="C235" s="12" t="s">
        <v>241</v>
      </c>
      <c r="D235" s="12" t="s">
        <v>6</v>
      </c>
      <c r="E235" s="12" t="s">
        <v>181</v>
      </c>
      <c r="F235" s="12" t="s">
        <v>405</v>
      </c>
    </row>
    <row r="236" spans="1:6" ht="13">
      <c r="A236" s="12" t="s">
        <v>16</v>
      </c>
      <c r="B236" s="8" t="s">
        <v>274</v>
      </c>
      <c r="C236" s="12" t="s">
        <v>241</v>
      </c>
      <c r="D236" s="12" t="s">
        <v>6</v>
      </c>
      <c r="E236" s="12" t="s">
        <v>181</v>
      </c>
      <c r="F236" s="12" t="s">
        <v>388</v>
      </c>
    </row>
    <row r="237" spans="1:6" ht="13">
      <c r="A237" s="12" t="s">
        <v>17</v>
      </c>
      <c r="B237" s="8" t="s">
        <v>275</v>
      </c>
      <c r="C237" s="12" t="s">
        <v>241</v>
      </c>
      <c r="D237" s="12" t="s">
        <v>6</v>
      </c>
      <c r="E237" s="12" t="s">
        <v>181</v>
      </c>
      <c r="F237" s="12" t="s">
        <v>406</v>
      </c>
    </row>
    <row r="238" spans="1:6" ht="13">
      <c r="A238" s="12" t="s">
        <v>18</v>
      </c>
      <c r="B238" s="8" t="s">
        <v>276</v>
      </c>
      <c r="C238" s="12" t="s">
        <v>241</v>
      </c>
      <c r="D238" s="12" t="s">
        <v>6</v>
      </c>
      <c r="E238" s="12" t="s">
        <v>181</v>
      </c>
      <c r="F238" s="12" t="s">
        <v>407</v>
      </c>
    </row>
    <row r="239" spans="1:6" ht="13">
      <c r="A239" s="12" t="s">
        <v>19</v>
      </c>
      <c r="B239" s="8" t="s">
        <v>277</v>
      </c>
      <c r="C239" s="12" t="s">
        <v>241</v>
      </c>
      <c r="D239" s="12" t="s">
        <v>6</v>
      </c>
      <c r="E239" s="12" t="s">
        <v>181</v>
      </c>
      <c r="F239" s="12" t="s">
        <v>380</v>
      </c>
    </row>
    <row r="240" spans="1:6" ht="13">
      <c r="A240" s="12" t="s">
        <v>20</v>
      </c>
      <c r="B240" s="8" t="s">
        <v>278</v>
      </c>
      <c r="C240" s="12" t="s">
        <v>241</v>
      </c>
      <c r="D240" s="12" t="s">
        <v>6</v>
      </c>
      <c r="E240" s="12" t="s">
        <v>181</v>
      </c>
      <c r="F240" s="12" t="s">
        <v>403</v>
      </c>
    </row>
    <row r="241" spans="1:6" ht="13">
      <c r="A241" s="12" t="s">
        <v>21</v>
      </c>
      <c r="B241" s="8" t="s">
        <v>279</v>
      </c>
      <c r="C241" s="12" t="s">
        <v>241</v>
      </c>
      <c r="D241" s="12" t="s">
        <v>6</v>
      </c>
      <c r="E241" s="12" t="s">
        <v>181</v>
      </c>
      <c r="F241" s="12" t="s">
        <v>408</v>
      </c>
    </row>
    <row r="242" spans="1:6" ht="13">
      <c r="A242" s="12" t="s">
        <v>22</v>
      </c>
      <c r="B242" s="8" t="s">
        <v>280</v>
      </c>
      <c r="C242" s="12" t="s">
        <v>241</v>
      </c>
      <c r="D242" s="12" t="s">
        <v>6</v>
      </c>
      <c r="E242" s="12" t="s">
        <v>181</v>
      </c>
      <c r="F242" s="12" t="s">
        <v>375</v>
      </c>
    </row>
    <row r="243" spans="1:6" ht="13">
      <c r="A243" s="12" t="s">
        <v>5</v>
      </c>
      <c r="B243" s="8" t="s">
        <v>263</v>
      </c>
      <c r="C243" s="12" t="s">
        <v>241</v>
      </c>
      <c r="D243" s="12" t="s">
        <v>6</v>
      </c>
      <c r="E243" s="12" t="s">
        <v>181</v>
      </c>
      <c r="F243" s="12" t="s">
        <v>409</v>
      </c>
    </row>
    <row r="244" spans="1:6" ht="13">
      <c r="A244" s="12" t="s">
        <v>23</v>
      </c>
      <c r="B244" s="8" t="s">
        <v>281</v>
      </c>
      <c r="C244" s="12" t="s">
        <v>241</v>
      </c>
      <c r="D244" s="12" t="s">
        <v>6</v>
      </c>
      <c r="E244" s="12" t="s">
        <v>181</v>
      </c>
      <c r="F244" s="12" t="s">
        <v>410</v>
      </c>
    </row>
    <row r="245" spans="1:6" ht="13">
      <c r="A245" s="12" t="s">
        <v>24</v>
      </c>
      <c r="B245" s="8" t="s">
        <v>282</v>
      </c>
      <c r="C245" s="12" t="s">
        <v>241</v>
      </c>
      <c r="D245" s="12" t="s">
        <v>6</v>
      </c>
      <c r="E245" s="12" t="s">
        <v>181</v>
      </c>
      <c r="F245" s="12" t="s">
        <v>411</v>
      </c>
    </row>
    <row r="246" spans="1:6" ht="13">
      <c r="A246" s="12" t="s">
        <v>25</v>
      </c>
      <c r="B246" s="8" t="s">
        <v>283</v>
      </c>
      <c r="C246" s="12" t="s">
        <v>241</v>
      </c>
      <c r="D246" s="12" t="s">
        <v>6</v>
      </c>
      <c r="E246" s="12" t="s">
        <v>181</v>
      </c>
      <c r="F246" s="12" t="s">
        <v>409</v>
      </c>
    </row>
    <row r="247" spans="1:6" ht="13">
      <c r="A247" s="12" t="s">
        <v>26</v>
      </c>
      <c r="B247" s="8" t="s">
        <v>284</v>
      </c>
      <c r="C247" s="12" t="s">
        <v>241</v>
      </c>
      <c r="D247" s="12" t="s">
        <v>6</v>
      </c>
      <c r="E247" s="12" t="s">
        <v>181</v>
      </c>
      <c r="F247" s="12" t="s">
        <v>412</v>
      </c>
    </row>
    <row r="248" spans="1:6" ht="13">
      <c r="A248" s="12" t="s">
        <v>27</v>
      </c>
      <c r="B248" s="8" t="s">
        <v>285</v>
      </c>
      <c r="C248" s="12" t="s">
        <v>241</v>
      </c>
      <c r="D248" s="12" t="s">
        <v>6</v>
      </c>
      <c r="E248" s="12" t="s">
        <v>181</v>
      </c>
      <c r="F248" s="12" t="s">
        <v>413</v>
      </c>
    </row>
    <row r="249" spans="1:6" ht="13">
      <c r="A249" s="12" t="s">
        <v>28</v>
      </c>
      <c r="B249" s="8" t="s">
        <v>286</v>
      </c>
      <c r="C249" s="12" t="s">
        <v>241</v>
      </c>
      <c r="D249" s="12" t="s">
        <v>6</v>
      </c>
      <c r="E249" s="12" t="s">
        <v>181</v>
      </c>
      <c r="F249" s="12" t="s">
        <v>380</v>
      </c>
    </row>
    <row r="250" spans="1:6" ht="13">
      <c r="A250" s="12" t="s">
        <v>29</v>
      </c>
      <c r="B250" s="8" t="s">
        <v>287</v>
      </c>
      <c r="C250" s="12" t="s">
        <v>241</v>
      </c>
      <c r="D250" s="12" t="s">
        <v>6</v>
      </c>
      <c r="E250" s="12" t="s">
        <v>181</v>
      </c>
      <c r="F250" s="12" t="s">
        <v>414</v>
      </c>
    </row>
    <row r="251" spans="1:6" ht="13">
      <c r="A251" s="12" t="s">
        <v>30</v>
      </c>
      <c r="B251" s="8" t="s">
        <v>288</v>
      </c>
      <c r="C251" s="12" t="s">
        <v>241</v>
      </c>
      <c r="D251" s="12" t="s">
        <v>6</v>
      </c>
      <c r="E251" s="12" t="s">
        <v>181</v>
      </c>
      <c r="F251" s="12" t="s">
        <v>415</v>
      </c>
    </row>
    <row r="252" spans="1:6" ht="13">
      <c r="A252" s="12" t="s">
        <v>31</v>
      </c>
      <c r="B252" s="8" t="s">
        <v>289</v>
      </c>
      <c r="C252" s="12" t="s">
        <v>241</v>
      </c>
      <c r="D252" s="12" t="s">
        <v>6</v>
      </c>
      <c r="E252" s="12" t="s">
        <v>181</v>
      </c>
      <c r="F252" s="12" t="s">
        <v>416</v>
      </c>
    </row>
    <row r="253" spans="1:6" ht="13">
      <c r="A253" s="12" t="s">
        <v>32</v>
      </c>
      <c r="B253" s="8" t="s">
        <v>290</v>
      </c>
      <c r="C253" s="12" t="s">
        <v>241</v>
      </c>
      <c r="D253" s="12" t="s">
        <v>6</v>
      </c>
      <c r="E253" s="12" t="s">
        <v>181</v>
      </c>
      <c r="F253" s="12" t="s">
        <v>385</v>
      </c>
    </row>
    <row r="254" spans="1:6" ht="13">
      <c r="A254" s="12" t="s">
        <v>6</v>
      </c>
      <c r="B254" s="8" t="s">
        <v>264</v>
      </c>
      <c r="C254" s="12" t="s">
        <v>241</v>
      </c>
      <c r="D254" s="12" t="s">
        <v>6</v>
      </c>
      <c r="E254" s="12" t="s">
        <v>181</v>
      </c>
      <c r="F254" s="12" t="s">
        <v>417</v>
      </c>
    </row>
    <row r="255" spans="1:6" ht="13">
      <c r="A255" s="12" t="s">
        <v>33</v>
      </c>
      <c r="B255" s="8" t="s">
        <v>291</v>
      </c>
      <c r="C255" s="12" t="s">
        <v>241</v>
      </c>
      <c r="D255" s="12" t="s">
        <v>6</v>
      </c>
      <c r="E255" s="12" t="s">
        <v>181</v>
      </c>
      <c r="F255" s="12" t="s">
        <v>418</v>
      </c>
    </row>
    <row r="256" spans="1:6" ht="13">
      <c r="A256" s="12" t="s">
        <v>34</v>
      </c>
      <c r="B256" s="8" t="s">
        <v>292</v>
      </c>
      <c r="C256" s="12" t="s">
        <v>241</v>
      </c>
      <c r="D256" s="12" t="s">
        <v>6</v>
      </c>
      <c r="E256" s="12" t="s">
        <v>181</v>
      </c>
      <c r="F256" s="12" t="s">
        <v>419</v>
      </c>
    </row>
    <row r="257" spans="1:6" ht="13">
      <c r="A257" s="12" t="s">
        <v>35</v>
      </c>
      <c r="B257" s="8" t="s">
        <v>293</v>
      </c>
      <c r="C257" s="12" t="s">
        <v>241</v>
      </c>
      <c r="D257" s="12" t="s">
        <v>6</v>
      </c>
      <c r="E257" s="12" t="s">
        <v>181</v>
      </c>
      <c r="F257" s="12" t="s">
        <v>397</v>
      </c>
    </row>
    <row r="258" spans="1:6" ht="13">
      <c r="A258" s="12" t="s">
        <v>7</v>
      </c>
      <c r="B258" s="8" t="s">
        <v>265</v>
      </c>
      <c r="C258" s="12" t="s">
        <v>241</v>
      </c>
      <c r="D258" s="12" t="s">
        <v>6</v>
      </c>
      <c r="E258" s="12" t="s">
        <v>181</v>
      </c>
      <c r="F258" s="12" t="s">
        <v>379</v>
      </c>
    </row>
    <row r="259" spans="1:6" ht="13">
      <c r="A259" s="12" t="s">
        <v>8</v>
      </c>
      <c r="B259" s="8" t="s">
        <v>266</v>
      </c>
      <c r="C259" s="12" t="s">
        <v>241</v>
      </c>
      <c r="D259" s="12" t="s">
        <v>6</v>
      </c>
      <c r="E259" s="12" t="s">
        <v>181</v>
      </c>
      <c r="F259" s="12" t="s">
        <v>420</v>
      </c>
    </row>
    <row r="260" spans="1:6" ht="13">
      <c r="A260" s="12" t="s">
        <v>9</v>
      </c>
      <c r="B260" s="8" t="s">
        <v>267</v>
      </c>
      <c r="C260" s="12" t="s">
        <v>241</v>
      </c>
      <c r="D260" s="12" t="s">
        <v>6</v>
      </c>
      <c r="E260" s="12" t="s">
        <v>181</v>
      </c>
      <c r="F260" s="12" t="s">
        <v>397</v>
      </c>
    </row>
    <row r="261" spans="1:6" ht="13">
      <c r="A261" s="12" t="s">
        <v>10</v>
      </c>
      <c r="B261" s="8" t="s">
        <v>268</v>
      </c>
      <c r="C261" s="12" t="s">
        <v>241</v>
      </c>
      <c r="D261" s="12" t="s">
        <v>6</v>
      </c>
      <c r="E261" s="12" t="s">
        <v>181</v>
      </c>
      <c r="F261" s="12" t="s">
        <v>421</v>
      </c>
    </row>
    <row r="262" spans="1:6" ht="13">
      <c r="A262" s="12" t="s">
        <v>11</v>
      </c>
      <c r="B262" s="8" t="s">
        <v>269</v>
      </c>
      <c r="C262" s="12" t="s">
        <v>241</v>
      </c>
      <c r="D262" s="12" t="s">
        <v>6</v>
      </c>
      <c r="E262" s="12" t="s">
        <v>181</v>
      </c>
      <c r="F262" s="12" t="s">
        <v>422</v>
      </c>
    </row>
    <row r="263" spans="1:6" ht="13">
      <c r="A263" s="12" t="s">
        <v>12</v>
      </c>
      <c r="B263" s="8" t="s">
        <v>270</v>
      </c>
      <c r="C263" s="12" t="s">
        <v>241</v>
      </c>
      <c r="D263" s="12" t="s">
        <v>6</v>
      </c>
      <c r="E263" s="12" t="s">
        <v>181</v>
      </c>
      <c r="F263" s="12" t="s">
        <v>423</v>
      </c>
    </row>
    <row r="264" spans="1:6" ht="13">
      <c r="A264" s="12" t="s">
        <v>3</v>
      </c>
      <c r="B264" s="8" t="s">
        <v>261</v>
      </c>
      <c r="C264" s="12" t="s">
        <v>309</v>
      </c>
      <c r="D264" s="12" t="s">
        <v>6</v>
      </c>
      <c r="E264" s="12" t="s">
        <v>181</v>
      </c>
      <c r="F264" s="12" t="s">
        <v>424</v>
      </c>
    </row>
    <row r="265" spans="1:6" ht="13">
      <c r="A265" s="12" t="s">
        <v>4</v>
      </c>
      <c r="B265" s="8" t="s">
        <v>262</v>
      </c>
      <c r="C265" s="12" t="s">
        <v>309</v>
      </c>
      <c r="D265" s="12" t="s">
        <v>6</v>
      </c>
      <c r="E265" s="12" t="s">
        <v>181</v>
      </c>
      <c r="F265" s="12" t="s">
        <v>411</v>
      </c>
    </row>
    <row r="266" spans="1:6" ht="13">
      <c r="A266" s="12" t="s">
        <v>13</v>
      </c>
      <c r="B266" s="8" t="s">
        <v>271</v>
      </c>
      <c r="C266" s="12" t="s">
        <v>309</v>
      </c>
      <c r="D266" s="12" t="s">
        <v>6</v>
      </c>
      <c r="E266" s="12" t="s">
        <v>181</v>
      </c>
      <c r="F266" s="12" t="s">
        <v>411</v>
      </c>
    </row>
    <row r="267" spans="1:6" ht="13">
      <c r="A267" s="12" t="s">
        <v>14</v>
      </c>
      <c r="B267" s="8" t="s">
        <v>272</v>
      </c>
      <c r="C267" s="12" t="s">
        <v>309</v>
      </c>
      <c r="D267" s="12" t="s">
        <v>6</v>
      </c>
      <c r="E267" s="12" t="s">
        <v>181</v>
      </c>
      <c r="F267" s="12" t="s">
        <v>425</v>
      </c>
    </row>
    <row r="268" spans="1:6" ht="13">
      <c r="A268" s="12" t="s">
        <v>15</v>
      </c>
      <c r="B268" s="8" t="s">
        <v>273</v>
      </c>
      <c r="C268" s="12" t="s">
        <v>309</v>
      </c>
      <c r="D268" s="12" t="s">
        <v>6</v>
      </c>
      <c r="E268" s="12" t="s">
        <v>181</v>
      </c>
      <c r="F268" s="12" t="s">
        <v>426</v>
      </c>
    </row>
    <row r="269" spans="1:6" ht="13">
      <c r="A269" s="12" t="s">
        <v>16</v>
      </c>
      <c r="B269" s="8" t="s">
        <v>274</v>
      </c>
      <c r="C269" s="12" t="s">
        <v>309</v>
      </c>
      <c r="D269" s="12" t="s">
        <v>6</v>
      </c>
      <c r="E269" s="12" t="s">
        <v>181</v>
      </c>
      <c r="F269" s="12" t="s">
        <v>427</v>
      </c>
    </row>
    <row r="270" spans="1:6" ht="13">
      <c r="A270" s="12" t="s">
        <v>17</v>
      </c>
      <c r="B270" s="8" t="s">
        <v>275</v>
      </c>
      <c r="C270" s="12" t="s">
        <v>309</v>
      </c>
      <c r="D270" s="12" t="s">
        <v>6</v>
      </c>
      <c r="E270" s="12" t="s">
        <v>181</v>
      </c>
      <c r="F270" s="12" t="s">
        <v>384</v>
      </c>
    </row>
    <row r="271" spans="1:6" ht="13">
      <c r="A271" s="12" t="s">
        <v>18</v>
      </c>
      <c r="B271" s="8" t="s">
        <v>276</v>
      </c>
      <c r="C271" s="12" t="s">
        <v>309</v>
      </c>
      <c r="D271" s="12" t="s">
        <v>6</v>
      </c>
      <c r="E271" s="12" t="s">
        <v>181</v>
      </c>
      <c r="F271" s="12" t="s">
        <v>428</v>
      </c>
    </row>
    <row r="272" spans="1:6" ht="13">
      <c r="A272" s="12" t="s">
        <v>19</v>
      </c>
      <c r="B272" s="8" t="s">
        <v>277</v>
      </c>
      <c r="C272" s="12" t="s">
        <v>309</v>
      </c>
      <c r="D272" s="12" t="s">
        <v>6</v>
      </c>
      <c r="E272" s="12" t="s">
        <v>181</v>
      </c>
      <c r="F272" s="12" t="s">
        <v>414</v>
      </c>
    </row>
    <row r="273" spans="1:6" ht="13">
      <c r="A273" s="12" t="s">
        <v>20</v>
      </c>
      <c r="B273" s="8" t="s">
        <v>278</v>
      </c>
      <c r="C273" s="12" t="s">
        <v>309</v>
      </c>
      <c r="D273" s="12" t="s">
        <v>6</v>
      </c>
      <c r="E273" s="12" t="s">
        <v>181</v>
      </c>
      <c r="F273" s="12" t="s">
        <v>380</v>
      </c>
    </row>
    <row r="274" spans="1:6" ht="13">
      <c r="A274" s="12" t="s">
        <v>21</v>
      </c>
      <c r="B274" s="8" t="s">
        <v>279</v>
      </c>
      <c r="C274" s="12" t="s">
        <v>309</v>
      </c>
      <c r="D274" s="12" t="s">
        <v>6</v>
      </c>
      <c r="E274" s="12" t="s">
        <v>181</v>
      </c>
      <c r="F274" s="12" t="s">
        <v>429</v>
      </c>
    </row>
    <row r="275" spans="1:6" ht="13">
      <c r="A275" s="12" t="s">
        <v>22</v>
      </c>
      <c r="B275" s="8" t="s">
        <v>280</v>
      </c>
      <c r="C275" s="12" t="s">
        <v>309</v>
      </c>
      <c r="D275" s="12" t="s">
        <v>6</v>
      </c>
      <c r="E275" s="12" t="s">
        <v>181</v>
      </c>
      <c r="F275" s="12" t="s">
        <v>375</v>
      </c>
    </row>
    <row r="276" spans="1:6" ht="13">
      <c r="A276" s="12" t="s">
        <v>5</v>
      </c>
      <c r="B276" s="8" t="s">
        <v>263</v>
      </c>
      <c r="C276" s="12" t="s">
        <v>309</v>
      </c>
      <c r="D276" s="12" t="s">
        <v>6</v>
      </c>
      <c r="E276" s="12" t="s">
        <v>181</v>
      </c>
      <c r="F276" s="12" t="s">
        <v>402</v>
      </c>
    </row>
    <row r="277" spans="1:6" ht="13">
      <c r="A277" s="12" t="s">
        <v>23</v>
      </c>
      <c r="B277" s="8" t="s">
        <v>281</v>
      </c>
      <c r="C277" s="12" t="s">
        <v>309</v>
      </c>
      <c r="D277" s="12" t="s">
        <v>6</v>
      </c>
      <c r="E277" s="12" t="s">
        <v>181</v>
      </c>
      <c r="F277" s="12" t="s">
        <v>390</v>
      </c>
    </row>
    <row r="278" spans="1:6" ht="13">
      <c r="A278" s="12" t="s">
        <v>24</v>
      </c>
      <c r="B278" s="8" t="s">
        <v>282</v>
      </c>
      <c r="C278" s="12" t="s">
        <v>309</v>
      </c>
      <c r="D278" s="12" t="s">
        <v>6</v>
      </c>
      <c r="E278" s="12" t="s">
        <v>181</v>
      </c>
      <c r="F278" s="12" t="s">
        <v>398</v>
      </c>
    </row>
    <row r="279" spans="1:6" ht="13">
      <c r="A279" s="12" t="s">
        <v>25</v>
      </c>
      <c r="B279" s="8" t="s">
        <v>283</v>
      </c>
      <c r="C279" s="12" t="s">
        <v>309</v>
      </c>
      <c r="D279" s="12" t="s">
        <v>6</v>
      </c>
      <c r="E279" s="12" t="s">
        <v>181</v>
      </c>
      <c r="F279" s="12" t="s">
        <v>430</v>
      </c>
    </row>
    <row r="280" spans="1:6" ht="13">
      <c r="A280" s="12" t="s">
        <v>26</v>
      </c>
      <c r="B280" s="8" t="s">
        <v>284</v>
      </c>
      <c r="C280" s="12" t="s">
        <v>309</v>
      </c>
      <c r="D280" s="12" t="s">
        <v>6</v>
      </c>
      <c r="E280" s="12" t="s">
        <v>181</v>
      </c>
      <c r="F280" s="12" t="s">
        <v>431</v>
      </c>
    </row>
    <row r="281" spans="1:6" ht="13">
      <c r="A281" s="12" t="s">
        <v>27</v>
      </c>
      <c r="B281" s="8" t="s">
        <v>285</v>
      </c>
      <c r="C281" s="12" t="s">
        <v>309</v>
      </c>
      <c r="D281" s="12" t="s">
        <v>6</v>
      </c>
      <c r="E281" s="12" t="s">
        <v>181</v>
      </c>
      <c r="F281" s="12" t="s">
        <v>432</v>
      </c>
    </row>
    <row r="282" spans="1:6" ht="13">
      <c r="A282" s="12" t="s">
        <v>28</v>
      </c>
      <c r="B282" s="8" t="s">
        <v>286</v>
      </c>
      <c r="C282" s="12" t="s">
        <v>309</v>
      </c>
      <c r="D282" s="12" t="s">
        <v>6</v>
      </c>
      <c r="E282" s="12" t="s">
        <v>181</v>
      </c>
      <c r="F282" s="12" t="s">
        <v>433</v>
      </c>
    </row>
    <row r="283" spans="1:6" ht="13">
      <c r="A283" s="12" t="s">
        <v>29</v>
      </c>
      <c r="B283" s="8" t="s">
        <v>287</v>
      </c>
      <c r="C283" s="12" t="s">
        <v>309</v>
      </c>
      <c r="D283" s="12" t="s">
        <v>6</v>
      </c>
      <c r="E283" s="12" t="s">
        <v>181</v>
      </c>
      <c r="F283" s="12" t="s">
        <v>434</v>
      </c>
    </row>
    <row r="284" spans="1:6" ht="13">
      <c r="A284" s="12" t="s">
        <v>30</v>
      </c>
      <c r="B284" s="8" t="s">
        <v>288</v>
      </c>
      <c r="C284" s="12" t="s">
        <v>309</v>
      </c>
      <c r="D284" s="12" t="s">
        <v>6</v>
      </c>
      <c r="E284" s="12" t="s">
        <v>181</v>
      </c>
      <c r="F284" s="12" t="s">
        <v>435</v>
      </c>
    </row>
    <row r="285" spans="1:6" ht="13">
      <c r="A285" s="12" t="s">
        <v>31</v>
      </c>
      <c r="B285" s="8" t="s">
        <v>289</v>
      </c>
      <c r="C285" s="12" t="s">
        <v>309</v>
      </c>
      <c r="D285" s="12" t="s">
        <v>6</v>
      </c>
      <c r="E285" s="12" t="s">
        <v>181</v>
      </c>
      <c r="F285" s="12" t="s">
        <v>378</v>
      </c>
    </row>
    <row r="286" spans="1:6" ht="13">
      <c r="A286" s="12" t="s">
        <v>32</v>
      </c>
      <c r="B286" s="8" t="s">
        <v>290</v>
      </c>
      <c r="C286" s="12" t="s">
        <v>309</v>
      </c>
      <c r="D286" s="12" t="s">
        <v>6</v>
      </c>
      <c r="E286" s="12" t="s">
        <v>181</v>
      </c>
      <c r="F286" s="12" t="s">
        <v>381</v>
      </c>
    </row>
    <row r="287" spans="1:6" ht="13">
      <c r="A287" s="12" t="s">
        <v>6</v>
      </c>
      <c r="B287" s="8" t="s">
        <v>264</v>
      </c>
      <c r="C287" s="12" t="s">
        <v>309</v>
      </c>
      <c r="D287" s="12" t="s">
        <v>6</v>
      </c>
      <c r="E287" s="12" t="s">
        <v>181</v>
      </c>
      <c r="F287" s="12" t="s">
        <v>436</v>
      </c>
    </row>
    <row r="288" spans="1:6" ht="13">
      <c r="A288" s="12" t="s">
        <v>33</v>
      </c>
      <c r="B288" s="8" t="s">
        <v>291</v>
      </c>
      <c r="C288" s="12" t="s">
        <v>309</v>
      </c>
      <c r="D288" s="12" t="s">
        <v>6</v>
      </c>
      <c r="E288" s="12" t="s">
        <v>181</v>
      </c>
      <c r="F288" s="12" t="s">
        <v>384</v>
      </c>
    </row>
    <row r="289" spans="1:6" ht="13">
      <c r="A289" s="12" t="s">
        <v>34</v>
      </c>
      <c r="B289" s="8" t="s">
        <v>292</v>
      </c>
      <c r="C289" s="12" t="s">
        <v>309</v>
      </c>
      <c r="D289" s="12" t="s">
        <v>6</v>
      </c>
      <c r="E289" s="12" t="s">
        <v>181</v>
      </c>
      <c r="F289" s="12" t="s">
        <v>386</v>
      </c>
    </row>
    <row r="290" spans="1:6" ht="13">
      <c r="A290" s="12" t="s">
        <v>35</v>
      </c>
      <c r="B290" s="8" t="s">
        <v>293</v>
      </c>
      <c r="C290" s="12" t="s">
        <v>309</v>
      </c>
      <c r="D290" s="12" t="s">
        <v>6</v>
      </c>
      <c r="E290" s="12" t="s">
        <v>181</v>
      </c>
      <c r="F290" s="12" t="s">
        <v>397</v>
      </c>
    </row>
    <row r="291" spans="1:6" ht="13">
      <c r="A291" s="12" t="s">
        <v>7</v>
      </c>
      <c r="B291" s="8" t="s">
        <v>265</v>
      </c>
      <c r="C291" s="12" t="s">
        <v>309</v>
      </c>
      <c r="D291" s="12" t="s">
        <v>6</v>
      </c>
      <c r="E291" s="12" t="s">
        <v>181</v>
      </c>
      <c r="F291" s="12" t="s">
        <v>379</v>
      </c>
    </row>
    <row r="292" spans="1:6" ht="13">
      <c r="A292" s="12" t="s">
        <v>8</v>
      </c>
      <c r="B292" s="8" t="s">
        <v>266</v>
      </c>
      <c r="C292" s="12" t="s">
        <v>309</v>
      </c>
      <c r="D292" s="12" t="s">
        <v>6</v>
      </c>
      <c r="E292" s="12" t="s">
        <v>181</v>
      </c>
      <c r="F292" s="12" t="s">
        <v>421</v>
      </c>
    </row>
    <row r="293" spans="1:6" ht="13">
      <c r="A293" s="12" t="s">
        <v>9</v>
      </c>
      <c r="B293" s="8" t="s">
        <v>267</v>
      </c>
      <c r="C293" s="12" t="s">
        <v>309</v>
      </c>
      <c r="D293" s="12" t="s">
        <v>6</v>
      </c>
      <c r="E293" s="12" t="s">
        <v>181</v>
      </c>
      <c r="F293" s="12" t="s">
        <v>437</v>
      </c>
    </row>
    <row r="294" spans="1:6" ht="13">
      <c r="A294" s="12" t="s">
        <v>10</v>
      </c>
      <c r="B294" s="8" t="s">
        <v>268</v>
      </c>
      <c r="C294" s="12" t="s">
        <v>309</v>
      </c>
      <c r="D294" s="12" t="s">
        <v>6</v>
      </c>
      <c r="E294" s="12" t="s">
        <v>181</v>
      </c>
      <c r="F294" s="12" t="s">
        <v>383</v>
      </c>
    </row>
    <row r="295" spans="1:6" ht="13">
      <c r="A295" s="12" t="s">
        <v>11</v>
      </c>
      <c r="B295" s="8" t="s">
        <v>269</v>
      </c>
      <c r="C295" s="12" t="s">
        <v>309</v>
      </c>
      <c r="D295" s="12" t="s">
        <v>6</v>
      </c>
      <c r="E295" s="12" t="s">
        <v>181</v>
      </c>
      <c r="F295" s="12" t="s">
        <v>438</v>
      </c>
    </row>
    <row r="296" spans="1:6" ht="13">
      <c r="A296" s="12" t="s">
        <v>12</v>
      </c>
      <c r="B296" s="8" t="s">
        <v>270</v>
      </c>
      <c r="C296" s="12" t="s">
        <v>309</v>
      </c>
      <c r="D296" s="12" t="s">
        <v>6</v>
      </c>
      <c r="E296" s="12" t="s">
        <v>181</v>
      </c>
      <c r="F296" s="12" t="s">
        <v>402</v>
      </c>
    </row>
    <row r="297" spans="1:6" ht="13">
      <c r="A297" s="12" t="s">
        <v>3</v>
      </c>
      <c r="B297" s="8" t="s">
        <v>261</v>
      </c>
      <c r="C297" s="12" t="s">
        <v>258</v>
      </c>
      <c r="D297" s="12" t="s">
        <v>6</v>
      </c>
      <c r="E297" s="12" t="s">
        <v>181</v>
      </c>
      <c r="F297" s="12" t="s">
        <v>439</v>
      </c>
    </row>
    <row r="298" spans="1:6" ht="13">
      <c r="A298" s="12" t="s">
        <v>4</v>
      </c>
      <c r="B298" s="8" t="s">
        <v>262</v>
      </c>
      <c r="C298" s="12" t="s">
        <v>258</v>
      </c>
      <c r="D298" s="12" t="s">
        <v>6</v>
      </c>
      <c r="E298" s="12" t="s">
        <v>181</v>
      </c>
      <c r="F298" s="12" t="s">
        <v>440</v>
      </c>
    </row>
    <row r="299" spans="1:6" ht="13">
      <c r="A299" s="12" t="s">
        <v>13</v>
      </c>
      <c r="B299" s="8" t="s">
        <v>271</v>
      </c>
      <c r="C299" s="12" t="s">
        <v>258</v>
      </c>
      <c r="D299" s="12" t="s">
        <v>6</v>
      </c>
      <c r="E299" s="12" t="s">
        <v>181</v>
      </c>
      <c r="F299" s="12" t="s">
        <v>398</v>
      </c>
    </row>
    <row r="300" spans="1:6" ht="13">
      <c r="A300" s="12" t="s">
        <v>14</v>
      </c>
      <c r="B300" s="8" t="s">
        <v>272</v>
      </c>
      <c r="C300" s="12" t="s">
        <v>258</v>
      </c>
      <c r="D300" s="12" t="s">
        <v>6</v>
      </c>
      <c r="E300" s="12" t="s">
        <v>181</v>
      </c>
      <c r="F300" s="12" t="s">
        <v>373</v>
      </c>
    </row>
    <row r="301" spans="1:6" ht="13">
      <c r="A301" s="12" t="s">
        <v>15</v>
      </c>
      <c r="B301" s="8" t="s">
        <v>273</v>
      </c>
      <c r="C301" s="12" t="s">
        <v>258</v>
      </c>
      <c r="D301" s="12" t="s">
        <v>6</v>
      </c>
      <c r="E301" s="12" t="s">
        <v>181</v>
      </c>
      <c r="F301" s="12" t="s">
        <v>435</v>
      </c>
    </row>
    <row r="302" spans="1:6" ht="13">
      <c r="A302" s="12" t="s">
        <v>16</v>
      </c>
      <c r="B302" s="8" t="s">
        <v>274</v>
      </c>
      <c r="C302" s="12" t="s">
        <v>258</v>
      </c>
      <c r="D302" s="12" t="s">
        <v>6</v>
      </c>
      <c r="E302" s="12" t="s">
        <v>181</v>
      </c>
      <c r="F302" s="12" t="s">
        <v>410</v>
      </c>
    </row>
    <row r="303" spans="1:6" ht="13">
      <c r="A303" s="12" t="s">
        <v>17</v>
      </c>
      <c r="B303" s="8" t="s">
        <v>275</v>
      </c>
      <c r="C303" s="12" t="s">
        <v>258</v>
      </c>
      <c r="D303" s="12" t="s">
        <v>6</v>
      </c>
      <c r="E303" s="12" t="s">
        <v>181</v>
      </c>
      <c r="F303" s="12" t="s">
        <v>441</v>
      </c>
    </row>
    <row r="304" spans="1:6" ht="13">
      <c r="A304" s="12" t="s">
        <v>18</v>
      </c>
      <c r="B304" s="8" t="s">
        <v>276</v>
      </c>
      <c r="C304" s="12" t="s">
        <v>258</v>
      </c>
      <c r="D304" s="12" t="s">
        <v>6</v>
      </c>
      <c r="E304" s="12" t="s">
        <v>181</v>
      </c>
      <c r="F304" s="12" t="s">
        <v>419</v>
      </c>
    </row>
    <row r="305" spans="1:6" ht="13">
      <c r="A305" s="12" t="s">
        <v>19</v>
      </c>
      <c r="B305" s="8" t="s">
        <v>277</v>
      </c>
      <c r="C305" s="12" t="s">
        <v>258</v>
      </c>
      <c r="D305" s="12" t="s">
        <v>6</v>
      </c>
      <c r="E305" s="12" t="s">
        <v>181</v>
      </c>
      <c r="F305" s="12" t="s">
        <v>377</v>
      </c>
    </row>
    <row r="306" spans="1:6" ht="13">
      <c r="A306" s="12" t="s">
        <v>20</v>
      </c>
      <c r="B306" s="8" t="s">
        <v>278</v>
      </c>
      <c r="C306" s="12" t="s">
        <v>258</v>
      </c>
      <c r="D306" s="12" t="s">
        <v>6</v>
      </c>
      <c r="E306" s="12" t="s">
        <v>181</v>
      </c>
      <c r="F306" s="12" t="s">
        <v>442</v>
      </c>
    </row>
    <row r="307" spans="1:6" ht="13">
      <c r="A307" s="12" t="s">
        <v>21</v>
      </c>
      <c r="B307" s="8" t="s">
        <v>279</v>
      </c>
      <c r="C307" s="12" t="s">
        <v>258</v>
      </c>
      <c r="D307" s="12" t="s">
        <v>6</v>
      </c>
      <c r="E307" s="12" t="s">
        <v>181</v>
      </c>
      <c r="F307" s="12" t="s">
        <v>404</v>
      </c>
    </row>
    <row r="308" spans="1:6" ht="13">
      <c r="A308" s="12" t="s">
        <v>22</v>
      </c>
      <c r="B308" s="8" t="s">
        <v>280</v>
      </c>
      <c r="C308" s="12" t="s">
        <v>258</v>
      </c>
      <c r="D308" s="12" t="s">
        <v>6</v>
      </c>
      <c r="E308" s="12" t="s">
        <v>181</v>
      </c>
      <c r="F308" s="12" t="s">
        <v>443</v>
      </c>
    </row>
    <row r="309" spans="1:6" ht="13">
      <c r="A309" s="12" t="s">
        <v>5</v>
      </c>
      <c r="B309" s="8" t="s">
        <v>263</v>
      </c>
      <c r="C309" s="12" t="s">
        <v>258</v>
      </c>
      <c r="D309" s="12" t="s">
        <v>6</v>
      </c>
      <c r="E309" s="12" t="s">
        <v>181</v>
      </c>
      <c r="F309" s="12" t="s">
        <v>373</v>
      </c>
    </row>
    <row r="310" spans="1:6" ht="13">
      <c r="A310" s="12" t="s">
        <v>23</v>
      </c>
      <c r="B310" s="8" t="s">
        <v>281</v>
      </c>
      <c r="C310" s="12" t="s">
        <v>258</v>
      </c>
      <c r="D310" s="12" t="s">
        <v>6</v>
      </c>
      <c r="E310" s="12" t="s">
        <v>181</v>
      </c>
      <c r="F310" s="12" t="s">
        <v>444</v>
      </c>
    </row>
    <row r="311" spans="1:6" ht="13">
      <c r="A311" s="12" t="s">
        <v>24</v>
      </c>
      <c r="B311" s="8" t="s">
        <v>282</v>
      </c>
      <c r="C311" s="12" t="s">
        <v>258</v>
      </c>
      <c r="D311" s="12" t="s">
        <v>6</v>
      </c>
      <c r="E311" s="12" t="s">
        <v>181</v>
      </c>
      <c r="F311" s="12" t="s">
        <v>445</v>
      </c>
    </row>
    <row r="312" spans="1:6" ht="13">
      <c r="A312" s="12" t="s">
        <v>25</v>
      </c>
      <c r="B312" s="8" t="s">
        <v>283</v>
      </c>
      <c r="C312" s="12" t="s">
        <v>258</v>
      </c>
      <c r="D312" s="12" t="s">
        <v>6</v>
      </c>
      <c r="E312" s="12" t="s">
        <v>181</v>
      </c>
      <c r="F312" s="12" t="s">
        <v>446</v>
      </c>
    </row>
    <row r="313" spans="1:6" ht="13">
      <c r="A313" s="12" t="s">
        <v>26</v>
      </c>
      <c r="B313" s="8" t="s">
        <v>284</v>
      </c>
      <c r="C313" s="12" t="s">
        <v>258</v>
      </c>
      <c r="D313" s="12" t="s">
        <v>6</v>
      </c>
      <c r="E313" s="12" t="s">
        <v>181</v>
      </c>
      <c r="F313" s="12" t="s">
        <v>447</v>
      </c>
    </row>
    <row r="314" spans="1:6" ht="13">
      <c r="A314" s="12" t="s">
        <v>27</v>
      </c>
      <c r="B314" s="8" t="s">
        <v>285</v>
      </c>
      <c r="C314" s="12" t="s">
        <v>258</v>
      </c>
      <c r="D314" s="12" t="s">
        <v>6</v>
      </c>
      <c r="E314" s="12" t="s">
        <v>181</v>
      </c>
      <c r="F314" s="12" t="s">
        <v>448</v>
      </c>
    </row>
    <row r="315" spans="1:6" ht="13">
      <c r="A315" s="12" t="s">
        <v>28</v>
      </c>
      <c r="B315" s="8" t="s">
        <v>286</v>
      </c>
      <c r="C315" s="12" t="s">
        <v>258</v>
      </c>
      <c r="D315" s="12" t="s">
        <v>6</v>
      </c>
      <c r="E315" s="12" t="s">
        <v>181</v>
      </c>
      <c r="F315" s="12" t="s">
        <v>449</v>
      </c>
    </row>
    <row r="316" spans="1:6" ht="13">
      <c r="A316" s="12" t="s">
        <v>29</v>
      </c>
      <c r="B316" s="8" t="s">
        <v>287</v>
      </c>
      <c r="C316" s="12" t="s">
        <v>258</v>
      </c>
      <c r="D316" s="12" t="s">
        <v>6</v>
      </c>
      <c r="E316" s="12" t="s">
        <v>181</v>
      </c>
      <c r="F316" s="12" t="s">
        <v>450</v>
      </c>
    </row>
    <row r="317" spans="1:6" ht="13">
      <c r="A317" s="12" t="s">
        <v>30</v>
      </c>
      <c r="B317" s="8" t="s">
        <v>288</v>
      </c>
      <c r="C317" s="12" t="s">
        <v>258</v>
      </c>
      <c r="D317" s="12" t="s">
        <v>6</v>
      </c>
      <c r="E317" s="12" t="s">
        <v>181</v>
      </c>
      <c r="F317" s="12" t="s">
        <v>451</v>
      </c>
    </row>
    <row r="318" spans="1:6" ht="13">
      <c r="A318" s="12" t="s">
        <v>31</v>
      </c>
      <c r="B318" s="8" t="s">
        <v>289</v>
      </c>
      <c r="C318" s="12" t="s">
        <v>258</v>
      </c>
      <c r="D318" s="12" t="s">
        <v>6</v>
      </c>
      <c r="E318" s="12" t="s">
        <v>181</v>
      </c>
      <c r="F318" s="12" t="s">
        <v>378</v>
      </c>
    </row>
    <row r="319" spans="1:6" ht="13">
      <c r="A319" s="12" t="s">
        <v>32</v>
      </c>
      <c r="B319" s="8" t="s">
        <v>290</v>
      </c>
      <c r="C319" s="12" t="s">
        <v>258</v>
      </c>
      <c r="D319" s="12" t="s">
        <v>6</v>
      </c>
      <c r="E319" s="12" t="s">
        <v>181</v>
      </c>
      <c r="F319" s="12" t="s">
        <v>452</v>
      </c>
    </row>
    <row r="320" spans="1:6" ht="13">
      <c r="A320" s="12" t="s">
        <v>6</v>
      </c>
      <c r="B320" s="8" t="s">
        <v>264</v>
      </c>
      <c r="C320" s="12" t="s">
        <v>258</v>
      </c>
      <c r="D320" s="12" t="s">
        <v>6</v>
      </c>
      <c r="E320" s="12" t="s">
        <v>181</v>
      </c>
      <c r="F320" s="12" t="s">
        <v>453</v>
      </c>
    </row>
    <row r="321" spans="1:6" ht="13">
      <c r="A321" s="12" t="s">
        <v>33</v>
      </c>
      <c r="B321" s="8" t="s">
        <v>291</v>
      </c>
      <c r="C321" s="12" t="s">
        <v>258</v>
      </c>
      <c r="D321" s="12" t="s">
        <v>6</v>
      </c>
      <c r="E321" s="12" t="s">
        <v>181</v>
      </c>
      <c r="F321" s="12" t="s">
        <v>418</v>
      </c>
    </row>
    <row r="322" spans="1:6" ht="13">
      <c r="A322" s="12" t="s">
        <v>34</v>
      </c>
      <c r="B322" s="8" t="s">
        <v>292</v>
      </c>
      <c r="C322" s="12" t="s">
        <v>258</v>
      </c>
      <c r="D322" s="12" t="s">
        <v>6</v>
      </c>
      <c r="E322" s="12" t="s">
        <v>181</v>
      </c>
      <c r="F322" s="12" t="s">
        <v>443</v>
      </c>
    </row>
    <row r="323" spans="1:6" ht="13">
      <c r="A323" s="12" t="s">
        <v>35</v>
      </c>
      <c r="B323" s="8" t="s">
        <v>293</v>
      </c>
      <c r="C323" s="12" t="s">
        <v>258</v>
      </c>
      <c r="D323" s="12" t="s">
        <v>6</v>
      </c>
      <c r="E323" s="12" t="s">
        <v>181</v>
      </c>
      <c r="F323" s="12" t="s">
        <v>410</v>
      </c>
    </row>
    <row r="324" spans="1:6" ht="13">
      <c r="A324" s="12" t="s">
        <v>7</v>
      </c>
      <c r="B324" s="8" t="s">
        <v>265</v>
      </c>
      <c r="C324" s="12" t="s">
        <v>258</v>
      </c>
      <c r="D324" s="12" t="s">
        <v>6</v>
      </c>
      <c r="E324" s="12" t="s">
        <v>181</v>
      </c>
      <c r="F324" s="12" t="s">
        <v>379</v>
      </c>
    </row>
    <row r="325" spans="1:6" ht="13">
      <c r="A325" s="12" t="s">
        <v>8</v>
      </c>
      <c r="B325" s="8" t="s">
        <v>266</v>
      </c>
      <c r="C325" s="12" t="s">
        <v>258</v>
      </c>
      <c r="D325" s="12" t="s">
        <v>6</v>
      </c>
      <c r="E325" s="12" t="s">
        <v>181</v>
      </c>
      <c r="F325" s="12" t="s">
        <v>386</v>
      </c>
    </row>
    <row r="326" spans="1:6" ht="13">
      <c r="A326" s="12" t="s">
        <v>9</v>
      </c>
      <c r="B326" s="8" t="s">
        <v>267</v>
      </c>
      <c r="C326" s="12" t="s">
        <v>258</v>
      </c>
      <c r="D326" s="12" t="s">
        <v>6</v>
      </c>
      <c r="E326" s="12" t="s">
        <v>181</v>
      </c>
      <c r="F326" s="12" t="s">
        <v>388</v>
      </c>
    </row>
    <row r="327" spans="1:6" ht="13">
      <c r="A327" s="12" t="s">
        <v>10</v>
      </c>
      <c r="B327" s="8" t="s">
        <v>268</v>
      </c>
      <c r="C327" s="12" t="s">
        <v>258</v>
      </c>
      <c r="D327" s="12" t="s">
        <v>6</v>
      </c>
      <c r="E327" s="12" t="s">
        <v>181</v>
      </c>
      <c r="F327" s="12" t="s">
        <v>454</v>
      </c>
    </row>
    <row r="328" spans="1:6" ht="13">
      <c r="A328" s="12" t="s">
        <v>11</v>
      </c>
      <c r="B328" s="8" t="s">
        <v>269</v>
      </c>
      <c r="C328" s="12" t="s">
        <v>258</v>
      </c>
      <c r="D328" s="12" t="s">
        <v>6</v>
      </c>
      <c r="E328" s="12" t="s">
        <v>181</v>
      </c>
      <c r="F328" s="12" t="s">
        <v>432</v>
      </c>
    </row>
    <row r="329" spans="1:6" ht="13">
      <c r="A329" s="12" t="s">
        <v>12</v>
      </c>
      <c r="B329" s="8" t="s">
        <v>270</v>
      </c>
      <c r="C329" s="12" t="s">
        <v>258</v>
      </c>
      <c r="D329" s="12" t="s">
        <v>6</v>
      </c>
      <c r="E329" s="12" t="s">
        <v>181</v>
      </c>
      <c r="F329" s="12" t="s">
        <v>429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H100"/>
  <sheetViews>
    <sheetView workbookViewId="0"/>
  </sheetViews>
  <sheetFormatPr baseColWidth="10" defaultColWidth="14.5" defaultRowHeight="15.75" customHeight="1"/>
  <sheetData>
    <row r="1" spans="1:8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t="s">
        <v>260</v>
      </c>
      <c r="G1" s="8" t="s">
        <v>312</v>
      </c>
      <c r="H1" s="8" t="s">
        <v>312</v>
      </c>
    </row>
    <row r="2" spans="1:8">
      <c r="A2" s="3" t="s">
        <v>3</v>
      </c>
      <c r="B2" s="1" t="s">
        <v>261</v>
      </c>
      <c r="C2" s="8">
        <v>2015</v>
      </c>
      <c r="D2" s="12" t="s">
        <v>6</v>
      </c>
      <c r="E2" s="12" t="s">
        <v>185</v>
      </c>
      <c r="F2" s="8">
        <f t="shared" ref="F2:F100" si="0">(100-G2)</f>
        <v>20.873610600000006</v>
      </c>
      <c r="G2" s="2">
        <v>79.126389399999994</v>
      </c>
      <c r="H2" s="8">
        <f t="shared" ref="H2:H100" si="1">G2*-1</f>
        <v>-79.126389399999994</v>
      </c>
    </row>
    <row r="3" spans="1:8">
      <c r="A3" s="3" t="s">
        <v>4</v>
      </c>
      <c r="B3" s="1" t="s">
        <v>262</v>
      </c>
      <c r="C3" s="8">
        <v>2015</v>
      </c>
      <c r="D3" s="12" t="s">
        <v>6</v>
      </c>
      <c r="E3" s="12" t="s">
        <v>185</v>
      </c>
      <c r="F3" s="50">
        <f t="shared" si="0"/>
        <v>34.822415199999995</v>
      </c>
      <c r="G3" s="62">
        <v>65.177584800000005</v>
      </c>
      <c r="H3" s="8">
        <f t="shared" si="1"/>
        <v>-65.177584800000005</v>
      </c>
    </row>
    <row r="4" spans="1:8">
      <c r="A4" s="1" t="s">
        <v>5</v>
      </c>
      <c r="B4" s="1" t="s">
        <v>263</v>
      </c>
      <c r="C4" s="8">
        <v>2015</v>
      </c>
      <c r="D4" s="12" t="s">
        <v>6</v>
      </c>
      <c r="E4" s="12" t="s">
        <v>185</v>
      </c>
      <c r="F4" s="50">
        <f t="shared" si="0"/>
        <v>33.023055900000003</v>
      </c>
      <c r="G4" s="62">
        <v>66.976944099999997</v>
      </c>
      <c r="H4" s="8">
        <f t="shared" si="1"/>
        <v>-66.976944099999997</v>
      </c>
    </row>
    <row r="5" spans="1:8">
      <c r="A5" s="1" t="s">
        <v>6</v>
      </c>
      <c r="B5" s="1" t="s">
        <v>264</v>
      </c>
      <c r="C5" s="8">
        <v>2015</v>
      </c>
      <c r="D5" s="12" t="s">
        <v>6</v>
      </c>
      <c r="E5" s="12" t="s">
        <v>185</v>
      </c>
      <c r="F5" s="50">
        <f t="shared" si="0"/>
        <v>21.481722399999995</v>
      </c>
      <c r="G5" s="62">
        <v>78.518277600000005</v>
      </c>
      <c r="H5" s="8">
        <f t="shared" si="1"/>
        <v>-78.518277600000005</v>
      </c>
    </row>
    <row r="6" spans="1:8">
      <c r="A6" s="1" t="s">
        <v>7</v>
      </c>
      <c r="B6" s="1" t="s">
        <v>265</v>
      </c>
      <c r="C6" s="8">
        <v>2015</v>
      </c>
      <c r="D6" s="12" t="s">
        <v>6</v>
      </c>
      <c r="E6" s="12" t="s">
        <v>185</v>
      </c>
      <c r="F6" s="50">
        <f t="shared" si="0"/>
        <v>31.3275261</v>
      </c>
      <c r="G6" s="62">
        <v>68.6724739</v>
      </c>
      <c r="H6" s="8">
        <f t="shared" si="1"/>
        <v>-68.6724739</v>
      </c>
    </row>
    <row r="7" spans="1:8">
      <c r="A7" s="1" t="s">
        <v>8</v>
      </c>
      <c r="B7" s="1" t="s">
        <v>266</v>
      </c>
      <c r="C7" s="8">
        <v>2015</v>
      </c>
      <c r="D7" s="12" t="s">
        <v>6</v>
      </c>
      <c r="E7" s="12" t="s">
        <v>185</v>
      </c>
      <c r="F7" s="50">
        <f t="shared" si="0"/>
        <v>40.470260799999998</v>
      </c>
      <c r="G7" s="62">
        <v>59.529739200000002</v>
      </c>
      <c r="H7" s="8">
        <f t="shared" si="1"/>
        <v>-59.529739200000002</v>
      </c>
    </row>
    <row r="8" spans="1:8">
      <c r="A8" s="1" t="s">
        <v>9</v>
      </c>
      <c r="B8" s="1" t="s">
        <v>267</v>
      </c>
      <c r="C8" s="8">
        <v>2015</v>
      </c>
      <c r="D8" s="12" t="s">
        <v>6</v>
      </c>
      <c r="E8" s="12" t="s">
        <v>185</v>
      </c>
      <c r="F8" s="50">
        <f t="shared" si="0"/>
        <v>29.787787800000004</v>
      </c>
      <c r="G8" s="62">
        <v>70.212212199999996</v>
      </c>
      <c r="H8" s="8">
        <f t="shared" si="1"/>
        <v>-70.212212199999996</v>
      </c>
    </row>
    <row r="9" spans="1:8">
      <c r="A9" s="1" t="s">
        <v>10</v>
      </c>
      <c r="B9" s="1" t="s">
        <v>268</v>
      </c>
      <c r="C9" s="8">
        <v>2015</v>
      </c>
      <c r="D9" s="12" t="s">
        <v>6</v>
      </c>
      <c r="E9" s="12" t="s">
        <v>185</v>
      </c>
      <c r="F9" s="50">
        <f t="shared" si="0"/>
        <v>23.691442699999996</v>
      </c>
      <c r="G9" s="62">
        <v>76.308557300000004</v>
      </c>
      <c r="H9" s="8">
        <f t="shared" si="1"/>
        <v>-76.308557300000004</v>
      </c>
    </row>
    <row r="10" spans="1:8">
      <c r="A10" s="1" t="s">
        <v>11</v>
      </c>
      <c r="B10" s="1" t="s">
        <v>269</v>
      </c>
      <c r="C10" s="8">
        <v>2015</v>
      </c>
      <c r="D10" s="12" t="s">
        <v>6</v>
      </c>
      <c r="E10" s="12" t="s">
        <v>185</v>
      </c>
      <c r="F10" s="50">
        <f t="shared" si="0"/>
        <v>24.835443100000006</v>
      </c>
      <c r="G10" s="62">
        <v>75.164556899999994</v>
      </c>
      <c r="H10" s="8">
        <f t="shared" si="1"/>
        <v>-75.164556899999994</v>
      </c>
    </row>
    <row r="11" spans="1:8">
      <c r="A11" s="1" t="s">
        <v>12</v>
      </c>
      <c r="B11" s="1" t="s">
        <v>270</v>
      </c>
      <c r="C11" s="8">
        <v>2015</v>
      </c>
      <c r="D11" s="12" t="s">
        <v>6</v>
      </c>
      <c r="E11" s="12" t="s">
        <v>185</v>
      </c>
      <c r="F11" s="50">
        <f t="shared" si="0"/>
        <v>10.668447</v>
      </c>
      <c r="G11" s="62">
        <v>89.331553</v>
      </c>
      <c r="H11" s="8">
        <f t="shared" si="1"/>
        <v>-89.331553</v>
      </c>
    </row>
    <row r="12" spans="1:8">
      <c r="A12" s="1" t="s">
        <v>13</v>
      </c>
      <c r="B12" s="1" t="s">
        <v>271</v>
      </c>
      <c r="C12" s="8">
        <v>2015</v>
      </c>
      <c r="D12" s="12" t="s">
        <v>6</v>
      </c>
      <c r="E12" s="12" t="s">
        <v>185</v>
      </c>
      <c r="F12" s="50">
        <f t="shared" si="0"/>
        <v>23.040854300000007</v>
      </c>
      <c r="G12" s="62">
        <v>76.959145699999993</v>
      </c>
      <c r="H12" s="8">
        <f t="shared" si="1"/>
        <v>-76.959145699999993</v>
      </c>
    </row>
    <row r="13" spans="1:8">
      <c r="A13" s="1" t="s">
        <v>14</v>
      </c>
      <c r="B13" s="1" t="s">
        <v>272</v>
      </c>
      <c r="C13" s="8">
        <v>2015</v>
      </c>
      <c r="D13" s="12" t="s">
        <v>6</v>
      </c>
      <c r="E13" s="12" t="s">
        <v>185</v>
      </c>
      <c r="F13" s="50">
        <f t="shared" si="0"/>
        <v>23.783132699999996</v>
      </c>
      <c r="G13" s="62">
        <v>76.216867300000004</v>
      </c>
      <c r="H13" s="8">
        <f t="shared" si="1"/>
        <v>-76.216867300000004</v>
      </c>
    </row>
    <row r="14" spans="1:8">
      <c r="A14" s="1" t="s">
        <v>15</v>
      </c>
      <c r="B14" s="1" t="s">
        <v>273</v>
      </c>
      <c r="C14" s="8">
        <v>2015</v>
      </c>
      <c r="D14" s="12" t="s">
        <v>6</v>
      </c>
      <c r="E14" s="12" t="s">
        <v>185</v>
      </c>
      <c r="F14" s="50">
        <f t="shared" si="0"/>
        <v>18.127894999999995</v>
      </c>
      <c r="G14" s="62">
        <v>81.872105000000005</v>
      </c>
      <c r="H14" s="8">
        <f t="shared" si="1"/>
        <v>-81.872105000000005</v>
      </c>
    </row>
    <row r="15" spans="1:8">
      <c r="A15" s="1" t="s">
        <v>16</v>
      </c>
      <c r="B15" s="1" t="s">
        <v>274</v>
      </c>
      <c r="C15" s="8">
        <v>2015</v>
      </c>
      <c r="D15" s="12" t="s">
        <v>6</v>
      </c>
      <c r="E15" s="12" t="s">
        <v>185</v>
      </c>
      <c r="F15" s="50">
        <f t="shared" si="0"/>
        <v>36.479099300000001</v>
      </c>
      <c r="G15" s="62">
        <v>63.520900699999999</v>
      </c>
      <c r="H15" s="8">
        <f t="shared" si="1"/>
        <v>-63.520900699999999</v>
      </c>
    </row>
    <row r="16" spans="1:8">
      <c r="A16" s="1" t="s">
        <v>17</v>
      </c>
      <c r="B16" s="1" t="s">
        <v>275</v>
      </c>
      <c r="C16" s="8">
        <v>2015</v>
      </c>
      <c r="D16" s="12" t="s">
        <v>6</v>
      </c>
      <c r="E16" s="12" t="s">
        <v>185</v>
      </c>
      <c r="F16" s="50">
        <f t="shared" si="0"/>
        <v>18.602536799999996</v>
      </c>
      <c r="G16" s="62">
        <v>81.397463200000004</v>
      </c>
      <c r="H16" s="8">
        <f t="shared" si="1"/>
        <v>-81.397463200000004</v>
      </c>
    </row>
    <row r="17" spans="1:8">
      <c r="A17" s="1" t="s">
        <v>18</v>
      </c>
      <c r="B17" s="1" t="s">
        <v>276</v>
      </c>
      <c r="C17" s="8">
        <v>2015</v>
      </c>
      <c r="D17" s="12" t="s">
        <v>6</v>
      </c>
      <c r="E17" s="12" t="s">
        <v>185</v>
      </c>
      <c r="F17" s="50">
        <f t="shared" si="0"/>
        <v>16.937561299999999</v>
      </c>
      <c r="G17" s="62">
        <v>83.062438700000001</v>
      </c>
      <c r="H17" s="8">
        <f t="shared" si="1"/>
        <v>-83.062438700000001</v>
      </c>
    </row>
    <row r="18" spans="1:8">
      <c r="A18" s="1" t="s">
        <v>19</v>
      </c>
      <c r="B18" s="1" t="s">
        <v>277</v>
      </c>
      <c r="C18" s="8">
        <v>2015</v>
      </c>
      <c r="D18" s="12" t="s">
        <v>6</v>
      </c>
      <c r="E18" s="12" t="s">
        <v>185</v>
      </c>
      <c r="F18" s="50">
        <f t="shared" si="0"/>
        <v>28.143782900000005</v>
      </c>
      <c r="G18" s="62">
        <v>71.856217099999995</v>
      </c>
      <c r="H18" s="8">
        <f t="shared" si="1"/>
        <v>-71.856217099999995</v>
      </c>
    </row>
    <row r="19" spans="1:8">
      <c r="A19" s="1" t="s">
        <v>20</v>
      </c>
      <c r="B19" s="1" t="s">
        <v>278</v>
      </c>
      <c r="C19" s="8">
        <v>2015</v>
      </c>
      <c r="D19" s="12" t="s">
        <v>6</v>
      </c>
      <c r="E19" s="12" t="s">
        <v>185</v>
      </c>
      <c r="F19" s="50">
        <f t="shared" si="0"/>
        <v>23.163181600000001</v>
      </c>
      <c r="G19" s="62">
        <v>76.836818399999999</v>
      </c>
      <c r="H19" s="8">
        <f t="shared" si="1"/>
        <v>-76.836818399999999</v>
      </c>
    </row>
    <row r="20" spans="1:8">
      <c r="A20" s="1" t="s">
        <v>21</v>
      </c>
      <c r="B20" s="1" t="s">
        <v>279</v>
      </c>
      <c r="C20" s="8">
        <v>2015</v>
      </c>
      <c r="D20" s="12" t="s">
        <v>6</v>
      </c>
      <c r="E20" s="12" t="s">
        <v>185</v>
      </c>
      <c r="F20" s="50">
        <f t="shared" si="0"/>
        <v>33.955651599999996</v>
      </c>
      <c r="G20" s="62">
        <v>66.044348400000004</v>
      </c>
      <c r="H20" s="8">
        <f t="shared" si="1"/>
        <v>-66.044348400000004</v>
      </c>
    </row>
    <row r="21" spans="1:8">
      <c r="A21" s="1" t="s">
        <v>22</v>
      </c>
      <c r="B21" s="1" t="s">
        <v>280</v>
      </c>
      <c r="C21" s="8">
        <v>2015</v>
      </c>
      <c r="D21" s="12" t="s">
        <v>6</v>
      </c>
      <c r="E21" s="12" t="s">
        <v>185</v>
      </c>
      <c r="F21" s="50">
        <f t="shared" si="0"/>
        <v>29.717709299999996</v>
      </c>
      <c r="G21" s="62">
        <v>70.282290700000004</v>
      </c>
      <c r="H21" s="8">
        <f t="shared" si="1"/>
        <v>-70.282290700000004</v>
      </c>
    </row>
    <row r="22" spans="1:8">
      <c r="A22" s="1" t="s">
        <v>23</v>
      </c>
      <c r="B22" s="1" t="s">
        <v>281</v>
      </c>
      <c r="C22" s="8">
        <v>2015</v>
      </c>
      <c r="D22" s="12" t="s">
        <v>6</v>
      </c>
      <c r="E22" s="12" t="s">
        <v>185</v>
      </c>
      <c r="F22" s="50">
        <f t="shared" si="0"/>
        <v>20.069627199999999</v>
      </c>
      <c r="G22" s="62">
        <v>79.930372800000001</v>
      </c>
      <c r="H22" s="8">
        <f t="shared" si="1"/>
        <v>-79.930372800000001</v>
      </c>
    </row>
    <row r="23" spans="1:8">
      <c r="A23" s="1" t="s">
        <v>24</v>
      </c>
      <c r="B23" s="1" t="s">
        <v>282</v>
      </c>
      <c r="C23" s="8">
        <v>2015</v>
      </c>
      <c r="D23" s="12" t="s">
        <v>6</v>
      </c>
      <c r="E23" s="12" t="s">
        <v>185</v>
      </c>
      <c r="F23" s="50">
        <f t="shared" si="0"/>
        <v>26.234639299999998</v>
      </c>
      <c r="G23" s="62">
        <v>73.765360700000002</v>
      </c>
      <c r="H23" s="8">
        <f t="shared" si="1"/>
        <v>-73.765360700000002</v>
      </c>
    </row>
    <row r="24" spans="1:8">
      <c r="A24" s="1" t="s">
        <v>25</v>
      </c>
      <c r="B24" s="1" t="s">
        <v>283</v>
      </c>
      <c r="C24" s="8">
        <v>2015</v>
      </c>
      <c r="D24" s="12" t="s">
        <v>6</v>
      </c>
      <c r="E24" s="12" t="s">
        <v>185</v>
      </c>
      <c r="F24" s="50">
        <f t="shared" si="0"/>
        <v>35.880329500000002</v>
      </c>
      <c r="G24" s="62">
        <v>64.119670499999998</v>
      </c>
      <c r="H24" s="8">
        <f t="shared" si="1"/>
        <v>-64.119670499999998</v>
      </c>
    </row>
    <row r="25" spans="1:8">
      <c r="A25" s="1" t="s">
        <v>26</v>
      </c>
      <c r="B25" s="1" t="s">
        <v>284</v>
      </c>
      <c r="C25" s="8">
        <v>2015</v>
      </c>
      <c r="D25" s="12" t="s">
        <v>6</v>
      </c>
      <c r="E25" s="12" t="s">
        <v>185</v>
      </c>
      <c r="F25" s="50">
        <f t="shared" si="0"/>
        <v>36.574486700000001</v>
      </c>
      <c r="G25" s="62">
        <v>63.425513299999999</v>
      </c>
      <c r="H25" s="8">
        <f t="shared" si="1"/>
        <v>-63.425513299999999</v>
      </c>
    </row>
    <row r="26" spans="1:8">
      <c r="A26" s="1" t="s">
        <v>27</v>
      </c>
      <c r="B26" s="1" t="s">
        <v>285</v>
      </c>
      <c r="C26" s="8">
        <v>2015</v>
      </c>
      <c r="D26" s="12" t="s">
        <v>6</v>
      </c>
      <c r="E26" s="12" t="s">
        <v>185</v>
      </c>
      <c r="F26" s="8">
        <f t="shared" si="0"/>
        <v>26.093735499999994</v>
      </c>
      <c r="G26" s="2">
        <v>73.906264500000006</v>
      </c>
      <c r="H26" s="8">
        <f t="shared" si="1"/>
        <v>-73.906264500000006</v>
      </c>
    </row>
    <row r="27" spans="1:8">
      <c r="A27" s="1" t="s">
        <v>28</v>
      </c>
      <c r="B27" s="1" t="s">
        <v>286</v>
      </c>
      <c r="C27" s="8">
        <v>2015</v>
      </c>
      <c r="D27" s="12" t="s">
        <v>6</v>
      </c>
      <c r="E27" s="12" t="s">
        <v>185</v>
      </c>
      <c r="F27" s="50">
        <f t="shared" si="0"/>
        <v>33.2007653</v>
      </c>
      <c r="G27" s="62">
        <v>66.7992347</v>
      </c>
      <c r="H27" s="8">
        <f t="shared" si="1"/>
        <v>-66.7992347</v>
      </c>
    </row>
    <row r="28" spans="1:8">
      <c r="A28" s="1" t="s">
        <v>29</v>
      </c>
      <c r="B28" s="1" t="s">
        <v>287</v>
      </c>
      <c r="C28" s="8">
        <v>2015</v>
      </c>
      <c r="D28" s="12" t="s">
        <v>6</v>
      </c>
      <c r="E28" s="12" t="s">
        <v>185</v>
      </c>
      <c r="F28" s="8">
        <f t="shared" si="0"/>
        <v>32.073867899999996</v>
      </c>
      <c r="G28" s="2">
        <v>67.926132100000004</v>
      </c>
      <c r="H28" s="8">
        <f t="shared" si="1"/>
        <v>-67.926132100000004</v>
      </c>
    </row>
    <row r="29" spans="1:8">
      <c r="A29" s="1" t="s">
        <v>30</v>
      </c>
      <c r="B29" s="1" t="s">
        <v>288</v>
      </c>
      <c r="C29" s="8">
        <v>2015</v>
      </c>
      <c r="D29" s="12" t="s">
        <v>6</v>
      </c>
      <c r="E29" s="12" t="s">
        <v>185</v>
      </c>
      <c r="F29" s="50">
        <f t="shared" si="0"/>
        <v>21.934450699999999</v>
      </c>
      <c r="G29" s="62">
        <v>78.065549300000001</v>
      </c>
      <c r="H29" s="8">
        <f t="shared" si="1"/>
        <v>-78.065549300000001</v>
      </c>
    </row>
    <row r="30" spans="1:8">
      <c r="A30" s="1" t="s">
        <v>31</v>
      </c>
      <c r="B30" s="1" t="s">
        <v>289</v>
      </c>
      <c r="C30" s="8">
        <v>2015</v>
      </c>
      <c r="D30" s="12" t="s">
        <v>6</v>
      </c>
      <c r="E30" s="12" t="s">
        <v>185</v>
      </c>
      <c r="F30" s="50">
        <f t="shared" si="0"/>
        <v>29.281954400000004</v>
      </c>
      <c r="G30" s="62">
        <v>70.718045599999996</v>
      </c>
      <c r="H30" s="8">
        <f t="shared" si="1"/>
        <v>-70.718045599999996</v>
      </c>
    </row>
    <row r="31" spans="1:8">
      <c r="A31" s="1" t="s">
        <v>32</v>
      </c>
      <c r="B31" s="1" t="s">
        <v>290</v>
      </c>
      <c r="C31" s="8">
        <v>2015</v>
      </c>
      <c r="D31" s="12" t="s">
        <v>6</v>
      </c>
      <c r="E31" s="12" t="s">
        <v>185</v>
      </c>
      <c r="F31" s="50">
        <f t="shared" si="0"/>
        <v>21.785599899999994</v>
      </c>
      <c r="G31" s="62">
        <v>78.214400100000006</v>
      </c>
      <c r="H31" s="8">
        <f t="shared" si="1"/>
        <v>-78.214400100000006</v>
      </c>
    </row>
    <row r="32" spans="1:8">
      <c r="A32" s="1" t="s">
        <v>33</v>
      </c>
      <c r="B32" s="1" t="s">
        <v>291</v>
      </c>
      <c r="C32" s="8">
        <v>2015</v>
      </c>
      <c r="D32" s="12" t="s">
        <v>6</v>
      </c>
      <c r="E32" s="12" t="s">
        <v>185</v>
      </c>
      <c r="F32" s="50">
        <f t="shared" si="0"/>
        <v>30.4927639</v>
      </c>
      <c r="G32" s="62">
        <v>69.5072361</v>
      </c>
      <c r="H32" s="8">
        <f t="shared" si="1"/>
        <v>-69.5072361</v>
      </c>
    </row>
    <row r="33" spans="1:8">
      <c r="A33" s="1" t="s">
        <v>34</v>
      </c>
      <c r="B33" s="1" t="s">
        <v>292</v>
      </c>
      <c r="C33" s="8">
        <v>2015</v>
      </c>
      <c r="D33" s="12" t="s">
        <v>6</v>
      </c>
      <c r="E33" s="12" t="s">
        <v>185</v>
      </c>
      <c r="F33" s="50">
        <f t="shared" si="0"/>
        <v>38.628162099999997</v>
      </c>
      <c r="G33" s="62">
        <v>61.371837900000003</v>
      </c>
      <c r="H33" s="8">
        <f t="shared" si="1"/>
        <v>-61.371837900000003</v>
      </c>
    </row>
    <row r="34" spans="1:8">
      <c r="A34" s="1" t="s">
        <v>35</v>
      </c>
      <c r="B34" s="1" t="s">
        <v>293</v>
      </c>
      <c r="C34" s="8">
        <v>2015</v>
      </c>
      <c r="D34" s="12" t="s">
        <v>6</v>
      </c>
      <c r="E34" s="12" t="s">
        <v>185</v>
      </c>
      <c r="F34" s="50">
        <f t="shared" si="0"/>
        <v>39.094493100000001</v>
      </c>
      <c r="G34" s="62">
        <v>60.905506899999999</v>
      </c>
      <c r="H34" s="8">
        <f t="shared" si="1"/>
        <v>-60.905506899999999</v>
      </c>
    </row>
    <row r="35" spans="1:8">
      <c r="A35" s="3" t="s">
        <v>3</v>
      </c>
      <c r="B35" s="1" t="s">
        <v>261</v>
      </c>
      <c r="C35" s="8">
        <v>2017</v>
      </c>
      <c r="D35" s="12" t="s">
        <v>6</v>
      </c>
      <c r="E35" s="12" t="s">
        <v>185</v>
      </c>
      <c r="F35" s="8">
        <f t="shared" si="0"/>
        <v>19.430062699999993</v>
      </c>
      <c r="G35" s="2">
        <v>80.569937300000007</v>
      </c>
      <c r="H35" s="8">
        <f t="shared" si="1"/>
        <v>-80.569937300000007</v>
      </c>
    </row>
    <row r="36" spans="1:8">
      <c r="A36" s="3" t="s">
        <v>4</v>
      </c>
      <c r="B36" s="1" t="s">
        <v>262</v>
      </c>
      <c r="C36" s="8">
        <v>2017</v>
      </c>
      <c r="D36" s="12" t="s">
        <v>6</v>
      </c>
      <c r="E36" s="12" t="s">
        <v>185</v>
      </c>
      <c r="F36" s="8">
        <f t="shared" si="0"/>
        <v>28.806069100000002</v>
      </c>
      <c r="G36" s="2">
        <v>71.193930899999998</v>
      </c>
      <c r="H36" s="8">
        <f t="shared" si="1"/>
        <v>-71.193930899999998</v>
      </c>
    </row>
    <row r="37" spans="1:8">
      <c r="A37" s="1" t="s">
        <v>5</v>
      </c>
      <c r="B37" s="1" t="s">
        <v>263</v>
      </c>
      <c r="C37" s="8">
        <v>2017</v>
      </c>
      <c r="D37" s="12" t="s">
        <v>6</v>
      </c>
      <c r="E37" s="12" t="s">
        <v>185</v>
      </c>
      <c r="F37" s="8">
        <f t="shared" si="0"/>
        <v>22.917524999999998</v>
      </c>
      <c r="G37" s="2">
        <v>77.082475000000002</v>
      </c>
      <c r="H37" s="8">
        <f t="shared" si="1"/>
        <v>-77.082475000000002</v>
      </c>
    </row>
    <row r="38" spans="1:8">
      <c r="A38" s="1" t="s">
        <v>6</v>
      </c>
      <c r="B38" s="1" t="s">
        <v>264</v>
      </c>
      <c r="C38" s="8">
        <v>2017</v>
      </c>
      <c r="D38" s="12" t="s">
        <v>6</v>
      </c>
      <c r="E38" s="12" t="s">
        <v>185</v>
      </c>
      <c r="F38" s="8">
        <f t="shared" si="0"/>
        <v>21.373704399999994</v>
      </c>
      <c r="G38" s="2">
        <v>78.626295600000006</v>
      </c>
      <c r="H38" s="8">
        <f t="shared" si="1"/>
        <v>-78.626295600000006</v>
      </c>
    </row>
    <row r="39" spans="1:8">
      <c r="A39" s="1" t="s">
        <v>7</v>
      </c>
      <c r="B39" s="1" t="s">
        <v>265</v>
      </c>
      <c r="C39" s="8">
        <v>2017</v>
      </c>
      <c r="D39" s="12" t="s">
        <v>6</v>
      </c>
      <c r="E39" s="12" t="s">
        <v>185</v>
      </c>
      <c r="F39" s="8">
        <f t="shared" si="0"/>
        <v>26.250342000000003</v>
      </c>
      <c r="G39" s="2">
        <v>73.749657999999997</v>
      </c>
      <c r="H39" s="8">
        <f t="shared" si="1"/>
        <v>-73.749657999999997</v>
      </c>
    </row>
    <row r="40" spans="1:8">
      <c r="A40" s="1" t="s">
        <v>8</v>
      </c>
      <c r="B40" s="1" t="s">
        <v>266</v>
      </c>
      <c r="C40" s="8">
        <v>2017</v>
      </c>
      <c r="D40" s="12" t="s">
        <v>6</v>
      </c>
      <c r="E40" s="12" t="s">
        <v>185</v>
      </c>
      <c r="F40" s="8">
        <f t="shared" si="0"/>
        <v>27.275692899999996</v>
      </c>
      <c r="G40" s="2">
        <v>72.724307100000004</v>
      </c>
      <c r="H40" s="8">
        <f t="shared" si="1"/>
        <v>-72.724307100000004</v>
      </c>
    </row>
    <row r="41" spans="1:8">
      <c r="A41" s="1" t="s">
        <v>9</v>
      </c>
      <c r="B41" s="1" t="s">
        <v>267</v>
      </c>
      <c r="C41" s="8">
        <v>2017</v>
      </c>
      <c r="D41" s="12" t="s">
        <v>6</v>
      </c>
      <c r="E41" s="12" t="s">
        <v>185</v>
      </c>
      <c r="F41" s="8">
        <f t="shared" si="0"/>
        <v>29.239287899999994</v>
      </c>
      <c r="G41" s="2">
        <v>70.760712100000006</v>
      </c>
      <c r="H41" s="8">
        <f t="shared" si="1"/>
        <v>-70.760712100000006</v>
      </c>
    </row>
    <row r="42" spans="1:8">
      <c r="A42" s="1" t="s">
        <v>10</v>
      </c>
      <c r="B42" s="1" t="s">
        <v>268</v>
      </c>
      <c r="C42" s="8">
        <v>2017</v>
      </c>
      <c r="D42" s="12" t="s">
        <v>6</v>
      </c>
      <c r="E42" s="12" t="s">
        <v>185</v>
      </c>
      <c r="F42" s="8">
        <f t="shared" si="0"/>
        <v>23.571849599999993</v>
      </c>
      <c r="G42" s="2">
        <v>76.428150400000007</v>
      </c>
      <c r="H42" s="8">
        <f t="shared" si="1"/>
        <v>-76.428150400000007</v>
      </c>
    </row>
    <row r="43" spans="1:8">
      <c r="A43" s="1" t="s">
        <v>11</v>
      </c>
      <c r="B43" s="1" t="s">
        <v>269</v>
      </c>
      <c r="C43" s="8">
        <v>2017</v>
      </c>
      <c r="D43" s="12" t="s">
        <v>6</v>
      </c>
      <c r="E43" s="12" t="s">
        <v>185</v>
      </c>
      <c r="F43" s="8">
        <f t="shared" si="0"/>
        <v>22.8505818</v>
      </c>
      <c r="G43" s="2">
        <v>77.1494182</v>
      </c>
      <c r="H43" s="8">
        <f t="shared" si="1"/>
        <v>-77.1494182</v>
      </c>
    </row>
    <row r="44" spans="1:8">
      <c r="A44" s="1" t="s">
        <v>12</v>
      </c>
      <c r="B44" s="1" t="s">
        <v>270</v>
      </c>
      <c r="C44" s="8">
        <v>2017</v>
      </c>
      <c r="D44" s="12" t="s">
        <v>6</v>
      </c>
      <c r="E44" s="12" t="s">
        <v>185</v>
      </c>
      <c r="F44" s="8">
        <f t="shared" si="0"/>
        <v>11.102761400000006</v>
      </c>
      <c r="G44" s="2">
        <v>88.897238599999994</v>
      </c>
      <c r="H44" s="8">
        <f t="shared" si="1"/>
        <v>-88.897238599999994</v>
      </c>
    </row>
    <row r="45" spans="1:8">
      <c r="A45" s="1" t="s">
        <v>13</v>
      </c>
      <c r="B45" s="1" t="s">
        <v>271</v>
      </c>
      <c r="C45" s="8">
        <v>2017</v>
      </c>
      <c r="D45" s="12" t="s">
        <v>6</v>
      </c>
      <c r="E45" s="12" t="s">
        <v>185</v>
      </c>
      <c r="F45" s="8">
        <f t="shared" si="0"/>
        <v>26.977648299999998</v>
      </c>
      <c r="G45" s="2">
        <v>73.022351700000002</v>
      </c>
      <c r="H45" s="8">
        <f t="shared" si="1"/>
        <v>-73.022351700000002</v>
      </c>
    </row>
    <row r="46" spans="1:8">
      <c r="A46" s="1" t="s">
        <v>14</v>
      </c>
      <c r="B46" s="1" t="s">
        <v>272</v>
      </c>
      <c r="C46" s="8">
        <v>2017</v>
      </c>
      <c r="D46" s="12" t="s">
        <v>6</v>
      </c>
      <c r="E46" s="12" t="s">
        <v>185</v>
      </c>
      <c r="F46" s="8">
        <f t="shared" si="0"/>
        <v>22.534954099999993</v>
      </c>
      <c r="G46" s="2">
        <v>77.465045900000007</v>
      </c>
      <c r="H46" s="8">
        <f t="shared" si="1"/>
        <v>-77.465045900000007</v>
      </c>
    </row>
    <row r="47" spans="1:8">
      <c r="A47" s="1" t="s">
        <v>15</v>
      </c>
      <c r="B47" s="1" t="s">
        <v>273</v>
      </c>
      <c r="C47" s="8">
        <v>2017</v>
      </c>
      <c r="D47" s="12" t="s">
        <v>6</v>
      </c>
      <c r="E47" s="12" t="s">
        <v>185</v>
      </c>
      <c r="F47" s="8">
        <f t="shared" si="0"/>
        <v>19.895271500000007</v>
      </c>
      <c r="G47" s="2">
        <v>80.104728499999993</v>
      </c>
      <c r="H47" s="8">
        <f t="shared" si="1"/>
        <v>-80.104728499999993</v>
      </c>
    </row>
    <row r="48" spans="1:8">
      <c r="A48" s="1" t="s">
        <v>16</v>
      </c>
      <c r="B48" s="1" t="s">
        <v>274</v>
      </c>
      <c r="C48" s="8">
        <v>2017</v>
      </c>
      <c r="D48" s="12" t="s">
        <v>6</v>
      </c>
      <c r="E48" s="12" t="s">
        <v>185</v>
      </c>
      <c r="F48" s="8">
        <f t="shared" si="0"/>
        <v>25.837140199999993</v>
      </c>
      <c r="G48" s="2">
        <v>74.162859800000007</v>
      </c>
      <c r="H48" s="8">
        <f t="shared" si="1"/>
        <v>-74.162859800000007</v>
      </c>
    </row>
    <row r="49" spans="1:8">
      <c r="A49" s="1" t="s">
        <v>17</v>
      </c>
      <c r="B49" s="1" t="s">
        <v>275</v>
      </c>
      <c r="C49" s="8">
        <v>2017</v>
      </c>
      <c r="D49" s="12" t="s">
        <v>6</v>
      </c>
      <c r="E49" s="12" t="s">
        <v>185</v>
      </c>
      <c r="F49" s="8">
        <f t="shared" si="0"/>
        <v>18.379111600000002</v>
      </c>
      <c r="G49" s="2">
        <v>81.620888399999998</v>
      </c>
      <c r="H49" s="8">
        <f t="shared" si="1"/>
        <v>-81.620888399999998</v>
      </c>
    </row>
    <row r="50" spans="1:8">
      <c r="A50" s="1" t="s">
        <v>18</v>
      </c>
      <c r="B50" s="1" t="s">
        <v>276</v>
      </c>
      <c r="C50" s="8">
        <v>2017</v>
      </c>
      <c r="D50" s="12" t="s">
        <v>6</v>
      </c>
      <c r="E50" s="12" t="s">
        <v>185</v>
      </c>
      <c r="F50" s="8">
        <f t="shared" si="0"/>
        <v>13.910724999999999</v>
      </c>
      <c r="G50" s="2">
        <v>86.089275000000001</v>
      </c>
      <c r="H50" s="8">
        <f t="shared" si="1"/>
        <v>-86.089275000000001</v>
      </c>
    </row>
    <row r="51" spans="1:8">
      <c r="A51" s="1" t="s">
        <v>19</v>
      </c>
      <c r="B51" s="1" t="s">
        <v>277</v>
      </c>
      <c r="C51" s="8">
        <v>2017</v>
      </c>
      <c r="D51" s="12" t="s">
        <v>6</v>
      </c>
      <c r="E51" s="12" t="s">
        <v>185</v>
      </c>
      <c r="F51" s="8">
        <f t="shared" si="0"/>
        <v>22.703123700000006</v>
      </c>
      <c r="G51" s="2">
        <v>77.296876299999994</v>
      </c>
      <c r="H51" s="8">
        <f t="shared" si="1"/>
        <v>-77.296876299999994</v>
      </c>
    </row>
    <row r="52" spans="1:8">
      <c r="A52" s="1" t="s">
        <v>20</v>
      </c>
      <c r="B52" s="1" t="s">
        <v>278</v>
      </c>
      <c r="C52" s="8">
        <v>2017</v>
      </c>
      <c r="D52" s="12" t="s">
        <v>6</v>
      </c>
      <c r="E52" s="12" t="s">
        <v>185</v>
      </c>
      <c r="F52" s="8">
        <f t="shared" si="0"/>
        <v>19.968807400000003</v>
      </c>
      <c r="G52" s="2">
        <v>80.031192599999997</v>
      </c>
      <c r="H52" s="8">
        <f t="shared" si="1"/>
        <v>-80.031192599999997</v>
      </c>
    </row>
    <row r="53" spans="1:8">
      <c r="A53" s="1" t="s">
        <v>21</v>
      </c>
      <c r="B53" s="1" t="s">
        <v>279</v>
      </c>
      <c r="C53" s="8">
        <v>2017</v>
      </c>
      <c r="D53" s="12" t="s">
        <v>6</v>
      </c>
      <c r="E53" s="12" t="s">
        <v>185</v>
      </c>
      <c r="F53" s="8">
        <f t="shared" si="0"/>
        <v>20.505692400000001</v>
      </c>
      <c r="G53" s="2">
        <v>79.494307599999999</v>
      </c>
      <c r="H53" s="8">
        <f t="shared" si="1"/>
        <v>-79.494307599999999</v>
      </c>
    </row>
    <row r="54" spans="1:8">
      <c r="A54" s="1" t="s">
        <v>22</v>
      </c>
      <c r="B54" s="1" t="s">
        <v>280</v>
      </c>
      <c r="C54" s="8">
        <v>2017</v>
      </c>
      <c r="D54" s="12" t="s">
        <v>6</v>
      </c>
      <c r="E54" s="12" t="s">
        <v>185</v>
      </c>
      <c r="F54" s="8">
        <f t="shared" si="0"/>
        <v>27.403558500000003</v>
      </c>
      <c r="G54" s="2">
        <v>72.596441499999997</v>
      </c>
      <c r="H54" s="8">
        <f t="shared" si="1"/>
        <v>-72.596441499999997</v>
      </c>
    </row>
    <row r="55" spans="1:8">
      <c r="A55" s="1" t="s">
        <v>23</v>
      </c>
      <c r="B55" s="1" t="s">
        <v>281</v>
      </c>
      <c r="C55" s="8">
        <v>2017</v>
      </c>
      <c r="D55" s="12" t="s">
        <v>6</v>
      </c>
      <c r="E55" s="12" t="s">
        <v>185</v>
      </c>
      <c r="F55" s="8">
        <f t="shared" si="0"/>
        <v>16.9304731</v>
      </c>
      <c r="G55" s="2">
        <v>83.0695269</v>
      </c>
      <c r="H55" s="8">
        <f t="shared" si="1"/>
        <v>-83.0695269</v>
      </c>
    </row>
    <row r="56" spans="1:8">
      <c r="A56" s="1" t="s">
        <v>24</v>
      </c>
      <c r="B56" s="1" t="s">
        <v>282</v>
      </c>
      <c r="C56" s="8">
        <v>2017</v>
      </c>
      <c r="D56" s="12" t="s">
        <v>6</v>
      </c>
      <c r="E56" s="12" t="s">
        <v>185</v>
      </c>
      <c r="F56" s="8">
        <f t="shared" si="0"/>
        <v>11.148577000000003</v>
      </c>
      <c r="G56" s="2">
        <v>88.851422999999997</v>
      </c>
      <c r="H56" s="8">
        <f t="shared" si="1"/>
        <v>-88.851422999999997</v>
      </c>
    </row>
    <row r="57" spans="1:8">
      <c r="A57" s="1" t="s">
        <v>25</v>
      </c>
      <c r="B57" s="1" t="s">
        <v>283</v>
      </c>
      <c r="C57" s="8">
        <v>2017</v>
      </c>
      <c r="D57" s="12" t="s">
        <v>6</v>
      </c>
      <c r="E57" s="12" t="s">
        <v>185</v>
      </c>
      <c r="F57" s="8">
        <f t="shared" si="0"/>
        <v>24.948638599999995</v>
      </c>
      <c r="G57" s="2">
        <v>75.051361400000005</v>
      </c>
      <c r="H57" s="8">
        <f t="shared" si="1"/>
        <v>-75.051361400000005</v>
      </c>
    </row>
    <row r="58" spans="1:8">
      <c r="A58" s="1" t="s">
        <v>26</v>
      </c>
      <c r="B58" s="1" t="s">
        <v>284</v>
      </c>
      <c r="C58" s="8">
        <v>2017</v>
      </c>
      <c r="D58" s="12" t="s">
        <v>6</v>
      </c>
      <c r="E58" s="12" t="s">
        <v>185</v>
      </c>
      <c r="F58" s="8">
        <f t="shared" si="0"/>
        <v>16.937794199999999</v>
      </c>
      <c r="G58" s="2">
        <v>83.062205800000001</v>
      </c>
      <c r="H58" s="8">
        <f t="shared" si="1"/>
        <v>-83.062205800000001</v>
      </c>
    </row>
    <row r="59" spans="1:8">
      <c r="A59" s="1" t="s">
        <v>27</v>
      </c>
      <c r="B59" s="1" t="s">
        <v>285</v>
      </c>
      <c r="C59" s="8">
        <v>2017</v>
      </c>
      <c r="D59" s="12" t="s">
        <v>6</v>
      </c>
      <c r="E59" s="12" t="s">
        <v>185</v>
      </c>
      <c r="F59" s="8">
        <f t="shared" si="0"/>
        <v>20.996776699999998</v>
      </c>
      <c r="G59" s="2">
        <v>79.003223300000002</v>
      </c>
      <c r="H59" s="8">
        <f t="shared" si="1"/>
        <v>-79.003223300000002</v>
      </c>
    </row>
    <row r="60" spans="1:8">
      <c r="A60" s="1" t="s">
        <v>28</v>
      </c>
      <c r="B60" s="1" t="s">
        <v>286</v>
      </c>
      <c r="C60" s="8">
        <v>2017</v>
      </c>
      <c r="D60" s="12" t="s">
        <v>6</v>
      </c>
      <c r="E60" s="12" t="s">
        <v>185</v>
      </c>
      <c r="F60" s="8">
        <f t="shared" si="0"/>
        <v>25.0901839</v>
      </c>
      <c r="G60" s="2">
        <v>74.9098161</v>
      </c>
      <c r="H60" s="8">
        <f t="shared" si="1"/>
        <v>-74.9098161</v>
      </c>
    </row>
    <row r="61" spans="1:8">
      <c r="A61" s="1" t="s">
        <v>29</v>
      </c>
      <c r="B61" s="1" t="s">
        <v>287</v>
      </c>
      <c r="C61" s="8">
        <v>2017</v>
      </c>
      <c r="D61" s="12" t="s">
        <v>6</v>
      </c>
      <c r="E61" s="12" t="s">
        <v>185</v>
      </c>
      <c r="F61" s="8">
        <f t="shared" si="0"/>
        <v>20.8012394</v>
      </c>
      <c r="G61" s="2">
        <v>79.1987606</v>
      </c>
      <c r="H61" s="8">
        <f t="shared" si="1"/>
        <v>-79.1987606</v>
      </c>
    </row>
    <row r="62" spans="1:8">
      <c r="A62" s="1" t="s">
        <v>30</v>
      </c>
      <c r="B62" s="1" t="s">
        <v>288</v>
      </c>
      <c r="C62" s="8">
        <v>2017</v>
      </c>
      <c r="D62" s="12" t="s">
        <v>6</v>
      </c>
      <c r="E62" s="12" t="s">
        <v>185</v>
      </c>
      <c r="F62" s="8">
        <f t="shared" si="0"/>
        <v>18.017676699999996</v>
      </c>
      <c r="G62" s="2">
        <v>81.982323300000004</v>
      </c>
      <c r="H62" s="8">
        <f t="shared" si="1"/>
        <v>-81.982323300000004</v>
      </c>
    </row>
    <row r="63" spans="1:8">
      <c r="A63" s="1" t="s">
        <v>31</v>
      </c>
      <c r="B63" s="1" t="s">
        <v>289</v>
      </c>
      <c r="C63" s="8">
        <v>2017</v>
      </c>
      <c r="D63" s="12" t="s">
        <v>6</v>
      </c>
      <c r="E63" s="12" t="s">
        <v>185</v>
      </c>
      <c r="F63" s="8">
        <f t="shared" si="0"/>
        <v>29.809598399999999</v>
      </c>
      <c r="G63" s="2">
        <v>70.190401600000001</v>
      </c>
      <c r="H63" s="8">
        <f t="shared" si="1"/>
        <v>-70.190401600000001</v>
      </c>
    </row>
    <row r="64" spans="1:8">
      <c r="A64" s="1" t="s">
        <v>32</v>
      </c>
      <c r="B64" s="1" t="s">
        <v>290</v>
      </c>
      <c r="C64" s="8">
        <v>2017</v>
      </c>
      <c r="D64" s="12" t="s">
        <v>6</v>
      </c>
      <c r="E64" s="12" t="s">
        <v>185</v>
      </c>
      <c r="F64" s="8">
        <f t="shared" si="0"/>
        <v>23.799577200000002</v>
      </c>
      <c r="G64" s="2">
        <v>76.200422799999998</v>
      </c>
      <c r="H64" s="8">
        <f t="shared" si="1"/>
        <v>-76.200422799999998</v>
      </c>
    </row>
    <row r="65" spans="1:8">
      <c r="A65" s="1" t="s">
        <v>33</v>
      </c>
      <c r="B65" s="1" t="s">
        <v>291</v>
      </c>
      <c r="C65" s="8">
        <v>2017</v>
      </c>
      <c r="D65" s="12" t="s">
        <v>6</v>
      </c>
      <c r="E65" s="12" t="s">
        <v>185</v>
      </c>
      <c r="F65" s="8">
        <f t="shared" si="0"/>
        <v>20.840915600000002</v>
      </c>
      <c r="G65" s="2">
        <v>79.159084399999998</v>
      </c>
      <c r="H65" s="8">
        <f t="shared" si="1"/>
        <v>-79.159084399999998</v>
      </c>
    </row>
    <row r="66" spans="1:8">
      <c r="A66" s="1" t="s">
        <v>34</v>
      </c>
      <c r="B66" s="1" t="s">
        <v>292</v>
      </c>
      <c r="C66" s="8">
        <v>2017</v>
      </c>
      <c r="D66" s="12" t="s">
        <v>6</v>
      </c>
      <c r="E66" s="12" t="s">
        <v>185</v>
      </c>
      <c r="F66" s="8">
        <f t="shared" si="0"/>
        <v>30.116281499999999</v>
      </c>
      <c r="G66" s="2">
        <v>69.883718500000001</v>
      </c>
      <c r="H66" s="8">
        <f t="shared" si="1"/>
        <v>-69.883718500000001</v>
      </c>
    </row>
    <row r="67" spans="1:8">
      <c r="A67" s="1" t="s">
        <v>35</v>
      </c>
      <c r="B67" s="1" t="s">
        <v>293</v>
      </c>
      <c r="C67" s="8">
        <v>2017</v>
      </c>
      <c r="D67" s="12" t="s">
        <v>6</v>
      </c>
      <c r="E67" s="12" t="s">
        <v>185</v>
      </c>
      <c r="F67" s="8">
        <f t="shared" si="0"/>
        <v>27.259482199999994</v>
      </c>
      <c r="G67" s="2">
        <v>72.740517800000006</v>
      </c>
      <c r="H67" s="8">
        <f t="shared" si="1"/>
        <v>-72.740517800000006</v>
      </c>
    </row>
    <row r="68" spans="1:8">
      <c r="A68" s="3" t="s">
        <v>3</v>
      </c>
      <c r="B68" s="1" t="s">
        <v>261</v>
      </c>
      <c r="C68" s="8">
        <v>2019</v>
      </c>
      <c r="D68" s="12" t="s">
        <v>6</v>
      </c>
      <c r="E68" s="12" t="s">
        <v>185</v>
      </c>
      <c r="F68" s="8">
        <f t="shared" si="0"/>
        <v>21.920401689282997</v>
      </c>
      <c r="G68" s="2">
        <v>78.079598310717003</v>
      </c>
      <c r="H68" s="8">
        <f t="shared" si="1"/>
        <v>-78.079598310717003</v>
      </c>
    </row>
    <row r="69" spans="1:8">
      <c r="A69" s="3" t="s">
        <v>4</v>
      </c>
      <c r="B69" s="1" t="s">
        <v>262</v>
      </c>
      <c r="C69" s="8">
        <v>2019</v>
      </c>
      <c r="D69" s="12" t="s">
        <v>6</v>
      </c>
      <c r="E69" s="12" t="s">
        <v>185</v>
      </c>
      <c r="F69" s="8">
        <f t="shared" si="0"/>
        <v>25.677162496609</v>
      </c>
      <c r="G69" s="2">
        <v>74.322837503391</v>
      </c>
      <c r="H69" s="8">
        <f t="shared" si="1"/>
        <v>-74.322837503391</v>
      </c>
    </row>
    <row r="70" spans="1:8">
      <c r="A70" s="1" t="s">
        <v>5</v>
      </c>
      <c r="B70" s="1" t="s">
        <v>263</v>
      </c>
      <c r="C70" s="8">
        <v>2019</v>
      </c>
      <c r="D70" s="12" t="s">
        <v>6</v>
      </c>
      <c r="E70" s="12" t="s">
        <v>185</v>
      </c>
      <c r="F70" s="8">
        <f t="shared" si="0"/>
        <v>23.142630125289003</v>
      </c>
      <c r="G70" s="2">
        <v>76.857369874710997</v>
      </c>
      <c r="H70" s="8">
        <f t="shared" si="1"/>
        <v>-76.857369874710997</v>
      </c>
    </row>
    <row r="71" spans="1:8">
      <c r="A71" s="1" t="s">
        <v>6</v>
      </c>
      <c r="B71" s="1" t="s">
        <v>264</v>
      </c>
      <c r="C71" s="8">
        <v>2019</v>
      </c>
      <c r="D71" s="12" t="s">
        <v>6</v>
      </c>
      <c r="E71" s="12" t="s">
        <v>185</v>
      </c>
      <c r="F71" s="8">
        <f t="shared" si="0"/>
        <v>33.684458828019004</v>
      </c>
      <c r="G71" s="2">
        <v>66.315541171980996</v>
      </c>
      <c r="H71" s="8">
        <f t="shared" si="1"/>
        <v>-66.315541171980996</v>
      </c>
    </row>
    <row r="72" spans="1:8">
      <c r="A72" s="1" t="s">
        <v>7</v>
      </c>
      <c r="B72" s="1" t="s">
        <v>265</v>
      </c>
      <c r="C72" s="8">
        <v>2019</v>
      </c>
      <c r="D72" s="12" t="s">
        <v>6</v>
      </c>
      <c r="E72" s="12" t="s">
        <v>185</v>
      </c>
      <c r="F72" s="8">
        <f t="shared" si="0"/>
        <v>27.739110371471995</v>
      </c>
      <c r="G72" s="2">
        <v>72.260889628528005</v>
      </c>
      <c r="H72" s="8">
        <f t="shared" si="1"/>
        <v>-72.260889628528005</v>
      </c>
    </row>
    <row r="73" spans="1:8">
      <c r="A73" s="1" t="s">
        <v>8</v>
      </c>
      <c r="B73" s="1" t="s">
        <v>266</v>
      </c>
      <c r="C73" s="8">
        <v>2019</v>
      </c>
      <c r="D73" s="12" t="s">
        <v>6</v>
      </c>
      <c r="E73" s="12" t="s">
        <v>185</v>
      </c>
      <c r="F73" s="8">
        <f t="shared" si="0"/>
        <v>26.212587067450002</v>
      </c>
      <c r="G73" s="2">
        <v>73.787412932549998</v>
      </c>
      <c r="H73" s="8">
        <f t="shared" si="1"/>
        <v>-73.787412932549998</v>
      </c>
    </row>
    <row r="74" spans="1:8">
      <c r="A74" s="1" t="s">
        <v>9</v>
      </c>
      <c r="B74" s="1" t="s">
        <v>267</v>
      </c>
      <c r="C74" s="8">
        <v>2019</v>
      </c>
      <c r="D74" s="12" t="s">
        <v>6</v>
      </c>
      <c r="E74" s="12" t="s">
        <v>185</v>
      </c>
      <c r="F74" s="8">
        <f t="shared" si="0"/>
        <v>27.664087348498001</v>
      </c>
      <c r="G74" s="2">
        <v>72.335912651501999</v>
      </c>
      <c r="H74" s="8">
        <f t="shared" si="1"/>
        <v>-72.335912651501999</v>
      </c>
    </row>
    <row r="75" spans="1:8">
      <c r="A75" s="1" t="s">
        <v>10</v>
      </c>
      <c r="B75" s="1" t="s">
        <v>268</v>
      </c>
      <c r="C75" s="8">
        <v>2019</v>
      </c>
      <c r="D75" s="12" t="s">
        <v>6</v>
      </c>
      <c r="E75" s="12" t="s">
        <v>185</v>
      </c>
      <c r="F75" s="8">
        <f t="shared" si="0"/>
        <v>24.178595486158002</v>
      </c>
      <c r="G75" s="2">
        <v>75.821404513841998</v>
      </c>
      <c r="H75" s="8">
        <f t="shared" si="1"/>
        <v>-75.821404513841998</v>
      </c>
    </row>
    <row r="76" spans="1:8">
      <c r="A76" s="1" t="s">
        <v>11</v>
      </c>
      <c r="B76" s="1" t="s">
        <v>269</v>
      </c>
      <c r="C76" s="8">
        <v>2019</v>
      </c>
      <c r="D76" s="12" t="s">
        <v>6</v>
      </c>
      <c r="E76" s="12" t="s">
        <v>185</v>
      </c>
      <c r="F76" s="8">
        <f t="shared" si="0"/>
        <v>25.611901572779999</v>
      </c>
      <c r="G76" s="2">
        <v>74.388098427220001</v>
      </c>
      <c r="H76" s="8">
        <f t="shared" si="1"/>
        <v>-74.388098427220001</v>
      </c>
    </row>
    <row r="77" spans="1:8">
      <c r="A77" s="1" t="s">
        <v>12</v>
      </c>
      <c r="B77" s="1" t="s">
        <v>270</v>
      </c>
      <c r="C77" s="8">
        <v>2019</v>
      </c>
      <c r="D77" s="12" t="s">
        <v>6</v>
      </c>
      <c r="E77" s="12" t="s">
        <v>185</v>
      </c>
      <c r="F77" s="8">
        <f t="shared" si="0"/>
        <v>14.922518122940005</v>
      </c>
      <c r="G77" s="2">
        <v>85.077481877059995</v>
      </c>
      <c r="H77" s="8">
        <f t="shared" si="1"/>
        <v>-85.077481877059995</v>
      </c>
    </row>
    <row r="78" spans="1:8">
      <c r="A78" s="1" t="s">
        <v>13</v>
      </c>
      <c r="B78" s="1" t="s">
        <v>271</v>
      </c>
      <c r="C78" s="8">
        <v>2019</v>
      </c>
      <c r="D78" s="12" t="s">
        <v>6</v>
      </c>
      <c r="E78" s="12" t="s">
        <v>185</v>
      </c>
      <c r="F78" s="8">
        <f t="shared" si="0"/>
        <v>25.646526075262003</v>
      </c>
      <c r="G78" s="2">
        <v>74.353473924737997</v>
      </c>
      <c r="H78" s="8">
        <f t="shared" si="1"/>
        <v>-74.353473924737997</v>
      </c>
    </row>
    <row r="79" spans="1:8">
      <c r="A79" s="1" t="s">
        <v>14</v>
      </c>
      <c r="B79" s="1" t="s">
        <v>272</v>
      </c>
      <c r="C79" s="8">
        <v>2019</v>
      </c>
      <c r="D79" s="12" t="s">
        <v>6</v>
      </c>
      <c r="E79" s="12" t="s">
        <v>185</v>
      </c>
      <c r="F79" s="8">
        <f t="shared" si="0"/>
        <v>30.297167452097</v>
      </c>
      <c r="G79" s="2">
        <v>69.702832547903</v>
      </c>
      <c r="H79" s="8">
        <f t="shared" si="1"/>
        <v>-69.702832547903</v>
      </c>
    </row>
    <row r="80" spans="1:8">
      <c r="A80" s="1" t="s">
        <v>15</v>
      </c>
      <c r="B80" s="1" t="s">
        <v>273</v>
      </c>
      <c r="C80" s="8">
        <v>2019</v>
      </c>
      <c r="D80" s="12" t="s">
        <v>6</v>
      </c>
      <c r="E80" s="12" t="s">
        <v>185</v>
      </c>
      <c r="F80" s="8">
        <f t="shared" si="0"/>
        <v>26.273311321926997</v>
      </c>
      <c r="G80" s="2">
        <v>73.726688678073003</v>
      </c>
      <c r="H80" s="8">
        <f t="shared" si="1"/>
        <v>-73.726688678073003</v>
      </c>
    </row>
    <row r="81" spans="1:8">
      <c r="A81" s="1" t="s">
        <v>16</v>
      </c>
      <c r="B81" s="1" t="s">
        <v>274</v>
      </c>
      <c r="C81" s="8">
        <v>2019</v>
      </c>
      <c r="D81" s="12" t="s">
        <v>6</v>
      </c>
      <c r="E81" s="12" t="s">
        <v>185</v>
      </c>
      <c r="F81" s="8">
        <f t="shared" si="0"/>
        <v>22.261655957038002</v>
      </c>
      <c r="G81" s="2">
        <v>77.738344042961998</v>
      </c>
      <c r="H81" s="8">
        <f t="shared" si="1"/>
        <v>-77.738344042961998</v>
      </c>
    </row>
    <row r="82" spans="1:8">
      <c r="A82" s="1" t="s">
        <v>17</v>
      </c>
      <c r="B82" s="1" t="s">
        <v>275</v>
      </c>
      <c r="C82" s="8">
        <v>2019</v>
      </c>
      <c r="D82" s="12" t="s">
        <v>6</v>
      </c>
      <c r="E82" s="12" t="s">
        <v>185</v>
      </c>
      <c r="F82" s="8">
        <f t="shared" si="0"/>
        <v>20.359523794224003</v>
      </c>
      <c r="G82" s="2">
        <v>79.640476205775997</v>
      </c>
      <c r="H82" s="8">
        <f t="shared" si="1"/>
        <v>-79.640476205775997</v>
      </c>
    </row>
    <row r="83" spans="1:8">
      <c r="A83" s="1" t="s">
        <v>18</v>
      </c>
      <c r="B83" s="1" t="s">
        <v>276</v>
      </c>
      <c r="C83" s="8">
        <v>2019</v>
      </c>
      <c r="D83" s="12" t="s">
        <v>6</v>
      </c>
      <c r="E83" s="12" t="s">
        <v>185</v>
      </c>
      <c r="F83" s="8">
        <f t="shared" si="0"/>
        <v>14.041301417905999</v>
      </c>
      <c r="G83" s="2">
        <v>85.958698582094001</v>
      </c>
      <c r="H83" s="8">
        <f t="shared" si="1"/>
        <v>-85.958698582094001</v>
      </c>
    </row>
    <row r="84" spans="1:8">
      <c r="A84" s="1" t="s">
        <v>19</v>
      </c>
      <c r="B84" s="1" t="s">
        <v>277</v>
      </c>
      <c r="C84" s="8">
        <v>2019</v>
      </c>
      <c r="D84" s="12" t="s">
        <v>6</v>
      </c>
      <c r="E84" s="12" t="s">
        <v>185</v>
      </c>
      <c r="F84" s="8">
        <f t="shared" si="0"/>
        <v>20.221337300995003</v>
      </c>
      <c r="G84" s="2">
        <v>79.778662699004997</v>
      </c>
      <c r="H84" s="8">
        <f t="shared" si="1"/>
        <v>-79.778662699004997</v>
      </c>
    </row>
    <row r="85" spans="1:8">
      <c r="A85" s="1" t="s">
        <v>20</v>
      </c>
      <c r="B85" s="1" t="s">
        <v>278</v>
      </c>
      <c r="C85" s="8">
        <v>2019</v>
      </c>
      <c r="D85" s="12" t="s">
        <v>6</v>
      </c>
      <c r="E85" s="12" t="s">
        <v>185</v>
      </c>
      <c r="F85" s="8">
        <f t="shared" si="0"/>
        <v>19.686289963845994</v>
      </c>
      <c r="G85" s="2">
        <v>80.313710036154006</v>
      </c>
      <c r="H85" s="8">
        <f t="shared" si="1"/>
        <v>-80.313710036154006</v>
      </c>
    </row>
    <row r="86" spans="1:8">
      <c r="A86" s="1" t="s">
        <v>21</v>
      </c>
      <c r="B86" s="1" t="s">
        <v>279</v>
      </c>
      <c r="C86" s="8">
        <v>2019</v>
      </c>
      <c r="D86" s="12" t="s">
        <v>6</v>
      </c>
      <c r="E86" s="12" t="s">
        <v>185</v>
      </c>
      <c r="F86" s="8">
        <f t="shared" si="0"/>
        <v>27.207224721524</v>
      </c>
      <c r="G86" s="2">
        <v>72.792775278476</v>
      </c>
      <c r="H86" s="8">
        <f t="shared" si="1"/>
        <v>-72.792775278476</v>
      </c>
    </row>
    <row r="87" spans="1:8">
      <c r="A87" s="1" t="s">
        <v>22</v>
      </c>
      <c r="B87" s="1" t="s">
        <v>280</v>
      </c>
      <c r="C87" s="8">
        <v>2019</v>
      </c>
      <c r="D87" s="12" t="s">
        <v>6</v>
      </c>
      <c r="E87" s="12" t="s">
        <v>185</v>
      </c>
      <c r="F87" s="8">
        <f t="shared" si="0"/>
        <v>30.875693846966001</v>
      </c>
      <c r="G87" s="2">
        <v>69.124306153033999</v>
      </c>
      <c r="H87" s="8">
        <f t="shared" si="1"/>
        <v>-69.124306153033999</v>
      </c>
    </row>
    <row r="88" spans="1:8">
      <c r="A88" s="1" t="s">
        <v>23</v>
      </c>
      <c r="B88" s="1" t="s">
        <v>281</v>
      </c>
      <c r="C88" s="8">
        <v>2019</v>
      </c>
      <c r="D88" s="12" t="s">
        <v>6</v>
      </c>
      <c r="E88" s="12" t="s">
        <v>185</v>
      </c>
      <c r="F88" s="8">
        <f t="shared" si="0"/>
        <v>22.766372313817996</v>
      </c>
      <c r="G88" s="2">
        <v>77.233627686182004</v>
      </c>
      <c r="H88" s="8">
        <f t="shared" si="1"/>
        <v>-77.233627686182004</v>
      </c>
    </row>
    <row r="89" spans="1:8">
      <c r="A89" s="1" t="s">
        <v>24</v>
      </c>
      <c r="B89" s="1" t="s">
        <v>282</v>
      </c>
      <c r="C89" s="8">
        <v>2019</v>
      </c>
      <c r="D89" s="12" t="s">
        <v>6</v>
      </c>
      <c r="E89" s="12" t="s">
        <v>185</v>
      </c>
      <c r="F89" s="8">
        <f t="shared" si="0"/>
        <v>17.539258384180997</v>
      </c>
      <c r="G89" s="2">
        <v>82.460741615819003</v>
      </c>
      <c r="H89" s="8">
        <f t="shared" si="1"/>
        <v>-82.460741615819003</v>
      </c>
    </row>
    <row r="90" spans="1:8">
      <c r="A90" s="1" t="s">
        <v>25</v>
      </c>
      <c r="B90" s="1" t="s">
        <v>283</v>
      </c>
      <c r="C90" s="8">
        <v>2019</v>
      </c>
      <c r="D90" s="12" t="s">
        <v>6</v>
      </c>
      <c r="E90" s="12" t="s">
        <v>185</v>
      </c>
      <c r="F90" s="8">
        <f t="shared" si="0"/>
        <v>29.829029944850006</v>
      </c>
      <c r="G90" s="2">
        <v>70.170970055149994</v>
      </c>
      <c r="H90" s="8">
        <f t="shared" si="1"/>
        <v>-70.170970055149994</v>
      </c>
    </row>
    <row r="91" spans="1:8">
      <c r="A91" s="1" t="s">
        <v>26</v>
      </c>
      <c r="B91" s="1" t="s">
        <v>284</v>
      </c>
      <c r="C91" s="8">
        <v>2019</v>
      </c>
      <c r="D91" s="12" t="s">
        <v>6</v>
      </c>
      <c r="E91" s="12" t="s">
        <v>185</v>
      </c>
      <c r="F91" s="8">
        <f t="shared" si="0"/>
        <v>24.941078368708006</v>
      </c>
      <c r="G91" s="2">
        <v>75.058921631291994</v>
      </c>
      <c r="H91" s="8">
        <f t="shared" si="1"/>
        <v>-75.058921631291994</v>
      </c>
    </row>
    <row r="92" spans="1:8">
      <c r="A92" s="1" t="s">
        <v>27</v>
      </c>
      <c r="B92" s="1" t="s">
        <v>285</v>
      </c>
      <c r="C92" s="8">
        <v>2019</v>
      </c>
      <c r="D92" s="12" t="s">
        <v>6</v>
      </c>
      <c r="E92" s="12" t="s">
        <v>185</v>
      </c>
      <c r="F92" s="8">
        <f t="shared" si="0"/>
        <v>21.839916044670005</v>
      </c>
      <c r="G92" s="2">
        <v>78.160083955329995</v>
      </c>
      <c r="H92" s="8">
        <f t="shared" si="1"/>
        <v>-78.160083955329995</v>
      </c>
    </row>
    <row r="93" spans="1:8">
      <c r="A93" s="1" t="s">
        <v>28</v>
      </c>
      <c r="B93" s="1" t="s">
        <v>286</v>
      </c>
      <c r="C93" s="8">
        <v>2019</v>
      </c>
      <c r="D93" s="12" t="s">
        <v>6</v>
      </c>
      <c r="E93" s="12" t="s">
        <v>185</v>
      </c>
      <c r="F93" s="8">
        <f t="shared" si="0"/>
        <v>32.725388110563998</v>
      </c>
      <c r="G93" s="2">
        <v>67.274611889436002</v>
      </c>
      <c r="H93" s="8">
        <f t="shared" si="1"/>
        <v>-67.274611889436002</v>
      </c>
    </row>
    <row r="94" spans="1:8">
      <c r="A94" s="1" t="s">
        <v>29</v>
      </c>
      <c r="B94" s="1" t="s">
        <v>287</v>
      </c>
      <c r="C94" s="8">
        <v>2019</v>
      </c>
      <c r="D94" s="12" t="s">
        <v>6</v>
      </c>
      <c r="E94" s="12" t="s">
        <v>185</v>
      </c>
      <c r="F94" s="8">
        <f t="shared" si="0"/>
        <v>28.486357389534007</v>
      </c>
      <c r="G94" s="2">
        <v>71.513642610465993</v>
      </c>
      <c r="H94" s="8">
        <f t="shared" si="1"/>
        <v>-71.513642610465993</v>
      </c>
    </row>
    <row r="95" spans="1:8">
      <c r="A95" s="1" t="s">
        <v>30</v>
      </c>
      <c r="B95" s="1" t="s">
        <v>288</v>
      </c>
      <c r="C95" s="8">
        <v>2019</v>
      </c>
      <c r="D95" s="12" t="s">
        <v>6</v>
      </c>
      <c r="E95" s="12" t="s">
        <v>185</v>
      </c>
      <c r="F95" s="8">
        <f t="shared" si="0"/>
        <v>21.716583007699995</v>
      </c>
      <c r="G95" s="2">
        <v>78.283416992300005</v>
      </c>
      <c r="H95" s="8">
        <f t="shared" si="1"/>
        <v>-78.283416992300005</v>
      </c>
    </row>
    <row r="96" spans="1:8">
      <c r="A96" s="1" t="s">
        <v>31</v>
      </c>
      <c r="B96" s="1" t="s">
        <v>289</v>
      </c>
      <c r="C96" s="8">
        <v>2019</v>
      </c>
      <c r="D96" s="12" t="s">
        <v>6</v>
      </c>
      <c r="E96" s="12" t="s">
        <v>185</v>
      </c>
      <c r="F96" s="8">
        <f t="shared" si="0"/>
        <v>31.605601026510001</v>
      </c>
      <c r="G96" s="2">
        <v>68.394398973489999</v>
      </c>
      <c r="H96" s="8">
        <f t="shared" si="1"/>
        <v>-68.394398973489999</v>
      </c>
    </row>
    <row r="97" spans="1:8">
      <c r="A97" s="1" t="s">
        <v>32</v>
      </c>
      <c r="B97" s="1" t="s">
        <v>290</v>
      </c>
      <c r="C97" s="8">
        <v>2019</v>
      </c>
      <c r="D97" s="12" t="s">
        <v>6</v>
      </c>
      <c r="E97" s="12" t="s">
        <v>185</v>
      </c>
      <c r="F97" s="8">
        <f t="shared" si="0"/>
        <v>25.159948757213996</v>
      </c>
      <c r="G97" s="2">
        <v>74.840051242786004</v>
      </c>
      <c r="H97" s="8">
        <f t="shared" si="1"/>
        <v>-74.840051242786004</v>
      </c>
    </row>
    <row r="98" spans="1:8">
      <c r="A98" s="1" t="s">
        <v>33</v>
      </c>
      <c r="B98" s="1" t="s">
        <v>291</v>
      </c>
      <c r="C98" s="8">
        <v>2019</v>
      </c>
      <c r="D98" s="12" t="s">
        <v>6</v>
      </c>
      <c r="E98" s="12" t="s">
        <v>185</v>
      </c>
      <c r="F98" s="8">
        <f t="shared" si="0"/>
        <v>22.130550829062997</v>
      </c>
      <c r="G98" s="2">
        <v>77.869449170937003</v>
      </c>
      <c r="H98" s="8">
        <f t="shared" si="1"/>
        <v>-77.869449170937003</v>
      </c>
    </row>
    <row r="99" spans="1:8">
      <c r="A99" s="1" t="s">
        <v>34</v>
      </c>
      <c r="B99" s="1" t="s">
        <v>292</v>
      </c>
      <c r="C99" s="8">
        <v>2019</v>
      </c>
      <c r="D99" s="12" t="s">
        <v>6</v>
      </c>
      <c r="E99" s="12" t="s">
        <v>185</v>
      </c>
      <c r="F99" s="8">
        <f t="shared" si="0"/>
        <v>35.438882138032994</v>
      </c>
      <c r="G99" s="2">
        <v>64.561117861967006</v>
      </c>
      <c r="H99" s="8">
        <f t="shared" si="1"/>
        <v>-64.561117861967006</v>
      </c>
    </row>
    <row r="100" spans="1:8">
      <c r="A100" s="1" t="s">
        <v>35</v>
      </c>
      <c r="B100" s="1" t="s">
        <v>293</v>
      </c>
      <c r="C100" s="8">
        <v>2019</v>
      </c>
      <c r="D100" s="12" t="s">
        <v>6</v>
      </c>
      <c r="E100" s="12" t="s">
        <v>185</v>
      </c>
      <c r="F100" s="8">
        <f t="shared" si="0"/>
        <v>23.279442901308997</v>
      </c>
      <c r="G100" s="2">
        <v>76.720557098691003</v>
      </c>
      <c r="H100" s="8">
        <f t="shared" si="1"/>
        <v>-76.720557098691003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F860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t="s">
        <v>260</v>
      </c>
    </row>
    <row r="2" spans="1:6">
      <c r="A2" s="3" t="s">
        <v>3</v>
      </c>
      <c r="B2" s="1" t="s">
        <v>261</v>
      </c>
      <c r="C2" s="63">
        <v>2005</v>
      </c>
      <c r="D2" s="12" t="s">
        <v>6</v>
      </c>
      <c r="E2" s="12" t="s">
        <v>187</v>
      </c>
      <c r="F2" s="23">
        <v>22.6919</v>
      </c>
    </row>
    <row r="3" spans="1:6">
      <c r="A3" s="3" t="s">
        <v>4</v>
      </c>
      <c r="B3" s="1" t="s">
        <v>262</v>
      </c>
      <c r="C3" s="63">
        <v>2005</v>
      </c>
      <c r="D3" s="12" t="s">
        <v>6</v>
      </c>
      <c r="E3" s="12" t="s">
        <v>187</v>
      </c>
      <c r="F3" s="23">
        <v>23.2194</v>
      </c>
    </row>
    <row r="4" spans="1:6">
      <c r="A4" s="1" t="s">
        <v>5</v>
      </c>
      <c r="B4" s="1" t="s">
        <v>263</v>
      </c>
      <c r="C4" s="63">
        <v>2005</v>
      </c>
      <c r="D4" s="12" t="s">
        <v>6</v>
      </c>
      <c r="E4" s="12" t="s">
        <v>187</v>
      </c>
      <c r="F4" s="23">
        <v>20.5885</v>
      </c>
    </row>
    <row r="5" spans="1:6">
      <c r="A5" s="1" t="s">
        <v>6</v>
      </c>
      <c r="B5" s="1" t="s">
        <v>264</v>
      </c>
      <c r="C5" s="63">
        <v>2005</v>
      </c>
      <c r="D5" s="12" t="s">
        <v>6</v>
      </c>
      <c r="E5" s="12" t="s">
        <v>187</v>
      </c>
      <c r="F5" s="23">
        <v>18.345500000000001</v>
      </c>
    </row>
    <row r="6" spans="1:6">
      <c r="A6" s="1" t="s">
        <v>7</v>
      </c>
      <c r="B6" s="1" t="s">
        <v>265</v>
      </c>
      <c r="C6" s="63">
        <v>2005</v>
      </c>
      <c r="D6" s="12" t="s">
        <v>6</v>
      </c>
      <c r="E6" s="12" t="s">
        <v>187</v>
      </c>
      <c r="F6" s="23">
        <v>22.643899999999999</v>
      </c>
    </row>
    <row r="7" spans="1:6">
      <c r="A7" s="1" t="s">
        <v>8</v>
      </c>
      <c r="B7" s="1" t="s">
        <v>266</v>
      </c>
      <c r="C7" s="63">
        <v>2005</v>
      </c>
      <c r="D7" s="12" t="s">
        <v>6</v>
      </c>
      <c r="E7" s="12" t="s">
        <v>187</v>
      </c>
      <c r="F7" s="23">
        <v>26.969200000000001</v>
      </c>
    </row>
    <row r="8" spans="1:6">
      <c r="A8" s="1" t="s">
        <v>9</v>
      </c>
      <c r="B8" s="1" t="s">
        <v>267</v>
      </c>
      <c r="C8" s="63">
        <v>2005</v>
      </c>
      <c r="D8" s="12" t="s">
        <v>6</v>
      </c>
      <c r="E8" s="12" t="s">
        <v>187</v>
      </c>
      <c r="F8" s="23">
        <v>18.386299999999999</v>
      </c>
    </row>
    <row r="9" spans="1:6">
      <c r="A9" s="1" t="s">
        <v>10</v>
      </c>
      <c r="B9" s="1" t="s">
        <v>268</v>
      </c>
      <c r="C9" s="63">
        <v>2005</v>
      </c>
      <c r="D9" s="12" t="s">
        <v>6</v>
      </c>
      <c r="E9" s="12" t="s">
        <v>187</v>
      </c>
      <c r="F9" s="23">
        <v>28.9863</v>
      </c>
    </row>
    <row r="10" spans="1:6">
      <c r="A10" s="1" t="s">
        <v>11</v>
      </c>
      <c r="B10" s="1" t="s">
        <v>269</v>
      </c>
      <c r="C10" s="63">
        <v>2005</v>
      </c>
      <c r="D10" s="12" t="s">
        <v>6</v>
      </c>
      <c r="E10" s="12" t="s">
        <v>187</v>
      </c>
      <c r="F10" s="23">
        <v>20.5138</v>
      </c>
    </row>
    <row r="11" spans="1:6">
      <c r="A11" s="1" t="s">
        <v>12</v>
      </c>
      <c r="B11" s="1" t="s">
        <v>270</v>
      </c>
      <c r="C11" s="63">
        <v>2005</v>
      </c>
      <c r="D11" s="12" t="s">
        <v>6</v>
      </c>
      <c r="E11" s="12" t="s">
        <v>187</v>
      </c>
      <c r="F11" s="23">
        <v>16.246300000000002</v>
      </c>
    </row>
    <row r="12" spans="1:6">
      <c r="A12" s="1" t="s">
        <v>13</v>
      </c>
      <c r="B12" s="1" t="s">
        <v>271</v>
      </c>
      <c r="C12" s="63">
        <v>2005</v>
      </c>
      <c r="D12" s="12" t="s">
        <v>6</v>
      </c>
      <c r="E12" s="12" t="s">
        <v>187</v>
      </c>
      <c r="F12" s="23">
        <v>25.7989</v>
      </c>
    </row>
    <row r="13" spans="1:6">
      <c r="A13" s="1" t="s">
        <v>14</v>
      </c>
      <c r="B13" s="1" t="s">
        <v>272</v>
      </c>
      <c r="C13" s="63">
        <v>2005</v>
      </c>
      <c r="D13" s="12" t="s">
        <v>6</v>
      </c>
      <c r="E13" s="12" t="s">
        <v>187</v>
      </c>
      <c r="F13" s="23">
        <v>26.371700000000001</v>
      </c>
    </row>
    <row r="14" spans="1:6">
      <c r="A14" s="1" t="s">
        <v>15</v>
      </c>
      <c r="B14" s="1" t="s">
        <v>273</v>
      </c>
      <c r="C14" s="63">
        <v>2005</v>
      </c>
      <c r="D14" s="12" t="s">
        <v>6</v>
      </c>
      <c r="E14" s="12" t="s">
        <v>187</v>
      </c>
      <c r="F14" s="23">
        <v>26.052199999999999</v>
      </c>
    </row>
    <row r="15" spans="1:6">
      <c r="A15" s="1" t="s">
        <v>16</v>
      </c>
      <c r="B15" s="1" t="s">
        <v>274</v>
      </c>
      <c r="C15" s="63">
        <v>2005</v>
      </c>
      <c r="D15" s="12" t="s">
        <v>6</v>
      </c>
      <c r="E15" s="12" t="s">
        <v>187</v>
      </c>
      <c r="F15" s="23">
        <v>24.327300000000001</v>
      </c>
    </row>
    <row r="16" spans="1:6">
      <c r="A16" s="1" t="s">
        <v>17</v>
      </c>
      <c r="B16" s="1" t="s">
        <v>275</v>
      </c>
      <c r="C16" s="63">
        <v>2005</v>
      </c>
      <c r="D16" s="12" t="s">
        <v>6</v>
      </c>
      <c r="E16" s="12" t="s">
        <v>187</v>
      </c>
      <c r="F16" s="23">
        <v>20.9434</v>
      </c>
    </row>
    <row r="17" spans="1:6">
      <c r="A17" s="1" t="s">
        <v>18</v>
      </c>
      <c r="B17" s="1" t="s">
        <v>276</v>
      </c>
      <c r="C17" s="63">
        <v>2005</v>
      </c>
      <c r="D17" s="12" t="s">
        <v>6</v>
      </c>
      <c r="E17" s="12" t="s">
        <v>187</v>
      </c>
      <c r="F17" s="23">
        <v>22.834700000000002</v>
      </c>
    </row>
    <row r="18" spans="1:6">
      <c r="A18" s="1" t="s">
        <v>19</v>
      </c>
      <c r="B18" s="1" t="s">
        <v>277</v>
      </c>
      <c r="C18" s="63">
        <v>2005</v>
      </c>
      <c r="D18" s="12" t="s">
        <v>6</v>
      </c>
      <c r="E18" s="12" t="s">
        <v>187</v>
      </c>
      <c r="F18" s="23">
        <v>25.858000000000001</v>
      </c>
    </row>
    <row r="19" spans="1:6">
      <c r="A19" s="1" t="s">
        <v>20</v>
      </c>
      <c r="B19" s="1" t="s">
        <v>278</v>
      </c>
      <c r="C19" s="63">
        <v>2005</v>
      </c>
      <c r="D19" s="12" t="s">
        <v>6</v>
      </c>
      <c r="E19" s="12" t="s">
        <v>187</v>
      </c>
      <c r="F19" s="23">
        <v>20.982099999999999</v>
      </c>
    </row>
    <row r="20" spans="1:6">
      <c r="A20" s="1" t="s">
        <v>21</v>
      </c>
      <c r="B20" s="1" t="s">
        <v>279</v>
      </c>
      <c r="C20" s="63">
        <v>2005</v>
      </c>
      <c r="D20" s="12" t="s">
        <v>6</v>
      </c>
      <c r="E20" s="12" t="s">
        <v>187</v>
      </c>
      <c r="F20" s="23">
        <v>19.269200000000001</v>
      </c>
    </row>
    <row r="21" spans="1:6">
      <c r="A21" s="1" t="s">
        <v>22</v>
      </c>
      <c r="B21" s="1" t="s">
        <v>280</v>
      </c>
      <c r="C21" s="63">
        <v>2005</v>
      </c>
      <c r="D21" s="12" t="s">
        <v>6</v>
      </c>
      <c r="E21" s="12" t="s">
        <v>187</v>
      </c>
      <c r="F21" s="23">
        <v>23.340599999999998</v>
      </c>
    </row>
    <row r="22" spans="1:6">
      <c r="A22" s="1" t="s">
        <v>23</v>
      </c>
      <c r="B22" s="1" t="s">
        <v>281</v>
      </c>
      <c r="C22" s="63">
        <v>2005</v>
      </c>
      <c r="D22" s="12" t="s">
        <v>6</v>
      </c>
      <c r="E22" s="12" t="s">
        <v>187</v>
      </c>
      <c r="F22" s="23">
        <v>23.310600000000001</v>
      </c>
    </row>
    <row r="23" spans="1:6">
      <c r="A23" s="1" t="s">
        <v>24</v>
      </c>
      <c r="B23" s="1" t="s">
        <v>282</v>
      </c>
      <c r="C23" s="63">
        <v>2005</v>
      </c>
      <c r="D23" s="12" t="s">
        <v>6</v>
      </c>
      <c r="E23" s="12" t="s">
        <v>187</v>
      </c>
      <c r="F23" s="23">
        <v>22.585699999999999</v>
      </c>
    </row>
    <row r="24" spans="1:6">
      <c r="A24" s="1" t="s">
        <v>25</v>
      </c>
      <c r="B24" s="1" t="s">
        <v>283</v>
      </c>
      <c r="C24" s="63">
        <v>2005</v>
      </c>
      <c r="D24" s="12" t="s">
        <v>6</v>
      </c>
      <c r="E24" s="12" t="s">
        <v>187</v>
      </c>
      <c r="F24" s="23">
        <v>22.610399999999998</v>
      </c>
    </row>
    <row r="25" spans="1:6">
      <c r="A25" s="1" t="s">
        <v>26</v>
      </c>
      <c r="B25" s="1" t="s">
        <v>284</v>
      </c>
      <c r="C25" s="63">
        <v>2005</v>
      </c>
      <c r="D25" s="12" t="s">
        <v>6</v>
      </c>
      <c r="E25" s="12" t="s">
        <v>187</v>
      </c>
      <c r="F25" s="23">
        <v>20.556899999999999</v>
      </c>
    </row>
    <row r="26" spans="1:6">
      <c r="A26" s="1" t="s">
        <v>27</v>
      </c>
      <c r="B26" s="1" t="s">
        <v>285</v>
      </c>
      <c r="C26" s="63">
        <v>2005</v>
      </c>
      <c r="D26" s="12" t="s">
        <v>6</v>
      </c>
      <c r="E26" s="12" t="s">
        <v>187</v>
      </c>
      <c r="F26" s="23">
        <v>23.425999999999998</v>
      </c>
    </row>
    <row r="27" spans="1:6">
      <c r="A27" s="1" t="s">
        <v>28</v>
      </c>
      <c r="B27" s="1" t="s">
        <v>286</v>
      </c>
      <c r="C27" s="63">
        <v>2005</v>
      </c>
      <c r="D27" s="12" t="s">
        <v>6</v>
      </c>
      <c r="E27" s="12" t="s">
        <v>187</v>
      </c>
      <c r="F27" s="23">
        <v>18.870699999999999</v>
      </c>
    </row>
    <row r="28" spans="1:6">
      <c r="A28" s="1" t="s">
        <v>29</v>
      </c>
      <c r="B28" s="1" t="s">
        <v>287</v>
      </c>
      <c r="C28" s="63">
        <v>2005</v>
      </c>
      <c r="D28" s="12" t="s">
        <v>6</v>
      </c>
      <c r="E28" s="12" t="s">
        <v>187</v>
      </c>
      <c r="F28" s="23">
        <v>18.7394</v>
      </c>
    </row>
    <row r="29" spans="1:6">
      <c r="A29" s="1" t="s">
        <v>30</v>
      </c>
      <c r="B29" s="1" t="s">
        <v>288</v>
      </c>
      <c r="C29" s="63">
        <v>2005</v>
      </c>
      <c r="D29" s="12" t="s">
        <v>6</v>
      </c>
      <c r="E29" s="12" t="s">
        <v>187</v>
      </c>
      <c r="F29" s="23">
        <v>25.515899999999998</v>
      </c>
    </row>
    <row r="30" spans="1:6">
      <c r="A30" s="1" t="s">
        <v>31</v>
      </c>
      <c r="B30" s="1" t="s">
        <v>289</v>
      </c>
      <c r="C30" s="63">
        <v>2005</v>
      </c>
      <c r="D30" s="12" t="s">
        <v>6</v>
      </c>
      <c r="E30" s="12" t="s">
        <v>187</v>
      </c>
      <c r="F30" s="23">
        <v>19.600200000000001</v>
      </c>
    </row>
    <row r="31" spans="1:6">
      <c r="A31" s="1" t="s">
        <v>32</v>
      </c>
      <c r="B31" s="1" t="s">
        <v>290</v>
      </c>
      <c r="C31" s="63">
        <v>2005</v>
      </c>
      <c r="D31" s="12" t="s">
        <v>6</v>
      </c>
      <c r="E31" s="12" t="s">
        <v>187</v>
      </c>
      <c r="F31" s="23">
        <v>23.337800000000001</v>
      </c>
    </row>
    <row r="32" spans="1:6">
      <c r="A32" s="1" t="s">
        <v>33</v>
      </c>
      <c r="B32" s="1" t="s">
        <v>291</v>
      </c>
      <c r="C32" s="63">
        <v>2005</v>
      </c>
      <c r="D32" s="12" t="s">
        <v>6</v>
      </c>
      <c r="E32" s="12" t="s">
        <v>187</v>
      </c>
      <c r="F32" s="23">
        <v>23.968499999999999</v>
      </c>
    </row>
    <row r="33" spans="1:6">
      <c r="A33" s="1" t="s">
        <v>34</v>
      </c>
      <c r="B33" s="1" t="s">
        <v>292</v>
      </c>
      <c r="C33" s="63">
        <v>2005</v>
      </c>
      <c r="D33" s="12" t="s">
        <v>6</v>
      </c>
      <c r="E33" s="12" t="s">
        <v>187</v>
      </c>
      <c r="F33" s="23">
        <v>19.7361</v>
      </c>
    </row>
    <row r="34" spans="1:6">
      <c r="A34" s="1" t="s">
        <v>35</v>
      </c>
      <c r="B34" s="1" t="s">
        <v>293</v>
      </c>
      <c r="C34" s="63">
        <v>2005</v>
      </c>
      <c r="D34" s="12" t="s">
        <v>6</v>
      </c>
      <c r="E34" s="12" t="s">
        <v>187</v>
      </c>
      <c r="F34" s="23">
        <v>31.247800000000002</v>
      </c>
    </row>
    <row r="35" spans="1:6">
      <c r="A35" s="3" t="s">
        <v>3</v>
      </c>
      <c r="B35" s="1" t="s">
        <v>261</v>
      </c>
      <c r="C35" s="63">
        <v>2006</v>
      </c>
      <c r="D35" s="12" t="s">
        <v>6</v>
      </c>
      <c r="E35" s="12" t="s">
        <v>187</v>
      </c>
      <c r="F35" s="23">
        <v>22.854299999999999</v>
      </c>
    </row>
    <row r="36" spans="1:6">
      <c r="A36" s="3" t="s">
        <v>4</v>
      </c>
      <c r="B36" s="1" t="s">
        <v>262</v>
      </c>
      <c r="C36" s="63">
        <v>2006</v>
      </c>
      <c r="D36" s="12" t="s">
        <v>6</v>
      </c>
      <c r="E36" s="12" t="s">
        <v>187</v>
      </c>
      <c r="F36" s="23">
        <v>24.389399999999998</v>
      </c>
    </row>
    <row r="37" spans="1:6">
      <c r="A37" s="1" t="s">
        <v>5</v>
      </c>
      <c r="B37" s="1" t="s">
        <v>263</v>
      </c>
      <c r="C37" s="63">
        <v>2006</v>
      </c>
      <c r="D37" s="12" t="s">
        <v>6</v>
      </c>
      <c r="E37" s="12" t="s">
        <v>187</v>
      </c>
      <c r="F37" s="23">
        <v>16.501100000000001</v>
      </c>
    </row>
    <row r="38" spans="1:6">
      <c r="A38" s="1" t="s">
        <v>6</v>
      </c>
      <c r="B38" s="1" t="s">
        <v>264</v>
      </c>
      <c r="C38" s="63">
        <v>2006</v>
      </c>
      <c r="D38" s="12" t="s">
        <v>6</v>
      </c>
      <c r="E38" s="12" t="s">
        <v>187</v>
      </c>
      <c r="F38" s="23">
        <v>20.1571</v>
      </c>
    </row>
    <row r="39" spans="1:6">
      <c r="A39" s="1" t="s">
        <v>7</v>
      </c>
      <c r="B39" s="1" t="s">
        <v>265</v>
      </c>
      <c r="C39" s="63">
        <v>2006</v>
      </c>
      <c r="D39" s="12" t="s">
        <v>6</v>
      </c>
      <c r="E39" s="12" t="s">
        <v>187</v>
      </c>
      <c r="F39" s="23">
        <v>20.968800000000002</v>
      </c>
    </row>
    <row r="40" spans="1:6">
      <c r="A40" s="1" t="s">
        <v>8</v>
      </c>
      <c r="B40" s="1" t="s">
        <v>266</v>
      </c>
      <c r="C40" s="63">
        <v>2006</v>
      </c>
      <c r="D40" s="12" t="s">
        <v>6</v>
      </c>
      <c r="E40" s="12" t="s">
        <v>187</v>
      </c>
      <c r="F40" s="23">
        <v>27.854199999999999</v>
      </c>
    </row>
    <row r="41" spans="1:6">
      <c r="A41" s="1" t="s">
        <v>9</v>
      </c>
      <c r="B41" s="1" t="s">
        <v>267</v>
      </c>
      <c r="C41" s="63">
        <v>2006</v>
      </c>
      <c r="D41" s="12" t="s">
        <v>6</v>
      </c>
      <c r="E41" s="12" t="s">
        <v>187</v>
      </c>
      <c r="F41" s="23">
        <v>17.658100000000001</v>
      </c>
    </row>
    <row r="42" spans="1:6">
      <c r="A42" s="1" t="s">
        <v>10</v>
      </c>
      <c r="B42" s="1" t="s">
        <v>268</v>
      </c>
      <c r="C42" s="63">
        <v>2006</v>
      </c>
      <c r="D42" s="12" t="s">
        <v>6</v>
      </c>
      <c r="E42" s="12" t="s">
        <v>187</v>
      </c>
      <c r="F42" s="23">
        <v>30.7867</v>
      </c>
    </row>
    <row r="43" spans="1:6">
      <c r="A43" s="1" t="s">
        <v>11</v>
      </c>
      <c r="B43" s="1" t="s">
        <v>269</v>
      </c>
      <c r="C43" s="63">
        <v>2006</v>
      </c>
      <c r="D43" s="12" t="s">
        <v>6</v>
      </c>
      <c r="E43" s="12" t="s">
        <v>187</v>
      </c>
      <c r="F43" s="23">
        <v>20.009599999999999</v>
      </c>
    </row>
    <row r="44" spans="1:6">
      <c r="A44" s="1" t="s">
        <v>12</v>
      </c>
      <c r="B44" s="1" t="s">
        <v>270</v>
      </c>
      <c r="C44" s="63">
        <v>2006</v>
      </c>
      <c r="D44" s="12" t="s">
        <v>6</v>
      </c>
      <c r="E44" s="12" t="s">
        <v>187</v>
      </c>
      <c r="F44" s="23">
        <v>19.3233</v>
      </c>
    </row>
    <row r="45" spans="1:6">
      <c r="A45" s="1" t="s">
        <v>13</v>
      </c>
      <c r="B45" s="1" t="s">
        <v>271</v>
      </c>
      <c r="C45" s="63">
        <v>2006</v>
      </c>
      <c r="D45" s="12" t="s">
        <v>6</v>
      </c>
      <c r="E45" s="12" t="s">
        <v>187</v>
      </c>
      <c r="F45" s="23">
        <v>23.921099999999999</v>
      </c>
    </row>
    <row r="46" spans="1:6">
      <c r="A46" s="1" t="s">
        <v>14</v>
      </c>
      <c r="B46" s="1" t="s">
        <v>272</v>
      </c>
      <c r="C46" s="63">
        <v>2006</v>
      </c>
      <c r="D46" s="12" t="s">
        <v>6</v>
      </c>
      <c r="E46" s="12" t="s">
        <v>187</v>
      </c>
      <c r="F46" s="23">
        <v>29.025700000000001</v>
      </c>
    </row>
    <row r="47" spans="1:6">
      <c r="A47" s="1" t="s">
        <v>15</v>
      </c>
      <c r="B47" s="1" t="s">
        <v>273</v>
      </c>
      <c r="C47" s="63">
        <v>2006</v>
      </c>
      <c r="D47" s="12" t="s">
        <v>6</v>
      </c>
      <c r="E47" s="12" t="s">
        <v>187</v>
      </c>
      <c r="F47" s="23">
        <v>29.5977</v>
      </c>
    </row>
    <row r="48" spans="1:6">
      <c r="A48" s="1" t="s">
        <v>16</v>
      </c>
      <c r="B48" s="1" t="s">
        <v>274</v>
      </c>
      <c r="C48" s="63">
        <v>2006</v>
      </c>
      <c r="D48" s="12" t="s">
        <v>6</v>
      </c>
      <c r="E48" s="12" t="s">
        <v>187</v>
      </c>
      <c r="F48" s="23">
        <v>24.723299999999998</v>
      </c>
    </row>
    <row r="49" spans="1:6">
      <c r="A49" s="1" t="s">
        <v>17</v>
      </c>
      <c r="B49" s="1" t="s">
        <v>275</v>
      </c>
      <c r="C49" s="63">
        <v>2006</v>
      </c>
      <c r="D49" s="12" t="s">
        <v>6</v>
      </c>
      <c r="E49" s="12" t="s">
        <v>187</v>
      </c>
      <c r="F49" s="23">
        <v>20.808299999999999</v>
      </c>
    </row>
    <row r="50" spans="1:6">
      <c r="A50" s="1" t="s">
        <v>18</v>
      </c>
      <c r="B50" s="1" t="s">
        <v>276</v>
      </c>
      <c r="C50" s="63">
        <v>2006</v>
      </c>
      <c r="D50" s="12" t="s">
        <v>6</v>
      </c>
      <c r="E50" s="12" t="s">
        <v>187</v>
      </c>
      <c r="F50" s="23">
        <v>22.327999999999999</v>
      </c>
    </row>
    <row r="51" spans="1:6">
      <c r="A51" s="1" t="s">
        <v>19</v>
      </c>
      <c r="B51" s="1" t="s">
        <v>277</v>
      </c>
      <c r="C51" s="63">
        <v>2006</v>
      </c>
      <c r="D51" s="12" t="s">
        <v>6</v>
      </c>
      <c r="E51" s="12" t="s">
        <v>187</v>
      </c>
      <c r="F51" s="23">
        <v>23.8172</v>
      </c>
    </row>
    <row r="52" spans="1:6">
      <c r="A52" s="1" t="s">
        <v>20</v>
      </c>
      <c r="B52" s="1" t="s">
        <v>278</v>
      </c>
      <c r="C52" s="63">
        <v>2006</v>
      </c>
      <c r="D52" s="12" t="s">
        <v>6</v>
      </c>
      <c r="E52" s="12" t="s">
        <v>187</v>
      </c>
      <c r="F52" s="23">
        <v>18.676300000000001</v>
      </c>
    </row>
    <row r="53" spans="1:6">
      <c r="A53" s="1" t="s">
        <v>21</v>
      </c>
      <c r="B53" s="1" t="s">
        <v>279</v>
      </c>
      <c r="C53" s="63">
        <v>2006</v>
      </c>
      <c r="D53" s="12" t="s">
        <v>6</v>
      </c>
      <c r="E53" s="12" t="s">
        <v>187</v>
      </c>
      <c r="F53" s="23">
        <v>19.619199999999999</v>
      </c>
    </row>
    <row r="54" spans="1:6">
      <c r="A54" s="1" t="s">
        <v>22</v>
      </c>
      <c r="B54" s="1" t="s">
        <v>280</v>
      </c>
      <c r="C54" s="63">
        <v>2006</v>
      </c>
      <c r="D54" s="12" t="s">
        <v>6</v>
      </c>
      <c r="E54" s="12" t="s">
        <v>187</v>
      </c>
      <c r="F54" s="23">
        <v>22.8874</v>
      </c>
    </row>
    <row r="55" spans="1:6">
      <c r="A55" s="1" t="s">
        <v>23</v>
      </c>
      <c r="B55" s="1" t="s">
        <v>281</v>
      </c>
      <c r="C55" s="63">
        <v>2006</v>
      </c>
      <c r="D55" s="12" t="s">
        <v>6</v>
      </c>
      <c r="E55" s="12" t="s">
        <v>187</v>
      </c>
      <c r="F55" s="23">
        <v>24.317699999999999</v>
      </c>
    </row>
    <row r="56" spans="1:6">
      <c r="A56" s="1" t="s">
        <v>24</v>
      </c>
      <c r="B56" s="1" t="s">
        <v>282</v>
      </c>
      <c r="C56" s="63">
        <v>2006</v>
      </c>
      <c r="D56" s="12" t="s">
        <v>6</v>
      </c>
      <c r="E56" s="12" t="s">
        <v>187</v>
      </c>
      <c r="F56" s="23">
        <v>22.157900000000001</v>
      </c>
    </row>
    <row r="57" spans="1:6">
      <c r="A57" s="1" t="s">
        <v>25</v>
      </c>
      <c r="B57" s="1" t="s">
        <v>283</v>
      </c>
      <c r="C57" s="63">
        <v>2006</v>
      </c>
      <c r="D57" s="12" t="s">
        <v>6</v>
      </c>
      <c r="E57" s="12" t="s">
        <v>187</v>
      </c>
      <c r="F57" s="23">
        <v>23.0014</v>
      </c>
    </row>
    <row r="58" spans="1:6">
      <c r="A58" s="1" t="s">
        <v>26</v>
      </c>
      <c r="B58" s="1" t="s">
        <v>284</v>
      </c>
      <c r="C58" s="63">
        <v>2006</v>
      </c>
      <c r="D58" s="12" t="s">
        <v>6</v>
      </c>
      <c r="E58" s="12" t="s">
        <v>187</v>
      </c>
      <c r="F58" s="23">
        <v>19.7727</v>
      </c>
    </row>
    <row r="59" spans="1:6">
      <c r="A59" s="1" t="s">
        <v>27</v>
      </c>
      <c r="B59" s="1" t="s">
        <v>285</v>
      </c>
      <c r="C59" s="63">
        <v>2006</v>
      </c>
      <c r="D59" s="12" t="s">
        <v>6</v>
      </c>
      <c r="E59" s="12" t="s">
        <v>187</v>
      </c>
      <c r="F59" s="23">
        <v>22.839500000000001</v>
      </c>
    </row>
    <row r="60" spans="1:6">
      <c r="A60" s="1" t="s">
        <v>28</v>
      </c>
      <c r="B60" s="1" t="s">
        <v>286</v>
      </c>
      <c r="C60" s="63">
        <v>2006</v>
      </c>
      <c r="D60" s="12" t="s">
        <v>6</v>
      </c>
      <c r="E60" s="12" t="s">
        <v>187</v>
      </c>
      <c r="F60" s="23">
        <v>18.514500000000002</v>
      </c>
    </row>
    <row r="61" spans="1:6">
      <c r="A61" s="1" t="s">
        <v>29</v>
      </c>
      <c r="B61" s="1" t="s">
        <v>287</v>
      </c>
      <c r="C61" s="63">
        <v>2006</v>
      </c>
      <c r="D61" s="12" t="s">
        <v>6</v>
      </c>
      <c r="E61" s="12" t="s">
        <v>187</v>
      </c>
      <c r="F61" s="23">
        <v>18.184799999999999</v>
      </c>
    </row>
    <row r="62" spans="1:6">
      <c r="A62" s="1" t="s">
        <v>30</v>
      </c>
      <c r="B62" s="1" t="s">
        <v>288</v>
      </c>
      <c r="C62" s="63">
        <v>2006</v>
      </c>
      <c r="D62" s="12" t="s">
        <v>6</v>
      </c>
      <c r="E62" s="12" t="s">
        <v>187</v>
      </c>
      <c r="F62" s="23">
        <v>23.442299999999999</v>
      </c>
    </row>
    <row r="63" spans="1:6">
      <c r="A63" s="1" t="s">
        <v>31</v>
      </c>
      <c r="B63" s="1" t="s">
        <v>289</v>
      </c>
      <c r="C63" s="63">
        <v>2006</v>
      </c>
      <c r="D63" s="12" t="s">
        <v>6</v>
      </c>
      <c r="E63" s="12" t="s">
        <v>187</v>
      </c>
      <c r="F63" s="23">
        <v>20.8445</v>
      </c>
    </row>
    <row r="64" spans="1:6">
      <c r="A64" s="1" t="s">
        <v>32</v>
      </c>
      <c r="B64" s="1" t="s">
        <v>290</v>
      </c>
      <c r="C64" s="63">
        <v>2006</v>
      </c>
      <c r="D64" s="12" t="s">
        <v>6</v>
      </c>
      <c r="E64" s="12" t="s">
        <v>187</v>
      </c>
      <c r="F64" s="23">
        <v>25.21</v>
      </c>
    </row>
    <row r="65" spans="1:6">
      <c r="A65" s="1" t="s">
        <v>33</v>
      </c>
      <c r="B65" s="1" t="s">
        <v>291</v>
      </c>
      <c r="C65" s="63">
        <v>2006</v>
      </c>
      <c r="D65" s="12" t="s">
        <v>6</v>
      </c>
      <c r="E65" s="12" t="s">
        <v>187</v>
      </c>
      <c r="F65" s="23">
        <v>23.209900000000001</v>
      </c>
    </row>
    <row r="66" spans="1:6">
      <c r="A66" s="1" t="s">
        <v>34</v>
      </c>
      <c r="B66" s="1" t="s">
        <v>292</v>
      </c>
      <c r="C66" s="63">
        <v>2006</v>
      </c>
      <c r="D66" s="12" t="s">
        <v>6</v>
      </c>
      <c r="E66" s="12" t="s">
        <v>187</v>
      </c>
      <c r="F66" s="23">
        <v>18.934699999999999</v>
      </c>
    </row>
    <row r="67" spans="1:6">
      <c r="A67" s="1" t="s">
        <v>35</v>
      </c>
      <c r="B67" s="1" t="s">
        <v>293</v>
      </c>
      <c r="C67" s="63">
        <v>2006</v>
      </c>
      <c r="D67" s="12" t="s">
        <v>6</v>
      </c>
      <c r="E67" s="12" t="s">
        <v>187</v>
      </c>
      <c r="F67" s="23">
        <v>29.823899999999998</v>
      </c>
    </row>
    <row r="68" spans="1:6">
      <c r="A68" s="3" t="s">
        <v>3</v>
      </c>
      <c r="B68" s="1" t="s">
        <v>261</v>
      </c>
      <c r="C68" s="63">
        <v>2007</v>
      </c>
      <c r="D68" s="12" t="s">
        <v>6</v>
      </c>
      <c r="E68" s="12" t="s">
        <v>187</v>
      </c>
      <c r="F68" s="23">
        <v>22.582100000000001</v>
      </c>
    </row>
    <row r="69" spans="1:6">
      <c r="A69" s="3" t="s">
        <v>4</v>
      </c>
      <c r="B69" s="1" t="s">
        <v>262</v>
      </c>
      <c r="C69" s="63">
        <v>2007</v>
      </c>
      <c r="D69" s="12" t="s">
        <v>6</v>
      </c>
      <c r="E69" s="12" t="s">
        <v>187</v>
      </c>
      <c r="F69" s="23">
        <v>25.3217</v>
      </c>
    </row>
    <row r="70" spans="1:6">
      <c r="A70" s="1" t="s">
        <v>5</v>
      </c>
      <c r="B70" s="1" t="s">
        <v>263</v>
      </c>
      <c r="C70" s="63">
        <v>2007</v>
      </c>
      <c r="D70" s="12" t="s">
        <v>6</v>
      </c>
      <c r="E70" s="12" t="s">
        <v>187</v>
      </c>
      <c r="F70" s="23">
        <v>18.686699999999998</v>
      </c>
    </row>
    <row r="71" spans="1:6">
      <c r="A71" s="1" t="s">
        <v>6</v>
      </c>
      <c r="B71" s="1" t="s">
        <v>264</v>
      </c>
      <c r="C71" s="63">
        <v>2007</v>
      </c>
      <c r="D71" s="12" t="s">
        <v>6</v>
      </c>
      <c r="E71" s="12" t="s">
        <v>187</v>
      </c>
      <c r="F71" s="23">
        <v>17.8935</v>
      </c>
    </row>
    <row r="72" spans="1:6">
      <c r="A72" s="1" t="s">
        <v>7</v>
      </c>
      <c r="B72" s="1" t="s">
        <v>265</v>
      </c>
      <c r="C72" s="63">
        <v>2007</v>
      </c>
      <c r="D72" s="12" t="s">
        <v>6</v>
      </c>
      <c r="E72" s="12" t="s">
        <v>187</v>
      </c>
      <c r="F72" s="23">
        <v>23.454000000000001</v>
      </c>
    </row>
    <row r="73" spans="1:6">
      <c r="A73" s="1" t="s">
        <v>8</v>
      </c>
      <c r="B73" s="1" t="s">
        <v>266</v>
      </c>
      <c r="C73" s="63">
        <v>2007</v>
      </c>
      <c r="D73" s="12" t="s">
        <v>6</v>
      </c>
      <c r="E73" s="12" t="s">
        <v>187</v>
      </c>
      <c r="F73" s="23">
        <v>23.5746</v>
      </c>
    </row>
    <row r="74" spans="1:6">
      <c r="A74" s="1" t="s">
        <v>9</v>
      </c>
      <c r="B74" s="1" t="s">
        <v>267</v>
      </c>
      <c r="C74" s="63">
        <v>2007</v>
      </c>
      <c r="D74" s="12" t="s">
        <v>6</v>
      </c>
      <c r="E74" s="12" t="s">
        <v>187</v>
      </c>
      <c r="F74" s="23">
        <v>17.9239</v>
      </c>
    </row>
    <row r="75" spans="1:6">
      <c r="A75" s="1" t="s">
        <v>10</v>
      </c>
      <c r="B75" s="1" t="s">
        <v>268</v>
      </c>
      <c r="C75" s="63">
        <v>2007</v>
      </c>
      <c r="D75" s="12" t="s">
        <v>6</v>
      </c>
      <c r="E75" s="12" t="s">
        <v>187</v>
      </c>
      <c r="F75" s="23">
        <v>29.8111</v>
      </c>
    </row>
    <row r="76" spans="1:6">
      <c r="A76" s="1" t="s">
        <v>11</v>
      </c>
      <c r="B76" s="1" t="s">
        <v>269</v>
      </c>
      <c r="C76" s="63">
        <v>2007</v>
      </c>
      <c r="D76" s="12" t="s">
        <v>6</v>
      </c>
      <c r="E76" s="12" t="s">
        <v>187</v>
      </c>
      <c r="F76" s="23">
        <v>22.836500000000001</v>
      </c>
    </row>
    <row r="77" spans="1:6">
      <c r="A77" s="1" t="s">
        <v>12</v>
      </c>
      <c r="B77" s="1" t="s">
        <v>270</v>
      </c>
      <c r="C77" s="63">
        <v>2007</v>
      </c>
      <c r="D77" s="12" t="s">
        <v>6</v>
      </c>
      <c r="E77" s="12" t="s">
        <v>187</v>
      </c>
      <c r="F77" s="23">
        <v>17.307200000000002</v>
      </c>
    </row>
    <row r="78" spans="1:6">
      <c r="A78" s="1" t="s">
        <v>13</v>
      </c>
      <c r="B78" s="1" t="s">
        <v>271</v>
      </c>
      <c r="C78" s="63">
        <v>2007</v>
      </c>
      <c r="D78" s="12" t="s">
        <v>6</v>
      </c>
      <c r="E78" s="12" t="s">
        <v>187</v>
      </c>
      <c r="F78" s="23">
        <v>23.009899999999998</v>
      </c>
    </row>
    <row r="79" spans="1:6">
      <c r="A79" s="1" t="s">
        <v>14</v>
      </c>
      <c r="B79" s="1" t="s">
        <v>272</v>
      </c>
      <c r="C79" s="63">
        <v>2007</v>
      </c>
      <c r="D79" s="12" t="s">
        <v>6</v>
      </c>
      <c r="E79" s="12" t="s">
        <v>187</v>
      </c>
      <c r="F79" s="23">
        <v>26.473299999999998</v>
      </c>
    </row>
    <row r="80" spans="1:6">
      <c r="A80" s="1" t="s">
        <v>15</v>
      </c>
      <c r="B80" s="1" t="s">
        <v>273</v>
      </c>
      <c r="C80" s="63">
        <v>2007</v>
      </c>
      <c r="D80" s="12" t="s">
        <v>6</v>
      </c>
      <c r="E80" s="12" t="s">
        <v>187</v>
      </c>
      <c r="F80" s="23">
        <v>25.2898</v>
      </c>
    </row>
    <row r="81" spans="1:6">
      <c r="A81" s="1" t="s">
        <v>16</v>
      </c>
      <c r="B81" s="1" t="s">
        <v>274</v>
      </c>
      <c r="C81" s="63">
        <v>2007</v>
      </c>
      <c r="D81" s="12" t="s">
        <v>6</v>
      </c>
      <c r="E81" s="12" t="s">
        <v>187</v>
      </c>
      <c r="F81" s="23">
        <v>25.342300000000002</v>
      </c>
    </row>
    <row r="82" spans="1:6">
      <c r="A82" s="1" t="s">
        <v>17</v>
      </c>
      <c r="B82" s="1" t="s">
        <v>275</v>
      </c>
      <c r="C82" s="63">
        <v>2007</v>
      </c>
      <c r="D82" s="12" t="s">
        <v>6</v>
      </c>
      <c r="E82" s="12" t="s">
        <v>187</v>
      </c>
      <c r="F82" s="23">
        <v>20.280100000000001</v>
      </c>
    </row>
    <row r="83" spans="1:6">
      <c r="A83" s="1" t="s">
        <v>18</v>
      </c>
      <c r="B83" s="1" t="s">
        <v>276</v>
      </c>
      <c r="C83" s="63">
        <v>2007</v>
      </c>
      <c r="D83" s="12" t="s">
        <v>6</v>
      </c>
      <c r="E83" s="12" t="s">
        <v>187</v>
      </c>
      <c r="F83" s="23">
        <v>22.004899999999999</v>
      </c>
    </row>
    <row r="84" spans="1:6">
      <c r="A84" s="1" t="s">
        <v>19</v>
      </c>
      <c r="B84" s="1" t="s">
        <v>277</v>
      </c>
      <c r="C84" s="63">
        <v>2007</v>
      </c>
      <c r="D84" s="12" t="s">
        <v>6</v>
      </c>
      <c r="E84" s="12" t="s">
        <v>187</v>
      </c>
      <c r="F84" s="23">
        <v>27.8658</v>
      </c>
    </row>
    <row r="85" spans="1:6">
      <c r="A85" s="1" t="s">
        <v>20</v>
      </c>
      <c r="B85" s="1" t="s">
        <v>278</v>
      </c>
      <c r="C85" s="63">
        <v>2007</v>
      </c>
      <c r="D85" s="12" t="s">
        <v>6</v>
      </c>
      <c r="E85" s="12" t="s">
        <v>187</v>
      </c>
      <c r="F85" s="23">
        <v>20.412400000000002</v>
      </c>
    </row>
    <row r="86" spans="1:6">
      <c r="A86" s="1" t="s">
        <v>21</v>
      </c>
      <c r="B86" s="1" t="s">
        <v>279</v>
      </c>
      <c r="C86" s="63">
        <v>2007</v>
      </c>
      <c r="D86" s="12" t="s">
        <v>6</v>
      </c>
      <c r="E86" s="12" t="s">
        <v>187</v>
      </c>
      <c r="F86" s="23">
        <v>19.794899999999998</v>
      </c>
    </row>
    <row r="87" spans="1:6">
      <c r="A87" s="1" t="s">
        <v>22</v>
      </c>
      <c r="B87" s="1" t="s">
        <v>280</v>
      </c>
      <c r="C87" s="63">
        <v>2007</v>
      </c>
      <c r="D87" s="12" t="s">
        <v>6</v>
      </c>
      <c r="E87" s="12" t="s">
        <v>187</v>
      </c>
      <c r="F87" s="23">
        <v>21.340699999999998</v>
      </c>
    </row>
    <row r="88" spans="1:6">
      <c r="A88" s="1" t="s">
        <v>23</v>
      </c>
      <c r="B88" s="1" t="s">
        <v>281</v>
      </c>
      <c r="C88" s="63">
        <v>2007</v>
      </c>
      <c r="D88" s="12" t="s">
        <v>6</v>
      </c>
      <c r="E88" s="12" t="s">
        <v>187</v>
      </c>
      <c r="F88" s="23">
        <v>26.5444</v>
      </c>
    </row>
    <row r="89" spans="1:6">
      <c r="A89" s="1" t="s">
        <v>24</v>
      </c>
      <c r="B89" s="1" t="s">
        <v>282</v>
      </c>
      <c r="C89" s="63">
        <v>2007</v>
      </c>
      <c r="D89" s="12" t="s">
        <v>6</v>
      </c>
      <c r="E89" s="12" t="s">
        <v>187</v>
      </c>
      <c r="F89" s="23">
        <v>21.346699999999998</v>
      </c>
    </row>
    <row r="90" spans="1:6">
      <c r="A90" s="1" t="s">
        <v>25</v>
      </c>
      <c r="B90" s="1" t="s">
        <v>283</v>
      </c>
      <c r="C90" s="63">
        <v>2007</v>
      </c>
      <c r="D90" s="12" t="s">
        <v>6</v>
      </c>
      <c r="E90" s="12" t="s">
        <v>187</v>
      </c>
      <c r="F90" s="23">
        <v>22.552700000000002</v>
      </c>
    </row>
    <row r="91" spans="1:6">
      <c r="A91" s="1" t="s">
        <v>26</v>
      </c>
      <c r="B91" s="1" t="s">
        <v>284</v>
      </c>
      <c r="C91" s="63">
        <v>2007</v>
      </c>
      <c r="D91" s="12" t="s">
        <v>6</v>
      </c>
      <c r="E91" s="12" t="s">
        <v>187</v>
      </c>
      <c r="F91" s="23">
        <v>18.777799999999999</v>
      </c>
    </row>
    <row r="92" spans="1:6">
      <c r="A92" s="1" t="s">
        <v>27</v>
      </c>
      <c r="B92" s="1" t="s">
        <v>285</v>
      </c>
      <c r="C92" s="63">
        <v>2007</v>
      </c>
      <c r="D92" s="12" t="s">
        <v>6</v>
      </c>
      <c r="E92" s="12" t="s">
        <v>187</v>
      </c>
      <c r="F92" s="23">
        <v>24.624400000000001</v>
      </c>
    </row>
    <row r="93" spans="1:6">
      <c r="A93" s="1" t="s">
        <v>28</v>
      </c>
      <c r="B93" s="1" t="s">
        <v>286</v>
      </c>
      <c r="C93" s="63">
        <v>2007</v>
      </c>
      <c r="D93" s="12" t="s">
        <v>6</v>
      </c>
      <c r="E93" s="12" t="s">
        <v>187</v>
      </c>
      <c r="F93" s="23">
        <v>21.033300000000001</v>
      </c>
    </row>
    <row r="94" spans="1:6">
      <c r="A94" s="1" t="s">
        <v>29</v>
      </c>
      <c r="B94" s="1" t="s">
        <v>287</v>
      </c>
      <c r="C94" s="63">
        <v>2007</v>
      </c>
      <c r="D94" s="12" t="s">
        <v>6</v>
      </c>
      <c r="E94" s="12" t="s">
        <v>187</v>
      </c>
      <c r="F94" s="23">
        <v>16.103000000000002</v>
      </c>
    </row>
    <row r="95" spans="1:6">
      <c r="A95" s="1" t="s">
        <v>30</v>
      </c>
      <c r="B95" s="1" t="s">
        <v>288</v>
      </c>
      <c r="C95" s="63">
        <v>2007</v>
      </c>
      <c r="D95" s="12" t="s">
        <v>6</v>
      </c>
      <c r="E95" s="12" t="s">
        <v>187</v>
      </c>
      <c r="F95" s="23">
        <v>25.7455</v>
      </c>
    </row>
    <row r="96" spans="1:6">
      <c r="A96" s="1" t="s">
        <v>31</v>
      </c>
      <c r="B96" s="1" t="s">
        <v>289</v>
      </c>
      <c r="C96" s="63">
        <v>2007</v>
      </c>
      <c r="D96" s="12" t="s">
        <v>6</v>
      </c>
      <c r="E96" s="12" t="s">
        <v>187</v>
      </c>
      <c r="F96" s="23">
        <v>21.939</v>
      </c>
    </row>
    <row r="97" spans="1:6">
      <c r="A97" s="1" t="s">
        <v>32</v>
      </c>
      <c r="B97" s="1" t="s">
        <v>290</v>
      </c>
      <c r="C97" s="63">
        <v>2007</v>
      </c>
      <c r="D97" s="12" t="s">
        <v>6</v>
      </c>
      <c r="E97" s="12" t="s">
        <v>187</v>
      </c>
      <c r="F97" s="23">
        <v>24.011399999999998</v>
      </c>
    </row>
    <row r="98" spans="1:6">
      <c r="A98" s="1" t="s">
        <v>33</v>
      </c>
      <c r="B98" s="1" t="s">
        <v>291</v>
      </c>
      <c r="C98" s="63">
        <v>2007</v>
      </c>
      <c r="D98" s="12" t="s">
        <v>6</v>
      </c>
      <c r="E98" s="12" t="s">
        <v>187</v>
      </c>
      <c r="F98" s="23">
        <v>22.269200000000001</v>
      </c>
    </row>
    <row r="99" spans="1:6">
      <c r="A99" s="1" t="s">
        <v>34</v>
      </c>
      <c r="B99" s="1" t="s">
        <v>292</v>
      </c>
      <c r="C99" s="63">
        <v>2007</v>
      </c>
      <c r="D99" s="12" t="s">
        <v>6</v>
      </c>
      <c r="E99" s="12" t="s">
        <v>187</v>
      </c>
      <c r="F99" s="23">
        <v>18.077200000000001</v>
      </c>
    </row>
    <row r="100" spans="1:6">
      <c r="A100" s="1" t="s">
        <v>35</v>
      </c>
      <c r="B100" s="1" t="s">
        <v>293</v>
      </c>
      <c r="C100" s="63">
        <v>2007</v>
      </c>
      <c r="D100" s="12" t="s">
        <v>6</v>
      </c>
      <c r="E100" s="12" t="s">
        <v>187</v>
      </c>
      <c r="F100" s="23">
        <v>32.0122</v>
      </c>
    </row>
    <row r="101" spans="1:6">
      <c r="A101" s="3" t="s">
        <v>3</v>
      </c>
      <c r="B101" s="1" t="s">
        <v>261</v>
      </c>
      <c r="C101" s="63">
        <v>2008</v>
      </c>
      <c r="D101" s="12" t="s">
        <v>6</v>
      </c>
      <c r="E101" s="12" t="s">
        <v>187</v>
      </c>
      <c r="F101" s="23">
        <v>22.982099999999999</v>
      </c>
    </row>
    <row r="102" spans="1:6">
      <c r="A102" s="3" t="s">
        <v>4</v>
      </c>
      <c r="B102" s="1" t="s">
        <v>262</v>
      </c>
      <c r="C102" s="63">
        <v>2008</v>
      </c>
      <c r="D102" s="12" t="s">
        <v>6</v>
      </c>
      <c r="E102" s="12" t="s">
        <v>187</v>
      </c>
      <c r="F102" s="23">
        <v>25.587499999999999</v>
      </c>
    </row>
    <row r="103" spans="1:6">
      <c r="A103" s="1" t="s">
        <v>5</v>
      </c>
      <c r="B103" s="1" t="s">
        <v>263</v>
      </c>
      <c r="C103" s="63">
        <v>2008</v>
      </c>
      <c r="D103" s="12" t="s">
        <v>6</v>
      </c>
      <c r="E103" s="12" t="s">
        <v>187</v>
      </c>
      <c r="F103" s="23">
        <v>20.826000000000001</v>
      </c>
    </row>
    <row r="104" spans="1:6">
      <c r="A104" s="1" t="s">
        <v>6</v>
      </c>
      <c r="B104" s="1" t="s">
        <v>264</v>
      </c>
      <c r="C104" s="63">
        <v>2008</v>
      </c>
      <c r="D104" s="12" t="s">
        <v>6</v>
      </c>
      <c r="E104" s="12" t="s">
        <v>187</v>
      </c>
      <c r="F104" s="23">
        <v>18.354600000000001</v>
      </c>
    </row>
    <row r="105" spans="1:6">
      <c r="A105" s="1" t="s">
        <v>7</v>
      </c>
      <c r="B105" s="1" t="s">
        <v>265</v>
      </c>
      <c r="C105" s="63">
        <v>2008</v>
      </c>
      <c r="D105" s="12" t="s">
        <v>6</v>
      </c>
      <c r="E105" s="12" t="s">
        <v>187</v>
      </c>
      <c r="F105" s="23">
        <v>21.3658</v>
      </c>
    </row>
    <row r="106" spans="1:6">
      <c r="A106" s="1" t="s">
        <v>8</v>
      </c>
      <c r="B106" s="1" t="s">
        <v>266</v>
      </c>
      <c r="C106" s="63">
        <v>2008</v>
      </c>
      <c r="D106" s="12" t="s">
        <v>6</v>
      </c>
      <c r="E106" s="12" t="s">
        <v>187</v>
      </c>
      <c r="F106" s="23">
        <v>24.894400000000001</v>
      </c>
    </row>
    <row r="107" spans="1:6">
      <c r="A107" s="1" t="s">
        <v>9</v>
      </c>
      <c r="B107" s="1" t="s">
        <v>267</v>
      </c>
      <c r="C107" s="63">
        <v>2008</v>
      </c>
      <c r="D107" s="12" t="s">
        <v>6</v>
      </c>
      <c r="E107" s="12" t="s">
        <v>187</v>
      </c>
      <c r="F107" s="23">
        <v>17.359000000000002</v>
      </c>
    </row>
    <row r="108" spans="1:6">
      <c r="A108" s="1" t="s">
        <v>10</v>
      </c>
      <c r="B108" s="1" t="s">
        <v>268</v>
      </c>
      <c r="C108" s="63">
        <v>2008</v>
      </c>
      <c r="D108" s="12" t="s">
        <v>6</v>
      </c>
      <c r="E108" s="12" t="s">
        <v>187</v>
      </c>
      <c r="F108" s="23">
        <v>31.532800000000002</v>
      </c>
    </row>
    <row r="109" spans="1:6">
      <c r="A109" s="1" t="s">
        <v>11</v>
      </c>
      <c r="B109" s="1" t="s">
        <v>269</v>
      </c>
      <c r="C109" s="63">
        <v>2008</v>
      </c>
      <c r="D109" s="12" t="s">
        <v>6</v>
      </c>
      <c r="E109" s="12" t="s">
        <v>187</v>
      </c>
      <c r="F109" s="23">
        <v>21.644500000000001</v>
      </c>
    </row>
    <row r="110" spans="1:6">
      <c r="A110" s="1" t="s">
        <v>12</v>
      </c>
      <c r="B110" s="1" t="s">
        <v>270</v>
      </c>
      <c r="C110" s="63">
        <v>2008</v>
      </c>
      <c r="D110" s="12" t="s">
        <v>6</v>
      </c>
      <c r="E110" s="12" t="s">
        <v>187</v>
      </c>
      <c r="F110" s="23">
        <v>16.895800000000001</v>
      </c>
    </row>
    <row r="111" spans="1:6">
      <c r="A111" s="1" t="s">
        <v>13</v>
      </c>
      <c r="B111" s="1" t="s">
        <v>271</v>
      </c>
      <c r="C111" s="63">
        <v>2008</v>
      </c>
      <c r="D111" s="12" t="s">
        <v>6</v>
      </c>
      <c r="E111" s="12" t="s">
        <v>187</v>
      </c>
      <c r="F111" s="23">
        <v>24.3292</v>
      </c>
    </row>
    <row r="112" spans="1:6">
      <c r="A112" s="1" t="s">
        <v>14</v>
      </c>
      <c r="B112" s="1" t="s">
        <v>272</v>
      </c>
      <c r="C112" s="63">
        <v>2008</v>
      </c>
      <c r="D112" s="12" t="s">
        <v>6</v>
      </c>
      <c r="E112" s="12" t="s">
        <v>187</v>
      </c>
      <c r="F112" s="23">
        <v>26.265999999999998</v>
      </c>
    </row>
    <row r="113" spans="1:6">
      <c r="A113" s="1" t="s">
        <v>15</v>
      </c>
      <c r="B113" s="1" t="s">
        <v>273</v>
      </c>
      <c r="C113" s="63">
        <v>2008</v>
      </c>
      <c r="D113" s="12" t="s">
        <v>6</v>
      </c>
      <c r="E113" s="12" t="s">
        <v>187</v>
      </c>
      <c r="F113" s="23">
        <v>26.1129</v>
      </c>
    </row>
    <row r="114" spans="1:6">
      <c r="A114" s="1" t="s">
        <v>16</v>
      </c>
      <c r="B114" s="1" t="s">
        <v>274</v>
      </c>
      <c r="C114" s="63">
        <v>2008</v>
      </c>
      <c r="D114" s="12" t="s">
        <v>6</v>
      </c>
      <c r="E114" s="12" t="s">
        <v>187</v>
      </c>
      <c r="F114" s="23">
        <v>25.047599999999999</v>
      </c>
    </row>
    <row r="115" spans="1:6">
      <c r="A115" s="1" t="s">
        <v>17</v>
      </c>
      <c r="B115" s="1" t="s">
        <v>275</v>
      </c>
      <c r="C115" s="63">
        <v>2008</v>
      </c>
      <c r="D115" s="12" t="s">
        <v>6</v>
      </c>
      <c r="E115" s="12" t="s">
        <v>187</v>
      </c>
      <c r="F115" s="23">
        <v>20.334299999999999</v>
      </c>
    </row>
    <row r="116" spans="1:6">
      <c r="A116" s="1" t="s">
        <v>18</v>
      </c>
      <c r="B116" s="1" t="s">
        <v>276</v>
      </c>
      <c r="C116" s="63">
        <v>2008</v>
      </c>
      <c r="D116" s="12" t="s">
        <v>6</v>
      </c>
      <c r="E116" s="12" t="s">
        <v>187</v>
      </c>
      <c r="F116" s="23">
        <v>23.856300000000001</v>
      </c>
    </row>
    <row r="117" spans="1:6">
      <c r="A117" s="1" t="s">
        <v>19</v>
      </c>
      <c r="B117" s="1" t="s">
        <v>277</v>
      </c>
      <c r="C117" s="63">
        <v>2008</v>
      </c>
      <c r="D117" s="12" t="s">
        <v>6</v>
      </c>
      <c r="E117" s="12" t="s">
        <v>187</v>
      </c>
      <c r="F117" s="23">
        <v>28.200700000000001</v>
      </c>
    </row>
    <row r="118" spans="1:6">
      <c r="A118" s="1" t="s">
        <v>20</v>
      </c>
      <c r="B118" s="1" t="s">
        <v>278</v>
      </c>
      <c r="C118" s="63">
        <v>2008</v>
      </c>
      <c r="D118" s="12" t="s">
        <v>6</v>
      </c>
      <c r="E118" s="12" t="s">
        <v>187</v>
      </c>
      <c r="F118" s="23">
        <v>20.767600000000002</v>
      </c>
    </row>
    <row r="119" spans="1:6">
      <c r="A119" s="1" t="s">
        <v>21</v>
      </c>
      <c r="B119" s="1" t="s">
        <v>279</v>
      </c>
      <c r="C119" s="63">
        <v>2008</v>
      </c>
      <c r="D119" s="12" t="s">
        <v>6</v>
      </c>
      <c r="E119" s="12" t="s">
        <v>187</v>
      </c>
      <c r="F119" s="23">
        <v>20.003499999999999</v>
      </c>
    </row>
    <row r="120" spans="1:6">
      <c r="A120" s="1" t="s">
        <v>22</v>
      </c>
      <c r="B120" s="1" t="s">
        <v>280</v>
      </c>
      <c r="C120" s="63">
        <v>2008</v>
      </c>
      <c r="D120" s="12" t="s">
        <v>6</v>
      </c>
      <c r="E120" s="12" t="s">
        <v>187</v>
      </c>
      <c r="F120" s="23">
        <v>21.0776</v>
      </c>
    </row>
    <row r="121" spans="1:6">
      <c r="A121" s="1" t="s">
        <v>23</v>
      </c>
      <c r="B121" s="1" t="s">
        <v>281</v>
      </c>
      <c r="C121" s="63">
        <v>2008</v>
      </c>
      <c r="D121" s="12" t="s">
        <v>6</v>
      </c>
      <c r="E121" s="12" t="s">
        <v>187</v>
      </c>
      <c r="F121" s="23">
        <v>26.532</v>
      </c>
    </row>
    <row r="122" spans="1:6">
      <c r="A122" s="1" t="s">
        <v>24</v>
      </c>
      <c r="B122" s="1" t="s">
        <v>282</v>
      </c>
      <c r="C122" s="63">
        <v>2008</v>
      </c>
      <c r="D122" s="12" t="s">
        <v>6</v>
      </c>
      <c r="E122" s="12" t="s">
        <v>187</v>
      </c>
      <c r="F122" s="23">
        <v>20.292200000000001</v>
      </c>
    </row>
    <row r="123" spans="1:6">
      <c r="A123" s="1" t="s">
        <v>25</v>
      </c>
      <c r="B123" s="1" t="s">
        <v>283</v>
      </c>
      <c r="C123" s="63">
        <v>2008</v>
      </c>
      <c r="D123" s="12" t="s">
        <v>6</v>
      </c>
      <c r="E123" s="12" t="s">
        <v>187</v>
      </c>
      <c r="F123" s="23">
        <v>22.759499999999999</v>
      </c>
    </row>
    <row r="124" spans="1:6">
      <c r="A124" s="1" t="s">
        <v>26</v>
      </c>
      <c r="B124" s="1" t="s">
        <v>284</v>
      </c>
      <c r="C124" s="63">
        <v>2008</v>
      </c>
      <c r="D124" s="12" t="s">
        <v>6</v>
      </c>
      <c r="E124" s="12" t="s">
        <v>187</v>
      </c>
      <c r="F124" s="23">
        <v>18.233899999999998</v>
      </c>
    </row>
    <row r="125" spans="1:6">
      <c r="A125" s="1" t="s">
        <v>27</v>
      </c>
      <c r="B125" s="1" t="s">
        <v>285</v>
      </c>
      <c r="C125" s="63">
        <v>2008</v>
      </c>
      <c r="D125" s="12" t="s">
        <v>6</v>
      </c>
      <c r="E125" s="12" t="s">
        <v>187</v>
      </c>
      <c r="F125" s="23">
        <v>22.8917</v>
      </c>
    </row>
    <row r="126" spans="1:6">
      <c r="A126" s="1" t="s">
        <v>28</v>
      </c>
      <c r="B126" s="1" t="s">
        <v>286</v>
      </c>
      <c r="C126" s="63">
        <v>2008</v>
      </c>
      <c r="D126" s="12" t="s">
        <v>6</v>
      </c>
      <c r="E126" s="12" t="s">
        <v>187</v>
      </c>
      <c r="F126" s="23">
        <v>17.726900000000001</v>
      </c>
    </row>
    <row r="127" spans="1:6">
      <c r="A127" s="1" t="s">
        <v>29</v>
      </c>
      <c r="B127" s="1" t="s">
        <v>287</v>
      </c>
      <c r="C127" s="63">
        <v>2008</v>
      </c>
      <c r="D127" s="12" t="s">
        <v>6</v>
      </c>
      <c r="E127" s="12" t="s">
        <v>187</v>
      </c>
      <c r="F127" s="23">
        <v>18.898900000000001</v>
      </c>
    </row>
    <row r="128" spans="1:6">
      <c r="A128" s="1" t="s">
        <v>30</v>
      </c>
      <c r="B128" s="1" t="s">
        <v>288</v>
      </c>
      <c r="C128" s="63">
        <v>2008</v>
      </c>
      <c r="D128" s="12" t="s">
        <v>6</v>
      </c>
      <c r="E128" s="12" t="s">
        <v>187</v>
      </c>
      <c r="F128" s="23">
        <v>23.747</v>
      </c>
    </row>
    <row r="129" spans="1:6">
      <c r="A129" s="1" t="s">
        <v>31</v>
      </c>
      <c r="B129" s="1" t="s">
        <v>289</v>
      </c>
      <c r="C129" s="63">
        <v>2008</v>
      </c>
      <c r="D129" s="12" t="s">
        <v>6</v>
      </c>
      <c r="E129" s="12" t="s">
        <v>187</v>
      </c>
      <c r="F129" s="23">
        <v>21.029</v>
      </c>
    </row>
    <row r="130" spans="1:6">
      <c r="A130" s="1" t="s">
        <v>32</v>
      </c>
      <c r="B130" s="1" t="s">
        <v>290</v>
      </c>
      <c r="C130" s="63">
        <v>2008</v>
      </c>
      <c r="D130" s="12" t="s">
        <v>6</v>
      </c>
      <c r="E130" s="12" t="s">
        <v>187</v>
      </c>
      <c r="F130" s="23">
        <v>22.184100000000001</v>
      </c>
    </row>
    <row r="131" spans="1:6">
      <c r="A131" s="1" t="s">
        <v>33</v>
      </c>
      <c r="B131" s="1" t="s">
        <v>291</v>
      </c>
      <c r="C131" s="63">
        <v>2008</v>
      </c>
      <c r="D131" s="12" t="s">
        <v>6</v>
      </c>
      <c r="E131" s="12" t="s">
        <v>187</v>
      </c>
      <c r="F131" s="23">
        <v>24.947099999999999</v>
      </c>
    </row>
    <row r="132" spans="1:6">
      <c r="A132" s="1" t="s">
        <v>34</v>
      </c>
      <c r="B132" s="1" t="s">
        <v>292</v>
      </c>
      <c r="C132" s="63">
        <v>2008</v>
      </c>
      <c r="D132" s="12" t="s">
        <v>6</v>
      </c>
      <c r="E132" s="12" t="s">
        <v>187</v>
      </c>
      <c r="F132" s="23">
        <v>19.886199999999999</v>
      </c>
    </row>
    <row r="133" spans="1:6">
      <c r="A133" s="1" t="s">
        <v>35</v>
      </c>
      <c r="B133" s="1" t="s">
        <v>293</v>
      </c>
      <c r="C133" s="63">
        <v>2008</v>
      </c>
      <c r="D133" s="12" t="s">
        <v>6</v>
      </c>
      <c r="E133" s="12" t="s">
        <v>187</v>
      </c>
      <c r="F133" s="23">
        <v>32.264000000000003</v>
      </c>
    </row>
    <row r="134" spans="1:6">
      <c r="A134" s="3" t="s">
        <v>3</v>
      </c>
      <c r="B134" s="1" t="s">
        <v>261</v>
      </c>
      <c r="C134" s="63">
        <v>2009</v>
      </c>
      <c r="D134" s="12" t="s">
        <v>6</v>
      </c>
      <c r="E134" s="12" t="s">
        <v>187</v>
      </c>
      <c r="F134" s="23">
        <v>23.5379</v>
      </c>
    </row>
    <row r="135" spans="1:6">
      <c r="A135" s="3" t="s">
        <v>4</v>
      </c>
      <c r="B135" s="1" t="s">
        <v>262</v>
      </c>
      <c r="C135" s="63">
        <v>2009</v>
      </c>
      <c r="D135" s="12" t="s">
        <v>6</v>
      </c>
      <c r="E135" s="12" t="s">
        <v>187</v>
      </c>
      <c r="F135" s="23">
        <v>27.9055</v>
      </c>
    </row>
    <row r="136" spans="1:6">
      <c r="A136" s="1" t="s">
        <v>5</v>
      </c>
      <c r="B136" s="1" t="s">
        <v>263</v>
      </c>
      <c r="C136" s="63">
        <v>2009</v>
      </c>
      <c r="D136" s="12" t="s">
        <v>6</v>
      </c>
      <c r="E136" s="12" t="s">
        <v>187</v>
      </c>
      <c r="F136" s="23">
        <v>23.2197</v>
      </c>
    </row>
    <row r="137" spans="1:6">
      <c r="A137" s="1" t="s">
        <v>6</v>
      </c>
      <c r="B137" s="1" t="s">
        <v>264</v>
      </c>
      <c r="C137" s="63">
        <v>2009</v>
      </c>
      <c r="D137" s="12" t="s">
        <v>6</v>
      </c>
      <c r="E137" s="12" t="s">
        <v>187</v>
      </c>
      <c r="F137" s="23">
        <v>19.8751</v>
      </c>
    </row>
    <row r="138" spans="1:6">
      <c r="A138" s="1" t="s">
        <v>7</v>
      </c>
      <c r="B138" s="1" t="s">
        <v>265</v>
      </c>
      <c r="C138" s="63">
        <v>2009</v>
      </c>
      <c r="D138" s="12" t="s">
        <v>6</v>
      </c>
      <c r="E138" s="12" t="s">
        <v>187</v>
      </c>
      <c r="F138" s="23">
        <v>20.001000000000001</v>
      </c>
    </row>
    <row r="139" spans="1:6">
      <c r="A139" s="1" t="s">
        <v>8</v>
      </c>
      <c r="B139" s="1" t="s">
        <v>266</v>
      </c>
      <c r="C139" s="63">
        <v>2009</v>
      </c>
      <c r="D139" s="12" t="s">
        <v>6</v>
      </c>
      <c r="E139" s="12" t="s">
        <v>187</v>
      </c>
      <c r="F139" s="23">
        <v>27.271699999999999</v>
      </c>
    </row>
    <row r="140" spans="1:6">
      <c r="A140" s="1" t="s">
        <v>9</v>
      </c>
      <c r="B140" s="1" t="s">
        <v>267</v>
      </c>
      <c r="C140" s="63">
        <v>2009</v>
      </c>
      <c r="D140" s="12" t="s">
        <v>6</v>
      </c>
      <c r="E140" s="12" t="s">
        <v>187</v>
      </c>
      <c r="F140" s="23">
        <v>19.677499999999998</v>
      </c>
    </row>
    <row r="141" spans="1:6">
      <c r="A141" s="1" t="s">
        <v>10</v>
      </c>
      <c r="B141" s="1" t="s">
        <v>268</v>
      </c>
      <c r="C141" s="63">
        <v>2009</v>
      </c>
      <c r="D141" s="12" t="s">
        <v>6</v>
      </c>
      <c r="E141" s="12" t="s">
        <v>187</v>
      </c>
      <c r="F141" s="23">
        <v>27.344200000000001</v>
      </c>
    </row>
    <row r="142" spans="1:6">
      <c r="A142" s="1" t="s">
        <v>11</v>
      </c>
      <c r="B142" s="1" t="s">
        <v>269</v>
      </c>
      <c r="C142" s="63">
        <v>2009</v>
      </c>
      <c r="D142" s="12" t="s">
        <v>6</v>
      </c>
      <c r="E142" s="12" t="s">
        <v>187</v>
      </c>
      <c r="F142" s="23">
        <v>27.197199999999999</v>
      </c>
    </row>
    <row r="143" spans="1:6">
      <c r="A143" s="1" t="s">
        <v>12</v>
      </c>
      <c r="B143" s="1" t="s">
        <v>270</v>
      </c>
      <c r="C143" s="63">
        <v>2009</v>
      </c>
      <c r="D143" s="12" t="s">
        <v>6</v>
      </c>
      <c r="E143" s="12" t="s">
        <v>187</v>
      </c>
      <c r="F143" s="23">
        <v>16.481400000000001</v>
      </c>
    </row>
    <row r="144" spans="1:6">
      <c r="A144" s="1" t="s">
        <v>13</v>
      </c>
      <c r="B144" s="1" t="s">
        <v>271</v>
      </c>
      <c r="C144" s="63">
        <v>2009</v>
      </c>
      <c r="D144" s="12" t="s">
        <v>6</v>
      </c>
      <c r="E144" s="12" t="s">
        <v>187</v>
      </c>
      <c r="F144" s="23">
        <v>25.241599999999998</v>
      </c>
    </row>
    <row r="145" spans="1:6">
      <c r="A145" s="1" t="s">
        <v>14</v>
      </c>
      <c r="B145" s="1" t="s">
        <v>272</v>
      </c>
      <c r="C145" s="63">
        <v>2009</v>
      </c>
      <c r="D145" s="12" t="s">
        <v>6</v>
      </c>
      <c r="E145" s="12" t="s">
        <v>187</v>
      </c>
      <c r="F145" s="23">
        <v>30.116499999999998</v>
      </c>
    </row>
    <row r="146" spans="1:6">
      <c r="A146" s="1" t="s">
        <v>15</v>
      </c>
      <c r="B146" s="1" t="s">
        <v>273</v>
      </c>
      <c r="C146" s="63">
        <v>2009</v>
      </c>
      <c r="D146" s="12" t="s">
        <v>6</v>
      </c>
      <c r="E146" s="12" t="s">
        <v>187</v>
      </c>
      <c r="F146" s="23">
        <v>28.438500000000001</v>
      </c>
    </row>
    <row r="147" spans="1:6">
      <c r="A147" s="1" t="s">
        <v>16</v>
      </c>
      <c r="B147" s="1" t="s">
        <v>274</v>
      </c>
      <c r="C147" s="63">
        <v>2009</v>
      </c>
      <c r="D147" s="12" t="s">
        <v>6</v>
      </c>
      <c r="E147" s="12" t="s">
        <v>187</v>
      </c>
      <c r="F147" s="23">
        <v>24.3855</v>
      </c>
    </row>
    <row r="148" spans="1:6">
      <c r="A148" s="1" t="s">
        <v>17</v>
      </c>
      <c r="B148" s="1" t="s">
        <v>275</v>
      </c>
      <c r="C148" s="63">
        <v>2009</v>
      </c>
      <c r="D148" s="12" t="s">
        <v>6</v>
      </c>
      <c r="E148" s="12" t="s">
        <v>187</v>
      </c>
      <c r="F148" s="23">
        <v>21.6084</v>
      </c>
    </row>
    <row r="149" spans="1:6">
      <c r="A149" s="1" t="s">
        <v>18</v>
      </c>
      <c r="B149" s="1" t="s">
        <v>276</v>
      </c>
      <c r="C149" s="63">
        <v>2009</v>
      </c>
      <c r="D149" s="12" t="s">
        <v>6</v>
      </c>
      <c r="E149" s="12" t="s">
        <v>187</v>
      </c>
      <c r="F149" s="23">
        <v>22.867000000000001</v>
      </c>
    </row>
    <row r="150" spans="1:6">
      <c r="A150" s="1" t="s">
        <v>19</v>
      </c>
      <c r="B150" s="1" t="s">
        <v>277</v>
      </c>
      <c r="C150" s="63">
        <v>2009</v>
      </c>
      <c r="D150" s="12" t="s">
        <v>6</v>
      </c>
      <c r="E150" s="12" t="s">
        <v>187</v>
      </c>
      <c r="F150" s="23">
        <v>24.445699999999999</v>
      </c>
    </row>
    <row r="151" spans="1:6">
      <c r="A151" s="1" t="s">
        <v>20</v>
      </c>
      <c r="B151" s="1" t="s">
        <v>278</v>
      </c>
      <c r="C151" s="63">
        <v>2009</v>
      </c>
      <c r="D151" s="12" t="s">
        <v>6</v>
      </c>
      <c r="E151" s="12" t="s">
        <v>187</v>
      </c>
      <c r="F151" s="23">
        <v>21.339400000000001</v>
      </c>
    </row>
    <row r="152" spans="1:6">
      <c r="A152" s="1" t="s">
        <v>21</v>
      </c>
      <c r="B152" s="1" t="s">
        <v>279</v>
      </c>
      <c r="C152" s="63">
        <v>2009</v>
      </c>
      <c r="D152" s="12" t="s">
        <v>6</v>
      </c>
      <c r="E152" s="12" t="s">
        <v>187</v>
      </c>
      <c r="F152" s="23">
        <v>20.547499999999999</v>
      </c>
    </row>
    <row r="153" spans="1:6">
      <c r="A153" s="1" t="s">
        <v>22</v>
      </c>
      <c r="B153" s="1" t="s">
        <v>280</v>
      </c>
      <c r="C153" s="63">
        <v>2009</v>
      </c>
      <c r="D153" s="12" t="s">
        <v>6</v>
      </c>
      <c r="E153" s="12" t="s">
        <v>187</v>
      </c>
      <c r="F153" s="23">
        <v>24.6556</v>
      </c>
    </row>
    <row r="154" spans="1:6">
      <c r="A154" s="1" t="s">
        <v>23</v>
      </c>
      <c r="B154" s="1" t="s">
        <v>281</v>
      </c>
      <c r="C154" s="63">
        <v>2009</v>
      </c>
      <c r="D154" s="12" t="s">
        <v>6</v>
      </c>
      <c r="E154" s="12" t="s">
        <v>187</v>
      </c>
      <c r="F154" s="23">
        <v>25.13</v>
      </c>
    </row>
    <row r="155" spans="1:6">
      <c r="A155" s="1" t="s">
        <v>24</v>
      </c>
      <c r="B155" s="1" t="s">
        <v>282</v>
      </c>
      <c r="C155" s="63">
        <v>2009</v>
      </c>
      <c r="D155" s="12" t="s">
        <v>6</v>
      </c>
      <c r="E155" s="12" t="s">
        <v>187</v>
      </c>
      <c r="F155" s="23">
        <v>20.514099999999999</v>
      </c>
    </row>
    <row r="156" spans="1:6">
      <c r="A156" s="1" t="s">
        <v>25</v>
      </c>
      <c r="B156" s="1" t="s">
        <v>283</v>
      </c>
      <c r="C156" s="63">
        <v>2009</v>
      </c>
      <c r="D156" s="12" t="s">
        <v>6</v>
      </c>
      <c r="E156" s="12" t="s">
        <v>187</v>
      </c>
      <c r="F156" s="23">
        <v>24.592400000000001</v>
      </c>
    </row>
    <row r="157" spans="1:6">
      <c r="A157" s="1" t="s">
        <v>26</v>
      </c>
      <c r="B157" s="1" t="s">
        <v>284</v>
      </c>
      <c r="C157" s="63">
        <v>2009</v>
      </c>
      <c r="D157" s="12" t="s">
        <v>6</v>
      </c>
      <c r="E157" s="12" t="s">
        <v>187</v>
      </c>
      <c r="F157" s="23">
        <v>18.7637</v>
      </c>
    </row>
    <row r="158" spans="1:6">
      <c r="A158" s="1" t="s">
        <v>27</v>
      </c>
      <c r="B158" s="1" t="s">
        <v>285</v>
      </c>
      <c r="C158" s="63">
        <v>2009</v>
      </c>
      <c r="D158" s="12" t="s">
        <v>6</v>
      </c>
      <c r="E158" s="12" t="s">
        <v>187</v>
      </c>
      <c r="F158" s="23">
        <v>24.444700000000001</v>
      </c>
    </row>
    <row r="159" spans="1:6">
      <c r="A159" s="1" t="s">
        <v>28</v>
      </c>
      <c r="B159" s="1" t="s">
        <v>286</v>
      </c>
      <c r="C159" s="63">
        <v>2009</v>
      </c>
      <c r="D159" s="12" t="s">
        <v>6</v>
      </c>
      <c r="E159" s="12" t="s">
        <v>187</v>
      </c>
      <c r="F159" s="23">
        <v>19.171500000000002</v>
      </c>
    </row>
    <row r="160" spans="1:6">
      <c r="A160" s="1" t="s">
        <v>29</v>
      </c>
      <c r="B160" s="1" t="s">
        <v>287</v>
      </c>
      <c r="C160" s="63">
        <v>2009</v>
      </c>
      <c r="D160" s="12" t="s">
        <v>6</v>
      </c>
      <c r="E160" s="12" t="s">
        <v>187</v>
      </c>
      <c r="F160" s="23">
        <v>21.008700000000001</v>
      </c>
    </row>
    <row r="161" spans="1:6">
      <c r="A161" s="1" t="s">
        <v>30</v>
      </c>
      <c r="B161" s="1" t="s">
        <v>288</v>
      </c>
      <c r="C161" s="63">
        <v>2009</v>
      </c>
      <c r="D161" s="12" t="s">
        <v>6</v>
      </c>
      <c r="E161" s="12" t="s">
        <v>187</v>
      </c>
      <c r="F161" s="23">
        <v>26.078900000000001</v>
      </c>
    </row>
    <row r="162" spans="1:6">
      <c r="A162" s="1" t="s">
        <v>31</v>
      </c>
      <c r="B162" s="1" t="s">
        <v>289</v>
      </c>
      <c r="C162" s="63">
        <v>2009</v>
      </c>
      <c r="D162" s="12" t="s">
        <v>6</v>
      </c>
      <c r="E162" s="12" t="s">
        <v>187</v>
      </c>
      <c r="F162" s="23">
        <v>22.672899999999998</v>
      </c>
    </row>
    <row r="163" spans="1:6">
      <c r="A163" s="1" t="s">
        <v>32</v>
      </c>
      <c r="B163" s="1" t="s">
        <v>290</v>
      </c>
      <c r="C163" s="63">
        <v>2009</v>
      </c>
      <c r="D163" s="12" t="s">
        <v>6</v>
      </c>
      <c r="E163" s="12" t="s">
        <v>187</v>
      </c>
      <c r="F163" s="23">
        <v>22.617699999999999</v>
      </c>
    </row>
    <row r="164" spans="1:6">
      <c r="A164" s="1" t="s">
        <v>33</v>
      </c>
      <c r="B164" s="1" t="s">
        <v>291</v>
      </c>
      <c r="C164" s="63">
        <v>2009</v>
      </c>
      <c r="D164" s="12" t="s">
        <v>6</v>
      </c>
      <c r="E164" s="12" t="s">
        <v>187</v>
      </c>
      <c r="F164" s="23">
        <v>24.97</v>
      </c>
    </row>
    <row r="165" spans="1:6">
      <c r="A165" s="1" t="s">
        <v>34</v>
      </c>
      <c r="B165" s="1" t="s">
        <v>292</v>
      </c>
      <c r="C165" s="63">
        <v>2009</v>
      </c>
      <c r="D165" s="12" t="s">
        <v>6</v>
      </c>
      <c r="E165" s="12" t="s">
        <v>187</v>
      </c>
      <c r="F165" s="23">
        <v>20.0916</v>
      </c>
    </row>
    <row r="166" spans="1:6">
      <c r="A166" s="1" t="s">
        <v>35</v>
      </c>
      <c r="B166" s="1" t="s">
        <v>293</v>
      </c>
      <c r="C166" s="63">
        <v>2009</v>
      </c>
      <c r="D166" s="12" t="s">
        <v>6</v>
      </c>
      <c r="E166" s="12" t="s">
        <v>187</v>
      </c>
      <c r="F166" s="23">
        <v>31.23</v>
      </c>
    </row>
    <row r="167" spans="1:6">
      <c r="A167" s="3" t="s">
        <v>3</v>
      </c>
      <c r="B167" s="1" t="s">
        <v>261</v>
      </c>
      <c r="C167" s="63">
        <v>2010</v>
      </c>
      <c r="D167" s="12" t="s">
        <v>6</v>
      </c>
      <c r="E167" s="12" t="s">
        <v>187</v>
      </c>
      <c r="F167" s="23">
        <v>23.535</v>
      </c>
    </row>
    <row r="168" spans="1:6">
      <c r="A168" s="3" t="s">
        <v>4</v>
      </c>
      <c r="B168" s="1" t="s">
        <v>262</v>
      </c>
      <c r="C168" s="63">
        <v>2010</v>
      </c>
      <c r="D168" s="12" t="s">
        <v>6</v>
      </c>
      <c r="E168" s="12" t="s">
        <v>187</v>
      </c>
      <c r="F168" s="23">
        <v>24.5535</v>
      </c>
    </row>
    <row r="169" spans="1:6">
      <c r="A169" s="1" t="s">
        <v>5</v>
      </c>
      <c r="B169" s="1" t="s">
        <v>263</v>
      </c>
      <c r="C169" s="63">
        <v>2010</v>
      </c>
      <c r="D169" s="12" t="s">
        <v>6</v>
      </c>
      <c r="E169" s="12" t="s">
        <v>187</v>
      </c>
      <c r="F169" s="23">
        <v>22.026499999999999</v>
      </c>
    </row>
    <row r="170" spans="1:6">
      <c r="A170" s="1" t="s">
        <v>6</v>
      </c>
      <c r="B170" s="1" t="s">
        <v>264</v>
      </c>
      <c r="C170" s="63">
        <v>2010</v>
      </c>
      <c r="D170" s="12" t="s">
        <v>6</v>
      </c>
      <c r="E170" s="12" t="s">
        <v>187</v>
      </c>
      <c r="F170" s="23">
        <v>20.271000000000001</v>
      </c>
    </row>
    <row r="171" spans="1:6">
      <c r="A171" s="1" t="s">
        <v>7</v>
      </c>
      <c r="B171" s="1" t="s">
        <v>265</v>
      </c>
      <c r="C171" s="63">
        <v>2010</v>
      </c>
      <c r="D171" s="12" t="s">
        <v>6</v>
      </c>
      <c r="E171" s="12" t="s">
        <v>187</v>
      </c>
      <c r="F171" s="23">
        <v>21.442299999999999</v>
      </c>
    </row>
    <row r="172" spans="1:6">
      <c r="A172" s="1" t="s">
        <v>8</v>
      </c>
      <c r="B172" s="1" t="s">
        <v>266</v>
      </c>
      <c r="C172" s="63">
        <v>2010</v>
      </c>
      <c r="D172" s="12" t="s">
        <v>6</v>
      </c>
      <c r="E172" s="12" t="s">
        <v>187</v>
      </c>
      <c r="F172" s="23">
        <v>26.107399999999998</v>
      </c>
    </row>
    <row r="173" spans="1:6">
      <c r="A173" s="1" t="s">
        <v>9</v>
      </c>
      <c r="B173" s="1" t="s">
        <v>267</v>
      </c>
      <c r="C173" s="63">
        <v>2010</v>
      </c>
      <c r="D173" s="12" t="s">
        <v>6</v>
      </c>
      <c r="E173" s="12" t="s">
        <v>187</v>
      </c>
      <c r="F173" s="23">
        <v>18.9071</v>
      </c>
    </row>
    <row r="174" spans="1:6">
      <c r="A174" s="1" t="s">
        <v>10</v>
      </c>
      <c r="B174" s="1" t="s">
        <v>268</v>
      </c>
      <c r="C174" s="63">
        <v>2010</v>
      </c>
      <c r="D174" s="12" t="s">
        <v>6</v>
      </c>
      <c r="E174" s="12" t="s">
        <v>187</v>
      </c>
      <c r="F174" s="23">
        <v>26.818999999999999</v>
      </c>
    </row>
    <row r="175" spans="1:6">
      <c r="A175" s="1" t="s">
        <v>11</v>
      </c>
      <c r="B175" s="1" t="s">
        <v>269</v>
      </c>
      <c r="C175" s="63">
        <v>2010</v>
      </c>
      <c r="D175" s="12" t="s">
        <v>6</v>
      </c>
      <c r="E175" s="12" t="s">
        <v>187</v>
      </c>
      <c r="F175" s="23">
        <v>24.655200000000001</v>
      </c>
    </row>
    <row r="176" spans="1:6">
      <c r="A176" s="1" t="s">
        <v>12</v>
      </c>
      <c r="B176" s="1" t="s">
        <v>270</v>
      </c>
      <c r="C176" s="63">
        <v>2010</v>
      </c>
      <c r="D176" s="12" t="s">
        <v>6</v>
      </c>
      <c r="E176" s="12" t="s">
        <v>187</v>
      </c>
      <c r="F176" s="23">
        <v>17.331900000000001</v>
      </c>
    </row>
    <row r="177" spans="1:6">
      <c r="A177" s="1" t="s">
        <v>13</v>
      </c>
      <c r="B177" s="1" t="s">
        <v>271</v>
      </c>
      <c r="C177" s="63">
        <v>2010</v>
      </c>
      <c r="D177" s="12" t="s">
        <v>6</v>
      </c>
      <c r="E177" s="12" t="s">
        <v>187</v>
      </c>
      <c r="F177" s="23">
        <v>27.252400000000002</v>
      </c>
    </row>
    <row r="178" spans="1:6">
      <c r="A178" s="1" t="s">
        <v>14</v>
      </c>
      <c r="B178" s="1" t="s">
        <v>272</v>
      </c>
      <c r="C178" s="63">
        <v>2010</v>
      </c>
      <c r="D178" s="12" t="s">
        <v>6</v>
      </c>
      <c r="E178" s="12" t="s">
        <v>187</v>
      </c>
      <c r="F178" s="23">
        <v>26.213899999999999</v>
      </c>
    </row>
    <row r="179" spans="1:6">
      <c r="A179" s="1" t="s">
        <v>15</v>
      </c>
      <c r="B179" s="1" t="s">
        <v>273</v>
      </c>
      <c r="C179" s="63">
        <v>2010</v>
      </c>
      <c r="D179" s="12" t="s">
        <v>6</v>
      </c>
      <c r="E179" s="12" t="s">
        <v>187</v>
      </c>
      <c r="F179" s="23">
        <v>26.8614</v>
      </c>
    </row>
    <row r="180" spans="1:6">
      <c r="A180" s="1" t="s">
        <v>16</v>
      </c>
      <c r="B180" s="1" t="s">
        <v>274</v>
      </c>
      <c r="C180" s="63">
        <v>2010</v>
      </c>
      <c r="D180" s="12" t="s">
        <v>6</v>
      </c>
      <c r="E180" s="12" t="s">
        <v>187</v>
      </c>
      <c r="F180" s="23">
        <v>27.2242</v>
      </c>
    </row>
    <row r="181" spans="1:6">
      <c r="A181" s="1" t="s">
        <v>17</v>
      </c>
      <c r="B181" s="1" t="s">
        <v>275</v>
      </c>
      <c r="C181" s="63">
        <v>2010</v>
      </c>
      <c r="D181" s="12" t="s">
        <v>6</v>
      </c>
      <c r="E181" s="12" t="s">
        <v>187</v>
      </c>
      <c r="F181" s="23">
        <v>20.896999999999998</v>
      </c>
    </row>
    <row r="182" spans="1:6">
      <c r="A182" s="1" t="s">
        <v>18</v>
      </c>
      <c r="B182" s="1" t="s">
        <v>276</v>
      </c>
      <c r="C182" s="63">
        <v>2010</v>
      </c>
      <c r="D182" s="12" t="s">
        <v>6</v>
      </c>
      <c r="E182" s="12" t="s">
        <v>187</v>
      </c>
      <c r="F182" s="23">
        <v>23.4983</v>
      </c>
    </row>
    <row r="183" spans="1:6">
      <c r="A183" s="1" t="s">
        <v>19</v>
      </c>
      <c r="B183" s="1" t="s">
        <v>277</v>
      </c>
      <c r="C183" s="63">
        <v>2010</v>
      </c>
      <c r="D183" s="12" t="s">
        <v>6</v>
      </c>
      <c r="E183" s="12" t="s">
        <v>187</v>
      </c>
      <c r="F183" s="23">
        <v>26.122399999999999</v>
      </c>
    </row>
    <row r="184" spans="1:6">
      <c r="A184" s="1" t="s">
        <v>20</v>
      </c>
      <c r="B184" s="1" t="s">
        <v>278</v>
      </c>
      <c r="C184" s="63">
        <v>2010</v>
      </c>
      <c r="D184" s="12" t="s">
        <v>6</v>
      </c>
      <c r="E184" s="12" t="s">
        <v>187</v>
      </c>
      <c r="F184" s="23">
        <v>20.723299999999998</v>
      </c>
    </row>
    <row r="185" spans="1:6">
      <c r="A185" s="1" t="s">
        <v>21</v>
      </c>
      <c r="B185" s="1" t="s">
        <v>279</v>
      </c>
      <c r="C185" s="63">
        <v>2010</v>
      </c>
      <c r="D185" s="12" t="s">
        <v>6</v>
      </c>
      <c r="E185" s="12" t="s">
        <v>187</v>
      </c>
      <c r="F185" s="23">
        <v>21.0747</v>
      </c>
    </row>
    <row r="186" spans="1:6">
      <c r="A186" s="1" t="s">
        <v>22</v>
      </c>
      <c r="B186" s="1" t="s">
        <v>280</v>
      </c>
      <c r="C186" s="63">
        <v>2010</v>
      </c>
      <c r="D186" s="12" t="s">
        <v>6</v>
      </c>
      <c r="E186" s="12" t="s">
        <v>187</v>
      </c>
      <c r="F186" s="23">
        <v>24.703900000000001</v>
      </c>
    </row>
    <row r="187" spans="1:6">
      <c r="A187" s="1" t="s">
        <v>23</v>
      </c>
      <c r="B187" s="1" t="s">
        <v>281</v>
      </c>
      <c r="C187" s="63">
        <v>2010</v>
      </c>
      <c r="D187" s="12" t="s">
        <v>6</v>
      </c>
      <c r="E187" s="12" t="s">
        <v>187</v>
      </c>
      <c r="F187" s="23">
        <v>27.5871</v>
      </c>
    </row>
    <row r="188" spans="1:6">
      <c r="A188" s="1" t="s">
        <v>24</v>
      </c>
      <c r="B188" s="1" t="s">
        <v>282</v>
      </c>
      <c r="C188" s="63">
        <v>2010</v>
      </c>
      <c r="D188" s="12" t="s">
        <v>6</v>
      </c>
      <c r="E188" s="12" t="s">
        <v>187</v>
      </c>
      <c r="F188" s="23">
        <v>22.185099999999998</v>
      </c>
    </row>
    <row r="189" spans="1:6">
      <c r="A189" s="1" t="s">
        <v>25</v>
      </c>
      <c r="B189" s="1" t="s">
        <v>283</v>
      </c>
      <c r="C189" s="63">
        <v>2010</v>
      </c>
      <c r="D189" s="12" t="s">
        <v>6</v>
      </c>
      <c r="E189" s="12" t="s">
        <v>187</v>
      </c>
      <c r="F189" s="23">
        <v>26.157499999999999</v>
      </c>
    </row>
    <row r="190" spans="1:6">
      <c r="A190" s="1" t="s">
        <v>26</v>
      </c>
      <c r="B190" s="1" t="s">
        <v>284</v>
      </c>
      <c r="C190" s="63">
        <v>2010</v>
      </c>
      <c r="D190" s="12" t="s">
        <v>6</v>
      </c>
      <c r="E190" s="12" t="s">
        <v>187</v>
      </c>
      <c r="F190" s="23">
        <v>19.197700000000001</v>
      </c>
    </row>
    <row r="191" spans="1:6">
      <c r="A191" s="1" t="s">
        <v>27</v>
      </c>
      <c r="B191" s="1" t="s">
        <v>285</v>
      </c>
      <c r="C191" s="63">
        <v>2010</v>
      </c>
      <c r="D191" s="12" t="s">
        <v>6</v>
      </c>
      <c r="E191" s="12" t="s">
        <v>187</v>
      </c>
      <c r="F191" s="23">
        <v>25.290099999999999</v>
      </c>
    </row>
    <row r="192" spans="1:6">
      <c r="A192" s="1" t="s">
        <v>28</v>
      </c>
      <c r="B192" s="1" t="s">
        <v>286</v>
      </c>
      <c r="C192" s="63">
        <v>2010</v>
      </c>
      <c r="D192" s="12" t="s">
        <v>6</v>
      </c>
      <c r="E192" s="12" t="s">
        <v>187</v>
      </c>
      <c r="F192" s="23">
        <v>17.212700000000002</v>
      </c>
    </row>
    <row r="193" spans="1:6">
      <c r="A193" s="1" t="s">
        <v>29</v>
      </c>
      <c r="B193" s="1" t="s">
        <v>287</v>
      </c>
      <c r="C193" s="63">
        <v>2010</v>
      </c>
      <c r="D193" s="12" t="s">
        <v>6</v>
      </c>
      <c r="E193" s="12" t="s">
        <v>187</v>
      </c>
      <c r="F193" s="23">
        <v>22.776199999999999</v>
      </c>
    </row>
    <row r="194" spans="1:6">
      <c r="A194" s="1" t="s">
        <v>30</v>
      </c>
      <c r="B194" s="1" t="s">
        <v>288</v>
      </c>
      <c r="C194" s="63">
        <v>2010</v>
      </c>
      <c r="D194" s="12" t="s">
        <v>6</v>
      </c>
      <c r="E194" s="12" t="s">
        <v>187</v>
      </c>
      <c r="F194" s="23">
        <v>27.989799999999999</v>
      </c>
    </row>
    <row r="195" spans="1:6">
      <c r="A195" s="1" t="s">
        <v>31</v>
      </c>
      <c r="B195" s="1" t="s">
        <v>289</v>
      </c>
      <c r="C195" s="63">
        <v>2010</v>
      </c>
      <c r="D195" s="12" t="s">
        <v>6</v>
      </c>
      <c r="E195" s="12" t="s">
        <v>187</v>
      </c>
      <c r="F195" s="23">
        <v>25.346699999999998</v>
      </c>
    </row>
    <row r="196" spans="1:6">
      <c r="A196" s="1" t="s">
        <v>32</v>
      </c>
      <c r="B196" s="1" t="s">
        <v>290</v>
      </c>
      <c r="C196" s="63">
        <v>2010</v>
      </c>
      <c r="D196" s="12" t="s">
        <v>6</v>
      </c>
      <c r="E196" s="12" t="s">
        <v>187</v>
      </c>
      <c r="F196" s="23">
        <v>23.432099999999998</v>
      </c>
    </row>
    <row r="197" spans="1:6">
      <c r="A197" s="1" t="s">
        <v>33</v>
      </c>
      <c r="B197" s="1" t="s">
        <v>291</v>
      </c>
      <c r="C197" s="63">
        <v>2010</v>
      </c>
      <c r="D197" s="12" t="s">
        <v>6</v>
      </c>
      <c r="E197" s="12" t="s">
        <v>187</v>
      </c>
      <c r="F197" s="23">
        <v>23.4251</v>
      </c>
    </row>
    <row r="198" spans="1:6">
      <c r="A198" s="1" t="s">
        <v>34</v>
      </c>
      <c r="B198" s="1" t="s">
        <v>292</v>
      </c>
      <c r="C198" s="63">
        <v>2010</v>
      </c>
      <c r="D198" s="12" t="s">
        <v>6</v>
      </c>
      <c r="E198" s="12" t="s">
        <v>187</v>
      </c>
      <c r="F198" s="23">
        <v>18.5487</v>
      </c>
    </row>
    <row r="199" spans="1:6">
      <c r="A199" s="1" t="s">
        <v>35</v>
      </c>
      <c r="B199" s="1" t="s">
        <v>293</v>
      </c>
      <c r="C199" s="63">
        <v>2010</v>
      </c>
      <c r="D199" s="12" t="s">
        <v>6</v>
      </c>
      <c r="E199" s="12" t="s">
        <v>187</v>
      </c>
      <c r="F199" s="23">
        <v>29.942799999999998</v>
      </c>
    </row>
    <row r="200" spans="1:6">
      <c r="A200" s="3" t="s">
        <v>3</v>
      </c>
      <c r="B200" s="1" t="s">
        <v>261</v>
      </c>
      <c r="C200" s="63">
        <v>2011</v>
      </c>
      <c r="D200" s="12" t="s">
        <v>6</v>
      </c>
      <c r="E200" s="12" t="s">
        <v>187</v>
      </c>
      <c r="F200" s="23">
        <v>23.663799999999998</v>
      </c>
    </row>
    <row r="201" spans="1:6">
      <c r="A201" s="3" t="s">
        <v>4</v>
      </c>
      <c r="B201" s="1" t="s">
        <v>262</v>
      </c>
      <c r="C201" s="63">
        <v>2011</v>
      </c>
      <c r="D201" s="12" t="s">
        <v>6</v>
      </c>
      <c r="E201" s="12" t="s">
        <v>187</v>
      </c>
      <c r="F201" s="23">
        <v>25.571400000000001</v>
      </c>
    </row>
    <row r="202" spans="1:6">
      <c r="A202" s="1" t="s">
        <v>5</v>
      </c>
      <c r="B202" s="1" t="s">
        <v>263</v>
      </c>
      <c r="C202" s="63">
        <v>2011</v>
      </c>
      <c r="D202" s="12" t="s">
        <v>6</v>
      </c>
      <c r="E202" s="12" t="s">
        <v>187</v>
      </c>
      <c r="F202" s="23">
        <v>21.8978</v>
      </c>
    </row>
    <row r="203" spans="1:6">
      <c r="A203" s="1" t="s">
        <v>6</v>
      </c>
      <c r="B203" s="1" t="s">
        <v>264</v>
      </c>
      <c r="C203" s="63">
        <v>2011</v>
      </c>
      <c r="D203" s="12" t="s">
        <v>6</v>
      </c>
      <c r="E203" s="12" t="s">
        <v>187</v>
      </c>
      <c r="F203" s="23">
        <v>20.5566</v>
      </c>
    </row>
    <row r="204" spans="1:6">
      <c r="A204" s="1" t="s">
        <v>7</v>
      </c>
      <c r="B204" s="1" t="s">
        <v>265</v>
      </c>
      <c r="C204" s="63">
        <v>2011</v>
      </c>
      <c r="D204" s="12" t="s">
        <v>6</v>
      </c>
      <c r="E204" s="12" t="s">
        <v>187</v>
      </c>
      <c r="F204" s="23">
        <v>21.775600000000001</v>
      </c>
    </row>
    <row r="205" spans="1:6">
      <c r="A205" s="1" t="s">
        <v>8</v>
      </c>
      <c r="B205" s="1" t="s">
        <v>266</v>
      </c>
      <c r="C205" s="63">
        <v>2011</v>
      </c>
      <c r="D205" s="12" t="s">
        <v>6</v>
      </c>
      <c r="E205" s="12" t="s">
        <v>187</v>
      </c>
      <c r="F205" s="23">
        <v>22.914200000000001</v>
      </c>
    </row>
    <row r="206" spans="1:6">
      <c r="A206" s="1" t="s">
        <v>9</v>
      </c>
      <c r="B206" s="1" t="s">
        <v>267</v>
      </c>
      <c r="C206" s="63">
        <v>2011</v>
      </c>
      <c r="D206" s="12" t="s">
        <v>6</v>
      </c>
      <c r="E206" s="12" t="s">
        <v>187</v>
      </c>
      <c r="F206" s="23">
        <v>19.575299999999999</v>
      </c>
    </row>
    <row r="207" spans="1:6">
      <c r="A207" s="1" t="s">
        <v>10</v>
      </c>
      <c r="B207" s="1" t="s">
        <v>268</v>
      </c>
      <c r="C207" s="63">
        <v>2011</v>
      </c>
      <c r="D207" s="12" t="s">
        <v>6</v>
      </c>
      <c r="E207" s="12" t="s">
        <v>187</v>
      </c>
      <c r="F207" s="23">
        <v>29.279900000000001</v>
      </c>
    </row>
    <row r="208" spans="1:6">
      <c r="A208" s="1" t="s">
        <v>11</v>
      </c>
      <c r="B208" s="1" t="s">
        <v>269</v>
      </c>
      <c r="C208" s="63">
        <v>2011</v>
      </c>
      <c r="D208" s="12" t="s">
        <v>6</v>
      </c>
      <c r="E208" s="12" t="s">
        <v>187</v>
      </c>
      <c r="F208" s="23">
        <v>25.728899999999999</v>
      </c>
    </row>
    <row r="209" spans="1:6">
      <c r="A209" s="1" t="s">
        <v>12</v>
      </c>
      <c r="B209" s="1" t="s">
        <v>270</v>
      </c>
      <c r="C209" s="63">
        <v>2011</v>
      </c>
      <c r="D209" s="12" t="s">
        <v>6</v>
      </c>
      <c r="E209" s="12" t="s">
        <v>187</v>
      </c>
      <c r="F209" s="23">
        <v>18.542300000000001</v>
      </c>
    </row>
    <row r="210" spans="1:6">
      <c r="A210" s="1" t="s">
        <v>13</v>
      </c>
      <c r="B210" s="1" t="s">
        <v>271</v>
      </c>
      <c r="C210" s="63">
        <v>2011</v>
      </c>
      <c r="D210" s="12" t="s">
        <v>6</v>
      </c>
      <c r="E210" s="12" t="s">
        <v>187</v>
      </c>
      <c r="F210" s="23">
        <v>28.0609</v>
      </c>
    </row>
    <row r="211" spans="1:6">
      <c r="A211" s="1" t="s">
        <v>14</v>
      </c>
      <c r="B211" s="1" t="s">
        <v>272</v>
      </c>
      <c r="C211" s="63">
        <v>2011</v>
      </c>
      <c r="D211" s="12" t="s">
        <v>6</v>
      </c>
      <c r="E211" s="12" t="s">
        <v>187</v>
      </c>
      <c r="F211" s="23">
        <v>28.727499999999999</v>
      </c>
    </row>
    <row r="212" spans="1:6">
      <c r="A212" s="1" t="s">
        <v>15</v>
      </c>
      <c r="B212" s="1" t="s">
        <v>273</v>
      </c>
      <c r="C212" s="63">
        <v>2011</v>
      </c>
      <c r="D212" s="12" t="s">
        <v>6</v>
      </c>
      <c r="E212" s="12" t="s">
        <v>187</v>
      </c>
      <c r="F212" s="23">
        <v>27.595300000000002</v>
      </c>
    </row>
    <row r="213" spans="1:6">
      <c r="A213" s="1" t="s">
        <v>16</v>
      </c>
      <c r="B213" s="1" t="s">
        <v>274</v>
      </c>
      <c r="C213" s="63">
        <v>2011</v>
      </c>
      <c r="D213" s="12" t="s">
        <v>6</v>
      </c>
      <c r="E213" s="12" t="s">
        <v>187</v>
      </c>
      <c r="F213" s="23">
        <v>24.7056</v>
      </c>
    </row>
    <row r="214" spans="1:6">
      <c r="A214" s="1" t="s">
        <v>17</v>
      </c>
      <c r="B214" s="1" t="s">
        <v>275</v>
      </c>
      <c r="C214" s="63">
        <v>2011</v>
      </c>
      <c r="D214" s="12" t="s">
        <v>6</v>
      </c>
      <c r="E214" s="12" t="s">
        <v>187</v>
      </c>
      <c r="F214" s="23">
        <v>21.8385</v>
      </c>
    </row>
    <row r="215" spans="1:6">
      <c r="A215" s="1" t="s">
        <v>18</v>
      </c>
      <c r="B215" s="1" t="s">
        <v>276</v>
      </c>
      <c r="C215" s="63">
        <v>2011</v>
      </c>
      <c r="D215" s="12" t="s">
        <v>6</v>
      </c>
      <c r="E215" s="12" t="s">
        <v>187</v>
      </c>
      <c r="F215" s="23">
        <v>21.839400000000001</v>
      </c>
    </row>
    <row r="216" spans="1:6">
      <c r="A216" s="1" t="s">
        <v>19</v>
      </c>
      <c r="B216" s="1" t="s">
        <v>277</v>
      </c>
      <c r="C216" s="63">
        <v>2011</v>
      </c>
      <c r="D216" s="12" t="s">
        <v>6</v>
      </c>
      <c r="E216" s="12" t="s">
        <v>187</v>
      </c>
      <c r="F216" s="23">
        <v>28.640499999999999</v>
      </c>
    </row>
    <row r="217" spans="1:6">
      <c r="A217" s="1" t="s">
        <v>20</v>
      </c>
      <c r="B217" s="1" t="s">
        <v>278</v>
      </c>
      <c r="C217" s="63">
        <v>2011</v>
      </c>
      <c r="D217" s="12" t="s">
        <v>6</v>
      </c>
      <c r="E217" s="12" t="s">
        <v>187</v>
      </c>
      <c r="F217" s="23">
        <v>21.073399999999999</v>
      </c>
    </row>
    <row r="218" spans="1:6">
      <c r="A218" s="1" t="s">
        <v>21</v>
      </c>
      <c r="B218" s="1" t="s">
        <v>279</v>
      </c>
      <c r="C218" s="63">
        <v>2011</v>
      </c>
      <c r="D218" s="12" t="s">
        <v>6</v>
      </c>
      <c r="E218" s="12" t="s">
        <v>187</v>
      </c>
      <c r="F218" s="23">
        <v>19.988399999999999</v>
      </c>
    </row>
    <row r="219" spans="1:6">
      <c r="A219" s="1" t="s">
        <v>22</v>
      </c>
      <c r="B219" s="1" t="s">
        <v>280</v>
      </c>
      <c r="C219" s="63">
        <v>2011</v>
      </c>
      <c r="D219" s="12" t="s">
        <v>6</v>
      </c>
      <c r="E219" s="12" t="s">
        <v>187</v>
      </c>
      <c r="F219" s="23">
        <v>22.499500000000001</v>
      </c>
    </row>
    <row r="220" spans="1:6">
      <c r="A220" s="1" t="s">
        <v>23</v>
      </c>
      <c r="B220" s="1" t="s">
        <v>281</v>
      </c>
      <c r="C220" s="63">
        <v>2011</v>
      </c>
      <c r="D220" s="12" t="s">
        <v>6</v>
      </c>
      <c r="E220" s="12" t="s">
        <v>187</v>
      </c>
      <c r="F220" s="23">
        <v>25.986799999999999</v>
      </c>
    </row>
    <row r="221" spans="1:6">
      <c r="A221" s="1" t="s">
        <v>24</v>
      </c>
      <c r="B221" s="1" t="s">
        <v>282</v>
      </c>
      <c r="C221" s="63">
        <v>2011</v>
      </c>
      <c r="D221" s="12" t="s">
        <v>6</v>
      </c>
      <c r="E221" s="12" t="s">
        <v>187</v>
      </c>
      <c r="F221" s="23">
        <v>24.790400000000002</v>
      </c>
    </row>
    <row r="222" spans="1:6">
      <c r="A222" s="1" t="s">
        <v>25</v>
      </c>
      <c r="B222" s="1" t="s">
        <v>283</v>
      </c>
      <c r="C222" s="63">
        <v>2011</v>
      </c>
      <c r="D222" s="12" t="s">
        <v>6</v>
      </c>
      <c r="E222" s="12" t="s">
        <v>187</v>
      </c>
      <c r="F222" s="23">
        <v>24.659500000000001</v>
      </c>
    </row>
    <row r="223" spans="1:6">
      <c r="A223" s="1" t="s">
        <v>26</v>
      </c>
      <c r="B223" s="1" t="s">
        <v>284</v>
      </c>
      <c r="C223" s="63">
        <v>2011</v>
      </c>
      <c r="D223" s="12" t="s">
        <v>6</v>
      </c>
      <c r="E223" s="12" t="s">
        <v>187</v>
      </c>
      <c r="F223" s="23">
        <v>19.3093</v>
      </c>
    </row>
    <row r="224" spans="1:6">
      <c r="A224" s="1" t="s">
        <v>27</v>
      </c>
      <c r="B224" s="1" t="s">
        <v>285</v>
      </c>
      <c r="C224" s="63">
        <v>2011</v>
      </c>
      <c r="D224" s="12" t="s">
        <v>6</v>
      </c>
      <c r="E224" s="12" t="s">
        <v>187</v>
      </c>
      <c r="F224" s="23">
        <v>23.630199999999999</v>
      </c>
    </row>
    <row r="225" spans="1:6">
      <c r="A225" s="1" t="s">
        <v>28</v>
      </c>
      <c r="B225" s="1" t="s">
        <v>286</v>
      </c>
      <c r="C225" s="63">
        <v>2011</v>
      </c>
      <c r="D225" s="12" t="s">
        <v>6</v>
      </c>
      <c r="E225" s="12" t="s">
        <v>187</v>
      </c>
      <c r="F225" s="23">
        <v>20.705500000000001</v>
      </c>
    </row>
    <row r="226" spans="1:6">
      <c r="A226" s="1" t="s">
        <v>29</v>
      </c>
      <c r="B226" s="1" t="s">
        <v>287</v>
      </c>
      <c r="C226" s="63">
        <v>2011</v>
      </c>
      <c r="D226" s="12" t="s">
        <v>6</v>
      </c>
      <c r="E226" s="12" t="s">
        <v>187</v>
      </c>
      <c r="F226" s="23">
        <v>19.876100000000001</v>
      </c>
    </row>
    <row r="227" spans="1:6">
      <c r="A227" s="1" t="s">
        <v>30</v>
      </c>
      <c r="B227" s="1" t="s">
        <v>288</v>
      </c>
      <c r="C227" s="63">
        <v>2011</v>
      </c>
      <c r="D227" s="12" t="s">
        <v>6</v>
      </c>
      <c r="E227" s="12" t="s">
        <v>187</v>
      </c>
      <c r="F227" s="23">
        <v>26.012899999999998</v>
      </c>
    </row>
    <row r="228" spans="1:6">
      <c r="A228" s="1" t="s">
        <v>31</v>
      </c>
      <c r="B228" s="1" t="s">
        <v>289</v>
      </c>
      <c r="C228" s="63">
        <v>2011</v>
      </c>
      <c r="D228" s="12" t="s">
        <v>6</v>
      </c>
      <c r="E228" s="12" t="s">
        <v>187</v>
      </c>
      <c r="F228" s="23">
        <v>24.768799999999999</v>
      </c>
    </row>
    <row r="229" spans="1:6">
      <c r="A229" s="1" t="s">
        <v>32</v>
      </c>
      <c r="B229" s="1" t="s">
        <v>290</v>
      </c>
      <c r="C229" s="63">
        <v>2011</v>
      </c>
      <c r="D229" s="12" t="s">
        <v>6</v>
      </c>
      <c r="E229" s="12" t="s">
        <v>187</v>
      </c>
      <c r="F229" s="23">
        <v>23.070799999999998</v>
      </c>
    </row>
    <row r="230" spans="1:6">
      <c r="A230" s="1" t="s">
        <v>33</v>
      </c>
      <c r="B230" s="1" t="s">
        <v>291</v>
      </c>
      <c r="C230" s="63">
        <v>2011</v>
      </c>
      <c r="D230" s="12" t="s">
        <v>6</v>
      </c>
      <c r="E230" s="12" t="s">
        <v>187</v>
      </c>
      <c r="F230" s="23">
        <v>23.497900000000001</v>
      </c>
    </row>
    <row r="231" spans="1:6">
      <c r="A231" s="1" t="s">
        <v>34</v>
      </c>
      <c r="B231" s="1" t="s">
        <v>292</v>
      </c>
      <c r="C231" s="63">
        <v>2011</v>
      </c>
      <c r="D231" s="12" t="s">
        <v>6</v>
      </c>
      <c r="E231" s="12" t="s">
        <v>187</v>
      </c>
      <c r="F231" s="23">
        <v>18.399000000000001</v>
      </c>
    </row>
    <row r="232" spans="1:6">
      <c r="A232" s="1" t="s">
        <v>35</v>
      </c>
      <c r="B232" s="1" t="s">
        <v>293</v>
      </c>
      <c r="C232" s="63">
        <v>2011</v>
      </c>
      <c r="D232" s="12" t="s">
        <v>6</v>
      </c>
      <c r="E232" s="12" t="s">
        <v>187</v>
      </c>
      <c r="F232" s="23">
        <v>30.102799999999998</v>
      </c>
    </row>
    <row r="233" spans="1:6">
      <c r="A233" s="3" t="s">
        <v>3</v>
      </c>
      <c r="B233" s="1" t="s">
        <v>261</v>
      </c>
      <c r="C233" s="63">
        <v>2012</v>
      </c>
      <c r="D233" s="12" t="s">
        <v>6</v>
      </c>
      <c r="E233" s="12" t="s">
        <v>187</v>
      </c>
      <c r="F233" s="23">
        <v>23.055099999999999</v>
      </c>
    </row>
    <row r="234" spans="1:6">
      <c r="A234" s="3" t="s">
        <v>4</v>
      </c>
      <c r="B234" s="1" t="s">
        <v>262</v>
      </c>
      <c r="C234" s="63">
        <v>2012</v>
      </c>
      <c r="D234" s="12" t="s">
        <v>6</v>
      </c>
      <c r="E234" s="12" t="s">
        <v>187</v>
      </c>
      <c r="F234" s="23">
        <v>25.009899999999998</v>
      </c>
    </row>
    <row r="235" spans="1:6">
      <c r="A235" s="1" t="s">
        <v>5</v>
      </c>
      <c r="B235" s="1" t="s">
        <v>263</v>
      </c>
      <c r="C235" s="63">
        <v>2012</v>
      </c>
      <c r="D235" s="12" t="s">
        <v>6</v>
      </c>
      <c r="E235" s="12" t="s">
        <v>187</v>
      </c>
      <c r="F235" s="23">
        <v>22.4343</v>
      </c>
    </row>
    <row r="236" spans="1:6">
      <c r="A236" s="1" t="s">
        <v>6</v>
      </c>
      <c r="B236" s="1" t="s">
        <v>264</v>
      </c>
      <c r="C236" s="63">
        <v>2012</v>
      </c>
      <c r="D236" s="12" t="s">
        <v>6</v>
      </c>
      <c r="E236" s="12" t="s">
        <v>187</v>
      </c>
      <c r="F236" s="23">
        <v>19.935700000000001</v>
      </c>
    </row>
    <row r="237" spans="1:6">
      <c r="A237" s="1" t="s">
        <v>7</v>
      </c>
      <c r="B237" s="1" t="s">
        <v>265</v>
      </c>
      <c r="C237" s="63">
        <v>2012</v>
      </c>
      <c r="D237" s="12" t="s">
        <v>6</v>
      </c>
      <c r="E237" s="12" t="s">
        <v>187</v>
      </c>
      <c r="F237" s="23">
        <v>19.860399999999998</v>
      </c>
    </row>
    <row r="238" spans="1:6">
      <c r="A238" s="1" t="s">
        <v>8</v>
      </c>
      <c r="B238" s="1" t="s">
        <v>266</v>
      </c>
      <c r="C238" s="63">
        <v>2012</v>
      </c>
      <c r="D238" s="12" t="s">
        <v>6</v>
      </c>
      <c r="E238" s="12" t="s">
        <v>187</v>
      </c>
      <c r="F238" s="23">
        <v>21.567399999999999</v>
      </c>
    </row>
    <row r="239" spans="1:6">
      <c r="A239" s="1" t="s">
        <v>9</v>
      </c>
      <c r="B239" s="1" t="s">
        <v>267</v>
      </c>
      <c r="C239" s="63">
        <v>2012</v>
      </c>
      <c r="D239" s="12" t="s">
        <v>6</v>
      </c>
      <c r="E239" s="12" t="s">
        <v>187</v>
      </c>
      <c r="F239" s="23">
        <v>19.161000000000001</v>
      </c>
    </row>
    <row r="240" spans="1:6">
      <c r="A240" s="1" t="s">
        <v>10</v>
      </c>
      <c r="B240" s="1" t="s">
        <v>268</v>
      </c>
      <c r="C240" s="63">
        <v>2012</v>
      </c>
      <c r="D240" s="12" t="s">
        <v>6</v>
      </c>
      <c r="E240" s="12" t="s">
        <v>187</v>
      </c>
      <c r="F240" s="23">
        <v>27.034300000000002</v>
      </c>
    </row>
    <row r="241" spans="1:6">
      <c r="A241" s="1" t="s">
        <v>11</v>
      </c>
      <c r="B241" s="1" t="s">
        <v>269</v>
      </c>
      <c r="C241" s="63">
        <v>2012</v>
      </c>
      <c r="D241" s="12" t="s">
        <v>6</v>
      </c>
      <c r="E241" s="12" t="s">
        <v>187</v>
      </c>
      <c r="F241" s="23">
        <v>24.0288</v>
      </c>
    </row>
    <row r="242" spans="1:6">
      <c r="A242" s="1" t="s">
        <v>12</v>
      </c>
      <c r="B242" s="1" t="s">
        <v>270</v>
      </c>
      <c r="C242" s="63">
        <v>2012</v>
      </c>
      <c r="D242" s="12" t="s">
        <v>6</v>
      </c>
      <c r="E242" s="12" t="s">
        <v>187</v>
      </c>
      <c r="F242" s="23">
        <v>18.632100000000001</v>
      </c>
    </row>
    <row r="243" spans="1:6">
      <c r="A243" s="1" t="s">
        <v>13</v>
      </c>
      <c r="B243" s="1" t="s">
        <v>271</v>
      </c>
      <c r="C243" s="63">
        <v>2012</v>
      </c>
      <c r="D243" s="12" t="s">
        <v>6</v>
      </c>
      <c r="E243" s="12" t="s">
        <v>187</v>
      </c>
      <c r="F243" s="23">
        <v>24.9207</v>
      </c>
    </row>
    <row r="244" spans="1:6">
      <c r="A244" s="1" t="s">
        <v>14</v>
      </c>
      <c r="B244" s="1" t="s">
        <v>272</v>
      </c>
      <c r="C244" s="63">
        <v>2012</v>
      </c>
      <c r="D244" s="12" t="s">
        <v>6</v>
      </c>
      <c r="E244" s="12" t="s">
        <v>187</v>
      </c>
      <c r="F244" s="23">
        <v>27.3384</v>
      </c>
    </row>
    <row r="245" spans="1:6">
      <c r="A245" s="1" t="s">
        <v>15</v>
      </c>
      <c r="B245" s="1" t="s">
        <v>273</v>
      </c>
      <c r="C245" s="63">
        <v>2012</v>
      </c>
      <c r="D245" s="12" t="s">
        <v>6</v>
      </c>
      <c r="E245" s="12" t="s">
        <v>187</v>
      </c>
      <c r="F245" s="23">
        <v>26.4603</v>
      </c>
    </row>
    <row r="246" spans="1:6">
      <c r="A246" s="1" t="s">
        <v>16</v>
      </c>
      <c r="B246" s="1" t="s">
        <v>274</v>
      </c>
      <c r="C246" s="63">
        <v>2012</v>
      </c>
      <c r="D246" s="12" t="s">
        <v>6</v>
      </c>
      <c r="E246" s="12" t="s">
        <v>187</v>
      </c>
      <c r="F246" s="23">
        <v>22.528300000000002</v>
      </c>
    </row>
    <row r="247" spans="1:6">
      <c r="A247" s="1" t="s">
        <v>17</v>
      </c>
      <c r="B247" s="1" t="s">
        <v>275</v>
      </c>
      <c r="C247" s="63">
        <v>2012</v>
      </c>
      <c r="D247" s="12" t="s">
        <v>6</v>
      </c>
      <c r="E247" s="12" t="s">
        <v>187</v>
      </c>
      <c r="F247" s="23">
        <v>20.2761</v>
      </c>
    </row>
    <row r="248" spans="1:6">
      <c r="A248" s="1" t="s">
        <v>18</v>
      </c>
      <c r="B248" s="1" t="s">
        <v>276</v>
      </c>
      <c r="C248" s="63">
        <v>2012</v>
      </c>
      <c r="D248" s="12" t="s">
        <v>6</v>
      </c>
      <c r="E248" s="12" t="s">
        <v>187</v>
      </c>
      <c r="F248" s="23">
        <v>24.3523</v>
      </c>
    </row>
    <row r="249" spans="1:6">
      <c r="A249" s="1" t="s">
        <v>19</v>
      </c>
      <c r="B249" s="1" t="s">
        <v>277</v>
      </c>
      <c r="C249" s="63">
        <v>2012</v>
      </c>
      <c r="D249" s="12" t="s">
        <v>6</v>
      </c>
      <c r="E249" s="12" t="s">
        <v>187</v>
      </c>
      <c r="F249" s="23">
        <v>23.444099999999999</v>
      </c>
    </row>
    <row r="250" spans="1:6">
      <c r="A250" s="1" t="s">
        <v>20</v>
      </c>
      <c r="B250" s="1" t="s">
        <v>278</v>
      </c>
      <c r="C250" s="63">
        <v>2012</v>
      </c>
      <c r="D250" s="12" t="s">
        <v>6</v>
      </c>
      <c r="E250" s="12" t="s">
        <v>187</v>
      </c>
      <c r="F250" s="23">
        <v>19.0288</v>
      </c>
    </row>
    <row r="251" spans="1:6">
      <c r="A251" s="1" t="s">
        <v>21</v>
      </c>
      <c r="B251" s="1" t="s">
        <v>279</v>
      </c>
      <c r="C251" s="63">
        <v>2012</v>
      </c>
      <c r="D251" s="12" t="s">
        <v>6</v>
      </c>
      <c r="E251" s="12" t="s">
        <v>187</v>
      </c>
      <c r="F251" s="23">
        <v>19.667100000000001</v>
      </c>
    </row>
    <row r="252" spans="1:6">
      <c r="A252" s="1" t="s">
        <v>22</v>
      </c>
      <c r="B252" s="1" t="s">
        <v>280</v>
      </c>
      <c r="C252" s="63">
        <v>2012</v>
      </c>
      <c r="D252" s="12" t="s">
        <v>6</v>
      </c>
      <c r="E252" s="12" t="s">
        <v>187</v>
      </c>
      <c r="F252" s="23">
        <v>21.279299999999999</v>
      </c>
    </row>
    <row r="253" spans="1:6">
      <c r="A253" s="1" t="s">
        <v>23</v>
      </c>
      <c r="B253" s="1" t="s">
        <v>281</v>
      </c>
      <c r="C253" s="63">
        <v>2012</v>
      </c>
      <c r="D253" s="12" t="s">
        <v>6</v>
      </c>
      <c r="E253" s="12" t="s">
        <v>187</v>
      </c>
      <c r="F253" s="23">
        <v>26.8993</v>
      </c>
    </row>
    <row r="254" spans="1:6">
      <c r="A254" s="1" t="s">
        <v>24</v>
      </c>
      <c r="B254" s="1" t="s">
        <v>282</v>
      </c>
      <c r="C254" s="63">
        <v>2012</v>
      </c>
      <c r="D254" s="12" t="s">
        <v>6</v>
      </c>
      <c r="E254" s="12" t="s">
        <v>187</v>
      </c>
      <c r="F254" s="23">
        <v>21.678100000000001</v>
      </c>
    </row>
    <row r="255" spans="1:6">
      <c r="A255" s="1" t="s">
        <v>25</v>
      </c>
      <c r="B255" s="1" t="s">
        <v>283</v>
      </c>
      <c r="C255" s="63">
        <v>2012</v>
      </c>
      <c r="D255" s="12" t="s">
        <v>6</v>
      </c>
      <c r="E255" s="12" t="s">
        <v>187</v>
      </c>
      <c r="F255" s="23">
        <v>23.588699999999999</v>
      </c>
    </row>
    <row r="256" spans="1:6">
      <c r="A256" s="1" t="s">
        <v>26</v>
      </c>
      <c r="B256" s="1" t="s">
        <v>284</v>
      </c>
      <c r="C256" s="63">
        <v>2012</v>
      </c>
      <c r="D256" s="12" t="s">
        <v>6</v>
      </c>
      <c r="E256" s="12" t="s">
        <v>187</v>
      </c>
      <c r="F256" s="23">
        <v>18.5078</v>
      </c>
    </row>
    <row r="257" spans="1:6">
      <c r="A257" s="1" t="s">
        <v>27</v>
      </c>
      <c r="B257" s="1" t="s">
        <v>285</v>
      </c>
      <c r="C257" s="63">
        <v>2012</v>
      </c>
      <c r="D257" s="12" t="s">
        <v>6</v>
      </c>
      <c r="E257" s="12" t="s">
        <v>187</v>
      </c>
      <c r="F257" s="23">
        <v>24.7454</v>
      </c>
    </row>
    <row r="258" spans="1:6">
      <c r="A258" s="1" t="s">
        <v>28</v>
      </c>
      <c r="B258" s="1" t="s">
        <v>286</v>
      </c>
      <c r="C258" s="63">
        <v>2012</v>
      </c>
      <c r="D258" s="12" t="s">
        <v>6</v>
      </c>
      <c r="E258" s="12" t="s">
        <v>187</v>
      </c>
      <c r="F258" s="23">
        <v>19.552099999999999</v>
      </c>
    </row>
    <row r="259" spans="1:6">
      <c r="A259" s="1" t="s">
        <v>29</v>
      </c>
      <c r="B259" s="1" t="s">
        <v>287</v>
      </c>
      <c r="C259" s="63">
        <v>2012</v>
      </c>
      <c r="D259" s="12" t="s">
        <v>6</v>
      </c>
      <c r="E259" s="12" t="s">
        <v>187</v>
      </c>
      <c r="F259" s="23">
        <v>20.3079</v>
      </c>
    </row>
    <row r="260" spans="1:6">
      <c r="A260" s="1" t="s">
        <v>30</v>
      </c>
      <c r="B260" s="1" t="s">
        <v>288</v>
      </c>
      <c r="C260" s="63">
        <v>2012</v>
      </c>
      <c r="D260" s="12" t="s">
        <v>6</v>
      </c>
      <c r="E260" s="12" t="s">
        <v>187</v>
      </c>
      <c r="F260" s="23">
        <v>26.617000000000001</v>
      </c>
    </row>
    <row r="261" spans="1:6">
      <c r="A261" s="1" t="s">
        <v>31</v>
      </c>
      <c r="B261" s="1" t="s">
        <v>289</v>
      </c>
      <c r="C261" s="63">
        <v>2012</v>
      </c>
      <c r="D261" s="12" t="s">
        <v>6</v>
      </c>
      <c r="E261" s="12" t="s">
        <v>187</v>
      </c>
      <c r="F261" s="23">
        <v>22.7652</v>
      </c>
    </row>
    <row r="262" spans="1:6">
      <c r="A262" s="1" t="s">
        <v>32</v>
      </c>
      <c r="B262" s="1" t="s">
        <v>290</v>
      </c>
      <c r="C262" s="63">
        <v>2012</v>
      </c>
      <c r="D262" s="12" t="s">
        <v>6</v>
      </c>
      <c r="E262" s="12" t="s">
        <v>187</v>
      </c>
      <c r="F262" s="23">
        <v>24.525099999999998</v>
      </c>
    </row>
    <row r="263" spans="1:6">
      <c r="A263" s="1" t="s">
        <v>33</v>
      </c>
      <c r="B263" s="1" t="s">
        <v>291</v>
      </c>
      <c r="C263" s="63">
        <v>2012</v>
      </c>
      <c r="D263" s="12" t="s">
        <v>6</v>
      </c>
      <c r="E263" s="12" t="s">
        <v>187</v>
      </c>
      <c r="F263" s="23">
        <v>23.2834</v>
      </c>
    </row>
    <row r="264" spans="1:6">
      <c r="A264" s="1" t="s">
        <v>34</v>
      </c>
      <c r="B264" s="1" t="s">
        <v>292</v>
      </c>
      <c r="C264" s="63">
        <v>2012</v>
      </c>
      <c r="D264" s="12" t="s">
        <v>6</v>
      </c>
      <c r="E264" s="12" t="s">
        <v>187</v>
      </c>
      <c r="F264" s="23">
        <v>18.8306</v>
      </c>
    </row>
    <row r="265" spans="1:6">
      <c r="A265" s="1" t="s">
        <v>35</v>
      </c>
      <c r="B265" s="1" t="s">
        <v>293</v>
      </c>
      <c r="C265" s="63">
        <v>2012</v>
      </c>
      <c r="D265" s="12" t="s">
        <v>6</v>
      </c>
      <c r="E265" s="12" t="s">
        <v>187</v>
      </c>
      <c r="F265" s="23">
        <v>31.504899999999999</v>
      </c>
    </row>
    <row r="266" spans="1:6">
      <c r="A266" s="3" t="s">
        <v>3</v>
      </c>
      <c r="B266" s="1" t="s">
        <v>261</v>
      </c>
      <c r="C266" s="63">
        <v>2013</v>
      </c>
      <c r="D266" s="12" t="s">
        <v>6</v>
      </c>
      <c r="E266" s="12" t="s">
        <v>187</v>
      </c>
      <c r="F266" s="23">
        <v>22.871500000000001</v>
      </c>
    </row>
    <row r="267" spans="1:6">
      <c r="A267" s="3" t="s">
        <v>4</v>
      </c>
      <c r="B267" s="1" t="s">
        <v>262</v>
      </c>
      <c r="C267" s="63">
        <v>2013</v>
      </c>
      <c r="D267" s="12" t="s">
        <v>6</v>
      </c>
      <c r="E267" s="12" t="s">
        <v>187</v>
      </c>
      <c r="F267" s="23">
        <v>24.200299999999999</v>
      </c>
    </row>
    <row r="268" spans="1:6">
      <c r="A268" s="1" t="s">
        <v>5</v>
      </c>
      <c r="B268" s="1" t="s">
        <v>263</v>
      </c>
      <c r="C268" s="63">
        <v>2013</v>
      </c>
      <c r="D268" s="12" t="s">
        <v>6</v>
      </c>
      <c r="E268" s="12" t="s">
        <v>187</v>
      </c>
      <c r="F268" s="23">
        <v>19.901</v>
      </c>
    </row>
    <row r="269" spans="1:6">
      <c r="A269" s="1" t="s">
        <v>6</v>
      </c>
      <c r="B269" s="1" t="s">
        <v>264</v>
      </c>
      <c r="C269" s="63">
        <v>2013</v>
      </c>
      <c r="D269" s="12" t="s">
        <v>6</v>
      </c>
      <c r="E269" s="12" t="s">
        <v>187</v>
      </c>
      <c r="F269" s="23">
        <v>17.377500000000001</v>
      </c>
    </row>
    <row r="270" spans="1:6">
      <c r="A270" s="1" t="s">
        <v>7</v>
      </c>
      <c r="B270" s="1" t="s">
        <v>265</v>
      </c>
      <c r="C270" s="63">
        <v>2013</v>
      </c>
      <c r="D270" s="12" t="s">
        <v>6</v>
      </c>
      <c r="E270" s="12" t="s">
        <v>187</v>
      </c>
      <c r="F270" s="23">
        <v>19.665099999999999</v>
      </c>
    </row>
    <row r="271" spans="1:6">
      <c r="A271" s="1" t="s">
        <v>8</v>
      </c>
      <c r="B271" s="1" t="s">
        <v>266</v>
      </c>
      <c r="C271" s="63">
        <v>2013</v>
      </c>
      <c r="D271" s="12" t="s">
        <v>6</v>
      </c>
      <c r="E271" s="12" t="s">
        <v>187</v>
      </c>
      <c r="F271" s="23">
        <v>21.688700000000001</v>
      </c>
    </row>
    <row r="272" spans="1:6">
      <c r="A272" s="1" t="s">
        <v>9</v>
      </c>
      <c r="B272" s="1" t="s">
        <v>267</v>
      </c>
      <c r="C272" s="63">
        <v>2013</v>
      </c>
      <c r="D272" s="12" t="s">
        <v>6</v>
      </c>
      <c r="E272" s="12" t="s">
        <v>187</v>
      </c>
      <c r="F272" s="23">
        <v>20.242999999999999</v>
      </c>
    </row>
    <row r="273" spans="1:6">
      <c r="A273" s="1" t="s">
        <v>10</v>
      </c>
      <c r="B273" s="1" t="s">
        <v>268</v>
      </c>
      <c r="C273" s="63">
        <v>2013</v>
      </c>
      <c r="D273" s="12" t="s">
        <v>6</v>
      </c>
      <c r="E273" s="12" t="s">
        <v>187</v>
      </c>
      <c r="F273" s="23">
        <v>28.5428</v>
      </c>
    </row>
    <row r="274" spans="1:6">
      <c r="A274" s="1" t="s">
        <v>11</v>
      </c>
      <c r="B274" s="1" t="s">
        <v>269</v>
      </c>
      <c r="C274" s="63">
        <v>2013</v>
      </c>
      <c r="D274" s="12" t="s">
        <v>6</v>
      </c>
      <c r="E274" s="12" t="s">
        <v>187</v>
      </c>
      <c r="F274" s="23">
        <v>22.778400000000001</v>
      </c>
    </row>
    <row r="275" spans="1:6">
      <c r="A275" s="1" t="s">
        <v>12</v>
      </c>
      <c r="B275" s="1" t="s">
        <v>270</v>
      </c>
      <c r="C275" s="63">
        <v>2013</v>
      </c>
      <c r="D275" s="12" t="s">
        <v>6</v>
      </c>
      <c r="E275" s="12" t="s">
        <v>187</v>
      </c>
      <c r="F275" s="23">
        <v>18.224799999999998</v>
      </c>
    </row>
    <row r="276" spans="1:6">
      <c r="A276" s="1" t="s">
        <v>13</v>
      </c>
      <c r="B276" s="1" t="s">
        <v>271</v>
      </c>
      <c r="C276" s="63">
        <v>2013</v>
      </c>
      <c r="D276" s="12" t="s">
        <v>6</v>
      </c>
      <c r="E276" s="12" t="s">
        <v>187</v>
      </c>
      <c r="F276" s="23">
        <v>25.525600000000001</v>
      </c>
    </row>
    <row r="277" spans="1:6">
      <c r="A277" s="1" t="s">
        <v>14</v>
      </c>
      <c r="B277" s="1" t="s">
        <v>272</v>
      </c>
      <c r="C277" s="63">
        <v>2013</v>
      </c>
      <c r="D277" s="12" t="s">
        <v>6</v>
      </c>
      <c r="E277" s="12" t="s">
        <v>187</v>
      </c>
      <c r="F277" s="23">
        <v>28.195799999999998</v>
      </c>
    </row>
    <row r="278" spans="1:6">
      <c r="A278" s="1" t="s">
        <v>15</v>
      </c>
      <c r="B278" s="1" t="s">
        <v>273</v>
      </c>
      <c r="C278" s="63">
        <v>2013</v>
      </c>
      <c r="D278" s="12" t="s">
        <v>6</v>
      </c>
      <c r="E278" s="12" t="s">
        <v>187</v>
      </c>
      <c r="F278" s="23">
        <v>27.497299999999999</v>
      </c>
    </row>
    <row r="279" spans="1:6">
      <c r="A279" s="1" t="s">
        <v>16</v>
      </c>
      <c r="B279" s="1" t="s">
        <v>274</v>
      </c>
      <c r="C279" s="63">
        <v>2013</v>
      </c>
      <c r="D279" s="12" t="s">
        <v>6</v>
      </c>
      <c r="E279" s="12" t="s">
        <v>187</v>
      </c>
      <c r="F279" s="23">
        <v>23.496099999999998</v>
      </c>
    </row>
    <row r="280" spans="1:6">
      <c r="A280" s="1" t="s">
        <v>17</v>
      </c>
      <c r="B280" s="1" t="s">
        <v>275</v>
      </c>
      <c r="C280" s="63">
        <v>2013</v>
      </c>
      <c r="D280" s="12" t="s">
        <v>6</v>
      </c>
      <c r="E280" s="12" t="s">
        <v>187</v>
      </c>
      <c r="F280" s="23">
        <v>18.3904</v>
      </c>
    </row>
    <row r="281" spans="1:6">
      <c r="A281" s="1" t="s">
        <v>18</v>
      </c>
      <c r="B281" s="1" t="s">
        <v>276</v>
      </c>
      <c r="C281" s="63">
        <v>2013</v>
      </c>
      <c r="D281" s="12" t="s">
        <v>6</v>
      </c>
      <c r="E281" s="12" t="s">
        <v>187</v>
      </c>
      <c r="F281" s="23">
        <v>22.426200000000001</v>
      </c>
    </row>
    <row r="282" spans="1:6">
      <c r="A282" s="1" t="s">
        <v>19</v>
      </c>
      <c r="B282" s="1" t="s">
        <v>277</v>
      </c>
      <c r="C282" s="63">
        <v>2013</v>
      </c>
      <c r="D282" s="12" t="s">
        <v>6</v>
      </c>
      <c r="E282" s="12" t="s">
        <v>187</v>
      </c>
      <c r="F282" s="23">
        <v>27.625599999999999</v>
      </c>
    </row>
    <row r="283" spans="1:6">
      <c r="A283" s="1" t="s">
        <v>20</v>
      </c>
      <c r="B283" s="1" t="s">
        <v>278</v>
      </c>
      <c r="C283" s="63">
        <v>2013</v>
      </c>
      <c r="D283" s="12" t="s">
        <v>6</v>
      </c>
      <c r="E283" s="12" t="s">
        <v>187</v>
      </c>
      <c r="F283" s="23">
        <v>20.697099999999999</v>
      </c>
    </row>
    <row r="284" spans="1:6">
      <c r="A284" s="1" t="s">
        <v>21</v>
      </c>
      <c r="B284" s="1" t="s">
        <v>279</v>
      </c>
      <c r="C284" s="63">
        <v>2013</v>
      </c>
      <c r="D284" s="12" t="s">
        <v>6</v>
      </c>
      <c r="E284" s="12" t="s">
        <v>187</v>
      </c>
      <c r="F284" s="23">
        <v>21.783000000000001</v>
      </c>
    </row>
    <row r="285" spans="1:6">
      <c r="A285" s="1" t="s">
        <v>22</v>
      </c>
      <c r="B285" s="1" t="s">
        <v>280</v>
      </c>
      <c r="C285" s="63">
        <v>2013</v>
      </c>
      <c r="D285" s="12" t="s">
        <v>6</v>
      </c>
      <c r="E285" s="12" t="s">
        <v>187</v>
      </c>
      <c r="F285" s="23">
        <v>23.3689</v>
      </c>
    </row>
    <row r="286" spans="1:6">
      <c r="A286" s="1" t="s">
        <v>23</v>
      </c>
      <c r="B286" s="1" t="s">
        <v>281</v>
      </c>
      <c r="C286" s="63">
        <v>2013</v>
      </c>
      <c r="D286" s="12" t="s">
        <v>6</v>
      </c>
      <c r="E286" s="12" t="s">
        <v>187</v>
      </c>
      <c r="F286" s="23">
        <v>26.298200000000001</v>
      </c>
    </row>
    <row r="287" spans="1:6">
      <c r="A287" s="1" t="s">
        <v>24</v>
      </c>
      <c r="B287" s="1" t="s">
        <v>282</v>
      </c>
      <c r="C287" s="63">
        <v>2013</v>
      </c>
      <c r="D287" s="12" t="s">
        <v>6</v>
      </c>
      <c r="E287" s="12" t="s">
        <v>187</v>
      </c>
      <c r="F287" s="23">
        <v>20.167000000000002</v>
      </c>
    </row>
    <row r="288" spans="1:6">
      <c r="A288" s="1" t="s">
        <v>25</v>
      </c>
      <c r="B288" s="1" t="s">
        <v>283</v>
      </c>
      <c r="C288" s="63">
        <v>2013</v>
      </c>
      <c r="D288" s="12" t="s">
        <v>6</v>
      </c>
      <c r="E288" s="12" t="s">
        <v>187</v>
      </c>
      <c r="F288" s="23">
        <v>23.625499999999999</v>
      </c>
    </row>
    <row r="289" spans="1:6">
      <c r="A289" s="1" t="s">
        <v>26</v>
      </c>
      <c r="B289" s="1" t="s">
        <v>284</v>
      </c>
      <c r="C289" s="63">
        <v>2013</v>
      </c>
      <c r="D289" s="12" t="s">
        <v>6</v>
      </c>
      <c r="E289" s="12" t="s">
        <v>187</v>
      </c>
      <c r="F289" s="23">
        <v>18.142600000000002</v>
      </c>
    </row>
    <row r="290" spans="1:6">
      <c r="A290" s="1" t="s">
        <v>27</v>
      </c>
      <c r="B290" s="1" t="s">
        <v>285</v>
      </c>
      <c r="C290" s="63">
        <v>2013</v>
      </c>
      <c r="D290" s="12" t="s">
        <v>6</v>
      </c>
      <c r="E290" s="12" t="s">
        <v>187</v>
      </c>
      <c r="F290" s="23">
        <v>23.595500000000001</v>
      </c>
    </row>
    <row r="291" spans="1:6">
      <c r="A291" s="1" t="s">
        <v>28</v>
      </c>
      <c r="B291" s="1" t="s">
        <v>286</v>
      </c>
      <c r="C291" s="63">
        <v>2013</v>
      </c>
      <c r="D291" s="12" t="s">
        <v>6</v>
      </c>
      <c r="E291" s="12" t="s">
        <v>187</v>
      </c>
      <c r="F291" s="23">
        <v>18.890799999999999</v>
      </c>
    </row>
    <row r="292" spans="1:6">
      <c r="A292" s="1" t="s">
        <v>29</v>
      </c>
      <c r="B292" s="1" t="s">
        <v>287</v>
      </c>
      <c r="C292" s="63">
        <v>2013</v>
      </c>
      <c r="D292" s="12" t="s">
        <v>6</v>
      </c>
      <c r="E292" s="12" t="s">
        <v>187</v>
      </c>
      <c r="F292" s="23">
        <v>18.226800000000001</v>
      </c>
    </row>
    <row r="293" spans="1:6">
      <c r="A293" s="1" t="s">
        <v>30</v>
      </c>
      <c r="B293" s="1" t="s">
        <v>288</v>
      </c>
      <c r="C293" s="63">
        <v>2013</v>
      </c>
      <c r="D293" s="12" t="s">
        <v>6</v>
      </c>
      <c r="E293" s="12" t="s">
        <v>187</v>
      </c>
      <c r="F293" s="23">
        <v>27.304099999999998</v>
      </c>
    </row>
    <row r="294" spans="1:6">
      <c r="A294" s="1" t="s">
        <v>31</v>
      </c>
      <c r="B294" s="1" t="s">
        <v>289</v>
      </c>
      <c r="C294" s="63">
        <v>2013</v>
      </c>
      <c r="D294" s="12" t="s">
        <v>6</v>
      </c>
      <c r="E294" s="12" t="s">
        <v>187</v>
      </c>
      <c r="F294" s="23">
        <v>23.310199999999998</v>
      </c>
    </row>
    <row r="295" spans="1:6">
      <c r="A295" s="1" t="s">
        <v>32</v>
      </c>
      <c r="B295" s="1" t="s">
        <v>290</v>
      </c>
      <c r="C295" s="63">
        <v>2013</v>
      </c>
      <c r="D295" s="12" t="s">
        <v>6</v>
      </c>
      <c r="E295" s="12" t="s">
        <v>187</v>
      </c>
      <c r="F295" s="23">
        <v>21.887499999999999</v>
      </c>
    </row>
    <row r="296" spans="1:6">
      <c r="A296" s="1" t="s">
        <v>33</v>
      </c>
      <c r="B296" s="1" t="s">
        <v>291</v>
      </c>
      <c r="C296" s="63">
        <v>2013</v>
      </c>
      <c r="D296" s="12" t="s">
        <v>6</v>
      </c>
      <c r="E296" s="12" t="s">
        <v>187</v>
      </c>
      <c r="F296" s="23">
        <v>24.6374</v>
      </c>
    </row>
    <row r="297" spans="1:6">
      <c r="A297" s="1" t="s">
        <v>34</v>
      </c>
      <c r="B297" s="1" t="s">
        <v>292</v>
      </c>
      <c r="C297" s="63">
        <v>2013</v>
      </c>
      <c r="D297" s="12" t="s">
        <v>6</v>
      </c>
      <c r="E297" s="12" t="s">
        <v>187</v>
      </c>
      <c r="F297" s="23">
        <v>18.098500000000001</v>
      </c>
    </row>
    <row r="298" spans="1:6">
      <c r="A298" s="1" t="s">
        <v>35</v>
      </c>
      <c r="B298" s="1" t="s">
        <v>293</v>
      </c>
      <c r="C298" s="63">
        <v>2013</v>
      </c>
      <c r="D298" s="12" t="s">
        <v>6</v>
      </c>
      <c r="E298" s="12" t="s">
        <v>187</v>
      </c>
      <c r="F298" s="23">
        <v>28.738900000000001</v>
      </c>
    </row>
    <row r="299" spans="1:6">
      <c r="A299" s="3" t="s">
        <v>3</v>
      </c>
      <c r="B299" s="1" t="s">
        <v>261</v>
      </c>
      <c r="C299" s="63">
        <v>2014</v>
      </c>
      <c r="D299" s="12" t="s">
        <v>6</v>
      </c>
      <c r="E299" s="12" t="s">
        <v>187</v>
      </c>
      <c r="F299" s="23">
        <v>22.444099999999999</v>
      </c>
    </row>
    <row r="300" spans="1:6">
      <c r="A300" s="3" t="s">
        <v>4</v>
      </c>
      <c r="B300" s="1" t="s">
        <v>262</v>
      </c>
      <c r="C300" s="63">
        <v>2014</v>
      </c>
      <c r="D300" s="12" t="s">
        <v>6</v>
      </c>
      <c r="E300" s="12" t="s">
        <v>187</v>
      </c>
      <c r="F300" s="23">
        <v>23.7881</v>
      </c>
    </row>
    <row r="301" spans="1:6">
      <c r="A301" s="1" t="s">
        <v>5</v>
      </c>
      <c r="B301" s="1" t="s">
        <v>263</v>
      </c>
      <c r="C301" s="63">
        <v>2014</v>
      </c>
      <c r="D301" s="12" t="s">
        <v>6</v>
      </c>
      <c r="E301" s="12" t="s">
        <v>187</v>
      </c>
      <c r="F301" s="23">
        <v>21.730899999999998</v>
      </c>
    </row>
    <row r="302" spans="1:6">
      <c r="A302" s="1" t="s">
        <v>6</v>
      </c>
      <c r="B302" s="1" t="s">
        <v>264</v>
      </c>
      <c r="C302" s="63">
        <v>2014</v>
      </c>
      <c r="D302" s="12" t="s">
        <v>6</v>
      </c>
      <c r="E302" s="12" t="s">
        <v>187</v>
      </c>
      <c r="F302" s="23">
        <v>18.693000000000001</v>
      </c>
    </row>
    <row r="303" spans="1:6">
      <c r="A303" s="1" t="s">
        <v>7</v>
      </c>
      <c r="B303" s="1" t="s">
        <v>265</v>
      </c>
      <c r="C303" s="63">
        <v>2014</v>
      </c>
      <c r="D303" s="12" t="s">
        <v>6</v>
      </c>
      <c r="E303" s="12" t="s">
        <v>187</v>
      </c>
      <c r="F303" s="23">
        <v>20.784800000000001</v>
      </c>
    </row>
    <row r="304" spans="1:6">
      <c r="A304" s="1" t="s">
        <v>8</v>
      </c>
      <c r="B304" s="1" t="s">
        <v>266</v>
      </c>
      <c r="C304" s="63">
        <v>2014</v>
      </c>
      <c r="D304" s="12" t="s">
        <v>6</v>
      </c>
      <c r="E304" s="12" t="s">
        <v>187</v>
      </c>
      <c r="F304" s="23">
        <v>23.977699999999999</v>
      </c>
    </row>
    <row r="305" spans="1:6">
      <c r="A305" s="1" t="s">
        <v>9</v>
      </c>
      <c r="B305" s="1" t="s">
        <v>267</v>
      </c>
      <c r="C305" s="63">
        <v>2014</v>
      </c>
      <c r="D305" s="12" t="s">
        <v>6</v>
      </c>
      <c r="E305" s="12" t="s">
        <v>187</v>
      </c>
      <c r="F305" s="23">
        <v>19.062799999999999</v>
      </c>
    </row>
    <row r="306" spans="1:6">
      <c r="A306" s="1" t="s">
        <v>10</v>
      </c>
      <c r="B306" s="1" t="s">
        <v>268</v>
      </c>
      <c r="C306" s="63">
        <v>2014</v>
      </c>
      <c r="D306" s="12" t="s">
        <v>6</v>
      </c>
      <c r="E306" s="12" t="s">
        <v>187</v>
      </c>
      <c r="F306" s="23">
        <v>26.226800000000001</v>
      </c>
    </row>
    <row r="307" spans="1:6">
      <c r="A307" s="1" t="s">
        <v>11</v>
      </c>
      <c r="B307" s="1" t="s">
        <v>269</v>
      </c>
      <c r="C307" s="63">
        <v>2014</v>
      </c>
      <c r="D307" s="12" t="s">
        <v>6</v>
      </c>
      <c r="E307" s="12" t="s">
        <v>187</v>
      </c>
      <c r="F307" s="23">
        <v>22.975100000000001</v>
      </c>
    </row>
    <row r="308" spans="1:6">
      <c r="A308" s="1" t="s">
        <v>12</v>
      </c>
      <c r="B308" s="1" t="s">
        <v>270</v>
      </c>
      <c r="C308" s="63">
        <v>2014</v>
      </c>
      <c r="D308" s="12" t="s">
        <v>6</v>
      </c>
      <c r="E308" s="12" t="s">
        <v>187</v>
      </c>
      <c r="F308" s="23">
        <v>16.549700000000001</v>
      </c>
    </row>
    <row r="309" spans="1:6">
      <c r="A309" s="1" t="s">
        <v>13</v>
      </c>
      <c r="B309" s="1" t="s">
        <v>271</v>
      </c>
      <c r="C309" s="63">
        <v>2014</v>
      </c>
      <c r="D309" s="12" t="s">
        <v>6</v>
      </c>
      <c r="E309" s="12" t="s">
        <v>187</v>
      </c>
      <c r="F309" s="23">
        <v>25.252500000000001</v>
      </c>
    </row>
    <row r="310" spans="1:6">
      <c r="A310" s="1" t="s">
        <v>14</v>
      </c>
      <c r="B310" s="1" t="s">
        <v>272</v>
      </c>
      <c r="C310" s="63">
        <v>2014</v>
      </c>
      <c r="D310" s="12" t="s">
        <v>6</v>
      </c>
      <c r="E310" s="12" t="s">
        <v>187</v>
      </c>
      <c r="F310" s="23">
        <v>25.052800000000001</v>
      </c>
    </row>
    <row r="311" spans="1:6">
      <c r="A311" s="1" t="s">
        <v>15</v>
      </c>
      <c r="B311" s="1" t="s">
        <v>273</v>
      </c>
      <c r="C311" s="63">
        <v>2014</v>
      </c>
      <c r="D311" s="12" t="s">
        <v>6</v>
      </c>
      <c r="E311" s="12" t="s">
        <v>187</v>
      </c>
      <c r="F311" s="23">
        <v>29.284099999999999</v>
      </c>
    </row>
    <row r="312" spans="1:6">
      <c r="A312" s="1" t="s">
        <v>16</v>
      </c>
      <c r="B312" s="1" t="s">
        <v>274</v>
      </c>
      <c r="C312" s="63">
        <v>2014</v>
      </c>
      <c r="D312" s="12" t="s">
        <v>6</v>
      </c>
      <c r="E312" s="12" t="s">
        <v>187</v>
      </c>
      <c r="F312" s="23">
        <v>22.062000000000001</v>
      </c>
    </row>
    <row r="313" spans="1:6">
      <c r="A313" s="1" t="s">
        <v>17</v>
      </c>
      <c r="B313" s="1" t="s">
        <v>275</v>
      </c>
      <c r="C313" s="63">
        <v>2014</v>
      </c>
      <c r="D313" s="12" t="s">
        <v>6</v>
      </c>
      <c r="E313" s="12" t="s">
        <v>187</v>
      </c>
      <c r="F313" s="23">
        <v>20.926400000000001</v>
      </c>
    </row>
    <row r="314" spans="1:6">
      <c r="A314" s="1" t="s">
        <v>18</v>
      </c>
      <c r="B314" s="1" t="s">
        <v>276</v>
      </c>
      <c r="C314" s="63">
        <v>2014</v>
      </c>
      <c r="D314" s="12" t="s">
        <v>6</v>
      </c>
      <c r="E314" s="12" t="s">
        <v>187</v>
      </c>
      <c r="F314" s="23">
        <v>22.622900000000001</v>
      </c>
    </row>
    <row r="315" spans="1:6">
      <c r="A315" s="1" t="s">
        <v>19</v>
      </c>
      <c r="B315" s="1" t="s">
        <v>277</v>
      </c>
      <c r="C315" s="63">
        <v>2014</v>
      </c>
      <c r="D315" s="12" t="s">
        <v>6</v>
      </c>
      <c r="E315" s="12" t="s">
        <v>187</v>
      </c>
      <c r="F315" s="23">
        <v>26.894500000000001</v>
      </c>
    </row>
    <row r="316" spans="1:6">
      <c r="A316" s="1" t="s">
        <v>20</v>
      </c>
      <c r="B316" s="1" t="s">
        <v>278</v>
      </c>
      <c r="C316" s="63">
        <v>2014</v>
      </c>
      <c r="D316" s="12" t="s">
        <v>6</v>
      </c>
      <c r="E316" s="12" t="s">
        <v>187</v>
      </c>
      <c r="F316" s="23">
        <v>21.183900000000001</v>
      </c>
    </row>
    <row r="317" spans="1:6">
      <c r="A317" s="1" t="s">
        <v>21</v>
      </c>
      <c r="B317" s="1" t="s">
        <v>279</v>
      </c>
      <c r="C317" s="63">
        <v>2014</v>
      </c>
      <c r="D317" s="12" t="s">
        <v>6</v>
      </c>
      <c r="E317" s="12" t="s">
        <v>187</v>
      </c>
      <c r="F317" s="23">
        <v>20.334499999999998</v>
      </c>
    </row>
    <row r="318" spans="1:6">
      <c r="A318" s="1" t="s">
        <v>22</v>
      </c>
      <c r="B318" s="1" t="s">
        <v>280</v>
      </c>
      <c r="C318" s="63">
        <v>2014</v>
      </c>
      <c r="D318" s="12" t="s">
        <v>6</v>
      </c>
      <c r="E318" s="12" t="s">
        <v>187</v>
      </c>
      <c r="F318" s="23">
        <v>22.239699999999999</v>
      </c>
    </row>
    <row r="319" spans="1:6">
      <c r="A319" s="1" t="s">
        <v>23</v>
      </c>
      <c r="B319" s="1" t="s">
        <v>281</v>
      </c>
      <c r="C319" s="63">
        <v>2014</v>
      </c>
      <c r="D319" s="12" t="s">
        <v>6</v>
      </c>
      <c r="E319" s="12" t="s">
        <v>187</v>
      </c>
      <c r="F319" s="23">
        <v>25.842600000000001</v>
      </c>
    </row>
    <row r="320" spans="1:6">
      <c r="A320" s="1" t="s">
        <v>24</v>
      </c>
      <c r="B320" s="1" t="s">
        <v>282</v>
      </c>
      <c r="C320" s="63">
        <v>2014</v>
      </c>
      <c r="D320" s="12" t="s">
        <v>6</v>
      </c>
      <c r="E320" s="12" t="s">
        <v>187</v>
      </c>
      <c r="F320" s="23">
        <v>19.8339</v>
      </c>
    </row>
    <row r="321" spans="1:6">
      <c r="A321" s="1" t="s">
        <v>25</v>
      </c>
      <c r="B321" s="1" t="s">
        <v>283</v>
      </c>
      <c r="C321" s="63">
        <v>2014</v>
      </c>
      <c r="D321" s="12" t="s">
        <v>6</v>
      </c>
      <c r="E321" s="12" t="s">
        <v>187</v>
      </c>
      <c r="F321" s="23">
        <v>22.739799999999999</v>
      </c>
    </row>
    <row r="322" spans="1:6">
      <c r="A322" s="1" t="s">
        <v>26</v>
      </c>
      <c r="B322" s="1" t="s">
        <v>284</v>
      </c>
      <c r="C322" s="63">
        <v>2014</v>
      </c>
      <c r="D322" s="12" t="s">
        <v>6</v>
      </c>
      <c r="E322" s="12" t="s">
        <v>187</v>
      </c>
      <c r="F322" s="23">
        <v>20.369199999999999</v>
      </c>
    </row>
    <row r="323" spans="1:6">
      <c r="A323" s="1" t="s">
        <v>27</v>
      </c>
      <c r="B323" s="1" t="s">
        <v>285</v>
      </c>
      <c r="C323" s="63">
        <v>2014</v>
      </c>
      <c r="D323" s="12" t="s">
        <v>6</v>
      </c>
      <c r="E323" s="12" t="s">
        <v>187</v>
      </c>
      <c r="F323" s="23">
        <v>23.2532</v>
      </c>
    </row>
    <row r="324" spans="1:6">
      <c r="A324" s="1" t="s">
        <v>28</v>
      </c>
      <c r="B324" s="1" t="s">
        <v>286</v>
      </c>
      <c r="C324" s="63">
        <v>2014</v>
      </c>
      <c r="D324" s="12" t="s">
        <v>6</v>
      </c>
      <c r="E324" s="12" t="s">
        <v>187</v>
      </c>
      <c r="F324" s="23">
        <v>18.338799999999999</v>
      </c>
    </row>
    <row r="325" spans="1:6">
      <c r="A325" s="1" t="s">
        <v>29</v>
      </c>
      <c r="B325" s="1" t="s">
        <v>287</v>
      </c>
      <c r="C325" s="63">
        <v>2014</v>
      </c>
      <c r="D325" s="12" t="s">
        <v>6</v>
      </c>
      <c r="E325" s="12" t="s">
        <v>187</v>
      </c>
      <c r="F325" s="23">
        <v>17.603999999999999</v>
      </c>
    </row>
    <row r="326" spans="1:6">
      <c r="A326" s="1" t="s">
        <v>30</v>
      </c>
      <c r="B326" s="1" t="s">
        <v>288</v>
      </c>
      <c r="C326" s="63">
        <v>2014</v>
      </c>
      <c r="D326" s="12" t="s">
        <v>6</v>
      </c>
      <c r="E326" s="12" t="s">
        <v>187</v>
      </c>
      <c r="F326" s="23">
        <v>27.537700000000001</v>
      </c>
    </row>
    <row r="327" spans="1:6">
      <c r="A327" s="1" t="s">
        <v>31</v>
      </c>
      <c r="B327" s="1" t="s">
        <v>289</v>
      </c>
      <c r="C327" s="63">
        <v>2014</v>
      </c>
      <c r="D327" s="12" t="s">
        <v>6</v>
      </c>
      <c r="E327" s="12" t="s">
        <v>187</v>
      </c>
      <c r="F327" s="23">
        <v>22.533999999999999</v>
      </c>
    </row>
    <row r="328" spans="1:6">
      <c r="A328" s="1" t="s">
        <v>32</v>
      </c>
      <c r="B328" s="1" t="s">
        <v>290</v>
      </c>
      <c r="C328" s="63">
        <v>2014</v>
      </c>
      <c r="D328" s="12" t="s">
        <v>6</v>
      </c>
      <c r="E328" s="12" t="s">
        <v>187</v>
      </c>
      <c r="F328" s="23">
        <v>21.463000000000001</v>
      </c>
    </row>
    <row r="329" spans="1:6">
      <c r="A329" s="1" t="s">
        <v>33</v>
      </c>
      <c r="B329" s="1" t="s">
        <v>291</v>
      </c>
      <c r="C329" s="63">
        <v>2014</v>
      </c>
      <c r="D329" s="12" t="s">
        <v>6</v>
      </c>
      <c r="E329" s="12" t="s">
        <v>187</v>
      </c>
      <c r="F329" s="23">
        <v>21.818300000000001</v>
      </c>
    </row>
    <row r="330" spans="1:6">
      <c r="A330" s="1" t="s">
        <v>34</v>
      </c>
      <c r="B330" s="1" t="s">
        <v>292</v>
      </c>
      <c r="C330" s="63">
        <v>2014</v>
      </c>
      <c r="D330" s="12" t="s">
        <v>6</v>
      </c>
      <c r="E330" s="12" t="s">
        <v>187</v>
      </c>
      <c r="F330" s="23">
        <v>19.436699999999998</v>
      </c>
    </row>
    <row r="331" spans="1:6">
      <c r="A331" s="1" t="s">
        <v>35</v>
      </c>
      <c r="B331" s="1" t="s">
        <v>293</v>
      </c>
      <c r="C331" s="63">
        <v>2014</v>
      </c>
      <c r="D331" s="12" t="s">
        <v>6</v>
      </c>
      <c r="E331" s="12" t="s">
        <v>187</v>
      </c>
      <c r="F331" s="23">
        <v>27.7606</v>
      </c>
    </row>
    <row r="332" spans="1:6">
      <c r="A332" s="3" t="s">
        <v>3</v>
      </c>
      <c r="B332" s="1" t="s">
        <v>261</v>
      </c>
      <c r="C332" s="63">
        <v>2015</v>
      </c>
      <c r="D332" s="12" t="s">
        <v>6</v>
      </c>
      <c r="E332" s="12" t="s">
        <v>187</v>
      </c>
      <c r="F332" s="23">
        <v>21.5273</v>
      </c>
    </row>
    <row r="333" spans="1:6">
      <c r="A333" s="3" t="s">
        <v>4</v>
      </c>
      <c r="B333" s="1" t="s">
        <v>262</v>
      </c>
      <c r="C333" s="63">
        <v>2015</v>
      </c>
      <c r="D333" s="12" t="s">
        <v>6</v>
      </c>
      <c r="E333" s="12" t="s">
        <v>187</v>
      </c>
      <c r="F333" s="23">
        <v>21.4922</v>
      </c>
    </row>
    <row r="334" spans="1:6">
      <c r="A334" s="1" t="s">
        <v>5</v>
      </c>
      <c r="B334" s="1" t="s">
        <v>263</v>
      </c>
      <c r="C334" s="63">
        <v>2015</v>
      </c>
      <c r="D334" s="12" t="s">
        <v>6</v>
      </c>
      <c r="E334" s="12" t="s">
        <v>187</v>
      </c>
      <c r="F334" s="23">
        <v>19.4496</v>
      </c>
    </row>
    <row r="335" spans="1:6">
      <c r="A335" s="1" t="s">
        <v>6</v>
      </c>
      <c r="B335" s="1" t="s">
        <v>264</v>
      </c>
      <c r="C335" s="63">
        <v>2015</v>
      </c>
      <c r="D335" s="12" t="s">
        <v>6</v>
      </c>
      <c r="E335" s="12" t="s">
        <v>187</v>
      </c>
      <c r="F335" s="23">
        <v>18.902899999999999</v>
      </c>
    </row>
    <row r="336" spans="1:6">
      <c r="A336" s="1" t="s">
        <v>7</v>
      </c>
      <c r="B336" s="1" t="s">
        <v>265</v>
      </c>
      <c r="C336" s="63">
        <v>2015</v>
      </c>
      <c r="D336" s="12" t="s">
        <v>6</v>
      </c>
      <c r="E336" s="12" t="s">
        <v>187</v>
      </c>
      <c r="F336" s="23">
        <v>20.897300000000001</v>
      </c>
    </row>
    <row r="337" spans="1:6">
      <c r="A337" s="1" t="s">
        <v>8</v>
      </c>
      <c r="B337" s="1" t="s">
        <v>266</v>
      </c>
      <c r="C337" s="63">
        <v>2015</v>
      </c>
      <c r="D337" s="12" t="s">
        <v>6</v>
      </c>
      <c r="E337" s="12" t="s">
        <v>187</v>
      </c>
      <c r="F337" s="23">
        <v>25.5992</v>
      </c>
    </row>
    <row r="338" spans="1:6">
      <c r="A338" s="1" t="s">
        <v>9</v>
      </c>
      <c r="B338" s="1" t="s">
        <v>267</v>
      </c>
      <c r="C338" s="63">
        <v>2015</v>
      </c>
      <c r="D338" s="12" t="s">
        <v>6</v>
      </c>
      <c r="E338" s="12" t="s">
        <v>187</v>
      </c>
      <c r="F338" s="23">
        <v>17.298999999999999</v>
      </c>
    </row>
    <row r="339" spans="1:6">
      <c r="A339" s="1" t="s">
        <v>10</v>
      </c>
      <c r="B339" s="1" t="s">
        <v>268</v>
      </c>
      <c r="C339" s="63">
        <v>2015</v>
      </c>
      <c r="D339" s="12" t="s">
        <v>6</v>
      </c>
      <c r="E339" s="12" t="s">
        <v>187</v>
      </c>
      <c r="F339" s="23">
        <v>27.1629</v>
      </c>
    </row>
    <row r="340" spans="1:6">
      <c r="A340" s="1" t="s">
        <v>11</v>
      </c>
      <c r="B340" s="1" t="s">
        <v>269</v>
      </c>
      <c r="C340" s="63">
        <v>2015</v>
      </c>
      <c r="D340" s="12" t="s">
        <v>6</v>
      </c>
      <c r="E340" s="12" t="s">
        <v>187</v>
      </c>
      <c r="F340" s="23">
        <v>22.1694</v>
      </c>
    </row>
    <row r="341" spans="1:6">
      <c r="A341" s="1" t="s">
        <v>12</v>
      </c>
      <c r="B341" s="1" t="s">
        <v>270</v>
      </c>
      <c r="C341" s="63">
        <v>2015</v>
      </c>
      <c r="D341" s="12" t="s">
        <v>6</v>
      </c>
      <c r="E341" s="12" t="s">
        <v>187</v>
      </c>
      <c r="F341" s="23">
        <v>17.306000000000001</v>
      </c>
    </row>
    <row r="342" spans="1:6">
      <c r="A342" s="1" t="s">
        <v>13</v>
      </c>
      <c r="B342" s="1" t="s">
        <v>271</v>
      </c>
      <c r="C342" s="63">
        <v>2015</v>
      </c>
      <c r="D342" s="12" t="s">
        <v>6</v>
      </c>
      <c r="E342" s="12" t="s">
        <v>187</v>
      </c>
      <c r="F342" s="23">
        <v>24.559699999999999</v>
      </c>
    </row>
    <row r="343" spans="1:6">
      <c r="A343" s="1" t="s">
        <v>14</v>
      </c>
      <c r="B343" s="1" t="s">
        <v>272</v>
      </c>
      <c r="C343" s="63">
        <v>2015</v>
      </c>
      <c r="D343" s="12" t="s">
        <v>6</v>
      </c>
      <c r="E343" s="12" t="s">
        <v>187</v>
      </c>
      <c r="F343" s="23">
        <v>24.6601</v>
      </c>
    </row>
    <row r="344" spans="1:6">
      <c r="A344" s="1" t="s">
        <v>15</v>
      </c>
      <c r="B344" s="1" t="s">
        <v>273</v>
      </c>
      <c r="C344" s="63">
        <v>2015</v>
      </c>
      <c r="D344" s="12" t="s">
        <v>6</v>
      </c>
      <c r="E344" s="12" t="s">
        <v>187</v>
      </c>
      <c r="F344" s="23">
        <v>25.707999999999998</v>
      </c>
    </row>
    <row r="345" spans="1:6">
      <c r="A345" s="1" t="s">
        <v>16</v>
      </c>
      <c r="B345" s="1" t="s">
        <v>274</v>
      </c>
      <c r="C345" s="63">
        <v>2015</v>
      </c>
      <c r="D345" s="12" t="s">
        <v>6</v>
      </c>
      <c r="E345" s="12" t="s">
        <v>187</v>
      </c>
      <c r="F345" s="23">
        <v>21.435300000000002</v>
      </c>
    </row>
    <row r="346" spans="1:6">
      <c r="A346" s="1" t="s">
        <v>17</v>
      </c>
      <c r="B346" s="1" t="s">
        <v>275</v>
      </c>
      <c r="C346" s="63">
        <v>2015</v>
      </c>
      <c r="D346" s="12" t="s">
        <v>6</v>
      </c>
      <c r="E346" s="12" t="s">
        <v>187</v>
      </c>
      <c r="F346" s="23">
        <v>18.2852</v>
      </c>
    </row>
    <row r="347" spans="1:6">
      <c r="A347" s="1" t="s">
        <v>18</v>
      </c>
      <c r="B347" s="1" t="s">
        <v>276</v>
      </c>
      <c r="C347" s="63">
        <v>2015</v>
      </c>
      <c r="D347" s="12" t="s">
        <v>6</v>
      </c>
      <c r="E347" s="12" t="s">
        <v>187</v>
      </c>
      <c r="F347" s="23">
        <v>20.544499999999999</v>
      </c>
    </row>
    <row r="348" spans="1:6">
      <c r="A348" s="1" t="s">
        <v>19</v>
      </c>
      <c r="B348" s="1" t="s">
        <v>277</v>
      </c>
      <c r="C348" s="63">
        <v>2015</v>
      </c>
      <c r="D348" s="12" t="s">
        <v>6</v>
      </c>
      <c r="E348" s="12" t="s">
        <v>187</v>
      </c>
      <c r="F348" s="23">
        <v>24.22</v>
      </c>
    </row>
    <row r="349" spans="1:6">
      <c r="A349" s="1" t="s">
        <v>20</v>
      </c>
      <c r="B349" s="1" t="s">
        <v>278</v>
      </c>
      <c r="C349" s="63">
        <v>2015</v>
      </c>
      <c r="D349" s="12" t="s">
        <v>6</v>
      </c>
      <c r="E349" s="12" t="s">
        <v>187</v>
      </c>
      <c r="F349" s="23">
        <v>19.4695</v>
      </c>
    </row>
    <row r="350" spans="1:6">
      <c r="A350" s="1" t="s">
        <v>21</v>
      </c>
      <c r="B350" s="1" t="s">
        <v>279</v>
      </c>
      <c r="C350" s="63">
        <v>2015</v>
      </c>
      <c r="D350" s="12" t="s">
        <v>6</v>
      </c>
      <c r="E350" s="12" t="s">
        <v>187</v>
      </c>
      <c r="F350" s="23">
        <v>19.6065</v>
      </c>
    </row>
    <row r="351" spans="1:6">
      <c r="A351" s="1" t="s">
        <v>22</v>
      </c>
      <c r="B351" s="1" t="s">
        <v>280</v>
      </c>
      <c r="C351" s="63">
        <v>2015</v>
      </c>
      <c r="D351" s="12" t="s">
        <v>6</v>
      </c>
      <c r="E351" s="12" t="s">
        <v>187</v>
      </c>
      <c r="F351" s="23">
        <v>19.713999999999999</v>
      </c>
    </row>
    <row r="352" spans="1:6">
      <c r="A352" s="1" t="s">
        <v>23</v>
      </c>
      <c r="B352" s="1" t="s">
        <v>281</v>
      </c>
      <c r="C352" s="63">
        <v>2015</v>
      </c>
      <c r="D352" s="12" t="s">
        <v>6</v>
      </c>
      <c r="E352" s="12" t="s">
        <v>187</v>
      </c>
      <c r="F352" s="23">
        <v>26.9879</v>
      </c>
    </row>
    <row r="353" spans="1:6">
      <c r="A353" s="1" t="s">
        <v>24</v>
      </c>
      <c r="B353" s="1" t="s">
        <v>282</v>
      </c>
      <c r="C353" s="63">
        <v>2015</v>
      </c>
      <c r="D353" s="12" t="s">
        <v>6</v>
      </c>
      <c r="E353" s="12" t="s">
        <v>187</v>
      </c>
      <c r="F353" s="23">
        <v>19.858699999999999</v>
      </c>
    </row>
    <row r="354" spans="1:6">
      <c r="A354" s="1" t="s">
        <v>25</v>
      </c>
      <c r="B354" s="1" t="s">
        <v>283</v>
      </c>
      <c r="C354" s="63">
        <v>2015</v>
      </c>
      <c r="D354" s="12" t="s">
        <v>6</v>
      </c>
      <c r="E354" s="12" t="s">
        <v>187</v>
      </c>
      <c r="F354" s="23">
        <v>23.3171</v>
      </c>
    </row>
    <row r="355" spans="1:6">
      <c r="A355" s="1" t="s">
        <v>26</v>
      </c>
      <c r="B355" s="1" t="s">
        <v>284</v>
      </c>
      <c r="C355" s="63">
        <v>2015</v>
      </c>
      <c r="D355" s="12" t="s">
        <v>6</v>
      </c>
      <c r="E355" s="12" t="s">
        <v>187</v>
      </c>
      <c r="F355" s="23">
        <v>20.032499999999999</v>
      </c>
    </row>
    <row r="356" spans="1:6">
      <c r="A356" s="1" t="s">
        <v>27</v>
      </c>
      <c r="B356" s="1" t="s">
        <v>285</v>
      </c>
      <c r="C356" s="63">
        <v>2015</v>
      </c>
      <c r="D356" s="12" t="s">
        <v>6</v>
      </c>
      <c r="E356" s="12" t="s">
        <v>187</v>
      </c>
      <c r="F356" s="23">
        <v>20.6005</v>
      </c>
    </row>
    <row r="357" spans="1:6">
      <c r="A357" s="1" t="s">
        <v>28</v>
      </c>
      <c r="B357" s="1" t="s">
        <v>286</v>
      </c>
      <c r="C357" s="63">
        <v>2015</v>
      </c>
      <c r="D357" s="12" t="s">
        <v>6</v>
      </c>
      <c r="E357" s="12" t="s">
        <v>187</v>
      </c>
      <c r="F357" s="23">
        <v>16.011099999999999</v>
      </c>
    </row>
    <row r="358" spans="1:6">
      <c r="A358" s="1" t="s">
        <v>29</v>
      </c>
      <c r="B358" s="1" t="s">
        <v>287</v>
      </c>
      <c r="C358" s="63">
        <v>2015</v>
      </c>
      <c r="D358" s="12" t="s">
        <v>6</v>
      </c>
      <c r="E358" s="12" t="s">
        <v>187</v>
      </c>
      <c r="F358" s="23">
        <v>18.095400000000001</v>
      </c>
    </row>
    <row r="359" spans="1:6">
      <c r="A359" s="1" t="s">
        <v>30</v>
      </c>
      <c r="B359" s="1" t="s">
        <v>288</v>
      </c>
      <c r="C359" s="63">
        <v>2015</v>
      </c>
      <c r="D359" s="12" t="s">
        <v>6</v>
      </c>
      <c r="E359" s="12" t="s">
        <v>187</v>
      </c>
      <c r="F359" s="23">
        <v>25.376000000000001</v>
      </c>
    </row>
    <row r="360" spans="1:6">
      <c r="A360" s="1" t="s">
        <v>31</v>
      </c>
      <c r="B360" s="1" t="s">
        <v>289</v>
      </c>
      <c r="C360" s="63">
        <v>2015</v>
      </c>
      <c r="D360" s="12" t="s">
        <v>6</v>
      </c>
      <c r="E360" s="12" t="s">
        <v>187</v>
      </c>
      <c r="F360" s="23">
        <v>22.603999999999999</v>
      </c>
    </row>
    <row r="361" spans="1:6">
      <c r="A361" s="1" t="s">
        <v>32</v>
      </c>
      <c r="B361" s="1" t="s">
        <v>290</v>
      </c>
      <c r="C361" s="63">
        <v>2015</v>
      </c>
      <c r="D361" s="12" t="s">
        <v>6</v>
      </c>
      <c r="E361" s="12" t="s">
        <v>187</v>
      </c>
      <c r="F361" s="23">
        <v>20.264299999999999</v>
      </c>
    </row>
    <row r="362" spans="1:6">
      <c r="A362" s="1" t="s">
        <v>33</v>
      </c>
      <c r="B362" s="1" t="s">
        <v>291</v>
      </c>
      <c r="C362" s="63">
        <v>2015</v>
      </c>
      <c r="D362" s="12" t="s">
        <v>6</v>
      </c>
      <c r="E362" s="12" t="s">
        <v>187</v>
      </c>
      <c r="F362" s="23">
        <v>23.167999999999999</v>
      </c>
    </row>
    <row r="363" spans="1:6">
      <c r="A363" s="1" t="s">
        <v>34</v>
      </c>
      <c r="B363" s="1" t="s">
        <v>292</v>
      </c>
      <c r="C363" s="63">
        <v>2015</v>
      </c>
      <c r="D363" s="12" t="s">
        <v>6</v>
      </c>
      <c r="E363" s="12" t="s">
        <v>187</v>
      </c>
      <c r="F363" s="23">
        <v>17.7393</v>
      </c>
    </row>
    <row r="364" spans="1:6">
      <c r="A364" s="1" t="s">
        <v>35</v>
      </c>
      <c r="B364" s="1" t="s">
        <v>293</v>
      </c>
      <c r="C364" s="63">
        <v>2015</v>
      </c>
      <c r="D364" s="12" t="s">
        <v>6</v>
      </c>
      <c r="E364" s="12" t="s">
        <v>187</v>
      </c>
      <c r="F364" s="23">
        <v>28.9452</v>
      </c>
    </row>
    <row r="365" spans="1:6">
      <c r="A365" s="3" t="s">
        <v>3</v>
      </c>
      <c r="B365" s="1" t="s">
        <v>261</v>
      </c>
      <c r="C365" s="63">
        <v>2016</v>
      </c>
      <c r="D365" s="12" t="s">
        <v>6</v>
      </c>
      <c r="E365" s="12" t="s">
        <v>187</v>
      </c>
      <c r="F365" s="23">
        <v>21.5261</v>
      </c>
    </row>
    <row r="366" spans="1:6">
      <c r="A366" s="3" t="s">
        <v>4</v>
      </c>
      <c r="B366" s="1" t="s">
        <v>262</v>
      </c>
      <c r="C366" s="63">
        <v>2016</v>
      </c>
      <c r="D366" s="12" t="s">
        <v>6</v>
      </c>
      <c r="E366" s="12" t="s">
        <v>187</v>
      </c>
      <c r="F366" s="23">
        <v>22.6327</v>
      </c>
    </row>
    <row r="367" spans="1:6">
      <c r="A367" s="1" t="s">
        <v>5</v>
      </c>
      <c r="B367" s="1" t="s">
        <v>263</v>
      </c>
      <c r="C367" s="63">
        <v>2016</v>
      </c>
      <c r="D367" s="12" t="s">
        <v>6</v>
      </c>
      <c r="E367" s="12" t="s">
        <v>187</v>
      </c>
      <c r="F367" s="23">
        <v>17.302499999999998</v>
      </c>
    </row>
    <row r="368" spans="1:6">
      <c r="A368" s="1" t="s">
        <v>6</v>
      </c>
      <c r="B368" s="1" t="s">
        <v>264</v>
      </c>
      <c r="C368" s="63">
        <v>2016</v>
      </c>
      <c r="D368" s="12" t="s">
        <v>6</v>
      </c>
      <c r="E368" s="12" t="s">
        <v>187</v>
      </c>
      <c r="F368" s="23">
        <v>20.485199999999999</v>
      </c>
    </row>
    <row r="369" spans="1:6">
      <c r="A369" s="1" t="s">
        <v>7</v>
      </c>
      <c r="B369" s="1" t="s">
        <v>265</v>
      </c>
      <c r="C369" s="63">
        <v>2016</v>
      </c>
      <c r="D369" s="12" t="s">
        <v>6</v>
      </c>
      <c r="E369" s="12" t="s">
        <v>187</v>
      </c>
      <c r="F369" s="23">
        <v>19.326499999999999</v>
      </c>
    </row>
    <row r="370" spans="1:6">
      <c r="A370" s="1" t="s">
        <v>8</v>
      </c>
      <c r="B370" s="1" t="s">
        <v>266</v>
      </c>
      <c r="C370" s="63">
        <v>2016</v>
      </c>
      <c r="D370" s="12" t="s">
        <v>6</v>
      </c>
      <c r="E370" s="12" t="s">
        <v>187</v>
      </c>
      <c r="F370" s="23">
        <v>23.392800000000001</v>
      </c>
    </row>
    <row r="371" spans="1:6">
      <c r="A371" s="1" t="s">
        <v>9</v>
      </c>
      <c r="B371" s="1" t="s">
        <v>267</v>
      </c>
      <c r="C371" s="63">
        <v>2016</v>
      </c>
      <c r="D371" s="12" t="s">
        <v>6</v>
      </c>
      <c r="E371" s="12" t="s">
        <v>187</v>
      </c>
      <c r="F371" s="23">
        <v>18.4816</v>
      </c>
    </row>
    <row r="372" spans="1:6">
      <c r="A372" s="1" t="s">
        <v>10</v>
      </c>
      <c r="B372" s="1" t="s">
        <v>268</v>
      </c>
      <c r="C372" s="63">
        <v>2016</v>
      </c>
      <c r="D372" s="12" t="s">
        <v>6</v>
      </c>
      <c r="E372" s="12" t="s">
        <v>187</v>
      </c>
      <c r="F372" s="23">
        <v>26.7486</v>
      </c>
    </row>
    <row r="373" spans="1:6">
      <c r="A373" s="1" t="s">
        <v>11</v>
      </c>
      <c r="B373" s="1" t="s">
        <v>269</v>
      </c>
      <c r="C373" s="63">
        <v>2016</v>
      </c>
      <c r="D373" s="12" t="s">
        <v>6</v>
      </c>
      <c r="E373" s="12" t="s">
        <v>187</v>
      </c>
      <c r="F373" s="23">
        <v>20.870899999999999</v>
      </c>
    </row>
    <row r="374" spans="1:6">
      <c r="A374" s="1" t="s">
        <v>12</v>
      </c>
      <c r="B374" s="1" t="s">
        <v>270</v>
      </c>
      <c r="C374" s="63">
        <v>2016</v>
      </c>
      <c r="D374" s="12" t="s">
        <v>6</v>
      </c>
      <c r="E374" s="12" t="s">
        <v>187</v>
      </c>
      <c r="F374" s="23">
        <v>16.057400000000001</v>
      </c>
    </row>
    <row r="375" spans="1:6">
      <c r="A375" s="1" t="s">
        <v>13</v>
      </c>
      <c r="B375" s="1" t="s">
        <v>271</v>
      </c>
      <c r="C375" s="63">
        <v>2016</v>
      </c>
      <c r="D375" s="12" t="s">
        <v>6</v>
      </c>
      <c r="E375" s="12" t="s">
        <v>187</v>
      </c>
      <c r="F375" s="23">
        <v>21.2074</v>
      </c>
    </row>
    <row r="376" spans="1:6">
      <c r="A376" s="1" t="s">
        <v>14</v>
      </c>
      <c r="B376" s="1" t="s">
        <v>272</v>
      </c>
      <c r="C376" s="63">
        <v>2016</v>
      </c>
      <c r="D376" s="12" t="s">
        <v>6</v>
      </c>
      <c r="E376" s="12" t="s">
        <v>187</v>
      </c>
      <c r="F376" s="23">
        <v>21.132999999999999</v>
      </c>
    </row>
    <row r="377" spans="1:6">
      <c r="A377" s="1" t="s">
        <v>15</v>
      </c>
      <c r="B377" s="1" t="s">
        <v>273</v>
      </c>
      <c r="C377" s="63">
        <v>2016</v>
      </c>
      <c r="D377" s="12" t="s">
        <v>6</v>
      </c>
      <c r="E377" s="12" t="s">
        <v>187</v>
      </c>
      <c r="F377" s="23">
        <v>26.850300000000001</v>
      </c>
    </row>
    <row r="378" spans="1:6">
      <c r="A378" s="1" t="s">
        <v>16</v>
      </c>
      <c r="B378" s="1" t="s">
        <v>274</v>
      </c>
      <c r="C378" s="63">
        <v>2016</v>
      </c>
      <c r="D378" s="12" t="s">
        <v>6</v>
      </c>
      <c r="E378" s="12" t="s">
        <v>187</v>
      </c>
      <c r="F378" s="23">
        <v>21.447900000000001</v>
      </c>
    </row>
    <row r="379" spans="1:6">
      <c r="A379" s="1" t="s">
        <v>17</v>
      </c>
      <c r="B379" s="1" t="s">
        <v>275</v>
      </c>
      <c r="C379" s="63">
        <v>2016</v>
      </c>
      <c r="D379" s="12" t="s">
        <v>6</v>
      </c>
      <c r="E379" s="12" t="s">
        <v>187</v>
      </c>
      <c r="F379" s="23">
        <v>19.693999999999999</v>
      </c>
    </row>
    <row r="380" spans="1:6">
      <c r="A380" s="1" t="s">
        <v>18</v>
      </c>
      <c r="B380" s="1" t="s">
        <v>276</v>
      </c>
      <c r="C380" s="63">
        <v>2016</v>
      </c>
      <c r="D380" s="12" t="s">
        <v>6</v>
      </c>
      <c r="E380" s="12" t="s">
        <v>187</v>
      </c>
      <c r="F380" s="23">
        <v>21.217300000000002</v>
      </c>
    </row>
    <row r="381" spans="1:6">
      <c r="A381" s="1" t="s">
        <v>19</v>
      </c>
      <c r="B381" s="1" t="s">
        <v>277</v>
      </c>
      <c r="C381" s="63">
        <v>2016</v>
      </c>
      <c r="D381" s="12" t="s">
        <v>6</v>
      </c>
      <c r="E381" s="12" t="s">
        <v>187</v>
      </c>
      <c r="F381" s="23">
        <v>23.311900000000001</v>
      </c>
    </row>
    <row r="382" spans="1:6">
      <c r="A382" s="1" t="s">
        <v>20</v>
      </c>
      <c r="B382" s="1" t="s">
        <v>278</v>
      </c>
      <c r="C382" s="63">
        <v>2016</v>
      </c>
      <c r="D382" s="12" t="s">
        <v>6</v>
      </c>
      <c r="E382" s="12" t="s">
        <v>187</v>
      </c>
      <c r="F382" s="23">
        <v>20.0593</v>
      </c>
    </row>
    <row r="383" spans="1:6">
      <c r="A383" s="1" t="s">
        <v>21</v>
      </c>
      <c r="B383" s="1" t="s">
        <v>279</v>
      </c>
      <c r="C383" s="63">
        <v>2016</v>
      </c>
      <c r="D383" s="12" t="s">
        <v>6</v>
      </c>
      <c r="E383" s="12" t="s">
        <v>187</v>
      </c>
      <c r="F383" s="23">
        <v>18.608499999999999</v>
      </c>
    </row>
    <row r="384" spans="1:6">
      <c r="A384" s="1" t="s">
        <v>22</v>
      </c>
      <c r="B384" s="1" t="s">
        <v>280</v>
      </c>
      <c r="C384" s="63">
        <v>2016</v>
      </c>
      <c r="D384" s="12" t="s">
        <v>6</v>
      </c>
      <c r="E384" s="12" t="s">
        <v>187</v>
      </c>
      <c r="F384" s="23">
        <v>20.890699999999999</v>
      </c>
    </row>
    <row r="385" spans="1:6">
      <c r="A385" s="1" t="s">
        <v>23</v>
      </c>
      <c r="B385" s="1" t="s">
        <v>281</v>
      </c>
      <c r="C385" s="63">
        <v>2016</v>
      </c>
      <c r="D385" s="12" t="s">
        <v>6</v>
      </c>
      <c r="E385" s="12" t="s">
        <v>187</v>
      </c>
      <c r="F385" s="23">
        <v>27.422999999999998</v>
      </c>
    </row>
    <row r="386" spans="1:6">
      <c r="A386" s="1" t="s">
        <v>24</v>
      </c>
      <c r="B386" s="1" t="s">
        <v>282</v>
      </c>
      <c r="C386" s="63">
        <v>2016</v>
      </c>
      <c r="D386" s="12" t="s">
        <v>6</v>
      </c>
      <c r="E386" s="12" t="s">
        <v>187</v>
      </c>
      <c r="F386" s="23">
        <v>20.6371</v>
      </c>
    </row>
    <row r="387" spans="1:6">
      <c r="A387" s="1" t="s">
        <v>25</v>
      </c>
      <c r="B387" s="1" t="s">
        <v>283</v>
      </c>
      <c r="C387" s="63">
        <v>2016</v>
      </c>
      <c r="D387" s="12" t="s">
        <v>6</v>
      </c>
      <c r="E387" s="12" t="s">
        <v>187</v>
      </c>
      <c r="F387" s="23">
        <v>20.401700000000002</v>
      </c>
    </row>
    <row r="388" spans="1:6">
      <c r="A388" s="1" t="s">
        <v>26</v>
      </c>
      <c r="B388" s="1" t="s">
        <v>284</v>
      </c>
      <c r="C388" s="63">
        <v>2016</v>
      </c>
      <c r="D388" s="12" t="s">
        <v>6</v>
      </c>
      <c r="E388" s="12" t="s">
        <v>187</v>
      </c>
      <c r="F388" s="23">
        <v>18.402100000000001</v>
      </c>
    </row>
    <row r="389" spans="1:6">
      <c r="A389" s="1" t="s">
        <v>27</v>
      </c>
      <c r="B389" s="1" t="s">
        <v>285</v>
      </c>
      <c r="C389" s="63">
        <v>2016</v>
      </c>
      <c r="D389" s="12" t="s">
        <v>6</v>
      </c>
      <c r="E389" s="12" t="s">
        <v>187</v>
      </c>
      <c r="F389" s="23">
        <v>22.072399999999998</v>
      </c>
    </row>
    <row r="390" spans="1:6">
      <c r="A390" s="1" t="s">
        <v>28</v>
      </c>
      <c r="B390" s="1" t="s">
        <v>286</v>
      </c>
      <c r="C390" s="63">
        <v>2016</v>
      </c>
      <c r="D390" s="12" t="s">
        <v>6</v>
      </c>
      <c r="E390" s="12" t="s">
        <v>187</v>
      </c>
      <c r="F390" s="23">
        <v>18.992899999999999</v>
      </c>
    </row>
    <row r="391" spans="1:6">
      <c r="A391" s="1" t="s">
        <v>29</v>
      </c>
      <c r="B391" s="1" t="s">
        <v>287</v>
      </c>
      <c r="C391" s="63">
        <v>2016</v>
      </c>
      <c r="D391" s="12" t="s">
        <v>6</v>
      </c>
      <c r="E391" s="12" t="s">
        <v>187</v>
      </c>
      <c r="F391" s="23">
        <v>20.136900000000001</v>
      </c>
    </row>
    <row r="392" spans="1:6">
      <c r="A392" s="1" t="s">
        <v>30</v>
      </c>
      <c r="B392" s="1" t="s">
        <v>288</v>
      </c>
      <c r="C392" s="63">
        <v>2016</v>
      </c>
      <c r="D392" s="12" t="s">
        <v>6</v>
      </c>
      <c r="E392" s="12" t="s">
        <v>187</v>
      </c>
      <c r="F392" s="23">
        <v>28.279699999999998</v>
      </c>
    </row>
    <row r="393" spans="1:6">
      <c r="A393" s="1" t="s">
        <v>31</v>
      </c>
      <c r="B393" s="1" t="s">
        <v>289</v>
      </c>
      <c r="C393" s="63">
        <v>2016</v>
      </c>
      <c r="D393" s="12" t="s">
        <v>6</v>
      </c>
      <c r="E393" s="12" t="s">
        <v>187</v>
      </c>
      <c r="F393" s="23">
        <v>20.3247</v>
      </c>
    </row>
    <row r="394" spans="1:6">
      <c r="A394" s="1" t="s">
        <v>32</v>
      </c>
      <c r="B394" s="1" t="s">
        <v>290</v>
      </c>
      <c r="C394" s="63">
        <v>2016</v>
      </c>
      <c r="D394" s="12" t="s">
        <v>6</v>
      </c>
      <c r="E394" s="12" t="s">
        <v>187</v>
      </c>
      <c r="F394" s="23">
        <v>21.099499999999999</v>
      </c>
    </row>
    <row r="395" spans="1:6">
      <c r="A395" s="1" t="s">
        <v>33</v>
      </c>
      <c r="B395" s="1" t="s">
        <v>291</v>
      </c>
      <c r="C395" s="63">
        <v>2016</v>
      </c>
      <c r="D395" s="12" t="s">
        <v>6</v>
      </c>
      <c r="E395" s="12" t="s">
        <v>187</v>
      </c>
      <c r="F395" s="23">
        <v>24.992999999999999</v>
      </c>
    </row>
    <row r="396" spans="1:6">
      <c r="A396" s="1" t="s">
        <v>34</v>
      </c>
      <c r="B396" s="1" t="s">
        <v>292</v>
      </c>
      <c r="C396" s="63">
        <v>2016</v>
      </c>
      <c r="D396" s="12" t="s">
        <v>6</v>
      </c>
      <c r="E396" s="12" t="s">
        <v>187</v>
      </c>
      <c r="F396" s="23">
        <v>18.636099999999999</v>
      </c>
    </row>
    <row r="397" spans="1:6">
      <c r="A397" s="1" t="s">
        <v>35</v>
      </c>
      <c r="B397" s="1" t="s">
        <v>293</v>
      </c>
      <c r="C397" s="63">
        <v>2016</v>
      </c>
      <c r="D397" s="12" t="s">
        <v>6</v>
      </c>
      <c r="E397" s="12" t="s">
        <v>187</v>
      </c>
      <c r="F397" s="23">
        <v>26.686499999999999</v>
      </c>
    </row>
    <row r="398" spans="1:6">
      <c r="A398" s="3" t="s">
        <v>3</v>
      </c>
      <c r="B398" s="1" t="s">
        <v>261</v>
      </c>
      <c r="C398" s="63">
        <v>2017</v>
      </c>
      <c r="D398" s="12" t="s">
        <v>6</v>
      </c>
      <c r="E398" s="12" t="s">
        <v>187</v>
      </c>
      <c r="F398" s="23">
        <v>20.555599999999998</v>
      </c>
    </row>
    <row r="399" spans="1:6">
      <c r="A399" s="3" t="s">
        <v>4</v>
      </c>
      <c r="B399" s="1" t="s">
        <v>262</v>
      </c>
      <c r="C399" s="63">
        <v>2017</v>
      </c>
      <c r="D399" s="12" t="s">
        <v>6</v>
      </c>
      <c r="E399" s="12" t="s">
        <v>187</v>
      </c>
      <c r="F399" s="23">
        <v>20.1357</v>
      </c>
    </row>
    <row r="400" spans="1:6">
      <c r="A400" s="1" t="s">
        <v>5</v>
      </c>
      <c r="B400" s="1" t="s">
        <v>263</v>
      </c>
      <c r="C400" s="63">
        <v>2017</v>
      </c>
      <c r="D400" s="12" t="s">
        <v>6</v>
      </c>
      <c r="E400" s="12" t="s">
        <v>187</v>
      </c>
      <c r="F400" s="23">
        <v>16.812799999999999</v>
      </c>
    </row>
    <row r="401" spans="1:6">
      <c r="A401" s="1" t="s">
        <v>6</v>
      </c>
      <c r="B401" s="1" t="s">
        <v>264</v>
      </c>
      <c r="C401" s="63">
        <v>2017</v>
      </c>
      <c r="D401" s="12" t="s">
        <v>6</v>
      </c>
      <c r="E401" s="12" t="s">
        <v>187</v>
      </c>
      <c r="F401" s="23">
        <v>15.91</v>
      </c>
    </row>
    <row r="402" spans="1:6">
      <c r="A402" s="1" t="s">
        <v>7</v>
      </c>
      <c r="B402" s="1" t="s">
        <v>265</v>
      </c>
      <c r="C402" s="63">
        <v>2017</v>
      </c>
      <c r="D402" s="12" t="s">
        <v>6</v>
      </c>
      <c r="E402" s="12" t="s">
        <v>187</v>
      </c>
      <c r="F402" s="23">
        <v>20.854099999999999</v>
      </c>
    </row>
    <row r="403" spans="1:6">
      <c r="A403" s="1" t="s">
        <v>8</v>
      </c>
      <c r="B403" s="1" t="s">
        <v>266</v>
      </c>
      <c r="C403" s="63">
        <v>2017</v>
      </c>
      <c r="D403" s="12" t="s">
        <v>6</v>
      </c>
      <c r="E403" s="12" t="s">
        <v>187</v>
      </c>
      <c r="F403" s="23">
        <v>21.717700000000001</v>
      </c>
    </row>
    <row r="404" spans="1:6">
      <c r="A404" s="1" t="s">
        <v>9</v>
      </c>
      <c r="B404" s="1" t="s">
        <v>267</v>
      </c>
      <c r="C404" s="63">
        <v>2017</v>
      </c>
      <c r="D404" s="12" t="s">
        <v>6</v>
      </c>
      <c r="E404" s="12" t="s">
        <v>187</v>
      </c>
      <c r="F404" s="23">
        <v>17.2042</v>
      </c>
    </row>
    <row r="405" spans="1:6">
      <c r="A405" s="1" t="s">
        <v>10</v>
      </c>
      <c r="B405" s="1" t="s">
        <v>268</v>
      </c>
      <c r="C405" s="63">
        <v>2017</v>
      </c>
      <c r="D405" s="12" t="s">
        <v>6</v>
      </c>
      <c r="E405" s="12" t="s">
        <v>187</v>
      </c>
      <c r="F405" s="23">
        <v>26.962</v>
      </c>
    </row>
    <row r="406" spans="1:6">
      <c r="A406" s="1" t="s">
        <v>11</v>
      </c>
      <c r="B406" s="1" t="s">
        <v>269</v>
      </c>
      <c r="C406" s="63">
        <v>2017</v>
      </c>
      <c r="D406" s="12" t="s">
        <v>6</v>
      </c>
      <c r="E406" s="12" t="s">
        <v>187</v>
      </c>
      <c r="F406" s="23">
        <v>20.544799999999999</v>
      </c>
    </row>
    <row r="407" spans="1:6">
      <c r="A407" s="1" t="s">
        <v>12</v>
      </c>
      <c r="B407" s="1" t="s">
        <v>270</v>
      </c>
      <c r="C407" s="63">
        <v>2017</v>
      </c>
      <c r="D407" s="12" t="s">
        <v>6</v>
      </c>
      <c r="E407" s="12" t="s">
        <v>187</v>
      </c>
      <c r="F407" s="23">
        <v>14.9392</v>
      </c>
    </row>
    <row r="408" spans="1:6">
      <c r="A408" s="1" t="s">
        <v>13</v>
      </c>
      <c r="B408" s="1" t="s">
        <v>271</v>
      </c>
      <c r="C408" s="63">
        <v>2017</v>
      </c>
      <c r="D408" s="12" t="s">
        <v>6</v>
      </c>
      <c r="E408" s="12" t="s">
        <v>187</v>
      </c>
      <c r="F408" s="23">
        <v>21.603200000000001</v>
      </c>
    </row>
    <row r="409" spans="1:6">
      <c r="A409" s="1" t="s">
        <v>14</v>
      </c>
      <c r="B409" s="1" t="s">
        <v>272</v>
      </c>
      <c r="C409" s="63">
        <v>2017</v>
      </c>
      <c r="D409" s="12" t="s">
        <v>6</v>
      </c>
      <c r="E409" s="12" t="s">
        <v>187</v>
      </c>
      <c r="F409" s="23">
        <v>21.732199999999999</v>
      </c>
    </row>
    <row r="410" spans="1:6">
      <c r="A410" s="1" t="s">
        <v>15</v>
      </c>
      <c r="B410" s="1" t="s">
        <v>273</v>
      </c>
      <c r="C410" s="63">
        <v>2017</v>
      </c>
      <c r="D410" s="12" t="s">
        <v>6</v>
      </c>
      <c r="E410" s="12" t="s">
        <v>187</v>
      </c>
      <c r="F410" s="23">
        <v>25.951499999999999</v>
      </c>
    </row>
    <row r="411" spans="1:6">
      <c r="A411" s="1" t="s">
        <v>16</v>
      </c>
      <c r="B411" s="1" t="s">
        <v>274</v>
      </c>
      <c r="C411" s="63">
        <v>2017</v>
      </c>
      <c r="D411" s="12" t="s">
        <v>6</v>
      </c>
      <c r="E411" s="12" t="s">
        <v>187</v>
      </c>
      <c r="F411" s="23">
        <v>23.430599999999998</v>
      </c>
    </row>
    <row r="412" spans="1:6">
      <c r="A412" s="1" t="s">
        <v>17</v>
      </c>
      <c r="B412" s="1" t="s">
        <v>275</v>
      </c>
      <c r="C412" s="63">
        <v>2017</v>
      </c>
      <c r="D412" s="12" t="s">
        <v>6</v>
      </c>
      <c r="E412" s="12" t="s">
        <v>187</v>
      </c>
      <c r="F412" s="23">
        <v>18.053799999999999</v>
      </c>
    </row>
    <row r="413" spans="1:6">
      <c r="A413" s="1" t="s">
        <v>18</v>
      </c>
      <c r="B413" s="1" t="s">
        <v>276</v>
      </c>
      <c r="C413" s="63">
        <v>2017</v>
      </c>
      <c r="D413" s="12" t="s">
        <v>6</v>
      </c>
      <c r="E413" s="12" t="s">
        <v>187</v>
      </c>
      <c r="F413" s="23">
        <v>19.480599999999999</v>
      </c>
    </row>
    <row r="414" spans="1:6">
      <c r="A414" s="1" t="s">
        <v>19</v>
      </c>
      <c r="B414" s="1" t="s">
        <v>277</v>
      </c>
      <c r="C414" s="63">
        <v>2017</v>
      </c>
      <c r="D414" s="12" t="s">
        <v>6</v>
      </c>
      <c r="E414" s="12" t="s">
        <v>187</v>
      </c>
      <c r="F414" s="23">
        <v>22.710999999999999</v>
      </c>
    </row>
    <row r="415" spans="1:6">
      <c r="A415" s="1" t="s">
        <v>20</v>
      </c>
      <c r="B415" s="1" t="s">
        <v>278</v>
      </c>
      <c r="C415" s="63">
        <v>2017</v>
      </c>
      <c r="D415" s="12" t="s">
        <v>6</v>
      </c>
      <c r="E415" s="12" t="s">
        <v>187</v>
      </c>
      <c r="F415" s="23">
        <v>21.425699999999999</v>
      </c>
    </row>
    <row r="416" spans="1:6">
      <c r="A416" s="1" t="s">
        <v>21</v>
      </c>
      <c r="B416" s="1" t="s">
        <v>279</v>
      </c>
      <c r="C416" s="63">
        <v>2017</v>
      </c>
      <c r="D416" s="12" t="s">
        <v>6</v>
      </c>
      <c r="E416" s="12" t="s">
        <v>187</v>
      </c>
      <c r="F416" s="23">
        <v>16.302499999999998</v>
      </c>
    </row>
    <row r="417" spans="1:6">
      <c r="A417" s="1" t="s">
        <v>22</v>
      </c>
      <c r="B417" s="1" t="s">
        <v>280</v>
      </c>
      <c r="C417" s="63">
        <v>2017</v>
      </c>
      <c r="D417" s="12" t="s">
        <v>6</v>
      </c>
      <c r="E417" s="12" t="s">
        <v>187</v>
      </c>
      <c r="F417" s="23">
        <v>19.544499999999999</v>
      </c>
    </row>
    <row r="418" spans="1:6">
      <c r="A418" s="1" t="s">
        <v>23</v>
      </c>
      <c r="B418" s="1" t="s">
        <v>281</v>
      </c>
      <c r="C418" s="63">
        <v>2017</v>
      </c>
      <c r="D418" s="12" t="s">
        <v>6</v>
      </c>
      <c r="E418" s="12" t="s">
        <v>187</v>
      </c>
      <c r="F418" s="23">
        <v>25.300699999999999</v>
      </c>
    </row>
    <row r="419" spans="1:6">
      <c r="A419" s="1" t="s">
        <v>24</v>
      </c>
      <c r="B419" s="1" t="s">
        <v>282</v>
      </c>
      <c r="C419" s="63">
        <v>2017</v>
      </c>
      <c r="D419" s="12" t="s">
        <v>6</v>
      </c>
      <c r="E419" s="12" t="s">
        <v>187</v>
      </c>
      <c r="F419" s="23">
        <v>18.786200000000001</v>
      </c>
    </row>
    <row r="420" spans="1:6">
      <c r="A420" s="1" t="s">
        <v>25</v>
      </c>
      <c r="B420" s="1" t="s">
        <v>283</v>
      </c>
      <c r="C420" s="63">
        <v>2017</v>
      </c>
      <c r="D420" s="12" t="s">
        <v>6</v>
      </c>
      <c r="E420" s="12" t="s">
        <v>187</v>
      </c>
      <c r="F420" s="23">
        <v>20.1494</v>
      </c>
    </row>
    <row r="421" spans="1:6">
      <c r="A421" s="1" t="s">
        <v>26</v>
      </c>
      <c r="B421" s="1" t="s">
        <v>284</v>
      </c>
      <c r="C421" s="63">
        <v>2017</v>
      </c>
      <c r="D421" s="12" t="s">
        <v>6</v>
      </c>
      <c r="E421" s="12" t="s">
        <v>187</v>
      </c>
      <c r="F421" s="23">
        <v>19.171199999999999</v>
      </c>
    </row>
    <row r="422" spans="1:6">
      <c r="A422" s="1" t="s">
        <v>27</v>
      </c>
      <c r="B422" s="1" t="s">
        <v>285</v>
      </c>
      <c r="C422" s="63">
        <v>2017</v>
      </c>
      <c r="D422" s="12" t="s">
        <v>6</v>
      </c>
      <c r="E422" s="12" t="s">
        <v>187</v>
      </c>
      <c r="F422" s="23">
        <v>22.6188</v>
      </c>
    </row>
    <row r="423" spans="1:6">
      <c r="A423" s="1" t="s">
        <v>28</v>
      </c>
      <c r="B423" s="1" t="s">
        <v>286</v>
      </c>
      <c r="C423" s="63">
        <v>2017</v>
      </c>
      <c r="D423" s="12" t="s">
        <v>6</v>
      </c>
      <c r="E423" s="12" t="s">
        <v>187</v>
      </c>
      <c r="F423" s="23">
        <v>16.5396</v>
      </c>
    </row>
    <row r="424" spans="1:6">
      <c r="A424" s="1" t="s">
        <v>29</v>
      </c>
      <c r="B424" s="1" t="s">
        <v>287</v>
      </c>
      <c r="C424" s="63">
        <v>2017</v>
      </c>
      <c r="D424" s="12" t="s">
        <v>6</v>
      </c>
      <c r="E424" s="12" t="s">
        <v>187</v>
      </c>
      <c r="F424" s="23">
        <v>17.632300000000001</v>
      </c>
    </row>
    <row r="425" spans="1:6">
      <c r="A425" s="1" t="s">
        <v>30</v>
      </c>
      <c r="B425" s="1" t="s">
        <v>288</v>
      </c>
      <c r="C425" s="63">
        <v>2017</v>
      </c>
      <c r="D425" s="12" t="s">
        <v>6</v>
      </c>
      <c r="E425" s="12" t="s">
        <v>187</v>
      </c>
      <c r="F425" s="23">
        <v>27.4177</v>
      </c>
    </row>
    <row r="426" spans="1:6">
      <c r="A426" s="1" t="s">
        <v>31</v>
      </c>
      <c r="B426" s="1" t="s">
        <v>289</v>
      </c>
      <c r="C426" s="63">
        <v>2017</v>
      </c>
      <c r="D426" s="12" t="s">
        <v>6</v>
      </c>
      <c r="E426" s="12" t="s">
        <v>187</v>
      </c>
      <c r="F426" s="23">
        <v>19.938099999999999</v>
      </c>
    </row>
    <row r="427" spans="1:6">
      <c r="A427" s="1" t="s">
        <v>32</v>
      </c>
      <c r="B427" s="1" t="s">
        <v>290</v>
      </c>
      <c r="C427" s="63">
        <v>2017</v>
      </c>
      <c r="D427" s="12" t="s">
        <v>6</v>
      </c>
      <c r="E427" s="12" t="s">
        <v>187</v>
      </c>
      <c r="F427" s="23">
        <v>19.693000000000001</v>
      </c>
    </row>
    <row r="428" spans="1:6">
      <c r="A428" s="1" t="s">
        <v>33</v>
      </c>
      <c r="B428" s="1" t="s">
        <v>291</v>
      </c>
      <c r="C428" s="63">
        <v>2017</v>
      </c>
      <c r="D428" s="12" t="s">
        <v>6</v>
      </c>
      <c r="E428" s="12" t="s">
        <v>187</v>
      </c>
      <c r="F428" s="23">
        <v>24.363800000000001</v>
      </c>
    </row>
    <row r="429" spans="1:6">
      <c r="A429" s="1" t="s">
        <v>34</v>
      </c>
      <c r="B429" s="1" t="s">
        <v>292</v>
      </c>
      <c r="C429" s="63">
        <v>2017</v>
      </c>
      <c r="D429" s="12" t="s">
        <v>6</v>
      </c>
      <c r="E429" s="12" t="s">
        <v>187</v>
      </c>
      <c r="F429" s="23">
        <v>16.611699999999999</v>
      </c>
    </row>
    <row r="430" spans="1:6">
      <c r="A430" s="1" t="s">
        <v>35</v>
      </c>
      <c r="B430" s="1" t="s">
        <v>293</v>
      </c>
      <c r="C430" s="63">
        <v>2017</v>
      </c>
      <c r="D430" s="12" t="s">
        <v>6</v>
      </c>
      <c r="E430" s="12" t="s">
        <v>187</v>
      </c>
      <c r="F430" s="23">
        <v>24.287500000000001</v>
      </c>
    </row>
    <row r="431" spans="1:6">
      <c r="A431" s="3" t="s">
        <v>3</v>
      </c>
      <c r="B431" s="1" t="s">
        <v>261</v>
      </c>
      <c r="C431" s="63">
        <v>2018</v>
      </c>
      <c r="D431" s="12" t="s">
        <v>6</v>
      </c>
      <c r="E431" s="12" t="s">
        <v>187</v>
      </c>
      <c r="F431" s="23">
        <v>20.1526</v>
      </c>
    </row>
    <row r="432" spans="1:6">
      <c r="A432" s="3" t="s">
        <v>4</v>
      </c>
      <c r="B432" s="1" t="s">
        <v>262</v>
      </c>
      <c r="C432" s="63">
        <v>2018</v>
      </c>
      <c r="D432" s="12" t="s">
        <v>6</v>
      </c>
      <c r="E432" s="12" t="s">
        <v>187</v>
      </c>
      <c r="F432" s="23">
        <v>19.892199999999999</v>
      </c>
    </row>
    <row r="433" spans="1:6">
      <c r="A433" s="1" t="s">
        <v>5</v>
      </c>
      <c r="B433" s="1" t="s">
        <v>263</v>
      </c>
      <c r="C433" s="63">
        <v>2018</v>
      </c>
      <c r="D433" s="12" t="s">
        <v>6</v>
      </c>
      <c r="E433" s="12" t="s">
        <v>187</v>
      </c>
      <c r="F433" s="23">
        <v>17.5809</v>
      </c>
    </row>
    <row r="434" spans="1:6">
      <c r="A434" s="1" t="s">
        <v>6</v>
      </c>
      <c r="B434" s="1" t="s">
        <v>264</v>
      </c>
      <c r="C434" s="63">
        <v>2018</v>
      </c>
      <c r="D434" s="12" t="s">
        <v>6</v>
      </c>
      <c r="E434" s="12" t="s">
        <v>187</v>
      </c>
      <c r="F434" s="23">
        <v>16.678799999999999</v>
      </c>
    </row>
    <row r="435" spans="1:6">
      <c r="A435" s="1" t="s">
        <v>7</v>
      </c>
      <c r="B435" s="1" t="s">
        <v>265</v>
      </c>
      <c r="C435" s="63">
        <v>2018</v>
      </c>
      <c r="D435" s="12" t="s">
        <v>6</v>
      </c>
      <c r="E435" s="12" t="s">
        <v>187</v>
      </c>
      <c r="F435" s="23">
        <v>18.640799999999999</v>
      </c>
    </row>
    <row r="436" spans="1:6">
      <c r="A436" s="1" t="s">
        <v>8</v>
      </c>
      <c r="B436" s="1" t="s">
        <v>266</v>
      </c>
      <c r="C436" s="63">
        <v>2018</v>
      </c>
      <c r="D436" s="12" t="s">
        <v>6</v>
      </c>
      <c r="E436" s="12" t="s">
        <v>187</v>
      </c>
      <c r="F436" s="23">
        <v>20.565100000000001</v>
      </c>
    </row>
    <row r="437" spans="1:6">
      <c r="A437" s="1" t="s">
        <v>9</v>
      </c>
      <c r="B437" s="1" t="s">
        <v>267</v>
      </c>
      <c r="C437" s="63">
        <v>2018</v>
      </c>
      <c r="D437" s="12" t="s">
        <v>6</v>
      </c>
      <c r="E437" s="12" t="s">
        <v>187</v>
      </c>
      <c r="F437" s="23">
        <v>15.085100000000001</v>
      </c>
    </row>
    <row r="438" spans="1:6">
      <c r="A438" s="1" t="s">
        <v>10</v>
      </c>
      <c r="B438" s="1" t="s">
        <v>268</v>
      </c>
      <c r="C438" s="63">
        <v>2018</v>
      </c>
      <c r="D438" s="12" t="s">
        <v>6</v>
      </c>
      <c r="E438" s="12" t="s">
        <v>187</v>
      </c>
      <c r="F438" s="23">
        <v>27.6661</v>
      </c>
    </row>
    <row r="439" spans="1:6">
      <c r="A439" s="1" t="s">
        <v>11</v>
      </c>
      <c r="B439" s="1" t="s">
        <v>269</v>
      </c>
      <c r="C439" s="63">
        <v>2018</v>
      </c>
      <c r="D439" s="12" t="s">
        <v>6</v>
      </c>
      <c r="E439" s="12" t="s">
        <v>187</v>
      </c>
      <c r="F439" s="23">
        <v>16.983899999999998</v>
      </c>
    </row>
    <row r="440" spans="1:6">
      <c r="A440" s="1" t="s">
        <v>12</v>
      </c>
      <c r="B440" s="1" t="s">
        <v>270</v>
      </c>
      <c r="C440" s="63">
        <v>2018</v>
      </c>
      <c r="D440" s="12" t="s">
        <v>6</v>
      </c>
      <c r="E440" s="12" t="s">
        <v>187</v>
      </c>
      <c r="F440" s="23">
        <v>12.518599999999999</v>
      </c>
    </row>
    <row r="441" spans="1:6">
      <c r="A441" s="1" t="s">
        <v>13</v>
      </c>
      <c r="B441" s="1" t="s">
        <v>271</v>
      </c>
      <c r="C441" s="63">
        <v>2018</v>
      </c>
      <c r="D441" s="12" t="s">
        <v>6</v>
      </c>
      <c r="E441" s="12" t="s">
        <v>187</v>
      </c>
      <c r="F441" s="23">
        <v>23.273</v>
      </c>
    </row>
    <row r="442" spans="1:6">
      <c r="A442" s="1" t="s">
        <v>14</v>
      </c>
      <c r="B442" s="1" t="s">
        <v>272</v>
      </c>
      <c r="C442" s="63">
        <v>2018</v>
      </c>
      <c r="D442" s="12" t="s">
        <v>6</v>
      </c>
      <c r="E442" s="12" t="s">
        <v>187</v>
      </c>
      <c r="F442" s="23">
        <v>22.749400000000001</v>
      </c>
    </row>
    <row r="443" spans="1:6">
      <c r="A443" s="1" t="s">
        <v>15</v>
      </c>
      <c r="B443" s="1" t="s">
        <v>273</v>
      </c>
      <c r="C443" s="63">
        <v>2018</v>
      </c>
      <c r="D443" s="12" t="s">
        <v>6</v>
      </c>
      <c r="E443" s="12" t="s">
        <v>187</v>
      </c>
      <c r="F443" s="23">
        <v>28.996099999999998</v>
      </c>
    </row>
    <row r="444" spans="1:6">
      <c r="A444" s="1" t="s">
        <v>16</v>
      </c>
      <c r="B444" s="1" t="s">
        <v>274</v>
      </c>
      <c r="C444" s="63">
        <v>2018</v>
      </c>
      <c r="D444" s="12" t="s">
        <v>6</v>
      </c>
      <c r="E444" s="12" t="s">
        <v>187</v>
      </c>
      <c r="F444" s="23">
        <v>23.824100000000001</v>
      </c>
    </row>
    <row r="445" spans="1:6">
      <c r="A445" s="1" t="s">
        <v>17</v>
      </c>
      <c r="B445" s="1" t="s">
        <v>275</v>
      </c>
      <c r="C445" s="63">
        <v>2018</v>
      </c>
      <c r="D445" s="12" t="s">
        <v>6</v>
      </c>
      <c r="E445" s="12" t="s">
        <v>187</v>
      </c>
      <c r="F445" s="23">
        <v>17.331600000000002</v>
      </c>
    </row>
    <row r="446" spans="1:6">
      <c r="A446" s="1" t="s">
        <v>18</v>
      </c>
      <c r="B446" s="1" t="s">
        <v>276</v>
      </c>
      <c r="C446" s="63">
        <v>2018</v>
      </c>
      <c r="D446" s="12" t="s">
        <v>6</v>
      </c>
      <c r="E446" s="12" t="s">
        <v>187</v>
      </c>
      <c r="F446" s="23">
        <v>18.452400000000001</v>
      </c>
    </row>
    <row r="447" spans="1:6">
      <c r="A447" s="1" t="s">
        <v>19</v>
      </c>
      <c r="B447" s="1" t="s">
        <v>277</v>
      </c>
      <c r="C447" s="63">
        <v>2018</v>
      </c>
      <c r="D447" s="12" t="s">
        <v>6</v>
      </c>
      <c r="E447" s="12" t="s">
        <v>187</v>
      </c>
      <c r="F447" s="23">
        <v>22.7959</v>
      </c>
    </row>
    <row r="448" spans="1:6">
      <c r="A448" s="1" t="s">
        <v>20</v>
      </c>
      <c r="B448" s="1" t="s">
        <v>278</v>
      </c>
      <c r="C448" s="63">
        <v>2018</v>
      </c>
      <c r="D448" s="12" t="s">
        <v>6</v>
      </c>
      <c r="E448" s="12" t="s">
        <v>187</v>
      </c>
      <c r="F448" s="23">
        <v>20.290500000000002</v>
      </c>
    </row>
    <row r="449" spans="1:6">
      <c r="A449" s="1" t="s">
        <v>21</v>
      </c>
      <c r="B449" s="1" t="s">
        <v>279</v>
      </c>
      <c r="C449" s="63">
        <v>2018</v>
      </c>
      <c r="D449" s="12" t="s">
        <v>6</v>
      </c>
      <c r="E449" s="12" t="s">
        <v>187</v>
      </c>
      <c r="F449" s="23">
        <v>18.2103</v>
      </c>
    </row>
    <row r="450" spans="1:6">
      <c r="A450" s="1" t="s">
        <v>22</v>
      </c>
      <c r="B450" s="1" t="s">
        <v>280</v>
      </c>
      <c r="C450" s="63">
        <v>2018</v>
      </c>
      <c r="D450" s="12" t="s">
        <v>6</v>
      </c>
      <c r="E450" s="12" t="s">
        <v>187</v>
      </c>
      <c r="F450" s="23">
        <v>17.116900000000001</v>
      </c>
    </row>
    <row r="451" spans="1:6">
      <c r="A451" s="1" t="s">
        <v>23</v>
      </c>
      <c r="B451" s="1" t="s">
        <v>281</v>
      </c>
      <c r="C451" s="63">
        <v>2018</v>
      </c>
      <c r="D451" s="12" t="s">
        <v>6</v>
      </c>
      <c r="E451" s="12" t="s">
        <v>187</v>
      </c>
      <c r="F451" s="23">
        <v>25.809799999999999</v>
      </c>
    </row>
    <row r="452" spans="1:6">
      <c r="A452" s="1" t="s">
        <v>24</v>
      </c>
      <c r="B452" s="1" t="s">
        <v>282</v>
      </c>
      <c r="C452" s="63">
        <v>2018</v>
      </c>
      <c r="D452" s="12" t="s">
        <v>6</v>
      </c>
      <c r="E452" s="12" t="s">
        <v>187</v>
      </c>
      <c r="F452" s="23">
        <v>19.4099</v>
      </c>
    </row>
    <row r="453" spans="1:6">
      <c r="A453" s="1" t="s">
        <v>25</v>
      </c>
      <c r="B453" s="1" t="s">
        <v>283</v>
      </c>
      <c r="C453" s="63">
        <v>2018</v>
      </c>
      <c r="D453" s="12" t="s">
        <v>6</v>
      </c>
      <c r="E453" s="12" t="s">
        <v>187</v>
      </c>
      <c r="F453" s="23">
        <v>17.348199999999999</v>
      </c>
    </row>
    <row r="454" spans="1:6">
      <c r="A454" s="1" t="s">
        <v>26</v>
      </c>
      <c r="B454" s="1" t="s">
        <v>284</v>
      </c>
      <c r="C454" s="63">
        <v>2018</v>
      </c>
      <c r="D454" s="12" t="s">
        <v>6</v>
      </c>
      <c r="E454" s="12" t="s">
        <v>187</v>
      </c>
      <c r="F454" s="23">
        <v>19.572600000000001</v>
      </c>
    </row>
    <row r="455" spans="1:6">
      <c r="A455" s="1" t="s">
        <v>27</v>
      </c>
      <c r="B455" s="1" t="s">
        <v>285</v>
      </c>
      <c r="C455" s="63">
        <v>2018</v>
      </c>
      <c r="D455" s="12" t="s">
        <v>6</v>
      </c>
      <c r="E455" s="12" t="s">
        <v>187</v>
      </c>
      <c r="F455" s="23">
        <v>24.505600000000001</v>
      </c>
    </row>
    <row r="456" spans="1:6">
      <c r="A456" s="1" t="s">
        <v>28</v>
      </c>
      <c r="B456" s="1" t="s">
        <v>286</v>
      </c>
      <c r="C456" s="63">
        <v>2018</v>
      </c>
      <c r="D456" s="12" t="s">
        <v>6</v>
      </c>
      <c r="E456" s="12" t="s">
        <v>187</v>
      </c>
      <c r="F456" s="23">
        <v>14.061199999999999</v>
      </c>
    </row>
    <row r="457" spans="1:6">
      <c r="A457" s="1" t="s">
        <v>29</v>
      </c>
      <c r="B457" s="1" t="s">
        <v>287</v>
      </c>
      <c r="C457" s="63">
        <v>2018</v>
      </c>
      <c r="D457" s="12" t="s">
        <v>6</v>
      </c>
      <c r="E457" s="12" t="s">
        <v>187</v>
      </c>
      <c r="F457" s="23">
        <v>16.742000000000001</v>
      </c>
    </row>
    <row r="458" spans="1:6">
      <c r="A458" s="1" t="s">
        <v>30</v>
      </c>
      <c r="B458" s="1" t="s">
        <v>288</v>
      </c>
      <c r="C458" s="63">
        <v>2018</v>
      </c>
      <c r="D458" s="12" t="s">
        <v>6</v>
      </c>
      <c r="E458" s="12" t="s">
        <v>187</v>
      </c>
      <c r="F458" s="23">
        <v>26.622399999999999</v>
      </c>
    </row>
    <row r="459" spans="1:6">
      <c r="A459" s="1" t="s">
        <v>31</v>
      </c>
      <c r="B459" s="1" t="s">
        <v>289</v>
      </c>
      <c r="C459" s="63">
        <v>2018</v>
      </c>
      <c r="D459" s="12" t="s">
        <v>6</v>
      </c>
      <c r="E459" s="12" t="s">
        <v>187</v>
      </c>
      <c r="F459" s="23">
        <v>21.66</v>
      </c>
    </row>
    <row r="460" spans="1:6">
      <c r="A460" s="1" t="s">
        <v>32</v>
      </c>
      <c r="B460" s="1" t="s">
        <v>290</v>
      </c>
      <c r="C460" s="63">
        <v>2018</v>
      </c>
      <c r="D460" s="12" t="s">
        <v>6</v>
      </c>
      <c r="E460" s="12" t="s">
        <v>187</v>
      </c>
      <c r="F460" s="23">
        <v>19.045400000000001</v>
      </c>
    </row>
    <row r="461" spans="1:6">
      <c r="A461" s="1" t="s">
        <v>33</v>
      </c>
      <c r="B461" s="1" t="s">
        <v>291</v>
      </c>
      <c r="C461" s="63">
        <v>2018</v>
      </c>
      <c r="D461" s="12" t="s">
        <v>6</v>
      </c>
      <c r="E461" s="12" t="s">
        <v>187</v>
      </c>
      <c r="F461" s="23">
        <v>24.227399999999999</v>
      </c>
    </row>
    <row r="462" spans="1:6">
      <c r="A462" s="1" t="s">
        <v>34</v>
      </c>
      <c r="B462" s="1" t="s">
        <v>292</v>
      </c>
      <c r="C462" s="63">
        <v>2018</v>
      </c>
      <c r="D462" s="12" t="s">
        <v>6</v>
      </c>
      <c r="E462" s="12" t="s">
        <v>187</v>
      </c>
      <c r="F462" s="23">
        <v>17.6267</v>
      </c>
    </row>
    <row r="463" spans="1:6">
      <c r="A463" s="1" t="s">
        <v>35</v>
      </c>
      <c r="B463" s="1" t="s">
        <v>293</v>
      </c>
      <c r="C463" s="63">
        <v>2018</v>
      </c>
      <c r="D463" s="12" t="s">
        <v>6</v>
      </c>
      <c r="E463" s="12" t="s">
        <v>187</v>
      </c>
      <c r="F463" s="23">
        <v>24.5657</v>
      </c>
    </row>
    <row r="464" spans="1:6">
      <c r="A464" s="3" t="s">
        <v>3</v>
      </c>
      <c r="B464" s="1" t="s">
        <v>261</v>
      </c>
      <c r="C464" s="63">
        <v>2019</v>
      </c>
      <c r="D464" s="12" t="s">
        <v>6</v>
      </c>
      <c r="E464" s="12" t="s">
        <v>187</v>
      </c>
      <c r="F464" s="23">
        <v>20.1828</v>
      </c>
    </row>
    <row r="465" spans="1:6">
      <c r="A465" s="3" t="s">
        <v>4</v>
      </c>
      <c r="B465" s="1" t="s">
        <v>262</v>
      </c>
      <c r="C465" s="63">
        <v>2019</v>
      </c>
      <c r="D465" s="12" t="s">
        <v>6</v>
      </c>
      <c r="E465" s="12" t="s">
        <v>187</v>
      </c>
      <c r="F465" s="23">
        <v>19.663699999999999</v>
      </c>
    </row>
    <row r="466" spans="1:6">
      <c r="A466" s="1" t="s">
        <v>5</v>
      </c>
      <c r="B466" s="1" t="s">
        <v>263</v>
      </c>
      <c r="C466" s="63">
        <v>2019</v>
      </c>
      <c r="D466" s="12" t="s">
        <v>6</v>
      </c>
      <c r="E466" s="12" t="s">
        <v>187</v>
      </c>
      <c r="F466" s="23">
        <v>15.750400000000001</v>
      </c>
    </row>
    <row r="467" spans="1:6">
      <c r="A467" s="1" t="s">
        <v>6</v>
      </c>
      <c r="B467" s="1" t="s">
        <v>264</v>
      </c>
      <c r="C467" s="63">
        <v>2019</v>
      </c>
      <c r="D467" s="12" t="s">
        <v>6</v>
      </c>
      <c r="E467" s="12" t="s">
        <v>187</v>
      </c>
      <c r="F467" s="23">
        <v>16.998699999999999</v>
      </c>
    </row>
    <row r="468" spans="1:6">
      <c r="A468" s="1" t="s">
        <v>7</v>
      </c>
      <c r="B468" s="1" t="s">
        <v>265</v>
      </c>
      <c r="C468" s="63">
        <v>2019</v>
      </c>
      <c r="D468" s="12" t="s">
        <v>6</v>
      </c>
      <c r="E468" s="12" t="s">
        <v>187</v>
      </c>
      <c r="F468" s="23">
        <v>20.823</v>
      </c>
    </row>
    <row r="469" spans="1:6">
      <c r="A469" s="1" t="s">
        <v>8</v>
      </c>
      <c r="B469" s="1" t="s">
        <v>266</v>
      </c>
      <c r="C469" s="63">
        <v>2019</v>
      </c>
      <c r="D469" s="12" t="s">
        <v>6</v>
      </c>
      <c r="E469" s="12" t="s">
        <v>187</v>
      </c>
      <c r="F469" s="23">
        <v>18.528400000000001</v>
      </c>
    </row>
    <row r="470" spans="1:6">
      <c r="A470" s="1" t="s">
        <v>9</v>
      </c>
      <c r="B470" s="1" t="s">
        <v>267</v>
      </c>
      <c r="C470" s="63">
        <v>2019</v>
      </c>
      <c r="D470" s="12" t="s">
        <v>6</v>
      </c>
      <c r="E470" s="12" t="s">
        <v>187</v>
      </c>
      <c r="F470" s="23">
        <v>17.5503</v>
      </c>
    </row>
    <row r="471" spans="1:6">
      <c r="A471" s="1" t="s">
        <v>10</v>
      </c>
      <c r="B471" s="1" t="s">
        <v>268</v>
      </c>
      <c r="C471" s="63">
        <v>2019</v>
      </c>
      <c r="D471" s="12" t="s">
        <v>6</v>
      </c>
      <c r="E471" s="12" t="s">
        <v>187</v>
      </c>
      <c r="F471" s="23">
        <v>28.792400000000001</v>
      </c>
    </row>
    <row r="472" spans="1:6">
      <c r="A472" s="1" t="s">
        <v>11</v>
      </c>
      <c r="B472" s="1" t="s">
        <v>269</v>
      </c>
      <c r="C472" s="63">
        <v>2019</v>
      </c>
      <c r="D472" s="12" t="s">
        <v>6</v>
      </c>
      <c r="E472" s="12" t="s">
        <v>187</v>
      </c>
      <c r="F472" s="23">
        <v>19.481999999999999</v>
      </c>
    </row>
    <row r="473" spans="1:6">
      <c r="A473" s="1" t="s">
        <v>12</v>
      </c>
      <c r="B473" s="1" t="s">
        <v>270</v>
      </c>
      <c r="C473" s="63">
        <v>2019</v>
      </c>
      <c r="D473" s="12" t="s">
        <v>6</v>
      </c>
      <c r="E473" s="12" t="s">
        <v>187</v>
      </c>
      <c r="F473" s="23">
        <v>16.009799999999998</v>
      </c>
    </row>
    <row r="474" spans="1:6">
      <c r="A474" s="1" t="s">
        <v>13</v>
      </c>
      <c r="B474" s="1" t="s">
        <v>271</v>
      </c>
      <c r="C474" s="63">
        <v>2019</v>
      </c>
      <c r="D474" s="12" t="s">
        <v>6</v>
      </c>
      <c r="E474" s="12" t="s">
        <v>187</v>
      </c>
      <c r="F474" s="23">
        <v>20.569099999999999</v>
      </c>
    </row>
    <row r="475" spans="1:6">
      <c r="A475" s="1" t="s">
        <v>14</v>
      </c>
      <c r="B475" s="1" t="s">
        <v>272</v>
      </c>
      <c r="C475" s="63">
        <v>2019</v>
      </c>
      <c r="D475" s="12" t="s">
        <v>6</v>
      </c>
      <c r="E475" s="12" t="s">
        <v>187</v>
      </c>
      <c r="F475" s="23">
        <v>24.6861</v>
      </c>
    </row>
    <row r="476" spans="1:6">
      <c r="A476" s="1" t="s">
        <v>15</v>
      </c>
      <c r="B476" s="1" t="s">
        <v>273</v>
      </c>
      <c r="C476" s="63">
        <v>2019</v>
      </c>
      <c r="D476" s="12" t="s">
        <v>6</v>
      </c>
      <c r="E476" s="12" t="s">
        <v>187</v>
      </c>
      <c r="F476" s="23">
        <v>26.512899999999998</v>
      </c>
    </row>
    <row r="477" spans="1:6">
      <c r="A477" s="1" t="s">
        <v>16</v>
      </c>
      <c r="B477" s="1" t="s">
        <v>274</v>
      </c>
      <c r="C477" s="63">
        <v>2019</v>
      </c>
      <c r="D477" s="12" t="s">
        <v>6</v>
      </c>
      <c r="E477" s="12" t="s">
        <v>187</v>
      </c>
      <c r="F477" s="23">
        <v>19.776800000000001</v>
      </c>
    </row>
    <row r="478" spans="1:6">
      <c r="A478" s="1" t="s">
        <v>17</v>
      </c>
      <c r="B478" s="1" t="s">
        <v>275</v>
      </c>
      <c r="C478" s="63">
        <v>2019</v>
      </c>
      <c r="D478" s="12" t="s">
        <v>6</v>
      </c>
      <c r="E478" s="12" t="s">
        <v>187</v>
      </c>
      <c r="F478" s="23">
        <v>16.924800000000001</v>
      </c>
    </row>
    <row r="479" spans="1:6">
      <c r="A479" s="1" t="s">
        <v>18</v>
      </c>
      <c r="B479" s="1" t="s">
        <v>276</v>
      </c>
      <c r="C479" s="63">
        <v>2019</v>
      </c>
      <c r="D479" s="12" t="s">
        <v>6</v>
      </c>
      <c r="E479" s="12" t="s">
        <v>187</v>
      </c>
      <c r="F479" s="23">
        <v>17.484000000000002</v>
      </c>
    </row>
    <row r="480" spans="1:6">
      <c r="A480" s="1" t="s">
        <v>19</v>
      </c>
      <c r="B480" s="1" t="s">
        <v>277</v>
      </c>
      <c r="C480" s="63">
        <v>2019</v>
      </c>
      <c r="D480" s="12" t="s">
        <v>6</v>
      </c>
      <c r="E480" s="12" t="s">
        <v>187</v>
      </c>
      <c r="F480" s="23">
        <v>21.8415</v>
      </c>
    </row>
    <row r="481" spans="1:6">
      <c r="A481" s="1" t="s">
        <v>20</v>
      </c>
      <c r="B481" s="1" t="s">
        <v>278</v>
      </c>
      <c r="C481" s="63">
        <v>2019</v>
      </c>
      <c r="D481" s="12" t="s">
        <v>6</v>
      </c>
      <c r="E481" s="12" t="s">
        <v>187</v>
      </c>
      <c r="F481" s="23">
        <v>17.1051</v>
      </c>
    </row>
    <row r="482" spans="1:6">
      <c r="A482" s="1" t="s">
        <v>21</v>
      </c>
      <c r="B482" s="1" t="s">
        <v>279</v>
      </c>
      <c r="C482" s="63">
        <v>2019</v>
      </c>
      <c r="D482" s="12" t="s">
        <v>6</v>
      </c>
      <c r="E482" s="12" t="s">
        <v>187</v>
      </c>
      <c r="F482" s="23">
        <v>16.572199999999999</v>
      </c>
    </row>
    <row r="483" spans="1:6">
      <c r="A483" s="1" t="s">
        <v>22</v>
      </c>
      <c r="B483" s="1" t="s">
        <v>280</v>
      </c>
      <c r="C483" s="63">
        <v>2019</v>
      </c>
      <c r="D483" s="12" t="s">
        <v>6</v>
      </c>
      <c r="E483" s="12" t="s">
        <v>187</v>
      </c>
      <c r="F483" s="23">
        <v>17.440100000000001</v>
      </c>
    </row>
    <row r="484" spans="1:6">
      <c r="A484" s="1" t="s">
        <v>23</v>
      </c>
      <c r="B484" s="1" t="s">
        <v>281</v>
      </c>
      <c r="C484" s="63">
        <v>2019</v>
      </c>
      <c r="D484" s="12" t="s">
        <v>6</v>
      </c>
      <c r="E484" s="12" t="s">
        <v>187</v>
      </c>
      <c r="F484" s="23">
        <v>24.1966</v>
      </c>
    </row>
    <row r="485" spans="1:6">
      <c r="A485" s="1" t="s">
        <v>24</v>
      </c>
      <c r="B485" s="1" t="s">
        <v>282</v>
      </c>
      <c r="C485" s="63">
        <v>2019</v>
      </c>
      <c r="D485" s="12" t="s">
        <v>6</v>
      </c>
      <c r="E485" s="12" t="s">
        <v>187</v>
      </c>
      <c r="F485" s="23">
        <v>20.430800000000001</v>
      </c>
    </row>
    <row r="486" spans="1:6">
      <c r="A486" s="1" t="s">
        <v>25</v>
      </c>
      <c r="B486" s="1" t="s">
        <v>283</v>
      </c>
      <c r="C486" s="63">
        <v>2019</v>
      </c>
      <c r="D486" s="12" t="s">
        <v>6</v>
      </c>
      <c r="E486" s="12" t="s">
        <v>187</v>
      </c>
      <c r="F486" s="23">
        <v>18.738700000000001</v>
      </c>
    </row>
    <row r="487" spans="1:6">
      <c r="A487" s="1" t="s">
        <v>26</v>
      </c>
      <c r="B487" s="1" t="s">
        <v>284</v>
      </c>
      <c r="C487" s="63">
        <v>2019</v>
      </c>
      <c r="D487" s="12" t="s">
        <v>6</v>
      </c>
      <c r="E487" s="12" t="s">
        <v>187</v>
      </c>
      <c r="F487" s="23">
        <v>15.545999999999999</v>
      </c>
    </row>
    <row r="488" spans="1:6">
      <c r="A488" s="1" t="s">
        <v>27</v>
      </c>
      <c r="B488" s="1" t="s">
        <v>285</v>
      </c>
      <c r="C488" s="63">
        <v>2019</v>
      </c>
      <c r="D488" s="12" t="s">
        <v>6</v>
      </c>
      <c r="E488" s="12" t="s">
        <v>187</v>
      </c>
      <c r="F488" s="23">
        <v>22.1021</v>
      </c>
    </row>
    <row r="489" spans="1:6">
      <c r="A489" s="1" t="s">
        <v>28</v>
      </c>
      <c r="B489" s="1" t="s">
        <v>286</v>
      </c>
      <c r="C489" s="63">
        <v>2019</v>
      </c>
      <c r="D489" s="12" t="s">
        <v>6</v>
      </c>
      <c r="E489" s="12" t="s">
        <v>187</v>
      </c>
      <c r="F489" s="23">
        <v>17.458200000000001</v>
      </c>
    </row>
    <row r="490" spans="1:6">
      <c r="A490" s="1" t="s">
        <v>29</v>
      </c>
      <c r="B490" s="1" t="s">
        <v>287</v>
      </c>
      <c r="C490" s="63">
        <v>2019</v>
      </c>
      <c r="D490" s="12" t="s">
        <v>6</v>
      </c>
      <c r="E490" s="12" t="s">
        <v>187</v>
      </c>
      <c r="F490" s="23">
        <v>19.568300000000001</v>
      </c>
    </row>
    <row r="491" spans="1:6">
      <c r="A491" s="1" t="s">
        <v>30</v>
      </c>
      <c r="B491" s="1" t="s">
        <v>288</v>
      </c>
      <c r="C491" s="63">
        <v>2019</v>
      </c>
      <c r="D491" s="12" t="s">
        <v>6</v>
      </c>
      <c r="E491" s="12" t="s">
        <v>187</v>
      </c>
      <c r="F491" s="23">
        <v>25.096299999999999</v>
      </c>
    </row>
    <row r="492" spans="1:6">
      <c r="A492" s="1" t="s">
        <v>31</v>
      </c>
      <c r="B492" s="1" t="s">
        <v>289</v>
      </c>
      <c r="C492" s="63">
        <v>2019</v>
      </c>
      <c r="D492" s="12" t="s">
        <v>6</v>
      </c>
      <c r="E492" s="12" t="s">
        <v>187</v>
      </c>
      <c r="F492" s="23">
        <v>20.890499999999999</v>
      </c>
    </row>
    <row r="493" spans="1:6">
      <c r="A493" s="1" t="s">
        <v>32</v>
      </c>
      <c r="B493" s="1" t="s">
        <v>290</v>
      </c>
      <c r="C493" s="63">
        <v>2019</v>
      </c>
      <c r="D493" s="12" t="s">
        <v>6</v>
      </c>
      <c r="E493" s="12" t="s">
        <v>187</v>
      </c>
      <c r="F493" s="23">
        <v>19.6203</v>
      </c>
    </row>
    <row r="494" spans="1:6">
      <c r="A494" s="1" t="s">
        <v>33</v>
      </c>
      <c r="B494" s="1" t="s">
        <v>291</v>
      </c>
      <c r="C494" s="63">
        <v>2019</v>
      </c>
      <c r="D494" s="12" t="s">
        <v>6</v>
      </c>
      <c r="E494" s="12" t="s">
        <v>187</v>
      </c>
      <c r="F494" s="23">
        <v>25.4435</v>
      </c>
    </row>
    <row r="495" spans="1:6">
      <c r="A495" s="1" t="s">
        <v>34</v>
      </c>
      <c r="B495" s="1" t="s">
        <v>292</v>
      </c>
      <c r="C495" s="63">
        <v>2019</v>
      </c>
      <c r="D495" s="12" t="s">
        <v>6</v>
      </c>
      <c r="E495" s="12" t="s">
        <v>187</v>
      </c>
      <c r="F495" s="23">
        <v>16.387499999999999</v>
      </c>
    </row>
    <row r="496" spans="1:6">
      <c r="A496" s="1" t="s">
        <v>35</v>
      </c>
      <c r="B496" s="1" t="s">
        <v>293</v>
      </c>
      <c r="C496" s="63">
        <v>2019</v>
      </c>
      <c r="D496" s="12" t="s">
        <v>6</v>
      </c>
      <c r="E496" s="12" t="s">
        <v>187</v>
      </c>
      <c r="F496" s="23">
        <v>24.262499999999999</v>
      </c>
    </row>
    <row r="497" spans="1:6">
      <c r="A497" s="3" t="s">
        <v>3</v>
      </c>
      <c r="B497" s="1" t="s">
        <v>261</v>
      </c>
      <c r="C497" s="63">
        <v>2020</v>
      </c>
      <c r="D497" s="12" t="s">
        <v>6</v>
      </c>
      <c r="E497" s="12" t="s">
        <v>187</v>
      </c>
      <c r="F497" s="23">
        <v>19.616299999999999</v>
      </c>
    </row>
    <row r="498" spans="1:6">
      <c r="A498" s="3" t="s">
        <v>4</v>
      </c>
      <c r="B498" s="1" t="s">
        <v>262</v>
      </c>
      <c r="C498" s="63">
        <v>2020</v>
      </c>
      <c r="D498" s="12" t="s">
        <v>6</v>
      </c>
      <c r="E498" s="12" t="s">
        <v>187</v>
      </c>
      <c r="F498" s="23">
        <v>18.7271</v>
      </c>
    </row>
    <row r="499" spans="1:6">
      <c r="A499" s="1" t="s">
        <v>5</v>
      </c>
      <c r="B499" s="1" t="s">
        <v>263</v>
      </c>
      <c r="C499" s="63">
        <v>2020</v>
      </c>
      <c r="D499" s="12" t="s">
        <v>6</v>
      </c>
      <c r="E499" s="12" t="s">
        <v>187</v>
      </c>
      <c r="F499" s="23">
        <v>15.5976</v>
      </c>
    </row>
    <row r="500" spans="1:6">
      <c r="A500" s="1" t="s">
        <v>6</v>
      </c>
      <c r="B500" s="1" t="s">
        <v>264</v>
      </c>
      <c r="C500" s="63">
        <v>2020</v>
      </c>
      <c r="D500" s="12" t="s">
        <v>6</v>
      </c>
      <c r="E500" s="12" t="s">
        <v>187</v>
      </c>
      <c r="F500" s="23">
        <v>17.312999999999999</v>
      </c>
    </row>
    <row r="501" spans="1:6">
      <c r="A501" s="1" t="s">
        <v>7</v>
      </c>
      <c r="B501" s="1" t="s">
        <v>265</v>
      </c>
      <c r="C501" s="63">
        <v>2020</v>
      </c>
      <c r="D501" s="12" t="s">
        <v>6</v>
      </c>
      <c r="E501" s="12" t="s">
        <v>187</v>
      </c>
      <c r="F501" s="23">
        <v>17.8338</v>
      </c>
    </row>
    <row r="502" spans="1:6">
      <c r="A502" s="1" t="s">
        <v>8</v>
      </c>
      <c r="B502" s="1" t="s">
        <v>266</v>
      </c>
      <c r="C502" s="63">
        <v>2020</v>
      </c>
      <c r="D502" s="12" t="s">
        <v>6</v>
      </c>
      <c r="E502" s="12" t="s">
        <v>187</v>
      </c>
      <c r="F502" s="23">
        <v>19.415099999999999</v>
      </c>
    </row>
    <row r="503" spans="1:6">
      <c r="A503" s="1" t="s">
        <v>9</v>
      </c>
      <c r="B503" s="1" t="s">
        <v>267</v>
      </c>
      <c r="C503" s="63">
        <v>2020</v>
      </c>
      <c r="D503" s="12" t="s">
        <v>6</v>
      </c>
      <c r="E503" s="12" t="s">
        <v>187</v>
      </c>
      <c r="F503" s="23">
        <v>15.0237</v>
      </c>
    </row>
    <row r="504" spans="1:6">
      <c r="A504" s="1" t="s">
        <v>10</v>
      </c>
      <c r="B504" s="1" t="s">
        <v>268</v>
      </c>
      <c r="C504" s="63">
        <v>2020</v>
      </c>
      <c r="D504" s="12" t="s">
        <v>6</v>
      </c>
      <c r="E504" s="12" t="s">
        <v>187</v>
      </c>
      <c r="F504" s="23">
        <v>28.6782</v>
      </c>
    </row>
    <row r="505" spans="1:6">
      <c r="A505" s="1" t="s">
        <v>11</v>
      </c>
      <c r="B505" s="1" t="s">
        <v>269</v>
      </c>
      <c r="C505" s="63">
        <v>2020</v>
      </c>
      <c r="D505" s="12" t="s">
        <v>6</v>
      </c>
      <c r="E505" s="12" t="s">
        <v>187</v>
      </c>
      <c r="F505" s="23">
        <v>19.5884</v>
      </c>
    </row>
    <row r="506" spans="1:6">
      <c r="A506" s="1" t="s">
        <v>12</v>
      </c>
      <c r="B506" s="1" t="s">
        <v>270</v>
      </c>
      <c r="C506" s="63">
        <v>2020</v>
      </c>
      <c r="D506" s="12" t="s">
        <v>6</v>
      </c>
      <c r="E506" s="12" t="s">
        <v>187</v>
      </c>
      <c r="F506" s="23">
        <v>16.708600000000001</v>
      </c>
    </row>
    <row r="507" spans="1:6">
      <c r="A507" s="1" t="s">
        <v>13</v>
      </c>
      <c r="B507" s="1" t="s">
        <v>271</v>
      </c>
      <c r="C507" s="63">
        <v>2020</v>
      </c>
      <c r="D507" s="12" t="s">
        <v>6</v>
      </c>
      <c r="E507" s="12" t="s">
        <v>187</v>
      </c>
      <c r="F507" s="23">
        <v>19.665800000000001</v>
      </c>
    </row>
    <row r="508" spans="1:6">
      <c r="A508" s="1" t="s">
        <v>14</v>
      </c>
      <c r="B508" s="1" t="s">
        <v>272</v>
      </c>
      <c r="C508" s="63">
        <v>2020</v>
      </c>
      <c r="D508" s="12" t="s">
        <v>6</v>
      </c>
      <c r="E508" s="12" t="s">
        <v>187</v>
      </c>
      <c r="F508" s="23">
        <v>22.734000000000002</v>
      </c>
    </row>
    <row r="509" spans="1:6">
      <c r="A509" s="1" t="s">
        <v>15</v>
      </c>
      <c r="B509" s="1" t="s">
        <v>273</v>
      </c>
      <c r="C509" s="63">
        <v>2020</v>
      </c>
      <c r="D509" s="12" t="s">
        <v>6</v>
      </c>
      <c r="E509" s="12" t="s">
        <v>187</v>
      </c>
      <c r="F509" s="23">
        <v>22.241299999999999</v>
      </c>
    </row>
    <row r="510" spans="1:6">
      <c r="A510" s="1" t="s">
        <v>16</v>
      </c>
      <c r="B510" s="1" t="s">
        <v>274</v>
      </c>
      <c r="C510" s="63">
        <v>2020</v>
      </c>
      <c r="D510" s="12" t="s">
        <v>6</v>
      </c>
      <c r="E510" s="12" t="s">
        <v>187</v>
      </c>
      <c r="F510" s="23">
        <v>22.029599999999999</v>
      </c>
    </row>
    <row r="511" spans="1:6">
      <c r="A511" s="1" t="s">
        <v>17</v>
      </c>
      <c r="B511" s="1" t="s">
        <v>275</v>
      </c>
      <c r="C511" s="63">
        <v>2020</v>
      </c>
      <c r="D511" s="12" t="s">
        <v>6</v>
      </c>
      <c r="E511" s="12" t="s">
        <v>187</v>
      </c>
      <c r="F511" s="23">
        <v>17.087299999999999</v>
      </c>
    </row>
    <row r="512" spans="1:6">
      <c r="A512" s="1" t="s">
        <v>18</v>
      </c>
      <c r="B512" s="1" t="s">
        <v>276</v>
      </c>
      <c r="C512" s="63">
        <v>2020</v>
      </c>
      <c r="D512" s="12" t="s">
        <v>6</v>
      </c>
      <c r="E512" s="12" t="s">
        <v>187</v>
      </c>
      <c r="F512" s="23">
        <v>19.2807</v>
      </c>
    </row>
    <row r="513" spans="1:6">
      <c r="A513" s="1" t="s">
        <v>19</v>
      </c>
      <c r="B513" s="1" t="s">
        <v>277</v>
      </c>
      <c r="C513" s="63">
        <v>2020</v>
      </c>
      <c r="D513" s="12" t="s">
        <v>6</v>
      </c>
      <c r="E513" s="12" t="s">
        <v>187</v>
      </c>
      <c r="F513" s="23">
        <v>23.339300000000001</v>
      </c>
    </row>
    <row r="514" spans="1:6">
      <c r="A514" s="1" t="s">
        <v>20</v>
      </c>
      <c r="B514" s="1" t="s">
        <v>278</v>
      </c>
      <c r="C514" s="63">
        <v>2020</v>
      </c>
      <c r="D514" s="12" t="s">
        <v>6</v>
      </c>
      <c r="E514" s="12" t="s">
        <v>187</v>
      </c>
      <c r="F514" s="23">
        <v>18.854800000000001</v>
      </c>
    </row>
    <row r="515" spans="1:6">
      <c r="A515" s="1" t="s">
        <v>21</v>
      </c>
      <c r="B515" s="1" t="s">
        <v>279</v>
      </c>
      <c r="C515" s="63">
        <v>2020</v>
      </c>
      <c r="D515" s="12" t="s">
        <v>6</v>
      </c>
      <c r="E515" s="12" t="s">
        <v>187</v>
      </c>
      <c r="F515" s="23">
        <v>17.268699999999999</v>
      </c>
    </row>
    <row r="516" spans="1:6">
      <c r="A516" s="1" t="s">
        <v>22</v>
      </c>
      <c r="B516" s="1" t="s">
        <v>280</v>
      </c>
      <c r="C516" s="63">
        <v>2020</v>
      </c>
      <c r="D516" s="12" t="s">
        <v>6</v>
      </c>
      <c r="E516" s="12" t="s">
        <v>187</v>
      </c>
      <c r="F516" s="23">
        <v>18.663</v>
      </c>
    </row>
    <row r="517" spans="1:6">
      <c r="A517" s="1" t="s">
        <v>23</v>
      </c>
      <c r="B517" s="1" t="s">
        <v>281</v>
      </c>
      <c r="C517" s="63">
        <v>2020</v>
      </c>
      <c r="D517" s="12" t="s">
        <v>6</v>
      </c>
      <c r="E517" s="12" t="s">
        <v>187</v>
      </c>
      <c r="F517" s="23">
        <v>22.350300000000001</v>
      </c>
    </row>
    <row r="518" spans="1:6">
      <c r="A518" s="1" t="s">
        <v>24</v>
      </c>
      <c r="B518" s="1" t="s">
        <v>282</v>
      </c>
      <c r="C518" s="63">
        <v>2020</v>
      </c>
      <c r="D518" s="12" t="s">
        <v>6</v>
      </c>
      <c r="E518" s="12" t="s">
        <v>187</v>
      </c>
      <c r="F518" s="23">
        <v>19.5562</v>
      </c>
    </row>
    <row r="519" spans="1:6">
      <c r="A519" s="1" t="s">
        <v>25</v>
      </c>
      <c r="B519" s="1" t="s">
        <v>283</v>
      </c>
      <c r="C519" s="63">
        <v>2020</v>
      </c>
      <c r="D519" s="12" t="s">
        <v>6</v>
      </c>
      <c r="E519" s="12" t="s">
        <v>187</v>
      </c>
      <c r="F519" s="23">
        <v>17.575600000000001</v>
      </c>
    </row>
    <row r="520" spans="1:6">
      <c r="A520" s="1" t="s">
        <v>26</v>
      </c>
      <c r="B520" s="1" t="s">
        <v>284</v>
      </c>
      <c r="C520" s="63">
        <v>2020</v>
      </c>
      <c r="D520" s="12" t="s">
        <v>6</v>
      </c>
      <c r="E520" s="12" t="s">
        <v>187</v>
      </c>
      <c r="F520" s="23">
        <v>18.471699999999998</v>
      </c>
    </row>
    <row r="521" spans="1:6">
      <c r="A521" s="1" t="s">
        <v>27</v>
      </c>
      <c r="B521" s="1" t="s">
        <v>285</v>
      </c>
      <c r="C521" s="63">
        <v>2020</v>
      </c>
      <c r="D521" s="12" t="s">
        <v>6</v>
      </c>
      <c r="E521" s="12" t="s">
        <v>187</v>
      </c>
      <c r="F521" s="23">
        <v>20.269100000000002</v>
      </c>
    </row>
    <row r="522" spans="1:6">
      <c r="A522" s="1" t="s">
        <v>28</v>
      </c>
      <c r="B522" s="1" t="s">
        <v>286</v>
      </c>
      <c r="C522" s="63">
        <v>2020</v>
      </c>
      <c r="D522" s="12" t="s">
        <v>6</v>
      </c>
      <c r="E522" s="12" t="s">
        <v>187</v>
      </c>
      <c r="F522" s="23">
        <v>15.627000000000001</v>
      </c>
    </row>
    <row r="523" spans="1:6">
      <c r="A523" s="1" t="s">
        <v>29</v>
      </c>
      <c r="B523" s="1" t="s">
        <v>287</v>
      </c>
      <c r="C523" s="63">
        <v>2020</v>
      </c>
      <c r="D523" s="12" t="s">
        <v>6</v>
      </c>
      <c r="E523" s="12" t="s">
        <v>187</v>
      </c>
      <c r="F523" s="23">
        <v>18.370899999999999</v>
      </c>
    </row>
    <row r="524" spans="1:6">
      <c r="A524" s="1" t="s">
        <v>30</v>
      </c>
      <c r="B524" s="1" t="s">
        <v>288</v>
      </c>
      <c r="C524" s="63">
        <v>2020</v>
      </c>
      <c r="D524" s="12" t="s">
        <v>6</v>
      </c>
      <c r="E524" s="12" t="s">
        <v>187</v>
      </c>
      <c r="F524" s="23">
        <v>20.271599999999999</v>
      </c>
    </row>
    <row r="525" spans="1:6">
      <c r="A525" s="1" t="s">
        <v>31</v>
      </c>
      <c r="B525" s="1" t="s">
        <v>289</v>
      </c>
      <c r="C525" s="63">
        <v>2020</v>
      </c>
      <c r="D525" s="12" t="s">
        <v>6</v>
      </c>
      <c r="E525" s="12" t="s">
        <v>187</v>
      </c>
      <c r="F525" s="23">
        <v>16.341799999999999</v>
      </c>
    </row>
    <row r="526" spans="1:6">
      <c r="A526" s="1" t="s">
        <v>32</v>
      </c>
      <c r="B526" s="1" t="s">
        <v>290</v>
      </c>
      <c r="C526" s="63">
        <v>2020</v>
      </c>
      <c r="D526" s="12" t="s">
        <v>6</v>
      </c>
      <c r="E526" s="12" t="s">
        <v>187</v>
      </c>
      <c r="F526" s="23">
        <v>18.5486</v>
      </c>
    </row>
    <row r="527" spans="1:6">
      <c r="A527" s="1" t="s">
        <v>33</v>
      </c>
      <c r="B527" s="1" t="s">
        <v>291</v>
      </c>
      <c r="C527" s="63">
        <v>2020</v>
      </c>
      <c r="D527" s="12" t="s">
        <v>6</v>
      </c>
      <c r="E527" s="12" t="s">
        <v>187</v>
      </c>
      <c r="F527" s="23">
        <v>20.928899999999999</v>
      </c>
    </row>
    <row r="528" spans="1:6">
      <c r="A528" s="1" t="s">
        <v>34</v>
      </c>
      <c r="B528" s="1" t="s">
        <v>292</v>
      </c>
      <c r="C528" s="63">
        <v>2020</v>
      </c>
      <c r="D528" s="12" t="s">
        <v>6</v>
      </c>
      <c r="E528" s="12" t="s">
        <v>187</v>
      </c>
      <c r="F528" s="23">
        <v>15.3239</v>
      </c>
    </row>
    <row r="529" spans="1:6">
      <c r="A529" s="1" t="s">
        <v>35</v>
      </c>
      <c r="B529" s="1" t="s">
        <v>293</v>
      </c>
      <c r="C529" s="63">
        <v>2020</v>
      </c>
      <c r="D529" s="12" t="s">
        <v>6</v>
      </c>
      <c r="E529" s="12" t="s">
        <v>187</v>
      </c>
      <c r="F529" s="23">
        <v>24.241399999999999</v>
      </c>
    </row>
    <row r="530" spans="1:6">
      <c r="A530" s="3" t="s">
        <v>3</v>
      </c>
      <c r="B530" s="1" t="s">
        <v>261</v>
      </c>
      <c r="C530" s="63">
        <v>2021</v>
      </c>
      <c r="D530" s="12" t="s">
        <v>6</v>
      </c>
      <c r="E530" s="12" t="s">
        <v>187</v>
      </c>
      <c r="F530" s="23">
        <v>21.227900000000002</v>
      </c>
    </row>
    <row r="531" spans="1:6">
      <c r="A531" s="3" t="s">
        <v>4</v>
      </c>
      <c r="B531" s="1" t="s">
        <v>262</v>
      </c>
      <c r="C531" s="63">
        <v>2021</v>
      </c>
      <c r="D531" s="12" t="s">
        <v>6</v>
      </c>
      <c r="E531" s="12" t="s">
        <v>187</v>
      </c>
      <c r="F531" s="23">
        <v>20.337499999999999</v>
      </c>
    </row>
    <row r="532" spans="1:6">
      <c r="A532" s="1" t="s">
        <v>5</v>
      </c>
      <c r="B532" s="1" t="s">
        <v>263</v>
      </c>
      <c r="C532" s="63">
        <v>2021</v>
      </c>
      <c r="D532" s="12" t="s">
        <v>6</v>
      </c>
      <c r="E532" s="12" t="s">
        <v>187</v>
      </c>
      <c r="F532" s="23">
        <v>18.7333</v>
      </c>
    </row>
    <row r="533" spans="1:6">
      <c r="A533" s="1" t="s">
        <v>6</v>
      </c>
      <c r="B533" s="1" t="s">
        <v>264</v>
      </c>
      <c r="C533" s="63">
        <v>2021</v>
      </c>
      <c r="D533" s="12" t="s">
        <v>6</v>
      </c>
      <c r="E533" s="12" t="s">
        <v>187</v>
      </c>
      <c r="F533" s="23">
        <v>18.5306</v>
      </c>
    </row>
    <row r="534" spans="1:6">
      <c r="A534" s="1" t="s">
        <v>7</v>
      </c>
      <c r="B534" s="1" t="s">
        <v>265</v>
      </c>
      <c r="C534" s="63">
        <v>2021</v>
      </c>
      <c r="D534" s="12" t="s">
        <v>6</v>
      </c>
      <c r="E534" s="12" t="s">
        <v>187</v>
      </c>
      <c r="F534" s="23">
        <v>18.438800000000001</v>
      </c>
    </row>
    <row r="535" spans="1:6">
      <c r="A535" s="1" t="s">
        <v>8</v>
      </c>
      <c r="B535" s="1" t="s">
        <v>266</v>
      </c>
      <c r="C535" s="63">
        <v>2021</v>
      </c>
      <c r="D535" s="12" t="s">
        <v>6</v>
      </c>
      <c r="E535" s="12" t="s">
        <v>187</v>
      </c>
      <c r="F535" s="23">
        <v>22.933700000000002</v>
      </c>
    </row>
    <row r="536" spans="1:6">
      <c r="A536" s="1" t="s">
        <v>9</v>
      </c>
      <c r="B536" s="1" t="s">
        <v>267</v>
      </c>
      <c r="C536" s="63">
        <v>2021</v>
      </c>
      <c r="D536" s="12" t="s">
        <v>6</v>
      </c>
      <c r="E536" s="12" t="s">
        <v>187</v>
      </c>
      <c r="F536" s="23">
        <v>16.906199999999998</v>
      </c>
    </row>
    <row r="537" spans="1:6">
      <c r="A537" s="1" t="s">
        <v>10</v>
      </c>
      <c r="B537" s="1" t="s">
        <v>268</v>
      </c>
      <c r="C537" s="63">
        <v>2021</v>
      </c>
      <c r="D537" s="12" t="s">
        <v>6</v>
      </c>
      <c r="E537" s="12" t="s">
        <v>187</v>
      </c>
      <c r="F537" s="23">
        <v>27.424099999999999</v>
      </c>
    </row>
    <row r="538" spans="1:6">
      <c r="A538" s="1" t="s">
        <v>11</v>
      </c>
      <c r="B538" s="1" t="s">
        <v>269</v>
      </c>
      <c r="C538" s="63">
        <v>2021</v>
      </c>
      <c r="D538" s="12" t="s">
        <v>6</v>
      </c>
      <c r="E538" s="12" t="s">
        <v>187</v>
      </c>
      <c r="F538" s="23">
        <v>20.5412</v>
      </c>
    </row>
    <row r="539" spans="1:6">
      <c r="A539" s="1" t="s">
        <v>12</v>
      </c>
      <c r="B539" s="1" t="s">
        <v>270</v>
      </c>
      <c r="C539" s="63">
        <v>2021</v>
      </c>
      <c r="D539" s="12" t="s">
        <v>6</v>
      </c>
      <c r="E539" s="12" t="s">
        <v>187</v>
      </c>
      <c r="F539" s="23">
        <v>19.865200000000002</v>
      </c>
    </row>
    <row r="540" spans="1:6">
      <c r="A540" s="1" t="s">
        <v>13</v>
      </c>
      <c r="B540" s="1" t="s">
        <v>271</v>
      </c>
      <c r="C540" s="63">
        <v>2021</v>
      </c>
      <c r="D540" s="12" t="s">
        <v>6</v>
      </c>
      <c r="E540" s="12" t="s">
        <v>187</v>
      </c>
      <c r="F540" s="23">
        <v>21.3901</v>
      </c>
    </row>
    <row r="541" spans="1:6">
      <c r="A541" s="1" t="s">
        <v>14</v>
      </c>
      <c r="B541" s="1" t="s">
        <v>272</v>
      </c>
      <c r="C541" s="63">
        <v>2021</v>
      </c>
      <c r="D541" s="12" t="s">
        <v>6</v>
      </c>
      <c r="E541" s="12" t="s">
        <v>187</v>
      </c>
      <c r="F541" s="23">
        <v>23.973299999999998</v>
      </c>
    </row>
    <row r="542" spans="1:6">
      <c r="A542" s="1" t="s">
        <v>15</v>
      </c>
      <c r="B542" s="1" t="s">
        <v>273</v>
      </c>
      <c r="C542" s="63">
        <v>2021</v>
      </c>
      <c r="D542" s="12" t="s">
        <v>6</v>
      </c>
      <c r="E542" s="12" t="s">
        <v>187</v>
      </c>
      <c r="F542" s="23">
        <v>24.427600000000002</v>
      </c>
    </row>
    <row r="543" spans="1:6">
      <c r="A543" s="1" t="s">
        <v>16</v>
      </c>
      <c r="B543" s="1" t="s">
        <v>274</v>
      </c>
      <c r="C543" s="63">
        <v>2021</v>
      </c>
      <c r="D543" s="12" t="s">
        <v>6</v>
      </c>
      <c r="E543" s="12" t="s">
        <v>187</v>
      </c>
      <c r="F543" s="23">
        <v>22.120899999999999</v>
      </c>
    </row>
    <row r="544" spans="1:6">
      <c r="A544" s="1" t="s">
        <v>17</v>
      </c>
      <c r="B544" s="1" t="s">
        <v>275</v>
      </c>
      <c r="C544" s="63">
        <v>2021</v>
      </c>
      <c r="D544" s="12" t="s">
        <v>6</v>
      </c>
      <c r="E544" s="12" t="s">
        <v>187</v>
      </c>
      <c r="F544" s="23">
        <v>19.263999999999999</v>
      </c>
    </row>
    <row r="545" spans="1:6">
      <c r="A545" s="1" t="s">
        <v>18</v>
      </c>
      <c r="B545" s="1" t="s">
        <v>276</v>
      </c>
      <c r="C545" s="63">
        <v>2021</v>
      </c>
      <c r="D545" s="12" t="s">
        <v>6</v>
      </c>
      <c r="E545" s="12" t="s">
        <v>187</v>
      </c>
      <c r="F545" s="23">
        <v>21.595099999999999</v>
      </c>
    </row>
    <row r="546" spans="1:6">
      <c r="A546" s="1" t="s">
        <v>19</v>
      </c>
      <c r="B546" s="1" t="s">
        <v>277</v>
      </c>
      <c r="C546" s="63">
        <v>2021</v>
      </c>
      <c r="D546" s="12" t="s">
        <v>6</v>
      </c>
      <c r="E546" s="12" t="s">
        <v>187</v>
      </c>
      <c r="F546" s="23">
        <v>22.9602</v>
      </c>
    </row>
    <row r="547" spans="1:6">
      <c r="A547" s="1" t="s">
        <v>20</v>
      </c>
      <c r="B547" s="1" t="s">
        <v>278</v>
      </c>
      <c r="C547" s="63">
        <v>2021</v>
      </c>
      <c r="D547" s="12" t="s">
        <v>6</v>
      </c>
      <c r="E547" s="12" t="s">
        <v>187</v>
      </c>
      <c r="F547" s="23">
        <v>21.036100000000001</v>
      </c>
    </row>
    <row r="548" spans="1:6">
      <c r="A548" s="1" t="s">
        <v>21</v>
      </c>
      <c r="B548" s="1" t="s">
        <v>279</v>
      </c>
      <c r="C548" s="63">
        <v>2021</v>
      </c>
      <c r="D548" s="12" t="s">
        <v>6</v>
      </c>
      <c r="E548" s="12" t="s">
        <v>187</v>
      </c>
      <c r="F548" s="23">
        <v>15.7355</v>
      </c>
    </row>
    <row r="549" spans="1:6">
      <c r="A549" s="1" t="s">
        <v>22</v>
      </c>
      <c r="B549" s="1" t="s">
        <v>280</v>
      </c>
      <c r="C549" s="63">
        <v>2021</v>
      </c>
      <c r="D549" s="12" t="s">
        <v>6</v>
      </c>
      <c r="E549" s="12" t="s">
        <v>187</v>
      </c>
      <c r="F549" s="23">
        <v>21.066800000000001</v>
      </c>
    </row>
    <row r="550" spans="1:6">
      <c r="A550" s="1" t="s">
        <v>23</v>
      </c>
      <c r="B550" s="1" t="s">
        <v>281</v>
      </c>
      <c r="C550" s="63">
        <v>2021</v>
      </c>
      <c r="D550" s="12" t="s">
        <v>6</v>
      </c>
      <c r="E550" s="12" t="s">
        <v>187</v>
      </c>
      <c r="F550" s="23">
        <v>22.0688</v>
      </c>
    </row>
    <row r="551" spans="1:6">
      <c r="A551" s="1" t="s">
        <v>24</v>
      </c>
      <c r="B551" s="1" t="s">
        <v>282</v>
      </c>
      <c r="C551" s="63">
        <v>2021</v>
      </c>
      <c r="D551" s="12" t="s">
        <v>6</v>
      </c>
      <c r="E551" s="12" t="s">
        <v>187</v>
      </c>
      <c r="F551" s="23">
        <v>17.990200000000002</v>
      </c>
    </row>
    <row r="552" spans="1:6">
      <c r="A552" s="1" t="s">
        <v>25</v>
      </c>
      <c r="B552" s="1" t="s">
        <v>283</v>
      </c>
      <c r="C552" s="63">
        <v>2021</v>
      </c>
      <c r="D552" s="12" t="s">
        <v>6</v>
      </c>
      <c r="E552" s="12" t="s">
        <v>187</v>
      </c>
      <c r="F552" s="23">
        <v>21.6572</v>
      </c>
    </row>
    <row r="553" spans="1:6">
      <c r="A553" s="1" t="s">
        <v>26</v>
      </c>
      <c r="B553" s="1" t="s">
        <v>284</v>
      </c>
      <c r="C553" s="63">
        <v>2021</v>
      </c>
      <c r="D553" s="12" t="s">
        <v>6</v>
      </c>
      <c r="E553" s="12" t="s">
        <v>187</v>
      </c>
      <c r="F553" s="23">
        <v>21.129100000000001</v>
      </c>
    </row>
    <row r="554" spans="1:6">
      <c r="A554" s="1" t="s">
        <v>27</v>
      </c>
      <c r="B554" s="1" t="s">
        <v>285</v>
      </c>
      <c r="C554" s="63">
        <v>2021</v>
      </c>
      <c r="D554" s="12" t="s">
        <v>6</v>
      </c>
      <c r="E554" s="12" t="s">
        <v>187</v>
      </c>
      <c r="F554" s="23">
        <v>25.538399999999999</v>
      </c>
    </row>
    <row r="555" spans="1:6">
      <c r="A555" s="1" t="s">
        <v>28</v>
      </c>
      <c r="B555" s="1" t="s">
        <v>286</v>
      </c>
      <c r="C555" s="63">
        <v>2021</v>
      </c>
      <c r="D555" s="12" t="s">
        <v>6</v>
      </c>
      <c r="E555" s="12" t="s">
        <v>187</v>
      </c>
      <c r="F555" s="23">
        <v>13.193</v>
      </c>
    </row>
    <row r="556" spans="1:6">
      <c r="A556" s="1" t="s">
        <v>29</v>
      </c>
      <c r="B556" s="1" t="s">
        <v>287</v>
      </c>
      <c r="C556" s="63">
        <v>2021</v>
      </c>
      <c r="D556" s="12" t="s">
        <v>6</v>
      </c>
      <c r="E556" s="12" t="s">
        <v>187</v>
      </c>
      <c r="F556" s="23">
        <v>17.775500000000001</v>
      </c>
    </row>
    <row r="557" spans="1:6">
      <c r="A557" s="1" t="s">
        <v>30</v>
      </c>
      <c r="B557" s="1" t="s">
        <v>288</v>
      </c>
      <c r="C557" s="63">
        <v>2021</v>
      </c>
      <c r="D557" s="12" t="s">
        <v>6</v>
      </c>
      <c r="E557" s="12" t="s">
        <v>187</v>
      </c>
      <c r="F557" s="23">
        <v>20.229900000000001</v>
      </c>
    </row>
    <row r="558" spans="1:6">
      <c r="A558" s="1" t="s">
        <v>31</v>
      </c>
      <c r="B558" s="1" t="s">
        <v>289</v>
      </c>
      <c r="C558" s="63">
        <v>2021</v>
      </c>
      <c r="D558" s="12" t="s">
        <v>6</v>
      </c>
      <c r="E558" s="12" t="s">
        <v>187</v>
      </c>
      <c r="F558" s="23">
        <v>19.4434</v>
      </c>
    </row>
    <row r="559" spans="1:6">
      <c r="A559" s="1" t="s">
        <v>32</v>
      </c>
      <c r="B559" s="1" t="s">
        <v>290</v>
      </c>
      <c r="C559" s="63">
        <v>2021</v>
      </c>
      <c r="D559" s="12" t="s">
        <v>6</v>
      </c>
      <c r="E559" s="12" t="s">
        <v>187</v>
      </c>
      <c r="F559" s="23">
        <v>22.434999999999999</v>
      </c>
    </row>
    <row r="560" spans="1:6">
      <c r="A560" s="1" t="s">
        <v>33</v>
      </c>
      <c r="B560" s="1" t="s">
        <v>291</v>
      </c>
      <c r="C560" s="63">
        <v>2021</v>
      </c>
      <c r="D560" s="12" t="s">
        <v>6</v>
      </c>
      <c r="E560" s="12" t="s">
        <v>187</v>
      </c>
      <c r="F560" s="23">
        <v>25.922799999999999</v>
      </c>
    </row>
    <row r="561" spans="1:6">
      <c r="A561" s="1" t="s">
        <v>34</v>
      </c>
      <c r="B561" s="1" t="s">
        <v>292</v>
      </c>
      <c r="C561" s="63">
        <v>2021</v>
      </c>
      <c r="D561" s="12" t="s">
        <v>6</v>
      </c>
      <c r="E561" s="12" t="s">
        <v>187</v>
      </c>
      <c r="F561" s="23">
        <v>15.414899999999999</v>
      </c>
    </row>
    <row r="562" spans="1:6">
      <c r="A562" s="1" t="s">
        <v>35</v>
      </c>
      <c r="B562" s="1" t="s">
        <v>293</v>
      </c>
      <c r="C562" s="63">
        <v>2021</v>
      </c>
      <c r="D562" s="12" t="s">
        <v>6</v>
      </c>
      <c r="E562" s="12" t="s">
        <v>187</v>
      </c>
      <c r="F562" s="23">
        <v>19.8309</v>
      </c>
    </row>
    <row r="563" spans="1:6">
      <c r="A563" s="1"/>
      <c r="B563" s="1"/>
    </row>
    <row r="564" spans="1:6">
      <c r="A564" s="1"/>
      <c r="B564" s="1"/>
    </row>
    <row r="565" spans="1:6">
      <c r="A565" s="1"/>
      <c r="B565" s="1"/>
    </row>
    <row r="566" spans="1:6">
      <c r="A566" s="1"/>
      <c r="B566" s="1"/>
    </row>
    <row r="567" spans="1:6">
      <c r="A567" s="1"/>
      <c r="B567" s="1"/>
    </row>
    <row r="568" spans="1:6">
      <c r="A568" s="1"/>
      <c r="B568" s="1"/>
    </row>
    <row r="569" spans="1:6">
      <c r="A569" s="1"/>
      <c r="B569" s="1"/>
    </row>
    <row r="570" spans="1:6">
      <c r="A570" s="1"/>
      <c r="B570" s="1"/>
    </row>
    <row r="571" spans="1:6">
      <c r="A571" s="1"/>
      <c r="B571" s="1"/>
    </row>
    <row r="572" spans="1:6">
      <c r="A572" s="1"/>
      <c r="B572" s="1"/>
    </row>
    <row r="573" spans="1:6">
      <c r="A573" s="1"/>
      <c r="B573" s="1"/>
    </row>
    <row r="574" spans="1:6">
      <c r="A574" s="1"/>
      <c r="B574" s="1"/>
    </row>
    <row r="575" spans="1:6">
      <c r="A575" s="1"/>
      <c r="B575" s="1"/>
    </row>
    <row r="576" spans="1:6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F1000"/>
  <sheetViews>
    <sheetView workbookViewId="0"/>
  </sheetViews>
  <sheetFormatPr baseColWidth="10" defaultColWidth="14.5" defaultRowHeight="15.75" customHeight="1"/>
  <sheetData>
    <row r="1" spans="1:6" ht="1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64" t="s">
        <v>260</v>
      </c>
    </row>
    <row r="2" spans="1:6" ht="16">
      <c r="A2" s="3" t="s">
        <v>3</v>
      </c>
      <c r="B2" s="1" t="s">
        <v>261</v>
      </c>
      <c r="C2" s="8">
        <v>2010</v>
      </c>
      <c r="D2" s="12" t="s">
        <v>6</v>
      </c>
      <c r="E2" s="12" t="s">
        <v>192</v>
      </c>
      <c r="F2" s="45">
        <v>17.9955</v>
      </c>
    </row>
    <row r="3" spans="1:6" ht="16">
      <c r="A3" s="3" t="s">
        <v>4</v>
      </c>
      <c r="B3" s="1" t="s">
        <v>262</v>
      </c>
      <c r="C3" s="8">
        <v>2010</v>
      </c>
      <c r="D3" s="12" t="s">
        <v>6</v>
      </c>
      <c r="E3" s="12" t="s">
        <v>192</v>
      </c>
      <c r="F3" s="45">
        <v>18.464600000000001</v>
      </c>
    </row>
    <row r="4" spans="1:6" ht="16">
      <c r="A4" s="1" t="s">
        <v>5</v>
      </c>
      <c r="B4" s="1" t="s">
        <v>263</v>
      </c>
      <c r="C4" s="8">
        <v>2010</v>
      </c>
      <c r="D4" s="12" t="s">
        <v>6</v>
      </c>
      <c r="E4" s="12" t="s">
        <v>192</v>
      </c>
      <c r="F4" s="45">
        <v>19.359500000000001</v>
      </c>
    </row>
    <row r="5" spans="1:6" ht="16">
      <c r="A5" s="1" t="s">
        <v>6</v>
      </c>
      <c r="B5" s="1" t="s">
        <v>264</v>
      </c>
      <c r="C5" s="8">
        <v>2010</v>
      </c>
      <c r="D5" s="12" t="s">
        <v>6</v>
      </c>
      <c r="E5" s="12" t="s">
        <v>192</v>
      </c>
      <c r="F5" s="45">
        <v>19.402699999999999</v>
      </c>
    </row>
    <row r="6" spans="1:6" ht="16">
      <c r="A6" s="1" t="s">
        <v>7</v>
      </c>
      <c r="B6" s="1" t="s">
        <v>265</v>
      </c>
      <c r="C6" s="8">
        <v>2010</v>
      </c>
      <c r="D6" s="12" t="s">
        <v>6</v>
      </c>
      <c r="E6" s="12" t="s">
        <v>192</v>
      </c>
      <c r="F6" s="45">
        <v>18.5898</v>
      </c>
    </row>
    <row r="7" spans="1:6" ht="16">
      <c r="A7" s="1" t="s">
        <v>8</v>
      </c>
      <c r="B7" s="1" t="s">
        <v>266</v>
      </c>
      <c r="C7" s="8">
        <v>2010</v>
      </c>
      <c r="D7" s="12" t="s">
        <v>6</v>
      </c>
      <c r="E7" s="12" t="s">
        <v>192</v>
      </c>
      <c r="F7" s="45">
        <v>21.440999999999999</v>
      </c>
    </row>
    <row r="8" spans="1:6" ht="16">
      <c r="A8" s="1" t="s">
        <v>9</v>
      </c>
      <c r="B8" s="1" t="s">
        <v>267</v>
      </c>
      <c r="C8" s="8">
        <v>2010</v>
      </c>
      <c r="D8" s="12" t="s">
        <v>6</v>
      </c>
      <c r="E8" s="12" t="s">
        <v>192</v>
      </c>
      <c r="F8" s="45">
        <v>18.864100000000001</v>
      </c>
    </row>
    <row r="9" spans="1:6" ht="16">
      <c r="A9" s="1" t="s">
        <v>10</v>
      </c>
      <c r="B9" s="1" t="s">
        <v>268</v>
      </c>
      <c r="C9" s="8">
        <v>2010</v>
      </c>
      <c r="D9" s="12" t="s">
        <v>6</v>
      </c>
      <c r="E9" s="12" t="s">
        <v>192</v>
      </c>
      <c r="F9" s="45">
        <v>18.202500000000001</v>
      </c>
    </row>
    <row r="10" spans="1:6" ht="16">
      <c r="A10" s="1" t="s">
        <v>11</v>
      </c>
      <c r="B10" s="1" t="s">
        <v>269</v>
      </c>
      <c r="C10" s="8">
        <v>2010</v>
      </c>
      <c r="D10" s="12" t="s">
        <v>6</v>
      </c>
      <c r="E10" s="12" t="s">
        <v>192</v>
      </c>
      <c r="F10" s="45">
        <v>22.314800000000002</v>
      </c>
    </row>
    <row r="11" spans="1:6" ht="16">
      <c r="A11" s="1" t="s">
        <v>12</v>
      </c>
      <c r="B11" s="1" t="s">
        <v>270</v>
      </c>
      <c r="C11" s="8">
        <v>2010</v>
      </c>
      <c r="D11" s="12" t="s">
        <v>6</v>
      </c>
      <c r="E11" s="12" t="s">
        <v>192</v>
      </c>
      <c r="F11" s="45">
        <v>15.6677</v>
      </c>
    </row>
    <row r="12" spans="1:6" ht="16">
      <c r="A12" s="1" t="s">
        <v>13</v>
      </c>
      <c r="B12" s="1" t="s">
        <v>271</v>
      </c>
      <c r="C12" s="8">
        <v>2010</v>
      </c>
      <c r="D12" s="12" t="s">
        <v>6</v>
      </c>
      <c r="E12" s="12" t="s">
        <v>192</v>
      </c>
      <c r="F12" s="45">
        <v>20.802600000000002</v>
      </c>
    </row>
    <row r="13" spans="1:6" ht="16">
      <c r="A13" s="1" t="s">
        <v>14</v>
      </c>
      <c r="B13" s="1" t="s">
        <v>272</v>
      </c>
      <c r="C13" s="8">
        <v>2010</v>
      </c>
      <c r="D13" s="12" t="s">
        <v>6</v>
      </c>
      <c r="E13" s="12" t="s">
        <v>192</v>
      </c>
      <c r="F13" s="45">
        <v>17.0624</v>
      </c>
    </row>
    <row r="14" spans="1:6" ht="16">
      <c r="A14" s="1" t="s">
        <v>15</v>
      </c>
      <c r="B14" s="1" t="s">
        <v>273</v>
      </c>
      <c r="C14" s="8">
        <v>2010</v>
      </c>
      <c r="D14" s="12" t="s">
        <v>6</v>
      </c>
      <c r="E14" s="12" t="s">
        <v>192</v>
      </c>
      <c r="F14" s="45">
        <v>18.162800000000001</v>
      </c>
    </row>
    <row r="15" spans="1:6" ht="16">
      <c r="A15" s="1" t="s">
        <v>16</v>
      </c>
      <c r="B15" s="1" t="s">
        <v>274</v>
      </c>
      <c r="C15" s="8">
        <v>2010</v>
      </c>
      <c r="D15" s="12" t="s">
        <v>6</v>
      </c>
      <c r="E15" s="12" t="s">
        <v>192</v>
      </c>
      <c r="F15" s="45">
        <v>18.113499999999998</v>
      </c>
    </row>
    <row r="16" spans="1:6" ht="16">
      <c r="A16" s="1" t="s">
        <v>17</v>
      </c>
      <c r="B16" s="1" t="s">
        <v>275</v>
      </c>
      <c r="C16" s="8">
        <v>2010</v>
      </c>
      <c r="D16" s="12" t="s">
        <v>6</v>
      </c>
      <c r="E16" s="12" t="s">
        <v>192</v>
      </c>
      <c r="F16" s="45">
        <v>16.862400000000001</v>
      </c>
    </row>
    <row r="17" spans="1:6" ht="16">
      <c r="A17" s="1" t="s">
        <v>18</v>
      </c>
      <c r="B17" s="1" t="s">
        <v>276</v>
      </c>
      <c r="C17" s="8">
        <v>2010</v>
      </c>
      <c r="D17" s="12" t="s">
        <v>6</v>
      </c>
      <c r="E17" s="12" t="s">
        <v>192</v>
      </c>
      <c r="F17" s="45">
        <v>18.149699999999999</v>
      </c>
    </row>
    <row r="18" spans="1:6" ht="16">
      <c r="A18" s="1" t="s">
        <v>19</v>
      </c>
      <c r="B18" s="1" t="s">
        <v>277</v>
      </c>
      <c r="C18" s="8">
        <v>2010</v>
      </c>
      <c r="D18" s="12" t="s">
        <v>6</v>
      </c>
      <c r="E18" s="12" t="s">
        <v>192</v>
      </c>
      <c r="F18" s="45">
        <v>17.835100000000001</v>
      </c>
    </row>
    <row r="19" spans="1:6" ht="16">
      <c r="A19" s="1" t="s">
        <v>20</v>
      </c>
      <c r="B19" s="1" t="s">
        <v>278</v>
      </c>
      <c r="C19" s="8">
        <v>2010</v>
      </c>
      <c r="D19" s="12" t="s">
        <v>6</v>
      </c>
      <c r="E19" s="12" t="s">
        <v>192</v>
      </c>
      <c r="F19" s="45">
        <v>17.3034</v>
      </c>
    </row>
    <row r="20" spans="1:6" ht="16">
      <c r="A20" s="1" t="s">
        <v>21</v>
      </c>
      <c r="B20" s="1" t="s">
        <v>279</v>
      </c>
      <c r="C20" s="8">
        <v>2010</v>
      </c>
      <c r="D20" s="12" t="s">
        <v>6</v>
      </c>
      <c r="E20" s="12" t="s">
        <v>192</v>
      </c>
      <c r="F20" s="45">
        <v>20.051300000000001</v>
      </c>
    </row>
    <row r="21" spans="1:6" ht="16">
      <c r="A21" s="1" t="s">
        <v>22</v>
      </c>
      <c r="B21" s="1" t="s">
        <v>280</v>
      </c>
      <c r="C21" s="8">
        <v>2010</v>
      </c>
      <c r="D21" s="12" t="s">
        <v>6</v>
      </c>
      <c r="E21" s="12" t="s">
        <v>192</v>
      </c>
      <c r="F21" s="45">
        <v>16.7866</v>
      </c>
    </row>
    <row r="22" spans="1:6" ht="16">
      <c r="A22" s="1" t="s">
        <v>23</v>
      </c>
      <c r="B22" s="1" t="s">
        <v>281</v>
      </c>
      <c r="C22" s="8">
        <v>2010</v>
      </c>
      <c r="D22" s="12" t="s">
        <v>6</v>
      </c>
      <c r="E22" s="12" t="s">
        <v>192</v>
      </c>
      <c r="F22" s="45">
        <v>16.230799999999999</v>
      </c>
    </row>
    <row r="23" spans="1:6" ht="16">
      <c r="A23" s="1" t="s">
        <v>24</v>
      </c>
      <c r="B23" s="1" t="s">
        <v>282</v>
      </c>
      <c r="C23" s="8">
        <v>2010</v>
      </c>
      <c r="D23" s="12" t="s">
        <v>6</v>
      </c>
      <c r="E23" s="12" t="s">
        <v>192</v>
      </c>
      <c r="F23" s="45">
        <v>17.229900000000001</v>
      </c>
    </row>
    <row r="24" spans="1:6" ht="16">
      <c r="A24" s="1" t="s">
        <v>25</v>
      </c>
      <c r="B24" s="1" t="s">
        <v>283</v>
      </c>
      <c r="C24" s="8">
        <v>2010</v>
      </c>
      <c r="D24" s="12" t="s">
        <v>6</v>
      </c>
      <c r="E24" s="12" t="s">
        <v>192</v>
      </c>
      <c r="F24" s="45">
        <v>16.3827</v>
      </c>
    </row>
    <row r="25" spans="1:6" ht="16">
      <c r="A25" s="1" t="s">
        <v>26</v>
      </c>
      <c r="B25" s="1" t="s">
        <v>284</v>
      </c>
      <c r="C25" s="8">
        <v>2010</v>
      </c>
      <c r="D25" s="12" t="s">
        <v>6</v>
      </c>
      <c r="E25" s="12" t="s">
        <v>192</v>
      </c>
      <c r="F25" s="45">
        <v>17.7361</v>
      </c>
    </row>
    <row r="26" spans="1:6" ht="16">
      <c r="A26" s="1" t="s">
        <v>27</v>
      </c>
      <c r="B26" s="1" t="s">
        <v>285</v>
      </c>
      <c r="C26" s="8">
        <v>2010</v>
      </c>
      <c r="D26" s="12" t="s">
        <v>6</v>
      </c>
      <c r="E26" s="12" t="s">
        <v>192</v>
      </c>
      <c r="F26" s="45">
        <v>18.8735</v>
      </c>
    </row>
    <row r="27" spans="1:6" ht="16">
      <c r="A27" s="1" t="s">
        <v>28</v>
      </c>
      <c r="B27" s="1" t="s">
        <v>286</v>
      </c>
      <c r="C27" s="8">
        <v>2010</v>
      </c>
      <c r="D27" s="12" t="s">
        <v>6</v>
      </c>
      <c r="E27" s="12" t="s">
        <v>192</v>
      </c>
      <c r="F27" s="45">
        <v>19.956399999999999</v>
      </c>
    </row>
    <row r="28" spans="1:6" ht="16">
      <c r="A28" s="1" t="s">
        <v>29</v>
      </c>
      <c r="B28" s="1" t="s">
        <v>287</v>
      </c>
      <c r="C28" s="8">
        <v>2010</v>
      </c>
      <c r="D28" s="12" t="s">
        <v>6</v>
      </c>
      <c r="E28" s="12" t="s">
        <v>192</v>
      </c>
      <c r="F28" s="45">
        <v>19.292000000000002</v>
      </c>
    </row>
    <row r="29" spans="1:6" ht="16">
      <c r="A29" s="1" t="s">
        <v>30</v>
      </c>
      <c r="B29" s="1" t="s">
        <v>288</v>
      </c>
      <c r="C29" s="8">
        <v>2010</v>
      </c>
      <c r="D29" s="12" t="s">
        <v>6</v>
      </c>
      <c r="E29" s="12" t="s">
        <v>192</v>
      </c>
      <c r="F29" s="45">
        <v>17.478000000000002</v>
      </c>
    </row>
    <row r="30" spans="1:6" ht="16">
      <c r="A30" s="1" t="s">
        <v>31</v>
      </c>
      <c r="B30" s="1" t="s">
        <v>289</v>
      </c>
      <c r="C30" s="8">
        <v>2010</v>
      </c>
      <c r="D30" s="12" t="s">
        <v>6</v>
      </c>
      <c r="E30" s="12" t="s">
        <v>192</v>
      </c>
      <c r="F30" s="45">
        <v>17.8398</v>
      </c>
    </row>
    <row r="31" spans="1:6" ht="16">
      <c r="A31" s="1" t="s">
        <v>32</v>
      </c>
      <c r="B31" s="1" t="s">
        <v>290</v>
      </c>
      <c r="C31" s="8">
        <v>2010</v>
      </c>
      <c r="D31" s="12" t="s">
        <v>6</v>
      </c>
      <c r="E31" s="12" t="s">
        <v>192</v>
      </c>
      <c r="F31" s="45">
        <v>18.002600000000001</v>
      </c>
    </row>
    <row r="32" spans="1:6" ht="16">
      <c r="A32" s="1" t="s">
        <v>33</v>
      </c>
      <c r="B32" s="1" t="s">
        <v>291</v>
      </c>
      <c r="C32" s="8">
        <v>2010</v>
      </c>
      <c r="D32" s="12" t="s">
        <v>6</v>
      </c>
      <c r="E32" s="12" t="s">
        <v>192</v>
      </c>
      <c r="F32" s="45">
        <v>18.4178</v>
      </c>
    </row>
    <row r="33" spans="1:6" ht="16">
      <c r="A33" s="1" t="s">
        <v>34</v>
      </c>
      <c r="B33" s="1" t="s">
        <v>292</v>
      </c>
      <c r="C33" s="8">
        <v>2010</v>
      </c>
      <c r="D33" s="12" t="s">
        <v>6</v>
      </c>
      <c r="E33" s="12" t="s">
        <v>192</v>
      </c>
      <c r="F33" s="45">
        <v>17.623999999999999</v>
      </c>
    </row>
    <row r="34" spans="1:6" ht="16">
      <c r="A34" s="1" t="s">
        <v>35</v>
      </c>
      <c r="B34" s="1" t="s">
        <v>293</v>
      </c>
      <c r="C34" s="8">
        <v>2010</v>
      </c>
      <c r="D34" s="12" t="s">
        <v>6</v>
      </c>
      <c r="E34" s="12" t="s">
        <v>192</v>
      </c>
      <c r="F34" s="45">
        <v>18.445599999999999</v>
      </c>
    </row>
    <row r="35" spans="1:6" ht="16">
      <c r="A35" s="3" t="s">
        <v>3</v>
      </c>
      <c r="B35" s="1" t="s">
        <v>261</v>
      </c>
      <c r="C35" s="8">
        <v>2011</v>
      </c>
      <c r="D35" s="12" t="s">
        <v>6</v>
      </c>
      <c r="E35" s="12" t="s">
        <v>192</v>
      </c>
      <c r="F35" s="45">
        <v>18.2883</v>
      </c>
    </row>
    <row r="36" spans="1:6" ht="16">
      <c r="A36" s="3" t="s">
        <v>4</v>
      </c>
      <c r="B36" s="1" t="s">
        <v>262</v>
      </c>
      <c r="C36" s="8">
        <v>2011</v>
      </c>
      <c r="D36" s="12" t="s">
        <v>6</v>
      </c>
      <c r="E36" s="12" t="s">
        <v>192</v>
      </c>
      <c r="F36" s="45">
        <v>18.716200000000001</v>
      </c>
    </row>
    <row r="37" spans="1:6" ht="16">
      <c r="A37" s="1" t="s">
        <v>5</v>
      </c>
      <c r="B37" s="1" t="s">
        <v>263</v>
      </c>
      <c r="C37" s="8">
        <v>2011</v>
      </c>
      <c r="D37" s="12" t="s">
        <v>6</v>
      </c>
      <c r="E37" s="12" t="s">
        <v>192</v>
      </c>
      <c r="F37" s="45">
        <v>19.5657</v>
      </c>
    </row>
    <row r="38" spans="1:6" ht="16">
      <c r="A38" s="1" t="s">
        <v>6</v>
      </c>
      <c r="B38" s="1" t="s">
        <v>264</v>
      </c>
      <c r="C38" s="8">
        <v>2011</v>
      </c>
      <c r="D38" s="12" t="s">
        <v>6</v>
      </c>
      <c r="E38" s="12" t="s">
        <v>192</v>
      </c>
      <c r="F38" s="45">
        <v>18.987100000000002</v>
      </c>
    </row>
    <row r="39" spans="1:6" ht="16">
      <c r="A39" s="1" t="s">
        <v>7</v>
      </c>
      <c r="B39" s="1" t="s">
        <v>265</v>
      </c>
      <c r="C39" s="8">
        <v>2011</v>
      </c>
      <c r="D39" s="12" t="s">
        <v>6</v>
      </c>
      <c r="E39" s="12" t="s">
        <v>192</v>
      </c>
      <c r="F39" s="45">
        <v>17.532699999999998</v>
      </c>
    </row>
    <row r="40" spans="1:6" ht="16">
      <c r="A40" s="1" t="s">
        <v>8</v>
      </c>
      <c r="B40" s="1" t="s">
        <v>266</v>
      </c>
      <c r="C40" s="8">
        <v>2011</v>
      </c>
      <c r="D40" s="12" t="s">
        <v>6</v>
      </c>
      <c r="E40" s="12" t="s">
        <v>192</v>
      </c>
      <c r="F40" s="45">
        <v>22.232600000000001</v>
      </c>
    </row>
    <row r="41" spans="1:6" ht="16">
      <c r="A41" s="1" t="s">
        <v>9</v>
      </c>
      <c r="B41" s="1" t="s">
        <v>267</v>
      </c>
      <c r="C41" s="8">
        <v>2011</v>
      </c>
      <c r="D41" s="12" t="s">
        <v>6</v>
      </c>
      <c r="E41" s="12" t="s">
        <v>192</v>
      </c>
      <c r="F41" s="45">
        <v>18.552299999999999</v>
      </c>
    </row>
    <row r="42" spans="1:6" ht="16">
      <c r="A42" s="1" t="s">
        <v>10</v>
      </c>
      <c r="B42" s="1" t="s">
        <v>268</v>
      </c>
      <c r="C42" s="8">
        <v>2011</v>
      </c>
      <c r="D42" s="12" t="s">
        <v>6</v>
      </c>
      <c r="E42" s="12" t="s">
        <v>192</v>
      </c>
      <c r="F42" s="45">
        <v>18.729099999999999</v>
      </c>
    </row>
    <row r="43" spans="1:6" ht="16">
      <c r="A43" s="1" t="s">
        <v>11</v>
      </c>
      <c r="B43" s="1" t="s">
        <v>269</v>
      </c>
      <c r="C43" s="8">
        <v>2011</v>
      </c>
      <c r="D43" s="12" t="s">
        <v>6</v>
      </c>
      <c r="E43" s="12" t="s">
        <v>192</v>
      </c>
      <c r="F43" s="45">
        <v>22.459299999999999</v>
      </c>
    </row>
    <row r="44" spans="1:6" ht="16">
      <c r="A44" s="1" t="s">
        <v>12</v>
      </c>
      <c r="B44" s="1" t="s">
        <v>270</v>
      </c>
      <c r="C44" s="8">
        <v>2011</v>
      </c>
      <c r="D44" s="12" t="s">
        <v>6</v>
      </c>
      <c r="E44" s="12" t="s">
        <v>192</v>
      </c>
      <c r="F44" s="45">
        <v>15.7097</v>
      </c>
    </row>
    <row r="45" spans="1:6" ht="16">
      <c r="A45" s="1" t="s">
        <v>13</v>
      </c>
      <c r="B45" s="1" t="s">
        <v>271</v>
      </c>
      <c r="C45" s="8">
        <v>2011</v>
      </c>
      <c r="D45" s="12" t="s">
        <v>6</v>
      </c>
      <c r="E45" s="12" t="s">
        <v>192</v>
      </c>
      <c r="F45" s="45">
        <v>21.036799999999999</v>
      </c>
    </row>
    <row r="46" spans="1:6" ht="16">
      <c r="A46" s="1" t="s">
        <v>14</v>
      </c>
      <c r="B46" s="1" t="s">
        <v>272</v>
      </c>
      <c r="C46" s="8">
        <v>2011</v>
      </c>
      <c r="D46" s="12" t="s">
        <v>6</v>
      </c>
      <c r="E46" s="12" t="s">
        <v>192</v>
      </c>
      <c r="F46" s="45">
        <v>17.670200000000001</v>
      </c>
    </row>
    <row r="47" spans="1:6" ht="16">
      <c r="A47" s="1" t="s">
        <v>15</v>
      </c>
      <c r="B47" s="1" t="s">
        <v>273</v>
      </c>
      <c r="C47" s="8">
        <v>2011</v>
      </c>
      <c r="D47" s="12" t="s">
        <v>6</v>
      </c>
      <c r="E47" s="12" t="s">
        <v>192</v>
      </c>
      <c r="F47" s="45">
        <v>19.110800000000001</v>
      </c>
    </row>
    <row r="48" spans="1:6" ht="16">
      <c r="A48" s="1" t="s">
        <v>16</v>
      </c>
      <c r="B48" s="1" t="s">
        <v>274</v>
      </c>
      <c r="C48" s="8">
        <v>2011</v>
      </c>
      <c r="D48" s="12" t="s">
        <v>6</v>
      </c>
      <c r="E48" s="12" t="s">
        <v>192</v>
      </c>
      <c r="F48" s="45">
        <v>18.010000000000002</v>
      </c>
    </row>
    <row r="49" spans="1:6" ht="16">
      <c r="A49" s="1" t="s">
        <v>17</v>
      </c>
      <c r="B49" s="1" t="s">
        <v>275</v>
      </c>
      <c r="C49" s="8">
        <v>2011</v>
      </c>
      <c r="D49" s="12" t="s">
        <v>6</v>
      </c>
      <c r="E49" s="12" t="s">
        <v>192</v>
      </c>
      <c r="F49" s="45">
        <v>17.289400000000001</v>
      </c>
    </row>
    <row r="50" spans="1:6" ht="16">
      <c r="A50" s="1" t="s">
        <v>18</v>
      </c>
      <c r="B50" s="1" t="s">
        <v>276</v>
      </c>
      <c r="C50" s="8">
        <v>2011</v>
      </c>
      <c r="D50" s="12" t="s">
        <v>6</v>
      </c>
      <c r="E50" s="12" t="s">
        <v>192</v>
      </c>
      <c r="F50" s="45">
        <v>18.074000000000002</v>
      </c>
    </row>
    <row r="51" spans="1:6" ht="16">
      <c r="A51" s="1" t="s">
        <v>19</v>
      </c>
      <c r="B51" s="1" t="s">
        <v>277</v>
      </c>
      <c r="C51" s="8">
        <v>2011</v>
      </c>
      <c r="D51" s="12" t="s">
        <v>6</v>
      </c>
      <c r="E51" s="12" t="s">
        <v>192</v>
      </c>
      <c r="F51" s="45">
        <v>18.224699999999999</v>
      </c>
    </row>
    <row r="52" spans="1:6" ht="16">
      <c r="A52" s="1" t="s">
        <v>20</v>
      </c>
      <c r="B52" s="1" t="s">
        <v>278</v>
      </c>
      <c r="C52" s="8">
        <v>2011</v>
      </c>
      <c r="D52" s="12" t="s">
        <v>6</v>
      </c>
      <c r="E52" s="12" t="s">
        <v>192</v>
      </c>
      <c r="F52" s="45">
        <v>17.854600000000001</v>
      </c>
    </row>
    <row r="53" spans="1:6" ht="16">
      <c r="A53" s="1" t="s">
        <v>21</v>
      </c>
      <c r="B53" s="1" t="s">
        <v>279</v>
      </c>
      <c r="C53" s="8">
        <v>2011</v>
      </c>
      <c r="D53" s="12" t="s">
        <v>6</v>
      </c>
      <c r="E53" s="12" t="s">
        <v>192</v>
      </c>
      <c r="F53" s="45">
        <v>20.660599999999999</v>
      </c>
    </row>
    <row r="54" spans="1:6" ht="16">
      <c r="A54" s="1" t="s">
        <v>22</v>
      </c>
      <c r="B54" s="1" t="s">
        <v>280</v>
      </c>
      <c r="C54" s="8">
        <v>2011</v>
      </c>
      <c r="D54" s="12" t="s">
        <v>6</v>
      </c>
      <c r="E54" s="12" t="s">
        <v>192</v>
      </c>
      <c r="F54" s="45">
        <v>16.758199999999999</v>
      </c>
    </row>
    <row r="55" spans="1:6" ht="16">
      <c r="A55" s="1" t="s">
        <v>23</v>
      </c>
      <c r="B55" s="1" t="s">
        <v>281</v>
      </c>
      <c r="C55" s="8">
        <v>2011</v>
      </c>
      <c r="D55" s="12" t="s">
        <v>6</v>
      </c>
      <c r="E55" s="12" t="s">
        <v>192</v>
      </c>
      <c r="F55" s="45">
        <v>17.244700000000002</v>
      </c>
    </row>
    <row r="56" spans="1:6" ht="16">
      <c r="A56" s="1" t="s">
        <v>24</v>
      </c>
      <c r="B56" s="1" t="s">
        <v>282</v>
      </c>
      <c r="C56" s="8">
        <v>2011</v>
      </c>
      <c r="D56" s="12" t="s">
        <v>6</v>
      </c>
      <c r="E56" s="12" t="s">
        <v>192</v>
      </c>
      <c r="F56" s="45">
        <v>18.0275</v>
      </c>
    </row>
    <row r="57" spans="1:6" ht="16">
      <c r="A57" s="1" t="s">
        <v>25</v>
      </c>
      <c r="B57" s="1" t="s">
        <v>283</v>
      </c>
      <c r="C57" s="8">
        <v>2011</v>
      </c>
      <c r="D57" s="12" t="s">
        <v>6</v>
      </c>
      <c r="E57" s="12" t="s">
        <v>192</v>
      </c>
      <c r="F57" s="45">
        <v>16.7578</v>
      </c>
    </row>
    <row r="58" spans="1:6" ht="16">
      <c r="A58" s="1" t="s">
        <v>26</v>
      </c>
      <c r="B58" s="1" t="s">
        <v>284</v>
      </c>
      <c r="C58" s="8">
        <v>2011</v>
      </c>
      <c r="D58" s="12" t="s">
        <v>6</v>
      </c>
      <c r="E58" s="12" t="s">
        <v>192</v>
      </c>
      <c r="F58" s="45">
        <v>18.086099999999998</v>
      </c>
    </row>
    <row r="59" spans="1:6" ht="16">
      <c r="A59" s="1" t="s">
        <v>27</v>
      </c>
      <c r="B59" s="1" t="s">
        <v>285</v>
      </c>
      <c r="C59" s="8">
        <v>2011</v>
      </c>
      <c r="D59" s="12" t="s">
        <v>6</v>
      </c>
      <c r="E59" s="12" t="s">
        <v>192</v>
      </c>
      <c r="F59" s="45">
        <v>18.400200000000002</v>
      </c>
    </row>
    <row r="60" spans="1:6" ht="16">
      <c r="A60" s="1" t="s">
        <v>28</v>
      </c>
      <c r="B60" s="1" t="s">
        <v>286</v>
      </c>
      <c r="C60" s="8">
        <v>2011</v>
      </c>
      <c r="D60" s="12" t="s">
        <v>6</v>
      </c>
      <c r="E60" s="12" t="s">
        <v>192</v>
      </c>
      <c r="F60" s="45">
        <v>19.773099999999999</v>
      </c>
    </row>
    <row r="61" spans="1:6" ht="16">
      <c r="A61" s="1" t="s">
        <v>29</v>
      </c>
      <c r="B61" s="1" t="s">
        <v>287</v>
      </c>
      <c r="C61" s="8">
        <v>2011</v>
      </c>
      <c r="D61" s="12" t="s">
        <v>6</v>
      </c>
      <c r="E61" s="12" t="s">
        <v>192</v>
      </c>
      <c r="F61" s="45">
        <v>19.621600000000001</v>
      </c>
    </row>
    <row r="62" spans="1:6" ht="16">
      <c r="A62" s="1" t="s">
        <v>30</v>
      </c>
      <c r="B62" s="1" t="s">
        <v>288</v>
      </c>
      <c r="C62" s="8">
        <v>2011</v>
      </c>
      <c r="D62" s="12" t="s">
        <v>6</v>
      </c>
      <c r="E62" s="12" t="s">
        <v>192</v>
      </c>
      <c r="F62" s="45">
        <v>16.776399999999999</v>
      </c>
    </row>
    <row r="63" spans="1:6" ht="16">
      <c r="A63" s="1" t="s">
        <v>31</v>
      </c>
      <c r="B63" s="1" t="s">
        <v>289</v>
      </c>
      <c r="C63" s="8">
        <v>2011</v>
      </c>
      <c r="D63" s="12" t="s">
        <v>6</v>
      </c>
      <c r="E63" s="12" t="s">
        <v>192</v>
      </c>
      <c r="F63" s="45">
        <v>18.378699999999998</v>
      </c>
    </row>
    <row r="64" spans="1:6" ht="16">
      <c r="A64" s="1" t="s">
        <v>32</v>
      </c>
      <c r="B64" s="1" t="s">
        <v>290</v>
      </c>
      <c r="C64" s="8">
        <v>2011</v>
      </c>
      <c r="D64" s="12" t="s">
        <v>6</v>
      </c>
      <c r="E64" s="12" t="s">
        <v>192</v>
      </c>
      <c r="F64" s="45">
        <v>18.0825</v>
      </c>
    </row>
    <row r="65" spans="1:6" ht="16">
      <c r="A65" s="1" t="s">
        <v>33</v>
      </c>
      <c r="B65" s="1" t="s">
        <v>291</v>
      </c>
      <c r="C65" s="8">
        <v>2011</v>
      </c>
      <c r="D65" s="12" t="s">
        <v>6</v>
      </c>
      <c r="E65" s="12" t="s">
        <v>192</v>
      </c>
      <c r="F65" s="45">
        <v>18.776</v>
      </c>
    </row>
    <row r="66" spans="1:6" ht="16">
      <c r="A66" s="1" t="s">
        <v>34</v>
      </c>
      <c r="B66" s="1" t="s">
        <v>292</v>
      </c>
      <c r="C66" s="8">
        <v>2011</v>
      </c>
      <c r="D66" s="12" t="s">
        <v>6</v>
      </c>
      <c r="E66" s="12" t="s">
        <v>192</v>
      </c>
      <c r="F66" s="45">
        <v>17.4374</v>
      </c>
    </row>
    <row r="67" spans="1:6" ht="16">
      <c r="A67" s="1" t="s">
        <v>35</v>
      </c>
      <c r="B67" s="1" t="s">
        <v>293</v>
      </c>
      <c r="C67" s="8">
        <v>2011</v>
      </c>
      <c r="D67" s="12" t="s">
        <v>6</v>
      </c>
      <c r="E67" s="12" t="s">
        <v>192</v>
      </c>
      <c r="F67" s="45">
        <v>18.4512</v>
      </c>
    </row>
    <row r="68" spans="1:6" ht="16">
      <c r="A68" s="3" t="s">
        <v>3</v>
      </c>
      <c r="B68" s="1" t="s">
        <v>261</v>
      </c>
      <c r="C68" s="8">
        <v>2012</v>
      </c>
      <c r="D68" s="12" t="s">
        <v>6</v>
      </c>
      <c r="E68" s="12" t="s">
        <v>192</v>
      </c>
      <c r="F68" s="45">
        <v>18.733000000000001</v>
      </c>
    </row>
    <row r="69" spans="1:6" ht="16">
      <c r="A69" s="3" t="s">
        <v>4</v>
      </c>
      <c r="B69" s="1" t="s">
        <v>262</v>
      </c>
      <c r="C69" s="8">
        <v>2012</v>
      </c>
      <c r="D69" s="12" t="s">
        <v>6</v>
      </c>
      <c r="E69" s="12" t="s">
        <v>192</v>
      </c>
      <c r="F69" s="45">
        <v>18.7041</v>
      </c>
    </row>
    <row r="70" spans="1:6" ht="16">
      <c r="A70" s="1" t="s">
        <v>5</v>
      </c>
      <c r="B70" s="1" t="s">
        <v>263</v>
      </c>
      <c r="C70" s="8">
        <v>2012</v>
      </c>
      <c r="D70" s="12" t="s">
        <v>6</v>
      </c>
      <c r="E70" s="12" t="s">
        <v>192</v>
      </c>
      <c r="F70" s="45">
        <v>19.036899999999999</v>
      </c>
    </row>
    <row r="71" spans="1:6" ht="16">
      <c r="A71" s="1" t="s">
        <v>6</v>
      </c>
      <c r="B71" s="1" t="s">
        <v>264</v>
      </c>
      <c r="C71" s="8">
        <v>2012</v>
      </c>
      <c r="D71" s="12" t="s">
        <v>6</v>
      </c>
      <c r="E71" s="12" t="s">
        <v>192</v>
      </c>
      <c r="F71" s="45">
        <v>18.6496</v>
      </c>
    </row>
    <row r="72" spans="1:6" ht="16">
      <c r="A72" s="1" t="s">
        <v>7</v>
      </c>
      <c r="B72" s="1" t="s">
        <v>265</v>
      </c>
      <c r="C72" s="8">
        <v>2012</v>
      </c>
      <c r="D72" s="12" t="s">
        <v>6</v>
      </c>
      <c r="E72" s="12" t="s">
        <v>192</v>
      </c>
      <c r="F72" s="45">
        <v>18.659800000000001</v>
      </c>
    </row>
    <row r="73" spans="1:6" ht="16">
      <c r="A73" s="1" t="s">
        <v>8</v>
      </c>
      <c r="B73" s="1" t="s">
        <v>266</v>
      </c>
      <c r="C73" s="8">
        <v>2012</v>
      </c>
      <c r="D73" s="12" t="s">
        <v>6</v>
      </c>
      <c r="E73" s="12" t="s">
        <v>192</v>
      </c>
      <c r="F73" s="45">
        <v>22.6173</v>
      </c>
    </row>
    <row r="74" spans="1:6" ht="16">
      <c r="A74" s="1" t="s">
        <v>9</v>
      </c>
      <c r="B74" s="1" t="s">
        <v>267</v>
      </c>
      <c r="C74" s="8">
        <v>2012</v>
      </c>
      <c r="D74" s="12" t="s">
        <v>6</v>
      </c>
      <c r="E74" s="12" t="s">
        <v>192</v>
      </c>
      <c r="F74" s="45">
        <v>18.994700000000002</v>
      </c>
    </row>
    <row r="75" spans="1:6" ht="16">
      <c r="A75" s="1" t="s">
        <v>10</v>
      </c>
      <c r="B75" s="1" t="s">
        <v>268</v>
      </c>
      <c r="C75" s="8">
        <v>2012</v>
      </c>
      <c r="D75" s="12" t="s">
        <v>6</v>
      </c>
      <c r="E75" s="12" t="s">
        <v>192</v>
      </c>
      <c r="F75" s="45">
        <v>19.396599999999999</v>
      </c>
    </row>
    <row r="76" spans="1:6" ht="16">
      <c r="A76" s="1" t="s">
        <v>11</v>
      </c>
      <c r="B76" s="1" t="s">
        <v>269</v>
      </c>
      <c r="C76" s="8">
        <v>2012</v>
      </c>
      <c r="D76" s="12" t="s">
        <v>6</v>
      </c>
      <c r="E76" s="12" t="s">
        <v>192</v>
      </c>
      <c r="F76" s="45">
        <v>22.446200000000001</v>
      </c>
    </row>
    <row r="77" spans="1:6" ht="16">
      <c r="A77" s="1" t="s">
        <v>12</v>
      </c>
      <c r="B77" s="1" t="s">
        <v>270</v>
      </c>
      <c r="C77" s="8">
        <v>2012</v>
      </c>
      <c r="D77" s="12" t="s">
        <v>6</v>
      </c>
      <c r="E77" s="12" t="s">
        <v>192</v>
      </c>
      <c r="F77" s="45">
        <v>15.888999999999999</v>
      </c>
    </row>
    <row r="78" spans="1:6" ht="16">
      <c r="A78" s="1" t="s">
        <v>13</v>
      </c>
      <c r="B78" s="1" t="s">
        <v>271</v>
      </c>
      <c r="C78" s="8">
        <v>2012</v>
      </c>
      <c r="D78" s="12" t="s">
        <v>6</v>
      </c>
      <c r="E78" s="12" t="s">
        <v>192</v>
      </c>
      <c r="F78" s="45">
        <v>21.3521</v>
      </c>
    </row>
    <row r="79" spans="1:6" ht="16">
      <c r="A79" s="1" t="s">
        <v>14</v>
      </c>
      <c r="B79" s="1" t="s">
        <v>272</v>
      </c>
      <c r="C79" s="8">
        <v>2012</v>
      </c>
      <c r="D79" s="12" t="s">
        <v>6</v>
      </c>
      <c r="E79" s="12" t="s">
        <v>192</v>
      </c>
      <c r="F79" s="45">
        <v>17.9373</v>
      </c>
    </row>
    <row r="80" spans="1:6" ht="16">
      <c r="A80" s="1" t="s">
        <v>15</v>
      </c>
      <c r="B80" s="1" t="s">
        <v>273</v>
      </c>
      <c r="C80" s="8">
        <v>2012</v>
      </c>
      <c r="D80" s="12" t="s">
        <v>6</v>
      </c>
      <c r="E80" s="12" t="s">
        <v>192</v>
      </c>
      <c r="F80" s="45">
        <v>19.792000000000002</v>
      </c>
    </row>
    <row r="81" spans="1:6" ht="16">
      <c r="A81" s="1" t="s">
        <v>16</v>
      </c>
      <c r="B81" s="1" t="s">
        <v>274</v>
      </c>
      <c r="C81" s="8">
        <v>2012</v>
      </c>
      <c r="D81" s="12" t="s">
        <v>6</v>
      </c>
      <c r="E81" s="12" t="s">
        <v>192</v>
      </c>
      <c r="F81" s="45">
        <v>18.7727</v>
      </c>
    </row>
    <row r="82" spans="1:6" ht="16">
      <c r="A82" s="1" t="s">
        <v>17</v>
      </c>
      <c r="B82" s="1" t="s">
        <v>275</v>
      </c>
      <c r="C82" s="8">
        <v>2012</v>
      </c>
      <c r="D82" s="12" t="s">
        <v>6</v>
      </c>
      <c r="E82" s="12" t="s">
        <v>192</v>
      </c>
      <c r="F82" s="45">
        <v>17.412199999999999</v>
      </c>
    </row>
    <row r="83" spans="1:6" ht="16">
      <c r="A83" s="1" t="s">
        <v>18</v>
      </c>
      <c r="B83" s="1" t="s">
        <v>276</v>
      </c>
      <c r="C83" s="8">
        <v>2012</v>
      </c>
      <c r="D83" s="12" t="s">
        <v>6</v>
      </c>
      <c r="E83" s="12" t="s">
        <v>192</v>
      </c>
      <c r="F83" s="45">
        <v>19.435199999999998</v>
      </c>
    </row>
    <row r="84" spans="1:6" ht="16">
      <c r="A84" s="1" t="s">
        <v>19</v>
      </c>
      <c r="B84" s="1" t="s">
        <v>277</v>
      </c>
      <c r="C84" s="8">
        <v>2012</v>
      </c>
      <c r="D84" s="12" t="s">
        <v>6</v>
      </c>
      <c r="E84" s="12" t="s">
        <v>192</v>
      </c>
      <c r="F84" s="45">
        <v>18.623000000000001</v>
      </c>
    </row>
    <row r="85" spans="1:6" ht="16">
      <c r="A85" s="1" t="s">
        <v>20</v>
      </c>
      <c r="B85" s="1" t="s">
        <v>278</v>
      </c>
      <c r="C85" s="8">
        <v>2012</v>
      </c>
      <c r="D85" s="12" t="s">
        <v>6</v>
      </c>
      <c r="E85" s="12" t="s">
        <v>192</v>
      </c>
      <c r="F85" s="45">
        <v>17.335899999999999</v>
      </c>
    </row>
    <row r="86" spans="1:6" ht="16">
      <c r="A86" s="1" t="s">
        <v>21</v>
      </c>
      <c r="B86" s="1" t="s">
        <v>279</v>
      </c>
      <c r="C86" s="8">
        <v>2012</v>
      </c>
      <c r="D86" s="12" t="s">
        <v>6</v>
      </c>
      <c r="E86" s="12" t="s">
        <v>192</v>
      </c>
      <c r="F86" s="45">
        <v>20.744</v>
      </c>
    </row>
    <row r="87" spans="1:6" ht="16">
      <c r="A87" s="1" t="s">
        <v>22</v>
      </c>
      <c r="B87" s="1" t="s">
        <v>280</v>
      </c>
      <c r="C87" s="8">
        <v>2012</v>
      </c>
      <c r="D87" s="12" t="s">
        <v>6</v>
      </c>
      <c r="E87" s="12" t="s">
        <v>192</v>
      </c>
      <c r="F87" s="45">
        <v>17.3003</v>
      </c>
    </row>
    <row r="88" spans="1:6" ht="16">
      <c r="A88" s="1" t="s">
        <v>23</v>
      </c>
      <c r="B88" s="1" t="s">
        <v>281</v>
      </c>
      <c r="C88" s="8">
        <v>2012</v>
      </c>
      <c r="D88" s="12" t="s">
        <v>6</v>
      </c>
      <c r="E88" s="12" t="s">
        <v>192</v>
      </c>
      <c r="F88" s="45">
        <v>17.5916</v>
      </c>
    </row>
    <row r="89" spans="1:6" ht="16">
      <c r="A89" s="1" t="s">
        <v>24</v>
      </c>
      <c r="B89" s="1" t="s">
        <v>282</v>
      </c>
      <c r="C89" s="8">
        <v>2012</v>
      </c>
      <c r="D89" s="12" t="s">
        <v>6</v>
      </c>
      <c r="E89" s="12" t="s">
        <v>192</v>
      </c>
      <c r="F89" s="45">
        <v>18.460999999999999</v>
      </c>
    </row>
    <row r="90" spans="1:6" ht="16">
      <c r="A90" s="1" t="s">
        <v>25</v>
      </c>
      <c r="B90" s="1" t="s">
        <v>283</v>
      </c>
      <c r="C90" s="8">
        <v>2012</v>
      </c>
      <c r="D90" s="12" t="s">
        <v>6</v>
      </c>
      <c r="E90" s="12" t="s">
        <v>192</v>
      </c>
      <c r="F90" s="45">
        <v>16.820699999999999</v>
      </c>
    </row>
    <row r="91" spans="1:6" ht="16">
      <c r="A91" s="1" t="s">
        <v>26</v>
      </c>
      <c r="B91" s="1" t="s">
        <v>284</v>
      </c>
      <c r="C91" s="8">
        <v>2012</v>
      </c>
      <c r="D91" s="12" t="s">
        <v>6</v>
      </c>
      <c r="E91" s="12" t="s">
        <v>192</v>
      </c>
      <c r="F91" s="45">
        <v>17.049299999999999</v>
      </c>
    </row>
    <row r="92" spans="1:6" ht="16">
      <c r="A92" s="1" t="s">
        <v>27</v>
      </c>
      <c r="B92" s="1" t="s">
        <v>285</v>
      </c>
      <c r="C92" s="8">
        <v>2012</v>
      </c>
      <c r="D92" s="12" t="s">
        <v>6</v>
      </c>
      <c r="E92" s="12" t="s">
        <v>192</v>
      </c>
      <c r="F92" s="45">
        <v>19.109200000000001</v>
      </c>
    </row>
    <row r="93" spans="1:6" ht="16">
      <c r="A93" s="1" t="s">
        <v>28</v>
      </c>
      <c r="B93" s="1" t="s">
        <v>286</v>
      </c>
      <c r="C93" s="8">
        <v>2012</v>
      </c>
      <c r="D93" s="12" t="s">
        <v>6</v>
      </c>
      <c r="E93" s="12" t="s">
        <v>192</v>
      </c>
      <c r="F93" s="45">
        <v>19.752199999999998</v>
      </c>
    </row>
    <row r="94" spans="1:6" ht="16">
      <c r="A94" s="1" t="s">
        <v>29</v>
      </c>
      <c r="B94" s="1" t="s">
        <v>287</v>
      </c>
      <c r="C94" s="8">
        <v>2012</v>
      </c>
      <c r="D94" s="12" t="s">
        <v>6</v>
      </c>
      <c r="E94" s="12" t="s">
        <v>192</v>
      </c>
      <c r="F94" s="45">
        <v>19.809899999999999</v>
      </c>
    </row>
    <row r="95" spans="1:6" ht="16">
      <c r="A95" s="1" t="s">
        <v>30</v>
      </c>
      <c r="B95" s="1" t="s">
        <v>288</v>
      </c>
      <c r="C95" s="8">
        <v>2012</v>
      </c>
      <c r="D95" s="12" t="s">
        <v>6</v>
      </c>
      <c r="E95" s="12" t="s">
        <v>192</v>
      </c>
      <c r="F95" s="45">
        <v>17.586600000000001</v>
      </c>
    </row>
    <row r="96" spans="1:6" ht="16">
      <c r="A96" s="1" t="s">
        <v>31</v>
      </c>
      <c r="B96" s="1" t="s">
        <v>289</v>
      </c>
      <c r="C96" s="8">
        <v>2012</v>
      </c>
      <c r="D96" s="12" t="s">
        <v>6</v>
      </c>
      <c r="E96" s="12" t="s">
        <v>192</v>
      </c>
      <c r="F96" s="45">
        <v>18.9971</v>
      </c>
    </row>
    <row r="97" spans="1:6" ht="16">
      <c r="A97" s="1" t="s">
        <v>32</v>
      </c>
      <c r="B97" s="1" t="s">
        <v>290</v>
      </c>
      <c r="C97" s="8">
        <v>2012</v>
      </c>
      <c r="D97" s="12" t="s">
        <v>6</v>
      </c>
      <c r="E97" s="12" t="s">
        <v>192</v>
      </c>
      <c r="F97" s="45">
        <v>18.8323</v>
      </c>
    </row>
    <row r="98" spans="1:6" ht="16">
      <c r="A98" s="1" t="s">
        <v>33</v>
      </c>
      <c r="B98" s="1" t="s">
        <v>291</v>
      </c>
      <c r="C98" s="8">
        <v>2012</v>
      </c>
      <c r="D98" s="12" t="s">
        <v>6</v>
      </c>
      <c r="E98" s="12" t="s">
        <v>192</v>
      </c>
      <c r="F98" s="45">
        <v>19.197399999999998</v>
      </c>
    </row>
    <row r="99" spans="1:6" ht="16">
      <c r="A99" s="1" t="s">
        <v>34</v>
      </c>
      <c r="B99" s="1" t="s">
        <v>292</v>
      </c>
      <c r="C99" s="8">
        <v>2012</v>
      </c>
      <c r="D99" s="12" t="s">
        <v>6</v>
      </c>
      <c r="E99" s="12" t="s">
        <v>192</v>
      </c>
      <c r="F99" s="45">
        <v>17.647400000000001</v>
      </c>
    </row>
    <row r="100" spans="1:6" ht="16">
      <c r="A100" s="1" t="s">
        <v>35</v>
      </c>
      <c r="B100" s="1" t="s">
        <v>293</v>
      </c>
      <c r="C100" s="8">
        <v>2012</v>
      </c>
      <c r="D100" s="12" t="s">
        <v>6</v>
      </c>
      <c r="E100" s="12" t="s">
        <v>192</v>
      </c>
      <c r="F100" s="45">
        <v>18.325299999999999</v>
      </c>
    </row>
    <row r="101" spans="1:6" ht="16">
      <c r="A101" s="3" t="s">
        <v>3</v>
      </c>
      <c r="B101" s="1" t="s">
        <v>261</v>
      </c>
      <c r="C101" s="8">
        <v>2013</v>
      </c>
      <c r="D101" s="12" t="s">
        <v>6</v>
      </c>
      <c r="E101" s="12" t="s">
        <v>192</v>
      </c>
      <c r="F101" s="45">
        <v>18.834299999999999</v>
      </c>
    </row>
    <row r="102" spans="1:6" ht="16">
      <c r="A102" s="3" t="s">
        <v>4</v>
      </c>
      <c r="B102" s="1" t="s">
        <v>262</v>
      </c>
      <c r="C102" s="8">
        <v>2013</v>
      </c>
      <c r="D102" s="12" t="s">
        <v>6</v>
      </c>
      <c r="E102" s="12" t="s">
        <v>192</v>
      </c>
      <c r="F102" s="45">
        <v>18.667899999999999</v>
      </c>
    </row>
    <row r="103" spans="1:6" ht="16">
      <c r="A103" s="1" t="s">
        <v>5</v>
      </c>
      <c r="B103" s="1" t="s">
        <v>263</v>
      </c>
      <c r="C103" s="8">
        <v>2013</v>
      </c>
      <c r="D103" s="12" t="s">
        <v>6</v>
      </c>
      <c r="E103" s="12" t="s">
        <v>192</v>
      </c>
      <c r="F103" s="45">
        <v>18.9009</v>
      </c>
    </row>
    <row r="104" spans="1:6" ht="16">
      <c r="A104" s="1" t="s">
        <v>6</v>
      </c>
      <c r="B104" s="1" t="s">
        <v>264</v>
      </c>
      <c r="C104" s="8">
        <v>2013</v>
      </c>
      <c r="D104" s="12" t="s">
        <v>6</v>
      </c>
      <c r="E104" s="12" t="s">
        <v>192</v>
      </c>
      <c r="F104" s="45">
        <v>17.874300000000002</v>
      </c>
    </row>
    <row r="105" spans="1:6" ht="16">
      <c r="A105" s="1" t="s">
        <v>7</v>
      </c>
      <c r="B105" s="1" t="s">
        <v>265</v>
      </c>
      <c r="C105" s="8">
        <v>2013</v>
      </c>
      <c r="D105" s="12" t="s">
        <v>6</v>
      </c>
      <c r="E105" s="12" t="s">
        <v>192</v>
      </c>
      <c r="F105" s="45">
        <v>19.296500000000002</v>
      </c>
    </row>
    <row r="106" spans="1:6" ht="16">
      <c r="A106" s="1" t="s">
        <v>8</v>
      </c>
      <c r="B106" s="1" t="s">
        <v>266</v>
      </c>
      <c r="C106" s="8">
        <v>2013</v>
      </c>
      <c r="D106" s="12" t="s">
        <v>6</v>
      </c>
      <c r="E106" s="12" t="s">
        <v>192</v>
      </c>
      <c r="F106" s="45">
        <v>22.8279</v>
      </c>
    </row>
    <row r="107" spans="1:6" ht="16">
      <c r="A107" s="1" t="s">
        <v>9</v>
      </c>
      <c r="B107" s="1" t="s">
        <v>267</v>
      </c>
      <c r="C107" s="8">
        <v>2013</v>
      </c>
      <c r="D107" s="12" t="s">
        <v>6</v>
      </c>
      <c r="E107" s="12" t="s">
        <v>192</v>
      </c>
      <c r="F107" s="45">
        <v>19.068100000000001</v>
      </c>
    </row>
    <row r="108" spans="1:6" ht="16">
      <c r="A108" s="1" t="s">
        <v>10</v>
      </c>
      <c r="B108" s="1" t="s">
        <v>268</v>
      </c>
      <c r="C108" s="8">
        <v>2013</v>
      </c>
      <c r="D108" s="12" t="s">
        <v>6</v>
      </c>
      <c r="E108" s="12" t="s">
        <v>192</v>
      </c>
      <c r="F108" s="45">
        <v>19.509399999999999</v>
      </c>
    </row>
    <row r="109" spans="1:6" ht="16">
      <c r="A109" s="1" t="s">
        <v>11</v>
      </c>
      <c r="B109" s="1" t="s">
        <v>269</v>
      </c>
      <c r="C109" s="8">
        <v>2013</v>
      </c>
      <c r="D109" s="12" t="s">
        <v>6</v>
      </c>
      <c r="E109" s="12" t="s">
        <v>192</v>
      </c>
      <c r="F109" s="45">
        <v>21.917000000000002</v>
      </c>
    </row>
    <row r="110" spans="1:6" ht="16">
      <c r="A110" s="1" t="s">
        <v>12</v>
      </c>
      <c r="B110" s="1" t="s">
        <v>270</v>
      </c>
      <c r="C110" s="8">
        <v>2013</v>
      </c>
      <c r="D110" s="12" t="s">
        <v>6</v>
      </c>
      <c r="E110" s="12" t="s">
        <v>192</v>
      </c>
      <c r="F110" s="45">
        <v>15.8323</v>
      </c>
    </row>
    <row r="111" spans="1:6" ht="16">
      <c r="A111" s="1" t="s">
        <v>13</v>
      </c>
      <c r="B111" s="1" t="s">
        <v>271</v>
      </c>
      <c r="C111" s="8">
        <v>2013</v>
      </c>
      <c r="D111" s="12" t="s">
        <v>6</v>
      </c>
      <c r="E111" s="12" t="s">
        <v>192</v>
      </c>
      <c r="F111" s="45">
        <v>21.093599999999999</v>
      </c>
    </row>
    <row r="112" spans="1:6" ht="16">
      <c r="A112" s="1" t="s">
        <v>14</v>
      </c>
      <c r="B112" s="1" t="s">
        <v>272</v>
      </c>
      <c r="C112" s="8">
        <v>2013</v>
      </c>
      <c r="D112" s="12" t="s">
        <v>6</v>
      </c>
      <c r="E112" s="12" t="s">
        <v>192</v>
      </c>
      <c r="F112" s="45">
        <v>18.351199999999999</v>
      </c>
    </row>
    <row r="113" spans="1:6" ht="16">
      <c r="A113" s="1" t="s">
        <v>15</v>
      </c>
      <c r="B113" s="1" t="s">
        <v>273</v>
      </c>
      <c r="C113" s="8">
        <v>2013</v>
      </c>
      <c r="D113" s="12" t="s">
        <v>6</v>
      </c>
      <c r="E113" s="12" t="s">
        <v>192</v>
      </c>
      <c r="F113" s="45">
        <v>19.8627</v>
      </c>
    </row>
    <row r="114" spans="1:6" ht="16">
      <c r="A114" s="1" t="s">
        <v>16</v>
      </c>
      <c r="B114" s="1" t="s">
        <v>274</v>
      </c>
      <c r="C114" s="8">
        <v>2013</v>
      </c>
      <c r="D114" s="12" t="s">
        <v>6</v>
      </c>
      <c r="E114" s="12" t="s">
        <v>192</v>
      </c>
      <c r="F114" s="45">
        <v>18.718900000000001</v>
      </c>
    </row>
    <row r="115" spans="1:6" ht="16">
      <c r="A115" s="1" t="s">
        <v>17</v>
      </c>
      <c r="B115" s="1" t="s">
        <v>275</v>
      </c>
      <c r="C115" s="8">
        <v>2013</v>
      </c>
      <c r="D115" s="12" t="s">
        <v>6</v>
      </c>
      <c r="E115" s="12" t="s">
        <v>192</v>
      </c>
      <c r="F115" s="45">
        <v>17.782599999999999</v>
      </c>
    </row>
    <row r="116" spans="1:6" ht="16">
      <c r="A116" s="1" t="s">
        <v>18</v>
      </c>
      <c r="B116" s="1" t="s">
        <v>276</v>
      </c>
      <c r="C116" s="8">
        <v>2013</v>
      </c>
      <c r="D116" s="12" t="s">
        <v>6</v>
      </c>
      <c r="E116" s="12" t="s">
        <v>192</v>
      </c>
      <c r="F116" s="45">
        <v>18.994700000000002</v>
      </c>
    </row>
    <row r="117" spans="1:6" ht="16">
      <c r="A117" s="1" t="s">
        <v>19</v>
      </c>
      <c r="B117" s="1" t="s">
        <v>277</v>
      </c>
      <c r="C117" s="8">
        <v>2013</v>
      </c>
      <c r="D117" s="12" t="s">
        <v>6</v>
      </c>
      <c r="E117" s="12" t="s">
        <v>192</v>
      </c>
      <c r="F117" s="45">
        <v>18.843399999999999</v>
      </c>
    </row>
    <row r="118" spans="1:6" ht="16">
      <c r="A118" s="1" t="s">
        <v>20</v>
      </c>
      <c r="B118" s="1" t="s">
        <v>278</v>
      </c>
      <c r="C118" s="8">
        <v>2013</v>
      </c>
      <c r="D118" s="12" t="s">
        <v>6</v>
      </c>
      <c r="E118" s="12" t="s">
        <v>192</v>
      </c>
      <c r="F118" s="45">
        <v>18.484500000000001</v>
      </c>
    </row>
    <row r="119" spans="1:6" ht="16">
      <c r="A119" s="1" t="s">
        <v>21</v>
      </c>
      <c r="B119" s="1" t="s">
        <v>279</v>
      </c>
      <c r="C119" s="8">
        <v>2013</v>
      </c>
      <c r="D119" s="12" t="s">
        <v>6</v>
      </c>
      <c r="E119" s="12" t="s">
        <v>192</v>
      </c>
      <c r="F119" s="45">
        <v>20.995200000000001</v>
      </c>
    </row>
    <row r="120" spans="1:6" ht="16">
      <c r="A120" s="1" t="s">
        <v>22</v>
      </c>
      <c r="B120" s="1" t="s">
        <v>280</v>
      </c>
      <c r="C120" s="8">
        <v>2013</v>
      </c>
      <c r="D120" s="12" t="s">
        <v>6</v>
      </c>
      <c r="E120" s="12" t="s">
        <v>192</v>
      </c>
      <c r="F120" s="45">
        <v>17.465800000000002</v>
      </c>
    </row>
    <row r="121" spans="1:6" ht="16">
      <c r="A121" s="1" t="s">
        <v>23</v>
      </c>
      <c r="B121" s="1" t="s">
        <v>281</v>
      </c>
      <c r="C121" s="8">
        <v>2013</v>
      </c>
      <c r="D121" s="12" t="s">
        <v>6</v>
      </c>
      <c r="E121" s="12" t="s">
        <v>192</v>
      </c>
      <c r="F121" s="45">
        <v>17.630700000000001</v>
      </c>
    </row>
    <row r="122" spans="1:6" ht="16">
      <c r="A122" s="1" t="s">
        <v>24</v>
      </c>
      <c r="B122" s="1" t="s">
        <v>282</v>
      </c>
      <c r="C122" s="8">
        <v>2013</v>
      </c>
      <c r="D122" s="12" t="s">
        <v>6</v>
      </c>
      <c r="E122" s="12" t="s">
        <v>192</v>
      </c>
      <c r="F122" s="45">
        <v>18.6492</v>
      </c>
    </row>
    <row r="123" spans="1:6" ht="16">
      <c r="A123" s="1" t="s">
        <v>25</v>
      </c>
      <c r="B123" s="1" t="s">
        <v>283</v>
      </c>
      <c r="C123" s="8">
        <v>2013</v>
      </c>
      <c r="D123" s="12" t="s">
        <v>6</v>
      </c>
      <c r="E123" s="12" t="s">
        <v>192</v>
      </c>
      <c r="F123" s="45">
        <v>17.325199999999999</v>
      </c>
    </row>
    <row r="124" spans="1:6" ht="16">
      <c r="A124" s="1" t="s">
        <v>26</v>
      </c>
      <c r="B124" s="1" t="s">
        <v>284</v>
      </c>
      <c r="C124" s="8">
        <v>2013</v>
      </c>
      <c r="D124" s="12" t="s">
        <v>6</v>
      </c>
      <c r="E124" s="12" t="s">
        <v>192</v>
      </c>
      <c r="F124" s="45">
        <v>17.354500000000002</v>
      </c>
    </row>
    <row r="125" spans="1:6" ht="16">
      <c r="A125" s="1" t="s">
        <v>27</v>
      </c>
      <c r="B125" s="1" t="s">
        <v>285</v>
      </c>
      <c r="C125" s="8">
        <v>2013</v>
      </c>
      <c r="D125" s="12" t="s">
        <v>6</v>
      </c>
      <c r="E125" s="12" t="s">
        <v>192</v>
      </c>
      <c r="F125" s="45">
        <v>19.227699999999999</v>
      </c>
    </row>
    <row r="126" spans="1:6" ht="16">
      <c r="A126" s="1" t="s">
        <v>28</v>
      </c>
      <c r="B126" s="1" t="s">
        <v>286</v>
      </c>
      <c r="C126" s="8">
        <v>2013</v>
      </c>
      <c r="D126" s="12" t="s">
        <v>6</v>
      </c>
      <c r="E126" s="12" t="s">
        <v>192</v>
      </c>
      <c r="F126" s="45">
        <v>19.274799999999999</v>
      </c>
    </row>
    <row r="127" spans="1:6" ht="16">
      <c r="A127" s="1" t="s">
        <v>29</v>
      </c>
      <c r="B127" s="1" t="s">
        <v>287</v>
      </c>
      <c r="C127" s="8">
        <v>2013</v>
      </c>
      <c r="D127" s="12" t="s">
        <v>6</v>
      </c>
      <c r="E127" s="12" t="s">
        <v>192</v>
      </c>
      <c r="F127" s="45">
        <v>20.122</v>
      </c>
    </row>
    <row r="128" spans="1:6" ht="16">
      <c r="A128" s="1" t="s">
        <v>30</v>
      </c>
      <c r="B128" s="1" t="s">
        <v>288</v>
      </c>
      <c r="C128" s="8">
        <v>2013</v>
      </c>
      <c r="D128" s="12" t="s">
        <v>6</v>
      </c>
      <c r="E128" s="12" t="s">
        <v>192</v>
      </c>
      <c r="F128" s="45">
        <v>19.212199999999999</v>
      </c>
    </row>
    <row r="129" spans="1:6" ht="16">
      <c r="A129" s="1" t="s">
        <v>31</v>
      </c>
      <c r="B129" s="1" t="s">
        <v>289</v>
      </c>
      <c r="C129" s="8">
        <v>2013</v>
      </c>
      <c r="D129" s="12" t="s">
        <v>6</v>
      </c>
      <c r="E129" s="12" t="s">
        <v>192</v>
      </c>
      <c r="F129" s="45">
        <v>18.849699999999999</v>
      </c>
    </row>
    <row r="130" spans="1:6" ht="16">
      <c r="A130" s="1" t="s">
        <v>32</v>
      </c>
      <c r="B130" s="1" t="s">
        <v>290</v>
      </c>
      <c r="C130" s="8">
        <v>2013</v>
      </c>
      <c r="D130" s="12" t="s">
        <v>6</v>
      </c>
      <c r="E130" s="12" t="s">
        <v>192</v>
      </c>
      <c r="F130" s="45">
        <v>19.2483</v>
      </c>
    </row>
    <row r="131" spans="1:6" ht="16">
      <c r="A131" s="1" t="s">
        <v>33</v>
      </c>
      <c r="B131" s="1" t="s">
        <v>291</v>
      </c>
      <c r="C131" s="8">
        <v>2013</v>
      </c>
      <c r="D131" s="12" t="s">
        <v>6</v>
      </c>
      <c r="E131" s="12" t="s">
        <v>192</v>
      </c>
      <c r="F131" s="45">
        <v>19.360900000000001</v>
      </c>
    </row>
    <row r="132" spans="1:6" ht="16">
      <c r="A132" s="1" t="s">
        <v>34</v>
      </c>
      <c r="B132" s="1" t="s">
        <v>292</v>
      </c>
      <c r="C132" s="8">
        <v>2013</v>
      </c>
      <c r="D132" s="12" t="s">
        <v>6</v>
      </c>
      <c r="E132" s="12" t="s">
        <v>192</v>
      </c>
      <c r="F132" s="45">
        <v>18.050899999999999</v>
      </c>
    </row>
    <row r="133" spans="1:6" ht="16">
      <c r="A133" s="1" t="s">
        <v>35</v>
      </c>
      <c r="B133" s="1" t="s">
        <v>293</v>
      </c>
      <c r="C133" s="8">
        <v>2013</v>
      </c>
      <c r="D133" s="12" t="s">
        <v>6</v>
      </c>
      <c r="E133" s="12" t="s">
        <v>192</v>
      </c>
      <c r="F133" s="45">
        <v>18.348700000000001</v>
      </c>
    </row>
    <row r="134" spans="1:6" ht="16">
      <c r="A134" s="3" t="s">
        <v>3</v>
      </c>
      <c r="B134" s="1" t="s">
        <v>261</v>
      </c>
      <c r="C134" s="8">
        <v>2014</v>
      </c>
      <c r="D134" s="12" t="s">
        <v>6</v>
      </c>
      <c r="E134" s="12" t="s">
        <v>192</v>
      </c>
      <c r="F134" s="45">
        <v>18.607600000000001</v>
      </c>
    </row>
    <row r="135" spans="1:6" ht="16">
      <c r="A135" s="3" t="s">
        <v>4</v>
      </c>
      <c r="B135" s="1" t="s">
        <v>262</v>
      </c>
      <c r="C135" s="8">
        <v>2014</v>
      </c>
      <c r="D135" s="12" t="s">
        <v>6</v>
      </c>
      <c r="E135" s="12" t="s">
        <v>192</v>
      </c>
      <c r="F135" s="45">
        <v>19.640499999999999</v>
      </c>
    </row>
    <row r="136" spans="1:6" ht="16">
      <c r="A136" s="1" t="s">
        <v>5</v>
      </c>
      <c r="B136" s="1" t="s">
        <v>263</v>
      </c>
      <c r="C136" s="8">
        <v>2014</v>
      </c>
      <c r="D136" s="12" t="s">
        <v>6</v>
      </c>
      <c r="E136" s="12" t="s">
        <v>192</v>
      </c>
      <c r="F136" s="45">
        <v>19.125599999999999</v>
      </c>
    </row>
    <row r="137" spans="1:6" ht="16">
      <c r="A137" s="1" t="s">
        <v>6</v>
      </c>
      <c r="B137" s="1" t="s">
        <v>264</v>
      </c>
      <c r="C137" s="8">
        <v>2014</v>
      </c>
      <c r="D137" s="12" t="s">
        <v>6</v>
      </c>
      <c r="E137" s="12" t="s">
        <v>192</v>
      </c>
      <c r="F137" s="45">
        <v>18.081700000000001</v>
      </c>
    </row>
    <row r="138" spans="1:6" ht="16">
      <c r="A138" s="1" t="s">
        <v>7</v>
      </c>
      <c r="B138" s="1" t="s">
        <v>265</v>
      </c>
      <c r="C138" s="8">
        <v>2014</v>
      </c>
      <c r="D138" s="12" t="s">
        <v>6</v>
      </c>
      <c r="E138" s="12" t="s">
        <v>192</v>
      </c>
      <c r="F138" s="45">
        <v>19.260400000000001</v>
      </c>
    </row>
    <row r="139" spans="1:6" ht="16">
      <c r="A139" s="1" t="s">
        <v>8</v>
      </c>
      <c r="B139" s="1" t="s">
        <v>266</v>
      </c>
      <c r="C139" s="8">
        <v>2014</v>
      </c>
      <c r="D139" s="12" t="s">
        <v>6</v>
      </c>
      <c r="E139" s="12" t="s">
        <v>192</v>
      </c>
      <c r="F139" s="45">
        <v>22.2654</v>
      </c>
    </row>
    <row r="140" spans="1:6" ht="16">
      <c r="A140" s="1" t="s">
        <v>9</v>
      </c>
      <c r="B140" s="1" t="s">
        <v>267</v>
      </c>
      <c r="C140" s="8">
        <v>2014</v>
      </c>
      <c r="D140" s="12" t="s">
        <v>6</v>
      </c>
      <c r="E140" s="12" t="s">
        <v>192</v>
      </c>
      <c r="F140" s="45">
        <v>18.747199999999999</v>
      </c>
    </row>
    <row r="141" spans="1:6" ht="16">
      <c r="A141" s="1" t="s">
        <v>10</v>
      </c>
      <c r="B141" s="1" t="s">
        <v>268</v>
      </c>
      <c r="C141" s="8">
        <v>2014</v>
      </c>
      <c r="D141" s="12" t="s">
        <v>6</v>
      </c>
      <c r="E141" s="12" t="s">
        <v>192</v>
      </c>
      <c r="F141" s="45">
        <v>19.345400000000001</v>
      </c>
    </row>
    <row r="142" spans="1:6" ht="16">
      <c r="A142" s="1" t="s">
        <v>11</v>
      </c>
      <c r="B142" s="1" t="s">
        <v>269</v>
      </c>
      <c r="C142" s="8">
        <v>2014</v>
      </c>
      <c r="D142" s="12" t="s">
        <v>6</v>
      </c>
      <c r="E142" s="12" t="s">
        <v>192</v>
      </c>
      <c r="F142" s="45">
        <v>22.026199999999999</v>
      </c>
    </row>
    <row r="143" spans="1:6" ht="16">
      <c r="A143" s="1" t="s">
        <v>12</v>
      </c>
      <c r="B143" s="1" t="s">
        <v>270</v>
      </c>
      <c r="C143" s="8">
        <v>2014</v>
      </c>
      <c r="D143" s="12" t="s">
        <v>6</v>
      </c>
      <c r="E143" s="12" t="s">
        <v>192</v>
      </c>
      <c r="F143" s="45">
        <v>15.206</v>
      </c>
    </row>
    <row r="144" spans="1:6" ht="16">
      <c r="A144" s="1" t="s">
        <v>13</v>
      </c>
      <c r="B144" s="1" t="s">
        <v>271</v>
      </c>
      <c r="C144" s="8">
        <v>2014</v>
      </c>
      <c r="D144" s="12" t="s">
        <v>6</v>
      </c>
      <c r="E144" s="12" t="s">
        <v>192</v>
      </c>
      <c r="F144" s="45">
        <v>20.548100000000002</v>
      </c>
    </row>
    <row r="145" spans="1:6" ht="16">
      <c r="A145" s="1" t="s">
        <v>14</v>
      </c>
      <c r="B145" s="1" t="s">
        <v>272</v>
      </c>
      <c r="C145" s="8">
        <v>2014</v>
      </c>
      <c r="D145" s="12" t="s">
        <v>6</v>
      </c>
      <c r="E145" s="12" t="s">
        <v>192</v>
      </c>
      <c r="F145" s="45">
        <v>18.2699</v>
      </c>
    </row>
    <row r="146" spans="1:6" ht="16">
      <c r="A146" s="1" t="s">
        <v>15</v>
      </c>
      <c r="B146" s="1" t="s">
        <v>273</v>
      </c>
      <c r="C146" s="8">
        <v>2014</v>
      </c>
      <c r="D146" s="12" t="s">
        <v>6</v>
      </c>
      <c r="E146" s="12" t="s">
        <v>192</v>
      </c>
      <c r="F146" s="45">
        <v>19.935199999999998</v>
      </c>
    </row>
    <row r="147" spans="1:6" ht="16">
      <c r="A147" s="1" t="s">
        <v>16</v>
      </c>
      <c r="B147" s="1" t="s">
        <v>274</v>
      </c>
      <c r="C147" s="8">
        <v>2014</v>
      </c>
      <c r="D147" s="12" t="s">
        <v>6</v>
      </c>
      <c r="E147" s="12" t="s">
        <v>192</v>
      </c>
      <c r="F147" s="45">
        <v>18.3308</v>
      </c>
    </row>
    <row r="148" spans="1:6" ht="16">
      <c r="A148" s="1" t="s">
        <v>17</v>
      </c>
      <c r="B148" s="1" t="s">
        <v>275</v>
      </c>
      <c r="C148" s="8">
        <v>2014</v>
      </c>
      <c r="D148" s="12" t="s">
        <v>6</v>
      </c>
      <c r="E148" s="12" t="s">
        <v>192</v>
      </c>
      <c r="F148" s="45">
        <v>17.470099999999999</v>
      </c>
    </row>
    <row r="149" spans="1:6" ht="16">
      <c r="A149" s="1" t="s">
        <v>18</v>
      </c>
      <c r="B149" s="1" t="s">
        <v>276</v>
      </c>
      <c r="C149" s="8">
        <v>2014</v>
      </c>
      <c r="D149" s="12" t="s">
        <v>6</v>
      </c>
      <c r="E149" s="12" t="s">
        <v>192</v>
      </c>
      <c r="F149" s="45">
        <v>18.4693</v>
      </c>
    </row>
    <row r="150" spans="1:6" ht="16">
      <c r="A150" s="1" t="s">
        <v>19</v>
      </c>
      <c r="B150" s="1" t="s">
        <v>277</v>
      </c>
      <c r="C150" s="8">
        <v>2014</v>
      </c>
      <c r="D150" s="12" t="s">
        <v>6</v>
      </c>
      <c r="E150" s="12" t="s">
        <v>192</v>
      </c>
      <c r="F150" s="45">
        <v>18.6737</v>
      </c>
    </row>
    <row r="151" spans="1:6" ht="16">
      <c r="A151" s="1" t="s">
        <v>20</v>
      </c>
      <c r="B151" s="1" t="s">
        <v>278</v>
      </c>
      <c r="C151" s="8">
        <v>2014</v>
      </c>
      <c r="D151" s="12" t="s">
        <v>6</v>
      </c>
      <c r="E151" s="12" t="s">
        <v>192</v>
      </c>
      <c r="F151" s="45">
        <v>18.1127</v>
      </c>
    </row>
    <row r="152" spans="1:6" ht="16">
      <c r="A152" s="1" t="s">
        <v>21</v>
      </c>
      <c r="B152" s="1" t="s">
        <v>279</v>
      </c>
      <c r="C152" s="8">
        <v>2014</v>
      </c>
      <c r="D152" s="12" t="s">
        <v>6</v>
      </c>
      <c r="E152" s="12" t="s">
        <v>192</v>
      </c>
      <c r="F152" s="45">
        <v>19.711200000000002</v>
      </c>
    </row>
    <row r="153" spans="1:6" ht="16">
      <c r="A153" s="1" t="s">
        <v>22</v>
      </c>
      <c r="B153" s="1" t="s">
        <v>280</v>
      </c>
      <c r="C153" s="8">
        <v>2014</v>
      </c>
      <c r="D153" s="12" t="s">
        <v>6</v>
      </c>
      <c r="E153" s="12" t="s">
        <v>192</v>
      </c>
      <c r="F153" s="45">
        <v>16.943300000000001</v>
      </c>
    </row>
    <row r="154" spans="1:6" ht="16">
      <c r="A154" s="1" t="s">
        <v>23</v>
      </c>
      <c r="B154" s="1" t="s">
        <v>281</v>
      </c>
      <c r="C154" s="8">
        <v>2014</v>
      </c>
      <c r="D154" s="12" t="s">
        <v>6</v>
      </c>
      <c r="E154" s="12" t="s">
        <v>192</v>
      </c>
      <c r="F154" s="45">
        <v>18.258900000000001</v>
      </c>
    </row>
    <row r="155" spans="1:6" ht="16">
      <c r="A155" s="1" t="s">
        <v>24</v>
      </c>
      <c r="B155" s="1" t="s">
        <v>282</v>
      </c>
      <c r="C155" s="8">
        <v>2014</v>
      </c>
      <c r="D155" s="12" t="s">
        <v>6</v>
      </c>
      <c r="E155" s="12" t="s">
        <v>192</v>
      </c>
      <c r="F155" s="45">
        <v>18.690999999999999</v>
      </c>
    </row>
    <row r="156" spans="1:6" ht="16">
      <c r="A156" s="1" t="s">
        <v>25</v>
      </c>
      <c r="B156" s="1" t="s">
        <v>283</v>
      </c>
      <c r="C156" s="8">
        <v>2014</v>
      </c>
      <c r="D156" s="12" t="s">
        <v>6</v>
      </c>
      <c r="E156" s="12" t="s">
        <v>192</v>
      </c>
      <c r="F156" s="45">
        <v>16.937200000000001</v>
      </c>
    </row>
    <row r="157" spans="1:6" ht="16">
      <c r="A157" s="1" t="s">
        <v>26</v>
      </c>
      <c r="B157" s="1" t="s">
        <v>284</v>
      </c>
      <c r="C157" s="8">
        <v>2014</v>
      </c>
      <c r="D157" s="12" t="s">
        <v>6</v>
      </c>
      <c r="E157" s="12" t="s">
        <v>192</v>
      </c>
      <c r="F157" s="45">
        <v>17.562899999999999</v>
      </c>
    </row>
    <row r="158" spans="1:6" ht="16">
      <c r="A158" s="1" t="s">
        <v>27</v>
      </c>
      <c r="B158" s="1" t="s">
        <v>285</v>
      </c>
      <c r="C158" s="8">
        <v>2014</v>
      </c>
      <c r="D158" s="12" t="s">
        <v>6</v>
      </c>
      <c r="E158" s="12" t="s">
        <v>192</v>
      </c>
      <c r="F158" s="45">
        <v>18.349399999999999</v>
      </c>
    </row>
    <row r="159" spans="1:6" ht="16">
      <c r="A159" s="1" t="s">
        <v>28</v>
      </c>
      <c r="B159" s="1" t="s">
        <v>286</v>
      </c>
      <c r="C159" s="8">
        <v>2014</v>
      </c>
      <c r="D159" s="12" t="s">
        <v>6</v>
      </c>
      <c r="E159" s="12" t="s">
        <v>192</v>
      </c>
      <c r="F159" s="45">
        <v>19.617699999999999</v>
      </c>
    </row>
    <row r="160" spans="1:6" ht="16">
      <c r="A160" s="1" t="s">
        <v>29</v>
      </c>
      <c r="B160" s="1" t="s">
        <v>287</v>
      </c>
      <c r="C160" s="8">
        <v>2014</v>
      </c>
      <c r="D160" s="12" t="s">
        <v>6</v>
      </c>
      <c r="E160" s="12" t="s">
        <v>192</v>
      </c>
      <c r="F160" s="45">
        <v>19.578700000000001</v>
      </c>
    </row>
    <row r="161" spans="1:6" ht="16">
      <c r="A161" s="1" t="s">
        <v>30</v>
      </c>
      <c r="B161" s="1" t="s">
        <v>288</v>
      </c>
      <c r="C161" s="8">
        <v>2014</v>
      </c>
      <c r="D161" s="12" t="s">
        <v>6</v>
      </c>
      <c r="E161" s="12" t="s">
        <v>192</v>
      </c>
      <c r="F161" s="45">
        <v>19.7349</v>
      </c>
    </row>
    <row r="162" spans="1:6" ht="16">
      <c r="A162" s="1" t="s">
        <v>31</v>
      </c>
      <c r="B162" s="1" t="s">
        <v>289</v>
      </c>
      <c r="C162" s="8">
        <v>2014</v>
      </c>
      <c r="D162" s="12" t="s">
        <v>6</v>
      </c>
      <c r="E162" s="12" t="s">
        <v>192</v>
      </c>
      <c r="F162" s="45">
        <v>18.284099999999999</v>
      </c>
    </row>
    <row r="163" spans="1:6" ht="16">
      <c r="A163" s="1" t="s">
        <v>32</v>
      </c>
      <c r="B163" s="1" t="s">
        <v>290</v>
      </c>
      <c r="C163" s="8">
        <v>2014</v>
      </c>
      <c r="D163" s="12" t="s">
        <v>6</v>
      </c>
      <c r="E163" s="12" t="s">
        <v>192</v>
      </c>
      <c r="F163" s="45">
        <v>19.5244</v>
      </c>
    </row>
    <row r="164" spans="1:6" ht="16">
      <c r="A164" s="1" t="s">
        <v>33</v>
      </c>
      <c r="B164" s="1" t="s">
        <v>291</v>
      </c>
      <c r="C164" s="8">
        <v>2014</v>
      </c>
      <c r="D164" s="12" t="s">
        <v>6</v>
      </c>
      <c r="E164" s="12" t="s">
        <v>192</v>
      </c>
      <c r="F164" s="45">
        <v>19.030799999999999</v>
      </c>
    </row>
    <row r="165" spans="1:6" ht="16">
      <c r="A165" s="1" t="s">
        <v>34</v>
      </c>
      <c r="B165" s="1" t="s">
        <v>292</v>
      </c>
      <c r="C165" s="8">
        <v>2014</v>
      </c>
      <c r="D165" s="12" t="s">
        <v>6</v>
      </c>
      <c r="E165" s="12" t="s">
        <v>192</v>
      </c>
      <c r="F165" s="45">
        <v>18.064</v>
      </c>
    </row>
    <row r="166" spans="1:6" ht="16">
      <c r="A166" s="1" t="s">
        <v>35</v>
      </c>
      <c r="B166" s="1" t="s">
        <v>293</v>
      </c>
      <c r="C166" s="8">
        <v>2014</v>
      </c>
      <c r="D166" s="12" t="s">
        <v>6</v>
      </c>
      <c r="E166" s="12" t="s">
        <v>192</v>
      </c>
      <c r="F166" s="45">
        <v>18.104199999999999</v>
      </c>
    </row>
    <row r="167" spans="1:6" ht="16">
      <c r="A167" s="3" t="s">
        <v>3</v>
      </c>
      <c r="B167" s="1" t="s">
        <v>261</v>
      </c>
      <c r="C167" s="8">
        <v>2015</v>
      </c>
      <c r="D167" s="12" t="s">
        <v>6</v>
      </c>
      <c r="E167" s="12" t="s">
        <v>192</v>
      </c>
      <c r="F167" s="45">
        <v>17.6816</v>
      </c>
    </row>
    <row r="168" spans="1:6" ht="16">
      <c r="A168" s="3" t="s">
        <v>4</v>
      </c>
      <c r="B168" s="1" t="s">
        <v>262</v>
      </c>
      <c r="C168" s="8">
        <v>2015</v>
      </c>
      <c r="D168" s="12" t="s">
        <v>6</v>
      </c>
      <c r="E168" s="12" t="s">
        <v>192</v>
      </c>
      <c r="F168" s="45">
        <v>17.781600000000001</v>
      </c>
    </row>
    <row r="169" spans="1:6" ht="16">
      <c r="A169" s="1" t="s">
        <v>5</v>
      </c>
      <c r="B169" s="1" t="s">
        <v>263</v>
      </c>
      <c r="C169" s="8">
        <v>2015</v>
      </c>
      <c r="D169" s="12" t="s">
        <v>6</v>
      </c>
      <c r="E169" s="12" t="s">
        <v>192</v>
      </c>
      <c r="F169" s="45">
        <v>18.0428</v>
      </c>
    </row>
    <row r="170" spans="1:6" ht="16">
      <c r="A170" s="1" t="s">
        <v>6</v>
      </c>
      <c r="B170" s="1" t="s">
        <v>264</v>
      </c>
      <c r="C170" s="8">
        <v>2015</v>
      </c>
      <c r="D170" s="12" t="s">
        <v>6</v>
      </c>
      <c r="E170" s="12" t="s">
        <v>192</v>
      </c>
      <c r="F170" s="45">
        <v>16.7469</v>
      </c>
    </row>
    <row r="171" spans="1:6" ht="16">
      <c r="A171" s="1" t="s">
        <v>7</v>
      </c>
      <c r="B171" s="1" t="s">
        <v>265</v>
      </c>
      <c r="C171" s="8">
        <v>2015</v>
      </c>
      <c r="D171" s="12" t="s">
        <v>6</v>
      </c>
      <c r="E171" s="12" t="s">
        <v>192</v>
      </c>
      <c r="F171" s="45">
        <v>19.043600000000001</v>
      </c>
    </row>
    <row r="172" spans="1:6" ht="16">
      <c r="A172" s="1" t="s">
        <v>8</v>
      </c>
      <c r="B172" s="1" t="s">
        <v>266</v>
      </c>
      <c r="C172" s="8">
        <v>2015</v>
      </c>
      <c r="D172" s="12" t="s">
        <v>6</v>
      </c>
      <c r="E172" s="12" t="s">
        <v>192</v>
      </c>
      <c r="F172" s="45">
        <v>21.679099999999998</v>
      </c>
    </row>
    <row r="173" spans="1:6" ht="16">
      <c r="A173" s="1" t="s">
        <v>9</v>
      </c>
      <c r="B173" s="1" t="s">
        <v>267</v>
      </c>
      <c r="C173" s="8">
        <v>2015</v>
      </c>
      <c r="D173" s="12" t="s">
        <v>6</v>
      </c>
      <c r="E173" s="12" t="s">
        <v>192</v>
      </c>
      <c r="F173" s="45">
        <v>17.0337</v>
      </c>
    </row>
    <row r="174" spans="1:6" ht="16">
      <c r="A174" s="1" t="s">
        <v>10</v>
      </c>
      <c r="B174" s="1" t="s">
        <v>268</v>
      </c>
      <c r="C174" s="8">
        <v>2015</v>
      </c>
      <c r="D174" s="12" t="s">
        <v>6</v>
      </c>
      <c r="E174" s="12" t="s">
        <v>192</v>
      </c>
      <c r="F174" s="45">
        <v>17.690799999999999</v>
      </c>
    </row>
    <row r="175" spans="1:6" ht="16">
      <c r="A175" s="1" t="s">
        <v>11</v>
      </c>
      <c r="B175" s="1" t="s">
        <v>269</v>
      </c>
      <c r="C175" s="8">
        <v>2015</v>
      </c>
      <c r="D175" s="12" t="s">
        <v>6</v>
      </c>
      <c r="E175" s="12" t="s">
        <v>192</v>
      </c>
      <c r="F175" s="45">
        <v>21.119900000000001</v>
      </c>
    </row>
    <row r="176" spans="1:6" ht="16">
      <c r="A176" s="1" t="s">
        <v>12</v>
      </c>
      <c r="B176" s="1" t="s">
        <v>270</v>
      </c>
      <c r="C176" s="8">
        <v>2015</v>
      </c>
      <c r="D176" s="12" t="s">
        <v>6</v>
      </c>
      <c r="E176" s="12" t="s">
        <v>192</v>
      </c>
      <c r="F176" s="45">
        <v>13.879899999999999</v>
      </c>
    </row>
    <row r="177" spans="1:6" ht="16">
      <c r="A177" s="1" t="s">
        <v>13</v>
      </c>
      <c r="B177" s="1" t="s">
        <v>271</v>
      </c>
      <c r="C177" s="8">
        <v>2015</v>
      </c>
      <c r="D177" s="12" t="s">
        <v>6</v>
      </c>
      <c r="E177" s="12" t="s">
        <v>192</v>
      </c>
      <c r="F177" s="45">
        <v>20.5228</v>
      </c>
    </row>
    <row r="178" spans="1:6" ht="16">
      <c r="A178" s="1" t="s">
        <v>14</v>
      </c>
      <c r="B178" s="1" t="s">
        <v>272</v>
      </c>
      <c r="C178" s="8">
        <v>2015</v>
      </c>
      <c r="D178" s="12" t="s">
        <v>6</v>
      </c>
      <c r="E178" s="12" t="s">
        <v>192</v>
      </c>
      <c r="F178" s="45">
        <v>17.306799999999999</v>
      </c>
    </row>
    <row r="179" spans="1:6" ht="16">
      <c r="A179" s="1" t="s">
        <v>15</v>
      </c>
      <c r="B179" s="1" t="s">
        <v>273</v>
      </c>
      <c r="C179" s="8">
        <v>2015</v>
      </c>
      <c r="D179" s="12" t="s">
        <v>6</v>
      </c>
      <c r="E179" s="12" t="s">
        <v>192</v>
      </c>
      <c r="F179" s="45">
        <v>19.6508</v>
      </c>
    </row>
    <row r="180" spans="1:6" ht="16">
      <c r="A180" s="1" t="s">
        <v>16</v>
      </c>
      <c r="B180" s="1" t="s">
        <v>274</v>
      </c>
      <c r="C180" s="8">
        <v>2015</v>
      </c>
      <c r="D180" s="12" t="s">
        <v>6</v>
      </c>
      <c r="E180" s="12" t="s">
        <v>192</v>
      </c>
      <c r="F180" s="45">
        <v>17.795300000000001</v>
      </c>
    </row>
    <row r="181" spans="1:6" ht="16">
      <c r="A181" s="1" t="s">
        <v>17</v>
      </c>
      <c r="B181" s="1" t="s">
        <v>275</v>
      </c>
      <c r="C181" s="8">
        <v>2015</v>
      </c>
      <c r="D181" s="12" t="s">
        <v>6</v>
      </c>
      <c r="E181" s="12" t="s">
        <v>192</v>
      </c>
      <c r="F181" s="45">
        <v>16.488299999999999</v>
      </c>
    </row>
    <row r="182" spans="1:6" ht="16">
      <c r="A182" s="1" t="s">
        <v>18</v>
      </c>
      <c r="B182" s="1" t="s">
        <v>276</v>
      </c>
      <c r="C182" s="8">
        <v>2015</v>
      </c>
      <c r="D182" s="12" t="s">
        <v>6</v>
      </c>
      <c r="E182" s="12" t="s">
        <v>192</v>
      </c>
      <c r="F182" s="45">
        <v>17.692399999999999</v>
      </c>
    </row>
    <row r="183" spans="1:6" ht="16">
      <c r="A183" s="1" t="s">
        <v>19</v>
      </c>
      <c r="B183" s="1" t="s">
        <v>277</v>
      </c>
      <c r="C183" s="8">
        <v>2015</v>
      </c>
      <c r="D183" s="12" t="s">
        <v>6</v>
      </c>
      <c r="E183" s="12" t="s">
        <v>192</v>
      </c>
      <c r="F183" s="45">
        <v>18.292200000000001</v>
      </c>
    </row>
    <row r="184" spans="1:6" ht="16">
      <c r="A184" s="1" t="s">
        <v>20</v>
      </c>
      <c r="B184" s="1" t="s">
        <v>278</v>
      </c>
      <c r="C184" s="8">
        <v>2015</v>
      </c>
      <c r="D184" s="12" t="s">
        <v>6</v>
      </c>
      <c r="E184" s="12" t="s">
        <v>192</v>
      </c>
      <c r="F184" s="45">
        <v>16.994700000000002</v>
      </c>
    </row>
    <row r="185" spans="1:6" ht="16">
      <c r="A185" s="1" t="s">
        <v>21</v>
      </c>
      <c r="B185" s="1" t="s">
        <v>279</v>
      </c>
      <c r="C185" s="8">
        <v>2015</v>
      </c>
      <c r="D185" s="12" t="s">
        <v>6</v>
      </c>
      <c r="E185" s="12" t="s">
        <v>192</v>
      </c>
      <c r="F185" s="45">
        <v>18.625900000000001</v>
      </c>
    </row>
    <row r="186" spans="1:6" ht="16">
      <c r="A186" s="1" t="s">
        <v>22</v>
      </c>
      <c r="B186" s="1" t="s">
        <v>280</v>
      </c>
      <c r="C186" s="8">
        <v>2015</v>
      </c>
      <c r="D186" s="12" t="s">
        <v>6</v>
      </c>
      <c r="E186" s="12" t="s">
        <v>192</v>
      </c>
      <c r="F186" s="45">
        <v>15.876200000000001</v>
      </c>
    </row>
    <row r="187" spans="1:6" ht="16">
      <c r="A187" s="1" t="s">
        <v>23</v>
      </c>
      <c r="B187" s="1" t="s">
        <v>281</v>
      </c>
      <c r="C187" s="8">
        <v>2015</v>
      </c>
      <c r="D187" s="12" t="s">
        <v>6</v>
      </c>
      <c r="E187" s="12" t="s">
        <v>192</v>
      </c>
      <c r="F187" s="45">
        <v>16.436699999999998</v>
      </c>
    </row>
    <row r="188" spans="1:6" ht="16">
      <c r="A188" s="1" t="s">
        <v>24</v>
      </c>
      <c r="B188" s="1" t="s">
        <v>282</v>
      </c>
      <c r="C188" s="8">
        <v>2015</v>
      </c>
      <c r="D188" s="12" t="s">
        <v>6</v>
      </c>
      <c r="E188" s="12" t="s">
        <v>192</v>
      </c>
      <c r="F188" s="45">
        <v>18.350200000000001</v>
      </c>
    </row>
    <row r="189" spans="1:6" ht="16">
      <c r="A189" s="1" t="s">
        <v>25</v>
      </c>
      <c r="B189" s="1" t="s">
        <v>283</v>
      </c>
      <c r="C189" s="8">
        <v>2015</v>
      </c>
      <c r="D189" s="12" t="s">
        <v>6</v>
      </c>
      <c r="E189" s="12" t="s">
        <v>192</v>
      </c>
      <c r="F189" s="45">
        <v>15.6401</v>
      </c>
    </row>
    <row r="190" spans="1:6" ht="16">
      <c r="A190" s="1" t="s">
        <v>26</v>
      </c>
      <c r="B190" s="1" t="s">
        <v>284</v>
      </c>
      <c r="C190" s="8">
        <v>2015</v>
      </c>
      <c r="D190" s="12" t="s">
        <v>6</v>
      </c>
      <c r="E190" s="12" t="s">
        <v>192</v>
      </c>
      <c r="F190" s="45">
        <v>16.433800000000002</v>
      </c>
    </row>
    <row r="191" spans="1:6" ht="16">
      <c r="A191" s="1" t="s">
        <v>27</v>
      </c>
      <c r="B191" s="1" t="s">
        <v>285</v>
      </c>
      <c r="C191" s="8">
        <v>2015</v>
      </c>
      <c r="D191" s="12" t="s">
        <v>6</v>
      </c>
      <c r="E191" s="12" t="s">
        <v>192</v>
      </c>
      <c r="F191" s="45">
        <v>17.993099999999998</v>
      </c>
    </row>
    <row r="192" spans="1:6" ht="16">
      <c r="A192" s="1" t="s">
        <v>28</v>
      </c>
      <c r="B192" s="1" t="s">
        <v>286</v>
      </c>
      <c r="C192" s="8">
        <v>2015</v>
      </c>
      <c r="D192" s="12" t="s">
        <v>6</v>
      </c>
      <c r="E192" s="12" t="s">
        <v>192</v>
      </c>
      <c r="F192" s="45">
        <v>17.988199999999999</v>
      </c>
    </row>
    <row r="193" spans="1:6" ht="16">
      <c r="A193" s="1" t="s">
        <v>29</v>
      </c>
      <c r="B193" s="1" t="s">
        <v>287</v>
      </c>
      <c r="C193" s="8">
        <v>2015</v>
      </c>
      <c r="D193" s="12" t="s">
        <v>6</v>
      </c>
      <c r="E193" s="12" t="s">
        <v>192</v>
      </c>
      <c r="F193" s="45">
        <v>18.562000000000001</v>
      </c>
    </row>
    <row r="194" spans="1:6" ht="16">
      <c r="A194" s="1" t="s">
        <v>30</v>
      </c>
      <c r="B194" s="1" t="s">
        <v>288</v>
      </c>
      <c r="C194" s="8">
        <v>2015</v>
      </c>
      <c r="D194" s="12" t="s">
        <v>6</v>
      </c>
      <c r="E194" s="12" t="s">
        <v>192</v>
      </c>
      <c r="F194" s="45">
        <v>18.974799999999998</v>
      </c>
    </row>
    <row r="195" spans="1:6" ht="16">
      <c r="A195" s="1" t="s">
        <v>31</v>
      </c>
      <c r="B195" s="1" t="s">
        <v>289</v>
      </c>
      <c r="C195" s="8">
        <v>2015</v>
      </c>
      <c r="D195" s="12" t="s">
        <v>6</v>
      </c>
      <c r="E195" s="12" t="s">
        <v>192</v>
      </c>
      <c r="F195" s="45">
        <v>17.670500000000001</v>
      </c>
    </row>
    <row r="196" spans="1:6" ht="16">
      <c r="A196" s="1" t="s">
        <v>32</v>
      </c>
      <c r="B196" s="1" t="s">
        <v>290</v>
      </c>
      <c r="C196" s="8">
        <v>2015</v>
      </c>
      <c r="D196" s="12" t="s">
        <v>6</v>
      </c>
      <c r="E196" s="12" t="s">
        <v>192</v>
      </c>
      <c r="F196" s="45">
        <v>19.349900000000002</v>
      </c>
    </row>
    <row r="197" spans="1:6" ht="16">
      <c r="A197" s="1" t="s">
        <v>33</v>
      </c>
      <c r="B197" s="1" t="s">
        <v>291</v>
      </c>
      <c r="C197" s="8">
        <v>2015</v>
      </c>
      <c r="D197" s="12" t="s">
        <v>6</v>
      </c>
      <c r="E197" s="12" t="s">
        <v>192</v>
      </c>
      <c r="F197" s="45">
        <v>17.9086</v>
      </c>
    </row>
    <row r="198" spans="1:6" ht="16">
      <c r="A198" s="1" t="s">
        <v>34</v>
      </c>
      <c r="B198" s="1" t="s">
        <v>292</v>
      </c>
      <c r="C198" s="8">
        <v>2015</v>
      </c>
      <c r="D198" s="12" t="s">
        <v>6</v>
      </c>
      <c r="E198" s="12" t="s">
        <v>192</v>
      </c>
      <c r="F198" s="45">
        <v>17.1309</v>
      </c>
    </row>
    <row r="199" spans="1:6" ht="16">
      <c r="A199" s="1" t="s">
        <v>35</v>
      </c>
      <c r="B199" s="1" t="s">
        <v>293</v>
      </c>
      <c r="C199" s="8">
        <v>2015</v>
      </c>
      <c r="D199" s="12" t="s">
        <v>6</v>
      </c>
      <c r="E199" s="12" t="s">
        <v>192</v>
      </c>
      <c r="F199" s="45">
        <v>17.900200000000002</v>
      </c>
    </row>
    <row r="200" spans="1:6" ht="16">
      <c r="A200" s="3" t="s">
        <v>3</v>
      </c>
      <c r="B200" s="1" t="s">
        <v>261</v>
      </c>
      <c r="C200" s="8">
        <v>2016</v>
      </c>
      <c r="D200" s="12" t="s">
        <v>6</v>
      </c>
      <c r="E200" s="12" t="s">
        <v>192</v>
      </c>
      <c r="F200" s="45">
        <v>17.401499999999999</v>
      </c>
    </row>
    <row r="201" spans="1:6" ht="16">
      <c r="A201" s="3" t="s">
        <v>4</v>
      </c>
      <c r="B201" s="1" t="s">
        <v>262</v>
      </c>
      <c r="C201" s="8">
        <v>2016</v>
      </c>
      <c r="D201" s="12" t="s">
        <v>6</v>
      </c>
      <c r="E201" s="12" t="s">
        <v>192</v>
      </c>
      <c r="F201" s="45">
        <v>17.295100000000001</v>
      </c>
    </row>
    <row r="202" spans="1:6" ht="16">
      <c r="A202" s="1" t="s">
        <v>5</v>
      </c>
      <c r="B202" s="1" t="s">
        <v>263</v>
      </c>
      <c r="C202" s="8">
        <v>2016</v>
      </c>
      <c r="D202" s="12" t="s">
        <v>6</v>
      </c>
      <c r="E202" s="12" t="s">
        <v>192</v>
      </c>
      <c r="F202" s="45">
        <v>17.845700000000001</v>
      </c>
    </row>
    <row r="203" spans="1:6" ht="16">
      <c r="A203" s="1" t="s">
        <v>6</v>
      </c>
      <c r="B203" s="1" t="s">
        <v>264</v>
      </c>
      <c r="C203" s="8">
        <v>2016</v>
      </c>
      <c r="D203" s="12" t="s">
        <v>6</v>
      </c>
      <c r="E203" s="12" t="s">
        <v>192</v>
      </c>
      <c r="F203" s="45">
        <v>16.548400000000001</v>
      </c>
    </row>
    <row r="204" spans="1:6" ht="16">
      <c r="A204" s="1" t="s">
        <v>7</v>
      </c>
      <c r="B204" s="1" t="s">
        <v>265</v>
      </c>
      <c r="C204" s="8">
        <v>2016</v>
      </c>
      <c r="D204" s="12" t="s">
        <v>6</v>
      </c>
      <c r="E204" s="12" t="s">
        <v>192</v>
      </c>
      <c r="F204" s="45">
        <v>18.067499999999999</v>
      </c>
    </row>
    <row r="205" spans="1:6" ht="16">
      <c r="A205" s="1" t="s">
        <v>8</v>
      </c>
      <c r="B205" s="1" t="s">
        <v>266</v>
      </c>
      <c r="C205" s="8">
        <v>2016</v>
      </c>
      <c r="D205" s="12" t="s">
        <v>6</v>
      </c>
      <c r="E205" s="12" t="s">
        <v>192</v>
      </c>
      <c r="F205" s="45">
        <v>21.307300000000001</v>
      </c>
    </row>
    <row r="206" spans="1:6" ht="16">
      <c r="A206" s="1" t="s">
        <v>9</v>
      </c>
      <c r="B206" s="1" t="s">
        <v>267</v>
      </c>
      <c r="C206" s="8">
        <v>2016</v>
      </c>
      <c r="D206" s="12" t="s">
        <v>6</v>
      </c>
      <c r="E206" s="12" t="s">
        <v>192</v>
      </c>
      <c r="F206" s="45">
        <v>16.4145</v>
      </c>
    </row>
    <row r="207" spans="1:6" ht="16">
      <c r="A207" s="1" t="s">
        <v>10</v>
      </c>
      <c r="B207" s="1" t="s">
        <v>268</v>
      </c>
      <c r="C207" s="8">
        <v>2016</v>
      </c>
      <c r="D207" s="12" t="s">
        <v>6</v>
      </c>
      <c r="E207" s="12" t="s">
        <v>192</v>
      </c>
      <c r="F207" s="45">
        <v>18.051300000000001</v>
      </c>
    </row>
    <row r="208" spans="1:6" ht="16">
      <c r="A208" s="1" t="s">
        <v>11</v>
      </c>
      <c r="B208" s="1" t="s">
        <v>269</v>
      </c>
      <c r="C208" s="8">
        <v>2016</v>
      </c>
      <c r="D208" s="12" t="s">
        <v>6</v>
      </c>
      <c r="E208" s="12" t="s">
        <v>192</v>
      </c>
      <c r="F208" s="45">
        <v>20.636800000000001</v>
      </c>
    </row>
    <row r="209" spans="1:6" ht="16">
      <c r="A209" s="1" t="s">
        <v>12</v>
      </c>
      <c r="B209" s="1" t="s">
        <v>270</v>
      </c>
      <c r="C209" s="8">
        <v>2016</v>
      </c>
      <c r="D209" s="12" t="s">
        <v>6</v>
      </c>
      <c r="E209" s="12" t="s">
        <v>192</v>
      </c>
      <c r="F209" s="45">
        <v>13.509399999999999</v>
      </c>
    </row>
    <row r="210" spans="1:6" ht="16">
      <c r="A210" s="1" t="s">
        <v>13</v>
      </c>
      <c r="B210" s="1" t="s">
        <v>271</v>
      </c>
      <c r="C210" s="8">
        <v>2016</v>
      </c>
      <c r="D210" s="12" t="s">
        <v>6</v>
      </c>
      <c r="E210" s="12" t="s">
        <v>192</v>
      </c>
      <c r="F210" s="45">
        <v>19.819099999999999</v>
      </c>
    </row>
    <row r="211" spans="1:6" ht="16">
      <c r="A211" s="1" t="s">
        <v>14</v>
      </c>
      <c r="B211" s="1" t="s">
        <v>272</v>
      </c>
      <c r="C211" s="8">
        <v>2016</v>
      </c>
      <c r="D211" s="12" t="s">
        <v>6</v>
      </c>
      <c r="E211" s="12" t="s">
        <v>192</v>
      </c>
      <c r="F211" s="45">
        <v>17.210100000000001</v>
      </c>
    </row>
    <row r="212" spans="1:6" ht="16">
      <c r="A212" s="1" t="s">
        <v>15</v>
      </c>
      <c r="B212" s="1" t="s">
        <v>273</v>
      </c>
      <c r="C212" s="8">
        <v>2016</v>
      </c>
      <c r="D212" s="12" t="s">
        <v>6</v>
      </c>
      <c r="E212" s="12" t="s">
        <v>192</v>
      </c>
      <c r="F212" s="45">
        <v>18.904599999999999</v>
      </c>
    </row>
    <row r="213" spans="1:6" ht="16">
      <c r="A213" s="1" t="s">
        <v>16</v>
      </c>
      <c r="B213" s="1" t="s">
        <v>274</v>
      </c>
      <c r="C213" s="8">
        <v>2016</v>
      </c>
      <c r="D213" s="12" t="s">
        <v>6</v>
      </c>
      <c r="E213" s="12" t="s">
        <v>192</v>
      </c>
      <c r="F213" s="45">
        <v>16.850999999999999</v>
      </c>
    </row>
    <row r="214" spans="1:6" ht="16">
      <c r="A214" s="1" t="s">
        <v>17</v>
      </c>
      <c r="B214" s="1" t="s">
        <v>275</v>
      </c>
      <c r="C214" s="8">
        <v>2016</v>
      </c>
      <c r="D214" s="12" t="s">
        <v>6</v>
      </c>
      <c r="E214" s="12" t="s">
        <v>192</v>
      </c>
      <c r="F214" s="45">
        <v>16.584099999999999</v>
      </c>
    </row>
    <row r="215" spans="1:6" ht="16">
      <c r="A215" s="1" t="s">
        <v>18</v>
      </c>
      <c r="B215" s="1" t="s">
        <v>276</v>
      </c>
      <c r="C215" s="8">
        <v>2016</v>
      </c>
      <c r="D215" s="12" t="s">
        <v>6</v>
      </c>
      <c r="E215" s="12" t="s">
        <v>192</v>
      </c>
      <c r="F215" s="45">
        <v>17.6294</v>
      </c>
    </row>
    <row r="216" spans="1:6" ht="16">
      <c r="A216" s="1" t="s">
        <v>19</v>
      </c>
      <c r="B216" s="1" t="s">
        <v>277</v>
      </c>
      <c r="C216" s="8">
        <v>2016</v>
      </c>
      <c r="D216" s="12" t="s">
        <v>6</v>
      </c>
      <c r="E216" s="12" t="s">
        <v>192</v>
      </c>
      <c r="F216" s="45">
        <v>18.1812</v>
      </c>
    </row>
    <row r="217" spans="1:6" ht="16">
      <c r="A217" s="1" t="s">
        <v>20</v>
      </c>
      <c r="B217" s="1" t="s">
        <v>278</v>
      </c>
      <c r="C217" s="8">
        <v>2016</v>
      </c>
      <c r="D217" s="12" t="s">
        <v>6</v>
      </c>
      <c r="E217" s="12" t="s">
        <v>192</v>
      </c>
      <c r="F217" s="45">
        <v>17.239599999999999</v>
      </c>
    </row>
    <row r="218" spans="1:6" ht="16">
      <c r="A218" s="1" t="s">
        <v>21</v>
      </c>
      <c r="B218" s="1" t="s">
        <v>279</v>
      </c>
      <c r="C218" s="8">
        <v>2016</v>
      </c>
      <c r="D218" s="12" t="s">
        <v>6</v>
      </c>
      <c r="E218" s="12" t="s">
        <v>192</v>
      </c>
      <c r="F218" s="45">
        <v>18.0776</v>
      </c>
    </row>
    <row r="219" spans="1:6" ht="16">
      <c r="A219" s="1" t="s">
        <v>22</v>
      </c>
      <c r="B219" s="1" t="s">
        <v>280</v>
      </c>
      <c r="C219" s="8">
        <v>2016</v>
      </c>
      <c r="D219" s="12" t="s">
        <v>6</v>
      </c>
      <c r="E219" s="12" t="s">
        <v>192</v>
      </c>
      <c r="F219" s="45">
        <v>15.3042</v>
      </c>
    </row>
    <row r="220" spans="1:6" ht="16">
      <c r="A220" s="1" t="s">
        <v>23</v>
      </c>
      <c r="B220" s="1" t="s">
        <v>281</v>
      </c>
      <c r="C220" s="8">
        <v>2016</v>
      </c>
      <c r="D220" s="12" t="s">
        <v>6</v>
      </c>
      <c r="E220" s="12" t="s">
        <v>192</v>
      </c>
      <c r="F220" s="45">
        <v>16.063500000000001</v>
      </c>
    </row>
    <row r="221" spans="1:6" ht="16">
      <c r="A221" s="1" t="s">
        <v>24</v>
      </c>
      <c r="B221" s="1" t="s">
        <v>282</v>
      </c>
      <c r="C221" s="8">
        <v>2016</v>
      </c>
      <c r="D221" s="12" t="s">
        <v>6</v>
      </c>
      <c r="E221" s="12" t="s">
        <v>192</v>
      </c>
      <c r="F221" s="45">
        <v>17.8066</v>
      </c>
    </row>
    <row r="222" spans="1:6" ht="16">
      <c r="A222" s="1" t="s">
        <v>25</v>
      </c>
      <c r="B222" s="1" t="s">
        <v>283</v>
      </c>
      <c r="C222" s="8">
        <v>2016</v>
      </c>
      <c r="D222" s="12" t="s">
        <v>6</v>
      </c>
      <c r="E222" s="12" t="s">
        <v>192</v>
      </c>
      <c r="F222" s="45">
        <v>15.2933</v>
      </c>
    </row>
    <row r="223" spans="1:6" ht="16">
      <c r="A223" s="1" t="s">
        <v>26</v>
      </c>
      <c r="B223" s="1" t="s">
        <v>284</v>
      </c>
      <c r="C223" s="8">
        <v>2016</v>
      </c>
      <c r="D223" s="12" t="s">
        <v>6</v>
      </c>
      <c r="E223" s="12" t="s">
        <v>192</v>
      </c>
      <c r="F223" s="45">
        <v>15.579499999999999</v>
      </c>
    </row>
    <row r="224" spans="1:6" ht="16">
      <c r="A224" s="1" t="s">
        <v>27</v>
      </c>
      <c r="B224" s="1" t="s">
        <v>285</v>
      </c>
      <c r="C224" s="8">
        <v>2016</v>
      </c>
      <c r="D224" s="12" t="s">
        <v>6</v>
      </c>
      <c r="E224" s="12" t="s">
        <v>192</v>
      </c>
      <c r="F224" s="45">
        <v>17.129300000000001</v>
      </c>
    </row>
    <row r="225" spans="1:6" ht="16">
      <c r="A225" s="1" t="s">
        <v>28</v>
      </c>
      <c r="B225" s="1" t="s">
        <v>286</v>
      </c>
      <c r="C225" s="8">
        <v>2016</v>
      </c>
      <c r="D225" s="12" t="s">
        <v>6</v>
      </c>
      <c r="E225" s="12" t="s">
        <v>192</v>
      </c>
      <c r="F225" s="45">
        <v>17.0852</v>
      </c>
    </row>
    <row r="226" spans="1:6" ht="16">
      <c r="A226" s="1" t="s">
        <v>29</v>
      </c>
      <c r="B226" s="1" t="s">
        <v>287</v>
      </c>
      <c r="C226" s="8">
        <v>2016</v>
      </c>
      <c r="D226" s="12" t="s">
        <v>6</v>
      </c>
      <c r="E226" s="12" t="s">
        <v>192</v>
      </c>
      <c r="F226" s="45">
        <v>18.240600000000001</v>
      </c>
    </row>
    <row r="227" spans="1:6" ht="16">
      <c r="A227" s="1" t="s">
        <v>30</v>
      </c>
      <c r="B227" s="1" t="s">
        <v>288</v>
      </c>
      <c r="C227" s="8">
        <v>2016</v>
      </c>
      <c r="D227" s="12" t="s">
        <v>6</v>
      </c>
      <c r="E227" s="12" t="s">
        <v>192</v>
      </c>
      <c r="F227" s="45">
        <v>18.1373</v>
      </c>
    </row>
    <row r="228" spans="1:6" ht="16">
      <c r="A228" s="1" t="s">
        <v>31</v>
      </c>
      <c r="B228" s="1" t="s">
        <v>289</v>
      </c>
      <c r="C228" s="8">
        <v>2016</v>
      </c>
      <c r="D228" s="12" t="s">
        <v>6</v>
      </c>
      <c r="E228" s="12" t="s">
        <v>192</v>
      </c>
      <c r="F228" s="45">
        <v>17.380800000000001</v>
      </c>
    </row>
    <row r="229" spans="1:6" ht="16">
      <c r="A229" s="1" t="s">
        <v>32</v>
      </c>
      <c r="B229" s="1" t="s">
        <v>290</v>
      </c>
      <c r="C229" s="8">
        <v>2016</v>
      </c>
      <c r="D229" s="12" t="s">
        <v>6</v>
      </c>
      <c r="E229" s="12" t="s">
        <v>192</v>
      </c>
      <c r="F229" s="45">
        <v>18.814399999999999</v>
      </c>
    </row>
    <row r="230" spans="1:6" ht="16">
      <c r="A230" s="1" t="s">
        <v>33</v>
      </c>
      <c r="B230" s="1" t="s">
        <v>291</v>
      </c>
      <c r="C230" s="8">
        <v>2016</v>
      </c>
      <c r="D230" s="12" t="s">
        <v>6</v>
      </c>
      <c r="E230" s="12" t="s">
        <v>192</v>
      </c>
      <c r="F230" s="45">
        <v>17.976299999999998</v>
      </c>
    </row>
    <row r="231" spans="1:6" ht="16">
      <c r="A231" s="1" t="s">
        <v>34</v>
      </c>
      <c r="B231" s="1" t="s">
        <v>292</v>
      </c>
      <c r="C231" s="8">
        <v>2016</v>
      </c>
      <c r="D231" s="12" t="s">
        <v>6</v>
      </c>
      <c r="E231" s="12" t="s">
        <v>192</v>
      </c>
      <c r="F231" s="45">
        <v>16.93</v>
      </c>
    </row>
    <row r="232" spans="1:6" ht="16">
      <c r="A232" s="1" t="s">
        <v>35</v>
      </c>
      <c r="B232" s="1" t="s">
        <v>293</v>
      </c>
      <c r="C232" s="8">
        <v>2016</v>
      </c>
      <c r="D232" s="12" t="s">
        <v>6</v>
      </c>
      <c r="E232" s="12" t="s">
        <v>192</v>
      </c>
      <c r="F232" s="45">
        <v>17.2742</v>
      </c>
    </row>
    <row r="233" spans="1:6" ht="16">
      <c r="A233" s="3" t="s">
        <v>3</v>
      </c>
      <c r="B233" s="1" t="s">
        <v>261</v>
      </c>
      <c r="C233" s="8">
        <v>2017</v>
      </c>
      <c r="D233" s="12" t="s">
        <v>6</v>
      </c>
      <c r="E233" s="12" t="s">
        <v>192</v>
      </c>
      <c r="F233" s="45">
        <v>17.461200000000002</v>
      </c>
    </row>
    <row r="234" spans="1:6" ht="16">
      <c r="A234" s="3" t="s">
        <v>4</v>
      </c>
      <c r="B234" s="1" t="s">
        <v>262</v>
      </c>
      <c r="C234" s="8">
        <v>2017</v>
      </c>
      <c r="D234" s="12" t="s">
        <v>6</v>
      </c>
      <c r="E234" s="12" t="s">
        <v>192</v>
      </c>
      <c r="F234" s="45">
        <v>18.176400000000001</v>
      </c>
    </row>
    <row r="235" spans="1:6" ht="16">
      <c r="A235" s="1" t="s">
        <v>5</v>
      </c>
      <c r="B235" s="1" t="s">
        <v>263</v>
      </c>
      <c r="C235" s="8">
        <v>2017</v>
      </c>
      <c r="D235" s="12" t="s">
        <v>6</v>
      </c>
      <c r="E235" s="12" t="s">
        <v>192</v>
      </c>
      <c r="F235" s="45">
        <v>17.8001</v>
      </c>
    </row>
    <row r="236" spans="1:6" ht="16">
      <c r="A236" s="1" t="s">
        <v>6</v>
      </c>
      <c r="B236" s="1" t="s">
        <v>264</v>
      </c>
      <c r="C236" s="8">
        <v>2017</v>
      </c>
      <c r="D236" s="12" t="s">
        <v>6</v>
      </c>
      <c r="E236" s="12" t="s">
        <v>192</v>
      </c>
      <c r="F236" s="45">
        <v>15.9786</v>
      </c>
    </row>
    <row r="237" spans="1:6" ht="16">
      <c r="A237" s="1" t="s">
        <v>7</v>
      </c>
      <c r="B237" s="1" t="s">
        <v>265</v>
      </c>
      <c r="C237" s="8">
        <v>2017</v>
      </c>
      <c r="D237" s="12" t="s">
        <v>6</v>
      </c>
      <c r="E237" s="12" t="s">
        <v>192</v>
      </c>
      <c r="F237" s="45">
        <v>17.360800000000001</v>
      </c>
    </row>
    <row r="238" spans="1:6" ht="16">
      <c r="A238" s="1" t="s">
        <v>8</v>
      </c>
      <c r="B238" s="1" t="s">
        <v>266</v>
      </c>
      <c r="C238" s="8">
        <v>2017</v>
      </c>
      <c r="D238" s="12" t="s">
        <v>6</v>
      </c>
      <c r="E238" s="12" t="s">
        <v>192</v>
      </c>
      <c r="F238" s="45">
        <v>20.427600000000002</v>
      </c>
    </row>
    <row r="239" spans="1:6" ht="16">
      <c r="A239" s="1" t="s">
        <v>9</v>
      </c>
      <c r="B239" s="1" t="s">
        <v>267</v>
      </c>
      <c r="C239" s="8">
        <v>2017</v>
      </c>
      <c r="D239" s="12" t="s">
        <v>6</v>
      </c>
      <c r="E239" s="12" t="s">
        <v>192</v>
      </c>
      <c r="F239" s="45">
        <v>16.549900000000001</v>
      </c>
    </row>
    <row r="240" spans="1:6" ht="16">
      <c r="A240" s="1" t="s">
        <v>10</v>
      </c>
      <c r="B240" s="1" t="s">
        <v>268</v>
      </c>
      <c r="C240" s="8">
        <v>2017</v>
      </c>
      <c r="D240" s="12" t="s">
        <v>6</v>
      </c>
      <c r="E240" s="12" t="s">
        <v>192</v>
      </c>
      <c r="F240" s="45">
        <v>17.8995</v>
      </c>
    </row>
    <row r="241" spans="1:6" ht="16">
      <c r="A241" s="1" t="s">
        <v>11</v>
      </c>
      <c r="B241" s="1" t="s">
        <v>269</v>
      </c>
      <c r="C241" s="8">
        <v>2017</v>
      </c>
      <c r="D241" s="12" t="s">
        <v>6</v>
      </c>
      <c r="E241" s="12" t="s">
        <v>192</v>
      </c>
      <c r="F241" s="45">
        <v>21.010999999999999</v>
      </c>
    </row>
    <row r="242" spans="1:6" ht="16">
      <c r="A242" s="1" t="s">
        <v>12</v>
      </c>
      <c r="B242" s="1" t="s">
        <v>270</v>
      </c>
      <c r="C242" s="8">
        <v>2017</v>
      </c>
      <c r="D242" s="12" t="s">
        <v>6</v>
      </c>
      <c r="E242" s="12" t="s">
        <v>192</v>
      </c>
      <c r="F242" s="45">
        <v>13.2264</v>
      </c>
    </row>
    <row r="243" spans="1:6" ht="16">
      <c r="A243" s="1" t="s">
        <v>13</v>
      </c>
      <c r="B243" s="1" t="s">
        <v>271</v>
      </c>
      <c r="C243" s="8">
        <v>2017</v>
      </c>
      <c r="D243" s="12" t="s">
        <v>6</v>
      </c>
      <c r="E243" s="12" t="s">
        <v>192</v>
      </c>
      <c r="F243" s="45">
        <v>19.600200000000001</v>
      </c>
    </row>
    <row r="244" spans="1:6" ht="16">
      <c r="A244" s="1" t="s">
        <v>14</v>
      </c>
      <c r="B244" s="1" t="s">
        <v>272</v>
      </c>
      <c r="C244" s="8">
        <v>2017</v>
      </c>
      <c r="D244" s="12" t="s">
        <v>6</v>
      </c>
      <c r="E244" s="12" t="s">
        <v>192</v>
      </c>
      <c r="F244" s="45">
        <v>17.370799999999999</v>
      </c>
    </row>
    <row r="245" spans="1:6" ht="16">
      <c r="A245" s="1" t="s">
        <v>15</v>
      </c>
      <c r="B245" s="1" t="s">
        <v>273</v>
      </c>
      <c r="C245" s="8">
        <v>2017</v>
      </c>
      <c r="D245" s="12" t="s">
        <v>6</v>
      </c>
      <c r="E245" s="12" t="s">
        <v>192</v>
      </c>
      <c r="F245" s="45">
        <v>18.820699999999999</v>
      </c>
    </row>
    <row r="246" spans="1:6" ht="16">
      <c r="A246" s="1" t="s">
        <v>16</v>
      </c>
      <c r="B246" s="1" t="s">
        <v>274</v>
      </c>
      <c r="C246" s="8">
        <v>2017</v>
      </c>
      <c r="D246" s="12" t="s">
        <v>6</v>
      </c>
      <c r="E246" s="12" t="s">
        <v>192</v>
      </c>
      <c r="F246" s="45">
        <v>17.669799999999999</v>
      </c>
    </row>
    <row r="247" spans="1:6" ht="16">
      <c r="A247" s="1" t="s">
        <v>17</v>
      </c>
      <c r="B247" s="1" t="s">
        <v>275</v>
      </c>
      <c r="C247" s="8">
        <v>2017</v>
      </c>
      <c r="D247" s="12" t="s">
        <v>6</v>
      </c>
      <c r="E247" s="12" t="s">
        <v>192</v>
      </c>
      <c r="F247" s="45">
        <v>16.937200000000001</v>
      </c>
    </row>
    <row r="248" spans="1:6" ht="16">
      <c r="A248" s="1" t="s">
        <v>18</v>
      </c>
      <c r="B248" s="1" t="s">
        <v>276</v>
      </c>
      <c r="C248" s="8">
        <v>2017</v>
      </c>
      <c r="D248" s="12" t="s">
        <v>6</v>
      </c>
      <c r="E248" s="12" t="s">
        <v>192</v>
      </c>
      <c r="F248" s="45">
        <v>17.6296</v>
      </c>
    </row>
    <row r="249" spans="1:6" ht="16">
      <c r="A249" s="1" t="s">
        <v>19</v>
      </c>
      <c r="B249" s="1" t="s">
        <v>277</v>
      </c>
      <c r="C249" s="8">
        <v>2017</v>
      </c>
      <c r="D249" s="12" t="s">
        <v>6</v>
      </c>
      <c r="E249" s="12" t="s">
        <v>192</v>
      </c>
      <c r="F249" s="45">
        <v>18.2179</v>
      </c>
    </row>
    <row r="250" spans="1:6" ht="16">
      <c r="A250" s="1" t="s">
        <v>20</v>
      </c>
      <c r="B250" s="1" t="s">
        <v>278</v>
      </c>
      <c r="C250" s="8">
        <v>2017</v>
      </c>
      <c r="D250" s="12" t="s">
        <v>6</v>
      </c>
      <c r="E250" s="12" t="s">
        <v>192</v>
      </c>
      <c r="F250" s="45">
        <v>16.6982</v>
      </c>
    </row>
    <row r="251" spans="1:6" ht="16">
      <c r="A251" s="1" t="s">
        <v>21</v>
      </c>
      <c r="B251" s="1" t="s">
        <v>279</v>
      </c>
      <c r="C251" s="8">
        <v>2017</v>
      </c>
      <c r="D251" s="12" t="s">
        <v>6</v>
      </c>
      <c r="E251" s="12" t="s">
        <v>192</v>
      </c>
      <c r="F251" s="45">
        <v>18.604399999999998</v>
      </c>
    </row>
    <row r="252" spans="1:6" ht="16">
      <c r="A252" s="1" t="s">
        <v>22</v>
      </c>
      <c r="B252" s="1" t="s">
        <v>280</v>
      </c>
      <c r="C252" s="8">
        <v>2017</v>
      </c>
      <c r="D252" s="12" t="s">
        <v>6</v>
      </c>
      <c r="E252" s="12" t="s">
        <v>192</v>
      </c>
      <c r="F252" s="45">
        <v>15.4133</v>
      </c>
    </row>
    <row r="253" spans="1:6" ht="16">
      <c r="A253" s="1" t="s">
        <v>23</v>
      </c>
      <c r="B253" s="1" t="s">
        <v>281</v>
      </c>
      <c r="C253" s="8">
        <v>2017</v>
      </c>
      <c r="D253" s="12" t="s">
        <v>6</v>
      </c>
      <c r="E253" s="12" t="s">
        <v>192</v>
      </c>
      <c r="F253" s="45">
        <v>16.1448</v>
      </c>
    </row>
    <row r="254" spans="1:6" ht="16">
      <c r="A254" s="1" t="s">
        <v>24</v>
      </c>
      <c r="B254" s="1" t="s">
        <v>282</v>
      </c>
      <c r="C254" s="8">
        <v>2017</v>
      </c>
      <c r="D254" s="12" t="s">
        <v>6</v>
      </c>
      <c r="E254" s="12" t="s">
        <v>192</v>
      </c>
      <c r="F254" s="45">
        <v>18.209499999999998</v>
      </c>
    </row>
    <row r="255" spans="1:6" ht="16">
      <c r="A255" s="1" t="s">
        <v>25</v>
      </c>
      <c r="B255" s="1" t="s">
        <v>283</v>
      </c>
      <c r="C255" s="8">
        <v>2017</v>
      </c>
      <c r="D255" s="12" t="s">
        <v>6</v>
      </c>
      <c r="E255" s="12" t="s">
        <v>192</v>
      </c>
      <c r="F255" s="45">
        <v>14.9846</v>
      </c>
    </row>
    <row r="256" spans="1:6" ht="16">
      <c r="A256" s="1" t="s">
        <v>26</v>
      </c>
      <c r="B256" s="1" t="s">
        <v>284</v>
      </c>
      <c r="C256" s="8">
        <v>2017</v>
      </c>
      <c r="D256" s="12" t="s">
        <v>6</v>
      </c>
      <c r="E256" s="12" t="s">
        <v>192</v>
      </c>
      <c r="F256" s="45">
        <v>14.339399999999999</v>
      </c>
    </row>
    <row r="257" spans="1:6" ht="16">
      <c r="A257" s="1" t="s">
        <v>27</v>
      </c>
      <c r="B257" s="1" t="s">
        <v>285</v>
      </c>
      <c r="C257" s="8">
        <v>2017</v>
      </c>
      <c r="D257" s="12" t="s">
        <v>6</v>
      </c>
      <c r="E257" s="12" t="s">
        <v>192</v>
      </c>
      <c r="F257" s="45">
        <v>17.465699999999998</v>
      </c>
    </row>
    <row r="258" spans="1:6" ht="16">
      <c r="A258" s="1" t="s">
        <v>28</v>
      </c>
      <c r="B258" s="1" t="s">
        <v>286</v>
      </c>
      <c r="C258" s="8">
        <v>2017</v>
      </c>
      <c r="D258" s="12" t="s">
        <v>6</v>
      </c>
      <c r="E258" s="12" t="s">
        <v>192</v>
      </c>
      <c r="F258" s="45">
        <v>17.4512</v>
      </c>
    </row>
    <row r="259" spans="1:6" ht="16">
      <c r="A259" s="1" t="s">
        <v>29</v>
      </c>
      <c r="B259" s="1" t="s">
        <v>287</v>
      </c>
      <c r="C259" s="8">
        <v>2017</v>
      </c>
      <c r="D259" s="12" t="s">
        <v>6</v>
      </c>
      <c r="E259" s="12" t="s">
        <v>192</v>
      </c>
      <c r="F259" s="45">
        <v>18.281199999999998</v>
      </c>
    </row>
    <row r="260" spans="1:6" ht="16">
      <c r="A260" s="1" t="s">
        <v>30</v>
      </c>
      <c r="B260" s="1" t="s">
        <v>288</v>
      </c>
      <c r="C260" s="8">
        <v>2017</v>
      </c>
      <c r="D260" s="12" t="s">
        <v>6</v>
      </c>
      <c r="E260" s="12" t="s">
        <v>192</v>
      </c>
      <c r="F260" s="45">
        <v>18.3367</v>
      </c>
    </row>
    <row r="261" spans="1:6" ht="16">
      <c r="A261" s="1" t="s">
        <v>31</v>
      </c>
      <c r="B261" s="1" t="s">
        <v>289</v>
      </c>
      <c r="C261" s="8">
        <v>2017</v>
      </c>
      <c r="D261" s="12" t="s">
        <v>6</v>
      </c>
      <c r="E261" s="12" t="s">
        <v>192</v>
      </c>
      <c r="F261" s="45">
        <v>17.4786</v>
      </c>
    </row>
    <row r="262" spans="1:6" ht="16">
      <c r="A262" s="1" t="s">
        <v>32</v>
      </c>
      <c r="B262" s="1" t="s">
        <v>290</v>
      </c>
      <c r="C262" s="8">
        <v>2017</v>
      </c>
      <c r="D262" s="12" t="s">
        <v>6</v>
      </c>
      <c r="E262" s="12" t="s">
        <v>192</v>
      </c>
      <c r="F262" s="45">
        <v>19.477399999999999</v>
      </c>
    </row>
    <row r="263" spans="1:6" ht="16">
      <c r="A263" s="1" t="s">
        <v>33</v>
      </c>
      <c r="B263" s="1" t="s">
        <v>291</v>
      </c>
      <c r="C263" s="8">
        <v>2017</v>
      </c>
      <c r="D263" s="12" t="s">
        <v>6</v>
      </c>
      <c r="E263" s="12" t="s">
        <v>192</v>
      </c>
      <c r="F263" s="45">
        <v>18.025400000000001</v>
      </c>
    </row>
    <row r="264" spans="1:6" ht="16">
      <c r="A264" s="1" t="s">
        <v>34</v>
      </c>
      <c r="B264" s="1" t="s">
        <v>292</v>
      </c>
      <c r="C264" s="8">
        <v>2017</v>
      </c>
      <c r="D264" s="12" t="s">
        <v>6</v>
      </c>
      <c r="E264" s="12" t="s">
        <v>192</v>
      </c>
      <c r="F264" s="45">
        <v>17.1676</v>
      </c>
    </row>
    <row r="265" spans="1:6" ht="16">
      <c r="A265" s="1" t="s">
        <v>35</v>
      </c>
      <c r="B265" s="1" t="s">
        <v>293</v>
      </c>
      <c r="C265" s="8">
        <v>2017</v>
      </c>
      <c r="D265" s="12" t="s">
        <v>6</v>
      </c>
      <c r="E265" s="12" t="s">
        <v>192</v>
      </c>
      <c r="F265" s="45">
        <v>17.024999999999999</v>
      </c>
    </row>
    <row r="266" spans="1:6" ht="16">
      <c r="A266" s="3" t="s">
        <v>3</v>
      </c>
      <c r="B266" s="1" t="s">
        <v>261</v>
      </c>
      <c r="C266" s="8">
        <v>2018</v>
      </c>
      <c r="D266" s="12" t="s">
        <v>6</v>
      </c>
      <c r="E266" s="12" t="s">
        <v>192</v>
      </c>
      <c r="F266" s="45">
        <v>17.111999999999998</v>
      </c>
    </row>
    <row r="267" spans="1:6" ht="16">
      <c r="A267" s="3" t="s">
        <v>4</v>
      </c>
      <c r="B267" s="1" t="s">
        <v>262</v>
      </c>
      <c r="C267" s="8">
        <v>2018</v>
      </c>
      <c r="D267" s="12" t="s">
        <v>6</v>
      </c>
      <c r="E267" s="12" t="s">
        <v>192</v>
      </c>
      <c r="F267" s="45">
        <v>18.4115</v>
      </c>
    </row>
    <row r="268" spans="1:6" ht="16">
      <c r="A268" s="1" t="s">
        <v>5</v>
      </c>
      <c r="B268" s="1" t="s">
        <v>263</v>
      </c>
      <c r="C268" s="8">
        <v>2018</v>
      </c>
      <c r="D268" s="12" t="s">
        <v>6</v>
      </c>
      <c r="E268" s="12" t="s">
        <v>192</v>
      </c>
      <c r="F268" s="45">
        <v>16.7517</v>
      </c>
    </row>
    <row r="269" spans="1:6" ht="16">
      <c r="A269" s="1" t="s">
        <v>6</v>
      </c>
      <c r="B269" s="1" t="s">
        <v>264</v>
      </c>
      <c r="C269" s="8">
        <v>2018</v>
      </c>
      <c r="D269" s="12" t="s">
        <v>6</v>
      </c>
      <c r="E269" s="12" t="s">
        <v>192</v>
      </c>
      <c r="F269" s="45">
        <v>15.5177</v>
      </c>
    </row>
    <row r="270" spans="1:6" ht="16">
      <c r="A270" s="1" t="s">
        <v>7</v>
      </c>
      <c r="B270" s="1" t="s">
        <v>265</v>
      </c>
      <c r="C270" s="8">
        <v>2018</v>
      </c>
      <c r="D270" s="12" t="s">
        <v>6</v>
      </c>
      <c r="E270" s="12" t="s">
        <v>192</v>
      </c>
      <c r="F270" s="45">
        <v>17.059899999999999</v>
      </c>
    </row>
    <row r="271" spans="1:6" ht="16">
      <c r="A271" s="1" t="s">
        <v>8</v>
      </c>
      <c r="B271" s="1" t="s">
        <v>266</v>
      </c>
      <c r="C271" s="8">
        <v>2018</v>
      </c>
      <c r="D271" s="12" t="s">
        <v>6</v>
      </c>
      <c r="E271" s="12" t="s">
        <v>192</v>
      </c>
      <c r="F271" s="45">
        <v>20.192299999999999</v>
      </c>
    </row>
    <row r="272" spans="1:6" ht="16">
      <c r="A272" s="1" t="s">
        <v>9</v>
      </c>
      <c r="B272" s="1" t="s">
        <v>267</v>
      </c>
      <c r="C272" s="8">
        <v>2018</v>
      </c>
      <c r="D272" s="12" t="s">
        <v>6</v>
      </c>
      <c r="E272" s="12" t="s">
        <v>192</v>
      </c>
      <c r="F272" s="45">
        <v>16.7151</v>
      </c>
    </row>
    <row r="273" spans="1:6" ht="16">
      <c r="A273" s="1" t="s">
        <v>10</v>
      </c>
      <c r="B273" s="1" t="s">
        <v>268</v>
      </c>
      <c r="C273" s="8">
        <v>2018</v>
      </c>
      <c r="D273" s="12" t="s">
        <v>6</v>
      </c>
      <c r="E273" s="12" t="s">
        <v>192</v>
      </c>
      <c r="F273" s="45">
        <v>17.8339</v>
      </c>
    </row>
    <row r="274" spans="1:6" ht="16">
      <c r="A274" s="1" t="s">
        <v>11</v>
      </c>
      <c r="B274" s="1" t="s">
        <v>269</v>
      </c>
      <c r="C274" s="8">
        <v>2018</v>
      </c>
      <c r="D274" s="12" t="s">
        <v>6</v>
      </c>
      <c r="E274" s="12" t="s">
        <v>192</v>
      </c>
      <c r="F274" s="45">
        <v>20.133199999999999</v>
      </c>
    </row>
    <row r="275" spans="1:6" ht="16">
      <c r="A275" s="1" t="s">
        <v>12</v>
      </c>
      <c r="B275" s="1" t="s">
        <v>270</v>
      </c>
      <c r="C275" s="8">
        <v>2018</v>
      </c>
      <c r="D275" s="12" t="s">
        <v>6</v>
      </c>
      <c r="E275" s="12" t="s">
        <v>192</v>
      </c>
      <c r="F275" s="45">
        <v>12.5817</v>
      </c>
    </row>
    <row r="276" spans="1:6" ht="16">
      <c r="A276" s="1" t="s">
        <v>13</v>
      </c>
      <c r="B276" s="1" t="s">
        <v>271</v>
      </c>
      <c r="C276" s="8">
        <v>2018</v>
      </c>
      <c r="D276" s="12" t="s">
        <v>6</v>
      </c>
      <c r="E276" s="12" t="s">
        <v>192</v>
      </c>
      <c r="F276" s="45">
        <v>18.923200000000001</v>
      </c>
    </row>
    <row r="277" spans="1:6" ht="16">
      <c r="A277" s="1" t="s">
        <v>14</v>
      </c>
      <c r="B277" s="1" t="s">
        <v>272</v>
      </c>
      <c r="C277" s="8">
        <v>2018</v>
      </c>
      <c r="D277" s="12" t="s">
        <v>6</v>
      </c>
      <c r="E277" s="12" t="s">
        <v>192</v>
      </c>
      <c r="F277" s="45">
        <v>17.11</v>
      </c>
    </row>
    <row r="278" spans="1:6" ht="16">
      <c r="A278" s="1" t="s">
        <v>15</v>
      </c>
      <c r="B278" s="1" t="s">
        <v>273</v>
      </c>
      <c r="C278" s="8">
        <v>2018</v>
      </c>
      <c r="D278" s="12" t="s">
        <v>6</v>
      </c>
      <c r="E278" s="12" t="s">
        <v>192</v>
      </c>
      <c r="F278" s="45">
        <v>18.703800000000001</v>
      </c>
    </row>
    <row r="279" spans="1:6" ht="16">
      <c r="A279" s="1" t="s">
        <v>16</v>
      </c>
      <c r="B279" s="1" t="s">
        <v>274</v>
      </c>
      <c r="C279" s="8">
        <v>2018</v>
      </c>
      <c r="D279" s="12" t="s">
        <v>6</v>
      </c>
      <c r="E279" s="12" t="s">
        <v>192</v>
      </c>
      <c r="F279" s="45">
        <v>17.600200000000001</v>
      </c>
    </row>
    <row r="280" spans="1:6" ht="16">
      <c r="A280" s="1" t="s">
        <v>17</v>
      </c>
      <c r="B280" s="1" t="s">
        <v>275</v>
      </c>
      <c r="C280" s="8">
        <v>2018</v>
      </c>
      <c r="D280" s="12" t="s">
        <v>6</v>
      </c>
      <c r="E280" s="12" t="s">
        <v>192</v>
      </c>
      <c r="F280" s="45">
        <v>15.779400000000001</v>
      </c>
    </row>
    <row r="281" spans="1:6" ht="16">
      <c r="A281" s="1" t="s">
        <v>18</v>
      </c>
      <c r="B281" s="1" t="s">
        <v>276</v>
      </c>
      <c r="C281" s="8">
        <v>2018</v>
      </c>
      <c r="D281" s="12" t="s">
        <v>6</v>
      </c>
      <c r="E281" s="12" t="s">
        <v>192</v>
      </c>
      <c r="F281" s="45">
        <v>17.729900000000001</v>
      </c>
    </row>
    <row r="282" spans="1:6" ht="16">
      <c r="A282" s="1" t="s">
        <v>19</v>
      </c>
      <c r="B282" s="1" t="s">
        <v>277</v>
      </c>
      <c r="C282" s="8">
        <v>2018</v>
      </c>
      <c r="D282" s="12" t="s">
        <v>6</v>
      </c>
      <c r="E282" s="12" t="s">
        <v>192</v>
      </c>
      <c r="F282" s="45">
        <v>17.936499999999999</v>
      </c>
    </row>
    <row r="283" spans="1:6" ht="16">
      <c r="A283" s="1" t="s">
        <v>20</v>
      </c>
      <c r="B283" s="1" t="s">
        <v>278</v>
      </c>
      <c r="C283" s="8">
        <v>2018</v>
      </c>
      <c r="D283" s="12" t="s">
        <v>6</v>
      </c>
      <c r="E283" s="12" t="s">
        <v>192</v>
      </c>
      <c r="F283" s="45">
        <v>16.135200000000001</v>
      </c>
    </row>
    <row r="284" spans="1:6" ht="16">
      <c r="A284" s="1" t="s">
        <v>21</v>
      </c>
      <c r="B284" s="1" t="s">
        <v>279</v>
      </c>
      <c r="C284" s="8">
        <v>2018</v>
      </c>
      <c r="D284" s="12" t="s">
        <v>6</v>
      </c>
      <c r="E284" s="12" t="s">
        <v>192</v>
      </c>
      <c r="F284" s="45">
        <v>18.160499999999999</v>
      </c>
    </row>
    <row r="285" spans="1:6" ht="16">
      <c r="A285" s="1" t="s">
        <v>22</v>
      </c>
      <c r="B285" s="1" t="s">
        <v>280</v>
      </c>
      <c r="C285" s="8">
        <v>2018</v>
      </c>
      <c r="D285" s="12" t="s">
        <v>6</v>
      </c>
      <c r="E285" s="12" t="s">
        <v>192</v>
      </c>
      <c r="F285" s="45">
        <v>15.521100000000001</v>
      </c>
    </row>
    <row r="286" spans="1:6" ht="16">
      <c r="A286" s="1" t="s">
        <v>23</v>
      </c>
      <c r="B286" s="1" t="s">
        <v>281</v>
      </c>
      <c r="C286" s="8">
        <v>2018</v>
      </c>
      <c r="D286" s="12" t="s">
        <v>6</v>
      </c>
      <c r="E286" s="12" t="s">
        <v>192</v>
      </c>
      <c r="F286" s="45">
        <v>15.2966</v>
      </c>
    </row>
    <row r="287" spans="1:6" ht="16">
      <c r="A287" s="1" t="s">
        <v>24</v>
      </c>
      <c r="B287" s="1" t="s">
        <v>282</v>
      </c>
      <c r="C287" s="8">
        <v>2018</v>
      </c>
      <c r="D287" s="12" t="s">
        <v>6</v>
      </c>
      <c r="E287" s="12" t="s">
        <v>192</v>
      </c>
      <c r="F287" s="45">
        <v>17.9818</v>
      </c>
    </row>
    <row r="288" spans="1:6" ht="16">
      <c r="A288" s="1" t="s">
        <v>25</v>
      </c>
      <c r="B288" s="1" t="s">
        <v>283</v>
      </c>
      <c r="C288" s="8">
        <v>2018</v>
      </c>
      <c r="D288" s="12" t="s">
        <v>6</v>
      </c>
      <c r="E288" s="12" t="s">
        <v>192</v>
      </c>
      <c r="F288" s="45">
        <v>14.9314</v>
      </c>
    </row>
    <row r="289" spans="1:6" ht="16">
      <c r="A289" s="1" t="s">
        <v>26</v>
      </c>
      <c r="B289" s="1" t="s">
        <v>284</v>
      </c>
      <c r="C289" s="8">
        <v>2018</v>
      </c>
      <c r="D289" s="12" t="s">
        <v>6</v>
      </c>
      <c r="E289" s="12" t="s">
        <v>192</v>
      </c>
      <c r="F289" s="45">
        <v>14.5373</v>
      </c>
    </row>
    <row r="290" spans="1:6" ht="16">
      <c r="A290" s="1" t="s">
        <v>27</v>
      </c>
      <c r="B290" s="1" t="s">
        <v>285</v>
      </c>
      <c r="C290" s="8">
        <v>2018</v>
      </c>
      <c r="D290" s="12" t="s">
        <v>6</v>
      </c>
      <c r="E290" s="12" t="s">
        <v>192</v>
      </c>
      <c r="F290" s="45">
        <v>17.071300000000001</v>
      </c>
    </row>
    <row r="291" spans="1:6" ht="16">
      <c r="A291" s="1" t="s">
        <v>28</v>
      </c>
      <c r="B291" s="1" t="s">
        <v>286</v>
      </c>
      <c r="C291" s="8">
        <v>2018</v>
      </c>
      <c r="D291" s="12" t="s">
        <v>6</v>
      </c>
      <c r="E291" s="12" t="s">
        <v>192</v>
      </c>
      <c r="F291" s="45">
        <v>16.7483</v>
      </c>
    </row>
    <row r="292" spans="1:6" ht="16">
      <c r="A292" s="1" t="s">
        <v>29</v>
      </c>
      <c r="B292" s="1" t="s">
        <v>287</v>
      </c>
      <c r="C292" s="8">
        <v>2018</v>
      </c>
      <c r="D292" s="12" t="s">
        <v>6</v>
      </c>
      <c r="E292" s="12" t="s">
        <v>192</v>
      </c>
      <c r="F292" s="45">
        <v>17.7682</v>
      </c>
    </row>
    <row r="293" spans="1:6" ht="16">
      <c r="A293" s="1" t="s">
        <v>30</v>
      </c>
      <c r="B293" s="1" t="s">
        <v>288</v>
      </c>
      <c r="C293" s="8">
        <v>2018</v>
      </c>
      <c r="D293" s="12" t="s">
        <v>6</v>
      </c>
      <c r="E293" s="12" t="s">
        <v>192</v>
      </c>
      <c r="F293" s="45">
        <v>17.471900000000002</v>
      </c>
    </row>
    <row r="294" spans="1:6" ht="16">
      <c r="A294" s="1" t="s">
        <v>31</v>
      </c>
      <c r="B294" s="1" t="s">
        <v>289</v>
      </c>
      <c r="C294" s="8">
        <v>2018</v>
      </c>
      <c r="D294" s="12" t="s">
        <v>6</v>
      </c>
      <c r="E294" s="12" t="s">
        <v>192</v>
      </c>
      <c r="F294" s="45">
        <v>16.863399999999999</v>
      </c>
    </row>
    <row r="295" spans="1:6" ht="16">
      <c r="A295" s="1" t="s">
        <v>32</v>
      </c>
      <c r="B295" s="1" t="s">
        <v>290</v>
      </c>
      <c r="C295" s="8">
        <v>2018</v>
      </c>
      <c r="D295" s="12" t="s">
        <v>6</v>
      </c>
      <c r="E295" s="12" t="s">
        <v>192</v>
      </c>
      <c r="F295" s="45">
        <v>19.322900000000001</v>
      </c>
    </row>
    <row r="296" spans="1:6" ht="16">
      <c r="A296" s="1" t="s">
        <v>33</v>
      </c>
      <c r="B296" s="1" t="s">
        <v>291</v>
      </c>
      <c r="C296" s="8">
        <v>2018</v>
      </c>
      <c r="D296" s="12" t="s">
        <v>6</v>
      </c>
      <c r="E296" s="12" t="s">
        <v>192</v>
      </c>
      <c r="F296" s="45">
        <v>18.265499999999999</v>
      </c>
    </row>
    <row r="297" spans="1:6" ht="16">
      <c r="A297" s="1" t="s">
        <v>34</v>
      </c>
      <c r="B297" s="1" t="s">
        <v>292</v>
      </c>
      <c r="C297" s="8">
        <v>2018</v>
      </c>
      <c r="D297" s="12" t="s">
        <v>6</v>
      </c>
      <c r="E297" s="12" t="s">
        <v>192</v>
      </c>
      <c r="F297" s="45">
        <v>16.256499999999999</v>
      </c>
    </row>
    <row r="298" spans="1:6" ht="16">
      <c r="A298" s="1" t="s">
        <v>35</v>
      </c>
      <c r="B298" s="1" t="s">
        <v>293</v>
      </c>
      <c r="C298" s="8">
        <v>2018</v>
      </c>
      <c r="D298" s="12" t="s">
        <v>6</v>
      </c>
      <c r="E298" s="12" t="s">
        <v>192</v>
      </c>
      <c r="F298" s="45">
        <v>16.8368</v>
      </c>
    </row>
    <row r="299" spans="1:6" ht="16">
      <c r="A299" s="3" t="s">
        <v>3</v>
      </c>
      <c r="B299" s="1" t="s">
        <v>261</v>
      </c>
      <c r="C299" s="8">
        <v>2019</v>
      </c>
      <c r="D299" s="12" t="s">
        <v>6</v>
      </c>
      <c r="E299" s="12" t="s">
        <v>192</v>
      </c>
      <c r="F299" s="45">
        <v>16.635300000000001</v>
      </c>
    </row>
    <row r="300" spans="1:6" ht="16">
      <c r="A300" s="3" t="s">
        <v>4</v>
      </c>
      <c r="B300" s="1" t="s">
        <v>262</v>
      </c>
      <c r="C300" s="8">
        <v>2019</v>
      </c>
      <c r="D300" s="12" t="s">
        <v>6</v>
      </c>
      <c r="E300" s="12" t="s">
        <v>192</v>
      </c>
      <c r="F300" s="45">
        <v>17.154</v>
      </c>
    </row>
    <row r="301" spans="1:6" ht="16">
      <c r="A301" s="1" t="s">
        <v>5</v>
      </c>
      <c r="B301" s="1" t="s">
        <v>263</v>
      </c>
      <c r="C301" s="8">
        <v>2019</v>
      </c>
      <c r="D301" s="12" t="s">
        <v>6</v>
      </c>
      <c r="E301" s="12" t="s">
        <v>192</v>
      </c>
      <c r="F301" s="45">
        <v>16.167400000000001</v>
      </c>
    </row>
    <row r="302" spans="1:6" ht="16">
      <c r="A302" s="1" t="s">
        <v>6</v>
      </c>
      <c r="B302" s="1" t="s">
        <v>264</v>
      </c>
      <c r="C302" s="8">
        <v>2019</v>
      </c>
      <c r="D302" s="12" t="s">
        <v>6</v>
      </c>
      <c r="E302" s="12" t="s">
        <v>192</v>
      </c>
      <c r="F302" s="45">
        <v>13.7783</v>
      </c>
    </row>
    <row r="303" spans="1:6" ht="16">
      <c r="A303" s="1" t="s">
        <v>7</v>
      </c>
      <c r="B303" s="1" t="s">
        <v>265</v>
      </c>
      <c r="C303" s="8">
        <v>2019</v>
      </c>
      <c r="D303" s="12" t="s">
        <v>6</v>
      </c>
      <c r="E303" s="12" t="s">
        <v>192</v>
      </c>
      <c r="F303" s="45">
        <v>16.4053</v>
      </c>
    </row>
    <row r="304" spans="1:6" ht="16">
      <c r="A304" s="1" t="s">
        <v>8</v>
      </c>
      <c r="B304" s="1" t="s">
        <v>266</v>
      </c>
      <c r="C304" s="8">
        <v>2019</v>
      </c>
      <c r="D304" s="12" t="s">
        <v>6</v>
      </c>
      <c r="E304" s="12" t="s">
        <v>192</v>
      </c>
      <c r="F304" s="45">
        <v>18.572600000000001</v>
      </c>
    </row>
    <row r="305" spans="1:6" ht="16">
      <c r="A305" s="1" t="s">
        <v>9</v>
      </c>
      <c r="B305" s="1" t="s">
        <v>267</v>
      </c>
      <c r="C305" s="8">
        <v>2019</v>
      </c>
      <c r="D305" s="12" t="s">
        <v>6</v>
      </c>
      <c r="E305" s="12" t="s">
        <v>192</v>
      </c>
      <c r="F305" s="45">
        <v>15.3734</v>
      </c>
    </row>
    <row r="306" spans="1:6" ht="16">
      <c r="A306" s="1" t="s">
        <v>10</v>
      </c>
      <c r="B306" s="1" t="s">
        <v>268</v>
      </c>
      <c r="C306" s="8">
        <v>2019</v>
      </c>
      <c r="D306" s="12" t="s">
        <v>6</v>
      </c>
      <c r="E306" s="12" t="s">
        <v>192</v>
      </c>
      <c r="F306" s="45">
        <v>18.5303</v>
      </c>
    </row>
    <row r="307" spans="1:6" ht="16">
      <c r="A307" s="1" t="s">
        <v>11</v>
      </c>
      <c r="B307" s="1" t="s">
        <v>269</v>
      </c>
      <c r="C307" s="8">
        <v>2019</v>
      </c>
      <c r="D307" s="12" t="s">
        <v>6</v>
      </c>
      <c r="E307" s="12" t="s">
        <v>192</v>
      </c>
      <c r="F307" s="45">
        <v>19.525500000000001</v>
      </c>
    </row>
    <row r="308" spans="1:6" ht="16">
      <c r="A308" s="1" t="s">
        <v>12</v>
      </c>
      <c r="B308" s="1" t="s">
        <v>270</v>
      </c>
      <c r="C308" s="8">
        <v>2019</v>
      </c>
      <c r="D308" s="12" t="s">
        <v>6</v>
      </c>
      <c r="E308" s="12" t="s">
        <v>192</v>
      </c>
      <c r="F308" s="45">
        <v>12.0427</v>
      </c>
    </row>
    <row r="309" spans="1:6" ht="16">
      <c r="A309" s="1" t="s">
        <v>13</v>
      </c>
      <c r="B309" s="1" t="s">
        <v>271</v>
      </c>
      <c r="C309" s="8">
        <v>2019</v>
      </c>
      <c r="D309" s="12" t="s">
        <v>6</v>
      </c>
      <c r="E309" s="12" t="s">
        <v>192</v>
      </c>
      <c r="F309" s="45">
        <v>17.937100000000001</v>
      </c>
    </row>
    <row r="310" spans="1:6" ht="16">
      <c r="A310" s="1" t="s">
        <v>14</v>
      </c>
      <c r="B310" s="1" t="s">
        <v>272</v>
      </c>
      <c r="C310" s="8">
        <v>2019</v>
      </c>
      <c r="D310" s="12" t="s">
        <v>6</v>
      </c>
      <c r="E310" s="12" t="s">
        <v>192</v>
      </c>
      <c r="F310" s="45">
        <v>16.388100000000001</v>
      </c>
    </row>
    <row r="311" spans="1:6" ht="16">
      <c r="A311" s="1" t="s">
        <v>15</v>
      </c>
      <c r="B311" s="1" t="s">
        <v>273</v>
      </c>
      <c r="C311" s="8">
        <v>2019</v>
      </c>
      <c r="D311" s="12" t="s">
        <v>6</v>
      </c>
      <c r="E311" s="12" t="s">
        <v>192</v>
      </c>
      <c r="F311" s="45">
        <v>19.076000000000001</v>
      </c>
    </row>
    <row r="312" spans="1:6" ht="16">
      <c r="A312" s="1" t="s">
        <v>16</v>
      </c>
      <c r="B312" s="1" t="s">
        <v>274</v>
      </c>
      <c r="C312" s="8">
        <v>2019</v>
      </c>
      <c r="D312" s="12" t="s">
        <v>6</v>
      </c>
      <c r="E312" s="12" t="s">
        <v>192</v>
      </c>
      <c r="F312" s="45">
        <v>17.041</v>
      </c>
    </row>
    <row r="313" spans="1:6" ht="16">
      <c r="A313" s="1" t="s">
        <v>17</v>
      </c>
      <c r="B313" s="1" t="s">
        <v>275</v>
      </c>
      <c r="C313" s="8">
        <v>2019</v>
      </c>
      <c r="D313" s="12" t="s">
        <v>6</v>
      </c>
      <c r="E313" s="12" t="s">
        <v>192</v>
      </c>
      <c r="F313" s="45">
        <v>15.075200000000001</v>
      </c>
    </row>
    <row r="314" spans="1:6" ht="16">
      <c r="A314" s="1" t="s">
        <v>18</v>
      </c>
      <c r="B314" s="1" t="s">
        <v>276</v>
      </c>
      <c r="C314" s="8">
        <v>2019</v>
      </c>
      <c r="D314" s="12" t="s">
        <v>6</v>
      </c>
      <c r="E314" s="12" t="s">
        <v>192</v>
      </c>
      <c r="F314" s="45">
        <v>16.854099999999999</v>
      </c>
    </row>
    <row r="315" spans="1:6" ht="16">
      <c r="A315" s="1" t="s">
        <v>19</v>
      </c>
      <c r="B315" s="1" t="s">
        <v>277</v>
      </c>
      <c r="C315" s="8">
        <v>2019</v>
      </c>
      <c r="D315" s="12" t="s">
        <v>6</v>
      </c>
      <c r="E315" s="12" t="s">
        <v>192</v>
      </c>
      <c r="F315" s="45">
        <v>17.325600000000001</v>
      </c>
    </row>
    <row r="316" spans="1:6" ht="16">
      <c r="A316" s="1" t="s">
        <v>20</v>
      </c>
      <c r="B316" s="1" t="s">
        <v>278</v>
      </c>
      <c r="C316" s="8">
        <v>2019</v>
      </c>
      <c r="D316" s="12" t="s">
        <v>6</v>
      </c>
      <c r="E316" s="12" t="s">
        <v>192</v>
      </c>
      <c r="F316" s="45">
        <v>15.749499999999999</v>
      </c>
    </row>
    <row r="317" spans="1:6" ht="16">
      <c r="A317" s="1" t="s">
        <v>21</v>
      </c>
      <c r="B317" s="1" t="s">
        <v>279</v>
      </c>
      <c r="C317" s="8">
        <v>2019</v>
      </c>
      <c r="D317" s="12" t="s">
        <v>6</v>
      </c>
      <c r="E317" s="12" t="s">
        <v>192</v>
      </c>
      <c r="F317" s="45">
        <v>16.629799999999999</v>
      </c>
    </row>
    <row r="318" spans="1:6" ht="16">
      <c r="A318" s="1" t="s">
        <v>22</v>
      </c>
      <c r="B318" s="1" t="s">
        <v>280</v>
      </c>
      <c r="C318" s="8">
        <v>2019</v>
      </c>
      <c r="D318" s="12" t="s">
        <v>6</v>
      </c>
      <c r="E318" s="12" t="s">
        <v>192</v>
      </c>
      <c r="F318" s="45">
        <v>15.0634</v>
      </c>
    </row>
    <row r="319" spans="1:6" ht="16">
      <c r="A319" s="1" t="s">
        <v>23</v>
      </c>
      <c r="B319" s="1" t="s">
        <v>281</v>
      </c>
      <c r="C319" s="8">
        <v>2019</v>
      </c>
      <c r="D319" s="12" t="s">
        <v>6</v>
      </c>
      <c r="E319" s="12" t="s">
        <v>192</v>
      </c>
      <c r="F319" s="45">
        <v>15.8018</v>
      </c>
    </row>
    <row r="320" spans="1:6" ht="16">
      <c r="A320" s="1" t="s">
        <v>24</v>
      </c>
      <c r="B320" s="1" t="s">
        <v>282</v>
      </c>
      <c r="C320" s="8">
        <v>2019</v>
      </c>
      <c r="D320" s="12" t="s">
        <v>6</v>
      </c>
      <c r="E320" s="12" t="s">
        <v>192</v>
      </c>
      <c r="F320" s="45">
        <v>17.811900000000001</v>
      </c>
    </row>
    <row r="321" spans="1:6" ht="16">
      <c r="A321" s="1" t="s">
        <v>25</v>
      </c>
      <c r="B321" s="1" t="s">
        <v>283</v>
      </c>
      <c r="C321" s="8">
        <v>2019</v>
      </c>
      <c r="D321" s="12" t="s">
        <v>6</v>
      </c>
      <c r="E321" s="12" t="s">
        <v>192</v>
      </c>
      <c r="F321" s="45">
        <v>14.1869</v>
      </c>
    </row>
    <row r="322" spans="1:6" ht="16">
      <c r="A322" s="1" t="s">
        <v>26</v>
      </c>
      <c r="B322" s="1" t="s">
        <v>284</v>
      </c>
      <c r="C322" s="8">
        <v>2019</v>
      </c>
      <c r="D322" s="12" t="s">
        <v>6</v>
      </c>
      <c r="E322" s="12" t="s">
        <v>192</v>
      </c>
      <c r="F322" s="45">
        <v>14.801</v>
      </c>
    </row>
    <row r="323" spans="1:6" ht="16">
      <c r="A323" s="1" t="s">
        <v>27</v>
      </c>
      <c r="B323" s="1" t="s">
        <v>285</v>
      </c>
      <c r="C323" s="8">
        <v>2019</v>
      </c>
      <c r="D323" s="12" t="s">
        <v>6</v>
      </c>
      <c r="E323" s="12" t="s">
        <v>192</v>
      </c>
      <c r="F323" s="45">
        <v>16.064299999999999</v>
      </c>
    </row>
    <row r="324" spans="1:6" ht="16">
      <c r="A324" s="1" t="s">
        <v>28</v>
      </c>
      <c r="B324" s="1" t="s">
        <v>286</v>
      </c>
      <c r="C324" s="8">
        <v>2019</v>
      </c>
      <c r="D324" s="12" t="s">
        <v>6</v>
      </c>
      <c r="E324" s="12" t="s">
        <v>192</v>
      </c>
      <c r="F324" s="45">
        <v>16.070699999999999</v>
      </c>
    </row>
    <row r="325" spans="1:6" ht="16">
      <c r="A325" s="1" t="s">
        <v>29</v>
      </c>
      <c r="B325" s="1" t="s">
        <v>287</v>
      </c>
      <c r="C325" s="8">
        <v>2019</v>
      </c>
      <c r="D325" s="12" t="s">
        <v>6</v>
      </c>
      <c r="E325" s="12" t="s">
        <v>192</v>
      </c>
      <c r="F325" s="45">
        <v>17.209499999999998</v>
      </c>
    </row>
    <row r="326" spans="1:6" ht="16">
      <c r="A326" s="1" t="s">
        <v>30</v>
      </c>
      <c r="B326" s="1" t="s">
        <v>288</v>
      </c>
      <c r="C326" s="8">
        <v>2019</v>
      </c>
      <c r="D326" s="12" t="s">
        <v>6</v>
      </c>
      <c r="E326" s="12" t="s">
        <v>192</v>
      </c>
      <c r="F326" s="45">
        <v>17.5078</v>
      </c>
    </row>
    <row r="327" spans="1:6" ht="16">
      <c r="A327" s="1" t="s">
        <v>31</v>
      </c>
      <c r="B327" s="1" t="s">
        <v>289</v>
      </c>
      <c r="C327" s="8">
        <v>2019</v>
      </c>
      <c r="D327" s="12" t="s">
        <v>6</v>
      </c>
      <c r="E327" s="12" t="s">
        <v>192</v>
      </c>
      <c r="F327" s="45">
        <v>15.5855</v>
      </c>
    </row>
    <row r="328" spans="1:6" ht="16">
      <c r="A328" s="1" t="s">
        <v>32</v>
      </c>
      <c r="B328" s="1" t="s">
        <v>290</v>
      </c>
      <c r="C328" s="8">
        <v>2019</v>
      </c>
      <c r="D328" s="12" t="s">
        <v>6</v>
      </c>
      <c r="E328" s="12" t="s">
        <v>192</v>
      </c>
      <c r="F328" s="45">
        <v>18.349599999999999</v>
      </c>
    </row>
    <row r="329" spans="1:6" ht="16">
      <c r="A329" s="1" t="s">
        <v>33</v>
      </c>
      <c r="B329" s="1" t="s">
        <v>291</v>
      </c>
      <c r="C329" s="8">
        <v>2019</v>
      </c>
      <c r="D329" s="12" t="s">
        <v>6</v>
      </c>
      <c r="E329" s="12" t="s">
        <v>192</v>
      </c>
      <c r="F329" s="45">
        <v>18.108000000000001</v>
      </c>
    </row>
    <row r="330" spans="1:6" ht="16">
      <c r="A330" s="1" t="s">
        <v>34</v>
      </c>
      <c r="B330" s="1" t="s">
        <v>292</v>
      </c>
      <c r="C330" s="8">
        <v>2019</v>
      </c>
      <c r="D330" s="12" t="s">
        <v>6</v>
      </c>
      <c r="E330" s="12" t="s">
        <v>192</v>
      </c>
      <c r="F330" s="45">
        <v>15.8947</v>
      </c>
    </row>
    <row r="331" spans="1:6" ht="16">
      <c r="A331" s="1" t="s">
        <v>35</v>
      </c>
      <c r="B331" s="1" t="s">
        <v>293</v>
      </c>
      <c r="C331" s="8">
        <v>2019</v>
      </c>
      <c r="D331" s="12" t="s">
        <v>6</v>
      </c>
      <c r="E331" s="12" t="s">
        <v>192</v>
      </c>
      <c r="F331" s="45">
        <v>15.596</v>
      </c>
    </row>
    <row r="332" spans="1:6" ht="16">
      <c r="A332" s="3" t="s">
        <v>3</v>
      </c>
      <c r="B332" s="1" t="s">
        <v>261</v>
      </c>
      <c r="C332" s="8">
        <v>2020</v>
      </c>
      <c r="D332" s="12" t="s">
        <v>6</v>
      </c>
      <c r="E332" s="12" t="s">
        <v>192</v>
      </c>
      <c r="F332" s="45">
        <v>14.512499999999999</v>
      </c>
    </row>
    <row r="333" spans="1:6" ht="16">
      <c r="A333" s="3" t="s">
        <v>4</v>
      </c>
      <c r="B333" s="1" t="s">
        <v>262</v>
      </c>
      <c r="C333" s="8">
        <v>2020</v>
      </c>
      <c r="D333" s="12" t="s">
        <v>6</v>
      </c>
      <c r="E333" s="12" t="s">
        <v>192</v>
      </c>
      <c r="F333" s="45">
        <v>15.5036</v>
      </c>
    </row>
    <row r="334" spans="1:6" ht="16">
      <c r="A334" s="1" t="s">
        <v>5</v>
      </c>
      <c r="B334" s="1" t="s">
        <v>263</v>
      </c>
      <c r="C334" s="8">
        <v>2020</v>
      </c>
      <c r="D334" s="12" t="s">
        <v>6</v>
      </c>
      <c r="E334" s="12" t="s">
        <v>192</v>
      </c>
      <c r="F334" s="45">
        <v>10.765599999999999</v>
      </c>
    </row>
    <row r="335" spans="1:6" ht="16">
      <c r="A335" s="1" t="s">
        <v>6</v>
      </c>
      <c r="B335" s="1" t="s">
        <v>264</v>
      </c>
      <c r="C335" s="8">
        <v>2020</v>
      </c>
      <c r="D335" s="12" t="s">
        <v>6</v>
      </c>
      <c r="E335" s="12" t="s">
        <v>192</v>
      </c>
      <c r="F335" s="45">
        <v>11.8751</v>
      </c>
    </row>
    <row r="336" spans="1:6" ht="16">
      <c r="A336" s="1" t="s">
        <v>7</v>
      </c>
      <c r="B336" s="1" t="s">
        <v>265</v>
      </c>
      <c r="C336" s="8">
        <v>2020</v>
      </c>
      <c r="D336" s="12" t="s">
        <v>6</v>
      </c>
      <c r="E336" s="12" t="s">
        <v>192</v>
      </c>
      <c r="F336" s="45">
        <v>12.9811</v>
      </c>
    </row>
    <row r="337" spans="1:6" ht="16">
      <c r="A337" s="1" t="s">
        <v>8</v>
      </c>
      <c r="B337" s="1" t="s">
        <v>266</v>
      </c>
      <c r="C337" s="8">
        <v>2020</v>
      </c>
      <c r="D337" s="12" t="s">
        <v>6</v>
      </c>
      <c r="E337" s="12" t="s">
        <v>192</v>
      </c>
      <c r="F337" s="45">
        <v>16.757200000000001</v>
      </c>
    </row>
    <row r="338" spans="1:6" ht="16">
      <c r="A338" s="1" t="s">
        <v>9</v>
      </c>
      <c r="B338" s="1" t="s">
        <v>267</v>
      </c>
      <c r="C338" s="8">
        <v>2020</v>
      </c>
      <c r="D338" s="12" t="s">
        <v>6</v>
      </c>
      <c r="E338" s="12" t="s">
        <v>192</v>
      </c>
      <c r="F338" s="45">
        <v>14.8705</v>
      </c>
    </row>
    <row r="339" spans="1:6" ht="16">
      <c r="A339" s="1" t="s">
        <v>10</v>
      </c>
      <c r="B339" s="1" t="s">
        <v>268</v>
      </c>
      <c r="C339" s="8">
        <v>2020</v>
      </c>
      <c r="D339" s="12" t="s">
        <v>6</v>
      </c>
      <c r="E339" s="12" t="s">
        <v>192</v>
      </c>
      <c r="F339" s="45">
        <v>16.8931</v>
      </c>
    </row>
    <row r="340" spans="1:6" ht="16">
      <c r="A340" s="1" t="s">
        <v>11</v>
      </c>
      <c r="B340" s="1" t="s">
        <v>269</v>
      </c>
      <c r="C340" s="8">
        <v>2020</v>
      </c>
      <c r="D340" s="12" t="s">
        <v>6</v>
      </c>
      <c r="E340" s="12" t="s">
        <v>192</v>
      </c>
      <c r="F340" s="45">
        <v>17.375399999999999</v>
      </c>
    </row>
    <row r="341" spans="1:6" ht="16">
      <c r="A341" s="1" t="s">
        <v>12</v>
      </c>
      <c r="B341" s="1" t="s">
        <v>270</v>
      </c>
      <c r="C341" s="8">
        <v>2020</v>
      </c>
      <c r="D341" s="12" t="s">
        <v>6</v>
      </c>
      <c r="E341" s="12" t="s">
        <v>192</v>
      </c>
      <c r="F341" s="45">
        <v>9.6151</v>
      </c>
    </row>
    <row r="342" spans="1:6" ht="16">
      <c r="A342" s="1" t="s">
        <v>13</v>
      </c>
      <c r="B342" s="1" t="s">
        <v>271</v>
      </c>
      <c r="C342" s="8">
        <v>2020</v>
      </c>
      <c r="D342" s="12" t="s">
        <v>6</v>
      </c>
      <c r="E342" s="12" t="s">
        <v>192</v>
      </c>
      <c r="F342" s="45">
        <v>16.939499999999999</v>
      </c>
    </row>
    <row r="343" spans="1:6" ht="16">
      <c r="A343" s="1" t="s">
        <v>14</v>
      </c>
      <c r="B343" s="1" t="s">
        <v>272</v>
      </c>
      <c r="C343" s="8">
        <v>2020</v>
      </c>
      <c r="D343" s="12" t="s">
        <v>6</v>
      </c>
      <c r="E343" s="12" t="s">
        <v>192</v>
      </c>
      <c r="F343" s="45">
        <v>13.8765</v>
      </c>
    </row>
    <row r="344" spans="1:6" ht="16">
      <c r="A344" s="1" t="s">
        <v>15</v>
      </c>
      <c r="B344" s="1" t="s">
        <v>273</v>
      </c>
      <c r="C344" s="8">
        <v>2020</v>
      </c>
      <c r="D344" s="12" t="s">
        <v>6</v>
      </c>
      <c r="E344" s="12" t="s">
        <v>192</v>
      </c>
      <c r="F344" s="45">
        <v>17.726800000000001</v>
      </c>
    </row>
    <row r="345" spans="1:6" ht="16">
      <c r="A345" s="1" t="s">
        <v>16</v>
      </c>
      <c r="B345" s="1" t="s">
        <v>274</v>
      </c>
      <c r="C345" s="8">
        <v>2020</v>
      </c>
      <c r="D345" s="12" t="s">
        <v>6</v>
      </c>
      <c r="E345" s="12" t="s">
        <v>192</v>
      </c>
      <c r="F345" s="45">
        <v>12.408899999999999</v>
      </c>
    </row>
    <row r="346" spans="1:6" ht="16">
      <c r="A346" s="1" t="s">
        <v>17</v>
      </c>
      <c r="B346" s="1" t="s">
        <v>275</v>
      </c>
      <c r="C346" s="8">
        <v>2020</v>
      </c>
      <c r="D346" s="12" t="s">
        <v>6</v>
      </c>
      <c r="E346" s="12" t="s">
        <v>192</v>
      </c>
      <c r="F346" s="45">
        <v>12.3345</v>
      </c>
    </row>
    <row r="347" spans="1:6" ht="16">
      <c r="A347" s="1" t="s">
        <v>18</v>
      </c>
      <c r="B347" s="1" t="s">
        <v>276</v>
      </c>
      <c r="C347" s="8">
        <v>2020</v>
      </c>
      <c r="D347" s="12" t="s">
        <v>6</v>
      </c>
      <c r="E347" s="12" t="s">
        <v>192</v>
      </c>
      <c r="F347" s="45">
        <v>14.777799999999999</v>
      </c>
    </row>
    <row r="348" spans="1:6" ht="16">
      <c r="A348" s="1" t="s">
        <v>19</v>
      </c>
      <c r="B348" s="1" t="s">
        <v>277</v>
      </c>
      <c r="C348" s="8">
        <v>2020</v>
      </c>
      <c r="D348" s="12" t="s">
        <v>6</v>
      </c>
      <c r="E348" s="12" t="s">
        <v>192</v>
      </c>
      <c r="F348" s="45">
        <v>15.631399999999999</v>
      </c>
    </row>
    <row r="349" spans="1:6" ht="16">
      <c r="A349" s="1" t="s">
        <v>20</v>
      </c>
      <c r="B349" s="1" t="s">
        <v>278</v>
      </c>
      <c r="C349" s="8">
        <v>2020</v>
      </c>
      <c r="D349" s="12" t="s">
        <v>6</v>
      </c>
      <c r="E349" s="12" t="s">
        <v>192</v>
      </c>
      <c r="F349" s="45">
        <v>13.608000000000001</v>
      </c>
    </row>
    <row r="350" spans="1:6" ht="16">
      <c r="A350" s="1" t="s">
        <v>21</v>
      </c>
      <c r="B350" s="1" t="s">
        <v>279</v>
      </c>
      <c r="C350" s="8">
        <v>2020</v>
      </c>
      <c r="D350" s="12" t="s">
        <v>6</v>
      </c>
      <c r="E350" s="12" t="s">
        <v>192</v>
      </c>
      <c r="F350" s="45">
        <v>15.2943</v>
      </c>
    </row>
    <row r="351" spans="1:6" ht="16">
      <c r="A351" s="1" t="s">
        <v>22</v>
      </c>
      <c r="B351" s="1" t="s">
        <v>280</v>
      </c>
      <c r="C351" s="8">
        <v>2020</v>
      </c>
      <c r="D351" s="12" t="s">
        <v>6</v>
      </c>
      <c r="E351" s="12" t="s">
        <v>192</v>
      </c>
      <c r="F351" s="45">
        <v>11.7837</v>
      </c>
    </row>
    <row r="352" spans="1:6" ht="16">
      <c r="A352" s="1" t="s">
        <v>23</v>
      </c>
      <c r="B352" s="1" t="s">
        <v>281</v>
      </c>
      <c r="C352" s="8">
        <v>2020</v>
      </c>
      <c r="D352" s="12" t="s">
        <v>6</v>
      </c>
      <c r="E352" s="12" t="s">
        <v>192</v>
      </c>
      <c r="F352" s="45">
        <v>14.0631</v>
      </c>
    </row>
    <row r="353" spans="1:6" ht="16">
      <c r="A353" s="1" t="s">
        <v>24</v>
      </c>
      <c r="B353" s="1" t="s">
        <v>282</v>
      </c>
      <c r="C353" s="8">
        <v>2020</v>
      </c>
      <c r="D353" s="12" t="s">
        <v>6</v>
      </c>
      <c r="E353" s="12" t="s">
        <v>192</v>
      </c>
      <c r="F353" s="45">
        <v>16.9224</v>
      </c>
    </row>
    <row r="354" spans="1:6" ht="16">
      <c r="A354" s="1" t="s">
        <v>25</v>
      </c>
      <c r="B354" s="1" t="s">
        <v>283</v>
      </c>
      <c r="C354" s="8">
        <v>2020</v>
      </c>
      <c r="D354" s="12" t="s">
        <v>6</v>
      </c>
      <c r="E354" s="12" t="s">
        <v>192</v>
      </c>
      <c r="F354" s="45">
        <v>12.7784</v>
      </c>
    </row>
    <row r="355" spans="1:6" ht="16">
      <c r="A355" s="1" t="s">
        <v>26</v>
      </c>
      <c r="B355" s="1" t="s">
        <v>284</v>
      </c>
      <c r="C355" s="8">
        <v>2020</v>
      </c>
      <c r="D355" s="12" t="s">
        <v>6</v>
      </c>
      <c r="E355" s="12" t="s">
        <v>192</v>
      </c>
      <c r="F355" s="45">
        <v>11.2407</v>
      </c>
    </row>
    <row r="356" spans="1:6" ht="16">
      <c r="A356" s="1" t="s">
        <v>27</v>
      </c>
      <c r="B356" s="1" t="s">
        <v>285</v>
      </c>
      <c r="C356" s="8">
        <v>2020</v>
      </c>
      <c r="D356" s="12" t="s">
        <v>6</v>
      </c>
      <c r="E356" s="12" t="s">
        <v>192</v>
      </c>
      <c r="F356" s="45">
        <v>14.5458</v>
      </c>
    </row>
    <row r="357" spans="1:6" ht="16">
      <c r="A357" s="1" t="s">
        <v>28</v>
      </c>
      <c r="B357" s="1" t="s">
        <v>286</v>
      </c>
      <c r="C357" s="8">
        <v>2020</v>
      </c>
      <c r="D357" s="12" t="s">
        <v>6</v>
      </c>
      <c r="E357" s="12" t="s">
        <v>192</v>
      </c>
      <c r="F357" s="45">
        <v>13.9732</v>
      </c>
    </row>
    <row r="358" spans="1:6" ht="16">
      <c r="A358" s="1" t="s">
        <v>29</v>
      </c>
      <c r="B358" s="1" t="s">
        <v>287</v>
      </c>
      <c r="C358" s="8">
        <v>2020</v>
      </c>
      <c r="D358" s="12" t="s">
        <v>6</v>
      </c>
      <c r="E358" s="12" t="s">
        <v>192</v>
      </c>
      <c r="F358" s="45">
        <v>13.392899999999999</v>
      </c>
    </row>
    <row r="359" spans="1:6" ht="16">
      <c r="A359" s="1" t="s">
        <v>30</v>
      </c>
      <c r="B359" s="1" t="s">
        <v>288</v>
      </c>
      <c r="C359" s="8">
        <v>2020</v>
      </c>
      <c r="D359" s="12" t="s">
        <v>6</v>
      </c>
      <c r="E359" s="12" t="s">
        <v>192</v>
      </c>
      <c r="F359" s="45">
        <v>15.2331</v>
      </c>
    </row>
    <row r="360" spans="1:6" ht="16">
      <c r="A360" s="1" t="s">
        <v>31</v>
      </c>
      <c r="B360" s="1" t="s">
        <v>289</v>
      </c>
      <c r="C360" s="8">
        <v>2020</v>
      </c>
      <c r="D360" s="12" t="s">
        <v>6</v>
      </c>
      <c r="E360" s="12" t="s">
        <v>192</v>
      </c>
      <c r="F360" s="45">
        <v>13.716799999999999</v>
      </c>
    </row>
    <row r="361" spans="1:6" ht="16">
      <c r="A361" s="1" t="s">
        <v>32</v>
      </c>
      <c r="B361" s="1" t="s">
        <v>290</v>
      </c>
      <c r="C361" s="8">
        <v>2020</v>
      </c>
      <c r="D361" s="12" t="s">
        <v>6</v>
      </c>
      <c r="E361" s="12" t="s">
        <v>192</v>
      </c>
      <c r="F361" s="45">
        <v>17.110600000000002</v>
      </c>
    </row>
    <row r="362" spans="1:6" ht="16">
      <c r="A362" s="1" t="s">
        <v>33</v>
      </c>
      <c r="B362" s="1" t="s">
        <v>291</v>
      </c>
      <c r="C362" s="8">
        <v>2020</v>
      </c>
      <c r="D362" s="12" t="s">
        <v>6</v>
      </c>
      <c r="E362" s="12" t="s">
        <v>192</v>
      </c>
      <c r="F362" s="45">
        <v>16.208300000000001</v>
      </c>
    </row>
    <row r="363" spans="1:6" ht="16">
      <c r="A363" s="1" t="s">
        <v>34</v>
      </c>
      <c r="B363" s="1" t="s">
        <v>292</v>
      </c>
      <c r="C363" s="8">
        <v>2020</v>
      </c>
      <c r="D363" s="12" t="s">
        <v>6</v>
      </c>
      <c r="E363" s="12" t="s">
        <v>192</v>
      </c>
      <c r="F363" s="45">
        <v>14.418200000000001</v>
      </c>
    </row>
    <row r="364" spans="1:6" ht="16">
      <c r="A364" s="1" t="s">
        <v>35</v>
      </c>
      <c r="B364" s="1" t="s">
        <v>293</v>
      </c>
      <c r="C364" s="8">
        <v>2020</v>
      </c>
      <c r="D364" s="12" t="s">
        <v>6</v>
      </c>
      <c r="E364" s="12" t="s">
        <v>192</v>
      </c>
      <c r="F364" s="45">
        <v>15.175599999999999</v>
      </c>
    </row>
    <row r="365" spans="1:6" ht="15.75" customHeight="1">
      <c r="F365" s="50"/>
    </row>
    <row r="366" spans="1:6" ht="15.75" customHeight="1">
      <c r="F366" s="50"/>
    </row>
    <row r="367" spans="1:6" ht="15.75" customHeight="1">
      <c r="F367" s="50"/>
    </row>
    <row r="368" spans="1:6" ht="15.75" customHeight="1">
      <c r="F368" s="50"/>
    </row>
    <row r="369" spans="6:6" ht="15.75" customHeight="1">
      <c r="F369" s="50"/>
    </row>
    <row r="370" spans="6:6" ht="15.75" customHeight="1">
      <c r="F370" s="50"/>
    </row>
    <row r="371" spans="6:6" ht="15.75" customHeight="1">
      <c r="F371" s="50"/>
    </row>
    <row r="372" spans="6:6" ht="15.75" customHeight="1">
      <c r="F372" s="50"/>
    </row>
    <row r="373" spans="6:6" ht="15.75" customHeight="1">
      <c r="F373" s="50"/>
    </row>
    <row r="374" spans="6:6" ht="15.75" customHeight="1">
      <c r="F374" s="50"/>
    </row>
    <row r="375" spans="6:6" ht="15.75" customHeight="1">
      <c r="F375" s="50"/>
    </row>
    <row r="376" spans="6:6" ht="15.75" customHeight="1">
      <c r="F376" s="50"/>
    </row>
    <row r="377" spans="6:6" ht="15.75" customHeight="1">
      <c r="F377" s="50"/>
    </row>
    <row r="378" spans="6:6" ht="15.75" customHeight="1">
      <c r="F378" s="50"/>
    </row>
    <row r="379" spans="6:6" ht="15.75" customHeight="1">
      <c r="F379" s="50"/>
    </row>
    <row r="380" spans="6:6" ht="15.75" customHeight="1">
      <c r="F380" s="50"/>
    </row>
    <row r="381" spans="6:6" ht="15.75" customHeight="1">
      <c r="F381" s="50"/>
    </row>
    <row r="382" spans="6:6" ht="15.75" customHeight="1">
      <c r="F382" s="50"/>
    </row>
    <row r="383" spans="6:6" ht="15.75" customHeight="1">
      <c r="F383" s="50"/>
    </row>
    <row r="384" spans="6:6" ht="15.75" customHeight="1">
      <c r="F384" s="50"/>
    </row>
    <row r="385" spans="6:6" ht="15.75" customHeight="1">
      <c r="F385" s="50"/>
    </row>
    <row r="386" spans="6:6" ht="15.75" customHeight="1">
      <c r="F386" s="50"/>
    </row>
    <row r="387" spans="6:6" ht="15.75" customHeight="1">
      <c r="F387" s="50"/>
    </row>
    <row r="388" spans="6:6" ht="15.75" customHeight="1">
      <c r="F388" s="50"/>
    </row>
    <row r="389" spans="6:6" ht="15.75" customHeight="1">
      <c r="F389" s="50"/>
    </row>
    <row r="390" spans="6:6" ht="15.75" customHeight="1">
      <c r="F390" s="50"/>
    </row>
    <row r="391" spans="6:6" ht="15.75" customHeight="1">
      <c r="F391" s="50"/>
    </row>
    <row r="392" spans="6:6" ht="15.75" customHeight="1">
      <c r="F392" s="50"/>
    </row>
    <row r="393" spans="6:6" ht="15.75" customHeight="1">
      <c r="F393" s="50"/>
    </row>
    <row r="394" spans="6:6" ht="15.75" customHeight="1">
      <c r="F394" s="50"/>
    </row>
    <row r="395" spans="6:6" ht="15.75" customHeight="1">
      <c r="F395" s="50"/>
    </row>
    <row r="396" spans="6:6" ht="15.75" customHeight="1">
      <c r="F396" s="50"/>
    </row>
    <row r="397" spans="6:6" ht="15.75" customHeight="1">
      <c r="F397" s="50"/>
    </row>
    <row r="398" spans="6:6" ht="15.75" customHeight="1">
      <c r="F398" s="50"/>
    </row>
    <row r="399" spans="6:6" ht="15.75" customHeight="1">
      <c r="F399" s="50"/>
    </row>
    <row r="400" spans="6:6" ht="15.75" customHeight="1">
      <c r="F400" s="50"/>
    </row>
    <row r="401" spans="6:6" ht="15.75" customHeight="1">
      <c r="F401" s="50"/>
    </row>
    <row r="402" spans="6:6" ht="15.75" customHeight="1">
      <c r="F402" s="50"/>
    </row>
    <row r="403" spans="6:6" ht="15.75" customHeight="1">
      <c r="F403" s="50"/>
    </row>
    <row r="404" spans="6:6" ht="15.75" customHeight="1">
      <c r="F404" s="50"/>
    </row>
    <row r="405" spans="6:6" ht="15.75" customHeight="1">
      <c r="F405" s="50"/>
    </row>
    <row r="406" spans="6:6" ht="15.75" customHeight="1">
      <c r="F406" s="50"/>
    </row>
    <row r="407" spans="6:6" ht="15.75" customHeight="1">
      <c r="F407" s="50"/>
    </row>
    <row r="408" spans="6:6" ht="15.75" customHeight="1">
      <c r="F408" s="50"/>
    </row>
    <row r="409" spans="6:6" ht="15.75" customHeight="1">
      <c r="F409" s="50"/>
    </row>
    <row r="410" spans="6:6" ht="15.75" customHeight="1">
      <c r="F410" s="50"/>
    </row>
    <row r="411" spans="6:6" ht="15.75" customHeight="1">
      <c r="F411" s="50"/>
    </row>
    <row r="412" spans="6:6" ht="15.75" customHeight="1">
      <c r="F412" s="50"/>
    </row>
    <row r="413" spans="6:6" ht="15.75" customHeight="1">
      <c r="F413" s="50"/>
    </row>
    <row r="414" spans="6:6" ht="15.75" customHeight="1">
      <c r="F414" s="50"/>
    </row>
    <row r="415" spans="6:6" ht="15.75" customHeight="1">
      <c r="F415" s="50"/>
    </row>
    <row r="416" spans="6:6" ht="15.75" customHeight="1">
      <c r="F416" s="50"/>
    </row>
    <row r="417" spans="6:6" ht="15.75" customHeight="1">
      <c r="F417" s="50"/>
    </row>
    <row r="418" spans="6:6" ht="15.75" customHeight="1">
      <c r="F418" s="50"/>
    </row>
    <row r="419" spans="6:6" ht="15.75" customHeight="1">
      <c r="F419" s="50"/>
    </row>
    <row r="420" spans="6:6" ht="15.75" customHeight="1">
      <c r="F420" s="50"/>
    </row>
    <row r="421" spans="6:6" ht="15.75" customHeight="1">
      <c r="F421" s="50"/>
    </row>
    <row r="422" spans="6:6" ht="15.75" customHeight="1">
      <c r="F422" s="50"/>
    </row>
    <row r="423" spans="6:6" ht="15.75" customHeight="1">
      <c r="F423" s="50"/>
    </row>
    <row r="424" spans="6:6" ht="15.75" customHeight="1">
      <c r="F424" s="50"/>
    </row>
    <row r="425" spans="6:6" ht="15.75" customHeight="1">
      <c r="F425" s="50"/>
    </row>
    <row r="426" spans="6:6" ht="15.75" customHeight="1">
      <c r="F426" s="50"/>
    </row>
    <row r="427" spans="6:6" ht="15.75" customHeight="1">
      <c r="F427" s="50"/>
    </row>
    <row r="428" spans="6:6" ht="15.75" customHeight="1">
      <c r="F428" s="50"/>
    </row>
    <row r="429" spans="6:6" ht="15.75" customHeight="1">
      <c r="F429" s="50"/>
    </row>
    <row r="430" spans="6:6" ht="15.75" customHeight="1">
      <c r="F430" s="50"/>
    </row>
    <row r="431" spans="6:6" ht="15.75" customHeight="1">
      <c r="F431" s="50"/>
    </row>
    <row r="432" spans="6:6" ht="15.75" customHeight="1">
      <c r="F432" s="50"/>
    </row>
    <row r="433" spans="6:6" ht="15.75" customHeight="1">
      <c r="F433" s="50"/>
    </row>
    <row r="434" spans="6:6" ht="15.75" customHeight="1">
      <c r="F434" s="50"/>
    </row>
    <row r="435" spans="6:6" ht="15.75" customHeight="1">
      <c r="F435" s="50"/>
    </row>
    <row r="436" spans="6:6" ht="15.75" customHeight="1">
      <c r="F436" s="50"/>
    </row>
    <row r="437" spans="6:6" ht="15.75" customHeight="1">
      <c r="F437" s="50"/>
    </row>
    <row r="438" spans="6:6" ht="15.75" customHeight="1">
      <c r="F438" s="50"/>
    </row>
    <row r="439" spans="6:6" ht="15.75" customHeight="1">
      <c r="F439" s="50"/>
    </row>
    <row r="440" spans="6:6" ht="15.75" customHeight="1">
      <c r="F440" s="50"/>
    </row>
    <row r="441" spans="6:6" ht="15.75" customHeight="1">
      <c r="F441" s="50"/>
    </row>
    <row r="442" spans="6:6" ht="15.75" customHeight="1">
      <c r="F442" s="50"/>
    </row>
    <row r="443" spans="6:6" ht="15.75" customHeight="1">
      <c r="F443" s="50"/>
    </row>
    <row r="444" spans="6:6" ht="15.75" customHeight="1">
      <c r="F444" s="50"/>
    </row>
    <row r="445" spans="6:6" ht="15.75" customHeight="1">
      <c r="F445" s="50"/>
    </row>
    <row r="446" spans="6:6" ht="15.75" customHeight="1">
      <c r="F446" s="50"/>
    </row>
    <row r="447" spans="6:6" ht="15.75" customHeight="1">
      <c r="F447" s="50"/>
    </row>
    <row r="448" spans="6:6" ht="15.75" customHeight="1">
      <c r="F448" s="50"/>
    </row>
    <row r="449" spans="6:6" ht="15.75" customHeight="1">
      <c r="F449" s="50"/>
    </row>
    <row r="450" spans="6:6" ht="15.75" customHeight="1">
      <c r="F450" s="50"/>
    </row>
    <row r="451" spans="6:6" ht="15.75" customHeight="1">
      <c r="F451" s="50"/>
    </row>
    <row r="452" spans="6:6" ht="15.75" customHeight="1">
      <c r="F452" s="50"/>
    </row>
    <row r="453" spans="6:6" ht="15.75" customHeight="1">
      <c r="F453" s="50"/>
    </row>
    <row r="454" spans="6:6" ht="15.75" customHeight="1">
      <c r="F454" s="50"/>
    </row>
    <row r="455" spans="6:6" ht="15.75" customHeight="1">
      <c r="F455" s="50"/>
    </row>
    <row r="456" spans="6:6" ht="15.75" customHeight="1">
      <c r="F456" s="50"/>
    </row>
    <row r="457" spans="6:6" ht="15.75" customHeight="1">
      <c r="F457" s="50"/>
    </row>
    <row r="458" spans="6:6" ht="15.75" customHeight="1">
      <c r="F458" s="50"/>
    </row>
    <row r="459" spans="6:6" ht="15.75" customHeight="1">
      <c r="F459" s="50"/>
    </row>
    <row r="460" spans="6:6" ht="15.75" customHeight="1">
      <c r="F460" s="50"/>
    </row>
    <row r="461" spans="6:6" ht="15.75" customHeight="1">
      <c r="F461" s="50"/>
    </row>
    <row r="462" spans="6:6" ht="15.75" customHeight="1">
      <c r="F462" s="50"/>
    </row>
    <row r="463" spans="6:6" ht="15.75" customHeight="1">
      <c r="F463" s="50"/>
    </row>
    <row r="464" spans="6:6" ht="15.75" customHeight="1">
      <c r="F464" s="50"/>
    </row>
    <row r="465" spans="6:6" ht="15.75" customHeight="1">
      <c r="F465" s="50"/>
    </row>
    <row r="466" spans="6:6" ht="15.75" customHeight="1">
      <c r="F466" s="50"/>
    </row>
    <row r="467" spans="6:6" ht="15.75" customHeight="1">
      <c r="F467" s="50"/>
    </row>
    <row r="468" spans="6:6" ht="15.75" customHeight="1">
      <c r="F468" s="50"/>
    </row>
    <row r="469" spans="6:6" ht="15.75" customHeight="1">
      <c r="F469" s="50"/>
    </row>
    <row r="470" spans="6:6" ht="15.75" customHeight="1">
      <c r="F470" s="50"/>
    </row>
    <row r="471" spans="6:6" ht="15.75" customHeight="1">
      <c r="F471" s="50"/>
    </row>
    <row r="472" spans="6:6" ht="15.75" customHeight="1">
      <c r="F472" s="50"/>
    </row>
    <row r="473" spans="6:6" ht="15.75" customHeight="1">
      <c r="F473" s="50"/>
    </row>
    <row r="474" spans="6:6" ht="15.75" customHeight="1">
      <c r="F474" s="50"/>
    </row>
    <row r="475" spans="6:6" ht="15.75" customHeight="1">
      <c r="F475" s="50"/>
    </row>
    <row r="476" spans="6:6" ht="15.75" customHeight="1">
      <c r="F476" s="50"/>
    </row>
    <row r="477" spans="6:6" ht="15.75" customHeight="1">
      <c r="F477" s="50"/>
    </row>
    <row r="478" spans="6:6" ht="15.75" customHeight="1">
      <c r="F478" s="50"/>
    </row>
    <row r="479" spans="6:6" ht="15.75" customHeight="1">
      <c r="F479" s="50"/>
    </row>
    <row r="480" spans="6:6" ht="15.75" customHeight="1">
      <c r="F480" s="50"/>
    </row>
    <row r="481" spans="6:6" ht="15.75" customHeight="1">
      <c r="F481" s="50"/>
    </row>
    <row r="482" spans="6:6" ht="15.75" customHeight="1">
      <c r="F482" s="50"/>
    </row>
    <row r="483" spans="6:6" ht="15.75" customHeight="1">
      <c r="F483" s="50"/>
    </row>
    <row r="484" spans="6:6" ht="15.75" customHeight="1">
      <c r="F484" s="50"/>
    </row>
    <row r="485" spans="6:6" ht="15.75" customHeight="1">
      <c r="F485" s="50"/>
    </row>
    <row r="486" spans="6:6" ht="15.75" customHeight="1">
      <c r="F486" s="50"/>
    </row>
    <row r="487" spans="6:6" ht="15.75" customHeight="1">
      <c r="F487" s="50"/>
    </row>
    <row r="488" spans="6:6" ht="15.75" customHeight="1">
      <c r="F488" s="50"/>
    </row>
    <row r="489" spans="6:6" ht="15.75" customHeight="1">
      <c r="F489" s="50"/>
    </row>
    <row r="490" spans="6:6" ht="15.75" customHeight="1">
      <c r="F490" s="50"/>
    </row>
    <row r="491" spans="6:6" ht="15.75" customHeight="1">
      <c r="F491" s="50"/>
    </row>
    <row r="492" spans="6:6" ht="15.75" customHeight="1">
      <c r="F492" s="50"/>
    </row>
    <row r="493" spans="6:6" ht="15.75" customHeight="1">
      <c r="F493" s="50"/>
    </row>
    <row r="494" spans="6:6" ht="15.75" customHeight="1">
      <c r="F494" s="50"/>
    </row>
    <row r="495" spans="6:6" ht="15.75" customHeight="1">
      <c r="F495" s="50"/>
    </row>
    <row r="496" spans="6:6" ht="15.75" customHeight="1">
      <c r="F496" s="50"/>
    </row>
    <row r="497" spans="6:6" ht="15.75" customHeight="1">
      <c r="F497" s="50"/>
    </row>
    <row r="498" spans="6:6" ht="15.75" customHeight="1">
      <c r="F498" s="50"/>
    </row>
    <row r="499" spans="6:6" ht="15.75" customHeight="1">
      <c r="F499" s="50"/>
    </row>
    <row r="500" spans="6:6" ht="15.75" customHeight="1">
      <c r="F500" s="50"/>
    </row>
    <row r="501" spans="6:6" ht="15.75" customHeight="1">
      <c r="F501" s="50"/>
    </row>
    <row r="502" spans="6:6" ht="15.75" customHeight="1">
      <c r="F502" s="50"/>
    </row>
    <row r="503" spans="6:6" ht="15.75" customHeight="1">
      <c r="F503" s="50"/>
    </row>
    <row r="504" spans="6:6" ht="15.75" customHeight="1">
      <c r="F504" s="50"/>
    </row>
    <row r="505" spans="6:6" ht="15.75" customHeight="1">
      <c r="F505" s="50"/>
    </row>
    <row r="506" spans="6:6" ht="15.75" customHeight="1">
      <c r="F506" s="50"/>
    </row>
    <row r="507" spans="6:6" ht="15.75" customHeight="1">
      <c r="F507" s="50"/>
    </row>
    <row r="508" spans="6:6" ht="15.75" customHeight="1">
      <c r="F508" s="50"/>
    </row>
    <row r="509" spans="6:6" ht="15.75" customHeight="1">
      <c r="F509" s="50"/>
    </row>
    <row r="510" spans="6:6" ht="15.75" customHeight="1">
      <c r="F510" s="50"/>
    </row>
    <row r="511" spans="6:6" ht="15.75" customHeight="1">
      <c r="F511" s="50"/>
    </row>
    <row r="512" spans="6:6" ht="15.75" customHeight="1">
      <c r="F512" s="50"/>
    </row>
    <row r="513" spans="6:6" ht="15.75" customHeight="1">
      <c r="F513" s="50"/>
    </row>
    <row r="514" spans="6:6" ht="15.75" customHeight="1">
      <c r="F514" s="50"/>
    </row>
    <row r="515" spans="6:6" ht="15.75" customHeight="1">
      <c r="F515" s="50"/>
    </row>
    <row r="516" spans="6:6" ht="15.75" customHeight="1">
      <c r="F516" s="50"/>
    </row>
    <row r="517" spans="6:6" ht="15.75" customHeight="1">
      <c r="F517" s="50"/>
    </row>
    <row r="518" spans="6:6" ht="15.75" customHeight="1">
      <c r="F518" s="50"/>
    </row>
    <row r="519" spans="6:6" ht="15.75" customHeight="1">
      <c r="F519" s="50"/>
    </row>
    <row r="520" spans="6:6" ht="15.75" customHeight="1">
      <c r="F520" s="50"/>
    </row>
    <row r="521" spans="6:6" ht="15.75" customHeight="1">
      <c r="F521" s="50"/>
    </row>
    <row r="522" spans="6:6" ht="15.75" customHeight="1">
      <c r="F522" s="50"/>
    </row>
    <row r="523" spans="6:6" ht="15.75" customHeight="1">
      <c r="F523" s="50"/>
    </row>
    <row r="524" spans="6:6" ht="15.75" customHeight="1">
      <c r="F524" s="50"/>
    </row>
    <row r="525" spans="6:6" ht="15.75" customHeight="1">
      <c r="F525" s="50"/>
    </row>
    <row r="526" spans="6:6" ht="15.75" customHeight="1">
      <c r="F526" s="50"/>
    </row>
    <row r="527" spans="6:6" ht="15.75" customHeight="1">
      <c r="F527" s="50"/>
    </row>
    <row r="528" spans="6:6" ht="15.75" customHeight="1">
      <c r="F528" s="50"/>
    </row>
    <row r="529" spans="6:6" ht="15.75" customHeight="1">
      <c r="F529" s="50"/>
    </row>
    <row r="530" spans="6:6" ht="15.75" customHeight="1">
      <c r="F530" s="50"/>
    </row>
    <row r="531" spans="6:6" ht="15.75" customHeight="1">
      <c r="F531" s="50"/>
    </row>
    <row r="532" spans="6:6" ht="15.75" customHeight="1">
      <c r="F532" s="50"/>
    </row>
    <row r="533" spans="6:6" ht="15.75" customHeight="1">
      <c r="F533" s="50"/>
    </row>
    <row r="534" spans="6:6" ht="15.75" customHeight="1">
      <c r="F534" s="50"/>
    </row>
    <row r="535" spans="6:6" ht="15.75" customHeight="1">
      <c r="F535" s="50"/>
    </row>
    <row r="536" spans="6:6" ht="15.75" customHeight="1">
      <c r="F536" s="50"/>
    </row>
    <row r="537" spans="6:6" ht="15.75" customHeight="1">
      <c r="F537" s="50"/>
    </row>
    <row r="538" spans="6:6" ht="15.75" customHeight="1">
      <c r="F538" s="50"/>
    </row>
    <row r="539" spans="6:6" ht="15.75" customHeight="1">
      <c r="F539" s="50"/>
    </row>
    <row r="540" spans="6:6" ht="15.75" customHeight="1">
      <c r="F540" s="50"/>
    </row>
    <row r="541" spans="6:6" ht="15.75" customHeight="1">
      <c r="F541" s="50"/>
    </row>
    <row r="542" spans="6:6" ht="15.75" customHeight="1">
      <c r="F542" s="50"/>
    </row>
    <row r="543" spans="6:6" ht="15.75" customHeight="1">
      <c r="F543" s="50"/>
    </row>
    <row r="544" spans="6:6" ht="15.75" customHeight="1">
      <c r="F544" s="50"/>
    </row>
    <row r="545" spans="6:6" ht="15.75" customHeight="1">
      <c r="F545" s="50"/>
    </row>
    <row r="546" spans="6:6" ht="15.75" customHeight="1">
      <c r="F546" s="50"/>
    </row>
    <row r="547" spans="6:6" ht="15.75" customHeight="1">
      <c r="F547" s="50"/>
    </row>
    <row r="548" spans="6:6" ht="15.75" customHeight="1">
      <c r="F548" s="50"/>
    </row>
    <row r="549" spans="6:6" ht="15.75" customHeight="1">
      <c r="F549" s="50"/>
    </row>
    <row r="550" spans="6:6" ht="15.75" customHeight="1">
      <c r="F550" s="50"/>
    </row>
    <row r="551" spans="6:6" ht="15.75" customHeight="1">
      <c r="F551" s="50"/>
    </row>
    <row r="552" spans="6:6" ht="15.75" customHeight="1">
      <c r="F552" s="50"/>
    </row>
    <row r="553" spans="6:6" ht="15.75" customHeight="1">
      <c r="F553" s="50"/>
    </row>
    <row r="554" spans="6:6" ht="15.75" customHeight="1">
      <c r="F554" s="50"/>
    </row>
    <row r="555" spans="6:6" ht="15.75" customHeight="1">
      <c r="F555" s="50"/>
    </row>
    <row r="556" spans="6:6" ht="15.75" customHeight="1">
      <c r="F556" s="50"/>
    </row>
    <row r="557" spans="6:6" ht="15.75" customHeight="1">
      <c r="F557" s="50"/>
    </row>
    <row r="558" spans="6:6" ht="15.75" customHeight="1">
      <c r="F558" s="50"/>
    </row>
    <row r="559" spans="6:6" ht="15.75" customHeight="1">
      <c r="F559" s="50"/>
    </row>
    <row r="560" spans="6:6" ht="15.75" customHeight="1">
      <c r="F560" s="50"/>
    </row>
    <row r="561" spans="6:6" ht="15.75" customHeight="1">
      <c r="F561" s="50"/>
    </row>
    <row r="562" spans="6:6" ht="15.75" customHeight="1">
      <c r="F562" s="50"/>
    </row>
    <row r="563" spans="6:6" ht="15.75" customHeight="1">
      <c r="F563" s="50"/>
    </row>
    <row r="564" spans="6:6" ht="15.75" customHeight="1">
      <c r="F564" s="50"/>
    </row>
    <row r="565" spans="6:6" ht="15.75" customHeight="1">
      <c r="F565" s="50"/>
    </row>
    <row r="566" spans="6:6" ht="15.75" customHeight="1">
      <c r="F566" s="50"/>
    </row>
    <row r="567" spans="6:6" ht="15.75" customHeight="1">
      <c r="F567" s="50"/>
    </row>
    <row r="568" spans="6:6" ht="15.75" customHeight="1">
      <c r="F568" s="50"/>
    </row>
    <row r="569" spans="6:6" ht="15.75" customHeight="1">
      <c r="F569" s="50"/>
    </row>
    <row r="570" spans="6:6" ht="15.75" customHeight="1">
      <c r="F570" s="50"/>
    </row>
    <row r="571" spans="6:6" ht="15.75" customHeight="1">
      <c r="F571" s="50"/>
    </row>
    <row r="572" spans="6:6" ht="15.75" customHeight="1">
      <c r="F572" s="50"/>
    </row>
    <row r="573" spans="6:6" ht="15.75" customHeight="1">
      <c r="F573" s="50"/>
    </row>
    <row r="574" spans="6:6" ht="15.75" customHeight="1">
      <c r="F574" s="50"/>
    </row>
    <row r="575" spans="6:6" ht="15.75" customHeight="1">
      <c r="F575" s="50"/>
    </row>
    <row r="576" spans="6:6" ht="15.75" customHeight="1">
      <c r="F576" s="50"/>
    </row>
    <row r="577" spans="6:6" ht="15.75" customHeight="1">
      <c r="F577" s="50"/>
    </row>
    <row r="578" spans="6:6" ht="15.75" customHeight="1">
      <c r="F578" s="50"/>
    </row>
    <row r="579" spans="6:6" ht="15.75" customHeight="1">
      <c r="F579" s="50"/>
    </row>
    <row r="580" spans="6:6" ht="15.75" customHeight="1">
      <c r="F580" s="50"/>
    </row>
    <row r="581" spans="6:6" ht="15.75" customHeight="1">
      <c r="F581" s="50"/>
    </row>
    <row r="582" spans="6:6" ht="15.75" customHeight="1">
      <c r="F582" s="50"/>
    </row>
    <row r="583" spans="6:6" ht="15.75" customHeight="1">
      <c r="F583" s="50"/>
    </row>
    <row r="584" spans="6:6" ht="15.75" customHeight="1">
      <c r="F584" s="50"/>
    </row>
    <row r="585" spans="6:6" ht="15.75" customHeight="1">
      <c r="F585" s="50"/>
    </row>
    <row r="586" spans="6:6" ht="15.75" customHeight="1">
      <c r="F586" s="50"/>
    </row>
    <row r="587" spans="6:6" ht="15.75" customHeight="1">
      <c r="F587" s="50"/>
    </row>
    <row r="588" spans="6:6" ht="15.75" customHeight="1">
      <c r="F588" s="50"/>
    </row>
    <row r="589" spans="6:6" ht="15.75" customHeight="1">
      <c r="F589" s="50"/>
    </row>
    <row r="590" spans="6:6" ht="15.75" customHeight="1">
      <c r="F590" s="50"/>
    </row>
    <row r="591" spans="6:6" ht="15.75" customHeight="1">
      <c r="F591" s="50"/>
    </row>
    <row r="592" spans="6:6" ht="15.75" customHeight="1">
      <c r="F592" s="50"/>
    </row>
    <row r="593" spans="6:6" ht="15.75" customHeight="1">
      <c r="F593" s="50"/>
    </row>
    <row r="594" spans="6:6" ht="15.75" customHeight="1">
      <c r="F594" s="50"/>
    </row>
    <row r="595" spans="6:6" ht="15.75" customHeight="1">
      <c r="F595" s="50"/>
    </row>
    <row r="596" spans="6:6" ht="15.75" customHeight="1">
      <c r="F596" s="50"/>
    </row>
    <row r="597" spans="6:6" ht="15.75" customHeight="1">
      <c r="F597" s="50"/>
    </row>
    <row r="598" spans="6:6" ht="15.75" customHeight="1">
      <c r="F598" s="50"/>
    </row>
    <row r="599" spans="6:6" ht="15.75" customHeight="1">
      <c r="F599" s="50"/>
    </row>
    <row r="600" spans="6:6" ht="15.75" customHeight="1">
      <c r="F600" s="50"/>
    </row>
    <row r="601" spans="6:6" ht="15.75" customHeight="1">
      <c r="F601" s="50"/>
    </row>
    <row r="602" spans="6:6" ht="15.75" customHeight="1">
      <c r="F602" s="50"/>
    </row>
    <row r="603" spans="6:6" ht="15.75" customHeight="1">
      <c r="F603" s="50"/>
    </row>
    <row r="604" spans="6:6" ht="15.75" customHeight="1">
      <c r="F604" s="50"/>
    </row>
    <row r="605" spans="6:6" ht="15.75" customHeight="1">
      <c r="F605" s="50"/>
    </row>
    <row r="606" spans="6:6" ht="15.75" customHeight="1">
      <c r="F606" s="50"/>
    </row>
    <row r="607" spans="6:6" ht="15.75" customHeight="1">
      <c r="F607" s="50"/>
    </row>
    <row r="608" spans="6:6" ht="15.75" customHeight="1">
      <c r="F608" s="50"/>
    </row>
    <row r="609" spans="6:6" ht="15.75" customHeight="1">
      <c r="F609" s="50"/>
    </row>
    <row r="610" spans="6:6" ht="15.75" customHeight="1">
      <c r="F610" s="50"/>
    </row>
    <row r="611" spans="6:6" ht="15.75" customHeight="1">
      <c r="F611" s="50"/>
    </row>
    <row r="612" spans="6:6" ht="15.75" customHeight="1">
      <c r="F612" s="50"/>
    </row>
    <row r="613" spans="6:6" ht="15.75" customHeight="1">
      <c r="F613" s="50"/>
    </row>
    <row r="614" spans="6:6" ht="15.75" customHeight="1">
      <c r="F614" s="50"/>
    </row>
    <row r="615" spans="6:6" ht="15.75" customHeight="1">
      <c r="F615" s="50"/>
    </row>
    <row r="616" spans="6:6" ht="15.75" customHeight="1">
      <c r="F616" s="50"/>
    </row>
    <row r="617" spans="6:6" ht="15.75" customHeight="1">
      <c r="F617" s="50"/>
    </row>
    <row r="618" spans="6:6" ht="15.75" customHeight="1">
      <c r="F618" s="50"/>
    </row>
    <row r="619" spans="6:6" ht="15.75" customHeight="1">
      <c r="F619" s="50"/>
    </row>
    <row r="620" spans="6:6" ht="15.75" customHeight="1">
      <c r="F620" s="50"/>
    </row>
    <row r="621" spans="6:6" ht="15.75" customHeight="1">
      <c r="F621" s="50"/>
    </row>
    <row r="622" spans="6:6" ht="15.75" customHeight="1">
      <c r="F622" s="50"/>
    </row>
    <row r="623" spans="6:6" ht="15.75" customHeight="1">
      <c r="F623" s="50"/>
    </row>
    <row r="624" spans="6:6" ht="15.75" customHeight="1">
      <c r="F624" s="50"/>
    </row>
    <row r="625" spans="6:6" ht="15.75" customHeight="1">
      <c r="F625" s="50"/>
    </row>
    <row r="626" spans="6:6" ht="15.75" customHeight="1">
      <c r="F626" s="50"/>
    </row>
    <row r="627" spans="6:6" ht="15.75" customHeight="1">
      <c r="F627" s="50"/>
    </row>
    <row r="628" spans="6:6" ht="15.75" customHeight="1">
      <c r="F628" s="50"/>
    </row>
    <row r="629" spans="6:6" ht="15.75" customHeight="1">
      <c r="F629" s="50"/>
    </row>
    <row r="630" spans="6:6" ht="15.75" customHeight="1">
      <c r="F630" s="50"/>
    </row>
    <row r="631" spans="6:6" ht="15.75" customHeight="1">
      <c r="F631" s="50"/>
    </row>
    <row r="632" spans="6:6" ht="15.75" customHeight="1">
      <c r="F632" s="50"/>
    </row>
    <row r="633" spans="6:6" ht="15.75" customHeight="1">
      <c r="F633" s="50"/>
    </row>
    <row r="634" spans="6:6" ht="15.75" customHeight="1">
      <c r="F634" s="50"/>
    </row>
    <row r="635" spans="6:6" ht="15.75" customHeight="1">
      <c r="F635" s="50"/>
    </row>
    <row r="636" spans="6:6" ht="15.75" customHeight="1">
      <c r="F636" s="50"/>
    </row>
    <row r="637" spans="6:6" ht="15.75" customHeight="1">
      <c r="F637" s="50"/>
    </row>
    <row r="638" spans="6:6" ht="15.75" customHeight="1">
      <c r="F638" s="50"/>
    </row>
    <row r="639" spans="6:6" ht="15.75" customHeight="1">
      <c r="F639" s="50"/>
    </row>
    <row r="640" spans="6:6" ht="15.75" customHeight="1">
      <c r="F640" s="50"/>
    </row>
    <row r="641" spans="6:6" ht="15.75" customHeight="1">
      <c r="F641" s="50"/>
    </row>
    <row r="642" spans="6:6" ht="15.75" customHeight="1">
      <c r="F642" s="50"/>
    </row>
    <row r="643" spans="6:6" ht="15.75" customHeight="1">
      <c r="F643" s="50"/>
    </row>
    <row r="644" spans="6:6" ht="15.75" customHeight="1">
      <c r="F644" s="50"/>
    </row>
    <row r="645" spans="6:6" ht="15.75" customHeight="1">
      <c r="F645" s="50"/>
    </row>
    <row r="646" spans="6:6" ht="15.75" customHeight="1">
      <c r="F646" s="50"/>
    </row>
    <row r="647" spans="6:6" ht="15.75" customHeight="1">
      <c r="F647" s="50"/>
    </row>
    <row r="648" spans="6:6" ht="15.75" customHeight="1">
      <c r="F648" s="50"/>
    </row>
    <row r="649" spans="6:6" ht="15.75" customHeight="1">
      <c r="F649" s="50"/>
    </row>
    <row r="650" spans="6:6" ht="15.75" customHeight="1">
      <c r="F650" s="50"/>
    </row>
    <row r="651" spans="6:6" ht="15.75" customHeight="1">
      <c r="F651" s="50"/>
    </row>
    <row r="652" spans="6:6" ht="15.75" customHeight="1">
      <c r="F652" s="50"/>
    </row>
    <row r="653" spans="6:6" ht="15.75" customHeight="1">
      <c r="F653" s="50"/>
    </row>
    <row r="654" spans="6:6" ht="15.75" customHeight="1">
      <c r="F654" s="50"/>
    </row>
    <row r="655" spans="6:6" ht="15.75" customHeight="1">
      <c r="F655" s="50"/>
    </row>
    <row r="656" spans="6:6" ht="15.75" customHeight="1">
      <c r="F656" s="50"/>
    </row>
    <row r="657" spans="6:6" ht="15.75" customHeight="1">
      <c r="F657" s="50"/>
    </row>
    <row r="658" spans="6:6" ht="15.75" customHeight="1">
      <c r="F658" s="50"/>
    </row>
    <row r="659" spans="6:6" ht="15.75" customHeight="1">
      <c r="F659" s="50"/>
    </row>
    <row r="660" spans="6:6" ht="15.75" customHeight="1">
      <c r="F660" s="50"/>
    </row>
    <row r="661" spans="6:6" ht="15.75" customHeight="1">
      <c r="F661" s="50"/>
    </row>
    <row r="662" spans="6:6" ht="15.75" customHeight="1">
      <c r="F662" s="50"/>
    </row>
    <row r="663" spans="6:6" ht="15.75" customHeight="1">
      <c r="F663" s="50"/>
    </row>
    <row r="664" spans="6:6" ht="15.75" customHeight="1">
      <c r="F664" s="50"/>
    </row>
    <row r="665" spans="6:6" ht="15.75" customHeight="1">
      <c r="F665" s="50"/>
    </row>
    <row r="666" spans="6:6" ht="15.75" customHeight="1">
      <c r="F666" s="50"/>
    </row>
    <row r="667" spans="6:6" ht="15.75" customHeight="1">
      <c r="F667" s="50"/>
    </row>
    <row r="668" spans="6:6" ht="15.75" customHeight="1">
      <c r="F668" s="50"/>
    </row>
    <row r="669" spans="6:6" ht="15.75" customHeight="1">
      <c r="F669" s="50"/>
    </row>
    <row r="670" spans="6:6" ht="15.75" customHeight="1">
      <c r="F670" s="50"/>
    </row>
    <row r="671" spans="6:6" ht="15.75" customHeight="1">
      <c r="F671" s="50"/>
    </row>
    <row r="672" spans="6:6" ht="15.75" customHeight="1">
      <c r="F672" s="50"/>
    </row>
    <row r="673" spans="6:6" ht="15.75" customHeight="1">
      <c r="F673" s="50"/>
    </row>
    <row r="674" spans="6:6" ht="15.75" customHeight="1">
      <c r="F674" s="50"/>
    </row>
    <row r="675" spans="6:6" ht="15.75" customHeight="1">
      <c r="F675" s="50"/>
    </row>
    <row r="676" spans="6:6" ht="15.75" customHeight="1">
      <c r="F676" s="50"/>
    </row>
    <row r="677" spans="6:6" ht="15.75" customHeight="1">
      <c r="F677" s="50"/>
    </row>
    <row r="678" spans="6:6" ht="15.75" customHeight="1">
      <c r="F678" s="50"/>
    </row>
    <row r="679" spans="6:6" ht="15.75" customHeight="1">
      <c r="F679" s="50"/>
    </row>
    <row r="680" spans="6:6" ht="15.75" customHeight="1">
      <c r="F680" s="50"/>
    </row>
    <row r="681" spans="6:6" ht="15.75" customHeight="1">
      <c r="F681" s="50"/>
    </row>
    <row r="682" spans="6:6" ht="15.75" customHeight="1">
      <c r="F682" s="50"/>
    </row>
    <row r="683" spans="6:6" ht="15.75" customHeight="1">
      <c r="F683" s="50"/>
    </row>
    <row r="684" spans="6:6" ht="15.75" customHeight="1">
      <c r="F684" s="50"/>
    </row>
    <row r="685" spans="6:6" ht="15.75" customHeight="1">
      <c r="F685" s="50"/>
    </row>
    <row r="686" spans="6:6" ht="15.75" customHeight="1">
      <c r="F686" s="50"/>
    </row>
    <row r="687" spans="6:6" ht="15.75" customHeight="1">
      <c r="F687" s="50"/>
    </row>
    <row r="688" spans="6:6" ht="15.75" customHeight="1">
      <c r="F688" s="50"/>
    </row>
    <row r="689" spans="6:6" ht="15.75" customHeight="1">
      <c r="F689" s="50"/>
    </row>
    <row r="690" spans="6:6" ht="15.75" customHeight="1">
      <c r="F690" s="50"/>
    </row>
    <row r="691" spans="6:6" ht="15.75" customHeight="1">
      <c r="F691" s="50"/>
    </row>
    <row r="692" spans="6:6" ht="15.75" customHeight="1">
      <c r="F692" s="50"/>
    </row>
    <row r="693" spans="6:6" ht="15.75" customHeight="1">
      <c r="F693" s="50"/>
    </row>
    <row r="694" spans="6:6" ht="15.75" customHeight="1">
      <c r="F694" s="50"/>
    </row>
    <row r="695" spans="6:6" ht="15.75" customHeight="1">
      <c r="F695" s="50"/>
    </row>
    <row r="696" spans="6:6" ht="15.75" customHeight="1">
      <c r="F696" s="50"/>
    </row>
    <row r="697" spans="6:6" ht="15.75" customHeight="1">
      <c r="F697" s="50"/>
    </row>
    <row r="698" spans="6:6" ht="15.75" customHeight="1">
      <c r="F698" s="50"/>
    </row>
    <row r="699" spans="6:6" ht="15.75" customHeight="1">
      <c r="F699" s="50"/>
    </row>
    <row r="700" spans="6:6" ht="15.75" customHeight="1">
      <c r="F700" s="50"/>
    </row>
    <row r="701" spans="6:6" ht="15.75" customHeight="1">
      <c r="F701" s="50"/>
    </row>
    <row r="702" spans="6:6" ht="15.75" customHeight="1">
      <c r="F702" s="50"/>
    </row>
    <row r="703" spans="6:6" ht="15.75" customHeight="1">
      <c r="F703" s="50"/>
    </row>
    <row r="704" spans="6:6" ht="15.75" customHeight="1">
      <c r="F704" s="50"/>
    </row>
    <row r="705" spans="6:6" ht="15.75" customHeight="1">
      <c r="F705" s="50"/>
    </row>
    <row r="706" spans="6:6" ht="15.75" customHeight="1">
      <c r="F706" s="50"/>
    </row>
    <row r="707" spans="6:6" ht="15.75" customHeight="1">
      <c r="F707" s="50"/>
    </row>
    <row r="708" spans="6:6" ht="15.75" customHeight="1">
      <c r="F708" s="50"/>
    </row>
    <row r="709" spans="6:6" ht="15.75" customHeight="1">
      <c r="F709" s="50"/>
    </row>
    <row r="710" spans="6:6" ht="15.75" customHeight="1">
      <c r="F710" s="50"/>
    </row>
    <row r="711" spans="6:6" ht="15.75" customHeight="1">
      <c r="F711" s="50"/>
    </row>
    <row r="712" spans="6:6" ht="15.75" customHeight="1">
      <c r="F712" s="50"/>
    </row>
    <row r="713" spans="6:6" ht="15.75" customHeight="1">
      <c r="F713" s="50"/>
    </row>
    <row r="714" spans="6:6" ht="15.75" customHeight="1">
      <c r="F714" s="50"/>
    </row>
    <row r="715" spans="6:6" ht="15.75" customHeight="1">
      <c r="F715" s="50"/>
    </row>
    <row r="716" spans="6:6" ht="15.75" customHeight="1">
      <c r="F716" s="50"/>
    </row>
    <row r="717" spans="6:6" ht="15.75" customHeight="1">
      <c r="F717" s="50"/>
    </row>
    <row r="718" spans="6:6" ht="15.75" customHeight="1">
      <c r="F718" s="50"/>
    </row>
    <row r="719" spans="6:6" ht="15.75" customHeight="1">
      <c r="F719" s="50"/>
    </row>
    <row r="720" spans="6:6" ht="15.75" customHeight="1">
      <c r="F720" s="50"/>
    </row>
    <row r="721" spans="6:6" ht="15.75" customHeight="1">
      <c r="F721" s="50"/>
    </row>
    <row r="722" spans="6:6" ht="15.75" customHeight="1">
      <c r="F722" s="50"/>
    </row>
    <row r="723" spans="6:6" ht="15.75" customHeight="1">
      <c r="F723" s="50"/>
    </row>
    <row r="724" spans="6:6" ht="15.75" customHeight="1">
      <c r="F724" s="50"/>
    </row>
    <row r="725" spans="6:6" ht="15.75" customHeight="1">
      <c r="F725" s="50"/>
    </row>
    <row r="726" spans="6:6" ht="15.75" customHeight="1">
      <c r="F726" s="50"/>
    </row>
    <row r="727" spans="6:6" ht="15.75" customHeight="1">
      <c r="F727" s="50"/>
    </row>
    <row r="728" spans="6:6" ht="15.75" customHeight="1">
      <c r="F728" s="50"/>
    </row>
    <row r="729" spans="6:6" ht="15.75" customHeight="1">
      <c r="F729" s="50"/>
    </row>
    <row r="730" spans="6:6" ht="15.75" customHeight="1">
      <c r="F730" s="50"/>
    </row>
    <row r="731" spans="6:6" ht="15.75" customHeight="1">
      <c r="F731" s="50"/>
    </row>
    <row r="732" spans="6:6" ht="15.75" customHeight="1">
      <c r="F732" s="50"/>
    </row>
    <row r="733" spans="6:6" ht="15.75" customHeight="1">
      <c r="F733" s="50"/>
    </row>
    <row r="734" spans="6:6" ht="15.75" customHeight="1">
      <c r="F734" s="50"/>
    </row>
    <row r="735" spans="6:6" ht="15.75" customHeight="1">
      <c r="F735" s="50"/>
    </row>
    <row r="736" spans="6:6" ht="15.75" customHeight="1">
      <c r="F736" s="50"/>
    </row>
    <row r="737" spans="6:6" ht="15.75" customHeight="1">
      <c r="F737" s="50"/>
    </row>
    <row r="738" spans="6:6" ht="15.75" customHeight="1">
      <c r="F738" s="50"/>
    </row>
    <row r="739" spans="6:6" ht="15.75" customHeight="1">
      <c r="F739" s="50"/>
    </row>
    <row r="740" spans="6:6" ht="15.75" customHeight="1">
      <c r="F740" s="50"/>
    </row>
    <row r="741" spans="6:6" ht="15.75" customHeight="1">
      <c r="F741" s="50"/>
    </row>
    <row r="742" spans="6:6" ht="15.75" customHeight="1">
      <c r="F742" s="50"/>
    </row>
    <row r="743" spans="6:6" ht="15.75" customHeight="1">
      <c r="F743" s="50"/>
    </row>
    <row r="744" spans="6:6" ht="15.75" customHeight="1">
      <c r="F744" s="50"/>
    </row>
    <row r="745" spans="6:6" ht="15.75" customHeight="1">
      <c r="F745" s="50"/>
    </row>
    <row r="746" spans="6:6" ht="15.75" customHeight="1">
      <c r="F746" s="50"/>
    </row>
    <row r="747" spans="6:6" ht="15.75" customHeight="1">
      <c r="F747" s="50"/>
    </row>
    <row r="748" spans="6:6" ht="15.75" customHeight="1">
      <c r="F748" s="50"/>
    </row>
    <row r="749" spans="6:6" ht="15.75" customHeight="1">
      <c r="F749" s="50"/>
    </row>
    <row r="750" spans="6:6" ht="15.75" customHeight="1">
      <c r="F750" s="50"/>
    </row>
    <row r="751" spans="6:6" ht="15.75" customHeight="1">
      <c r="F751" s="50"/>
    </row>
    <row r="752" spans="6:6" ht="15.75" customHeight="1">
      <c r="F752" s="50"/>
    </row>
    <row r="753" spans="6:6" ht="15.75" customHeight="1">
      <c r="F753" s="50"/>
    </row>
    <row r="754" spans="6:6" ht="15.75" customHeight="1">
      <c r="F754" s="50"/>
    </row>
    <row r="755" spans="6:6" ht="15.75" customHeight="1">
      <c r="F755" s="50"/>
    </row>
    <row r="756" spans="6:6" ht="15.75" customHeight="1">
      <c r="F756" s="50"/>
    </row>
    <row r="757" spans="6:6" ht="15.75" customHeight="1">
      <c r="F757" s="50"/>
    </row>
    <row r="758" spans="6:6" ht="15.75" customHeight="1">
      <c r="F758" s="50"/>
    </row>
    <row r="759" spans="6:6" ht="15.75" customHeight="1">
      <c r="F759" s="50"/>
    </row>
    <row r="760" spans="6:6" ht="15.75" customHeight="1">
      <c r="F760" s="50"/>
    </row>
    <row r="761" spans="6:6" ht="15.75" customHeight="1">
      <c r="F761" s="50"/>
    </row>
    <row r="762" spans="6:6" ht="15.75" customHeight="1">
      <c r="F762" s="50"/>
    </row>
    <row r="763" spans="6:6" ht="15.75" customHeight="1">
      <c r="F763" s="50"/>
    </row>
    <row r="764" spans="6:6" ht="15.75" customHeight="1">
      <c r="F764" s="50"/>
    </row>
    <row r="765" spans="6:6" ht="15.75" customHeight="1">
      <c r="F765" s="50"/>
    </row>
    <row r="766" spans="6:6" ht="15.75" customHeight="1">
      <c r="F766" s="50"/>
    </row>
    <row r="767" spans="6:6" ht="15.75" customHeight="1">
      <c r="F767" s="50"/>
    </row>
    <row r="768" spans="6:6" ht="15.75" customHeight="1">
      <c r="F768" s="50"/>
    </row>
    <row r="769" spans="6:6" ht="15.75" customHeight="1">
      <c r="F769" s="50"/>
    </row>
    <row r="770" spans="6:6" ht="15.75" customHeight="1">
      <c r="F770" s="50"/>
    </row>
    <row r="771" spans="6:6" ht="15.75" customHeight="1">
      <c r="F771" s="50"/>
    </row>
    <row r="772" spans="6:6" ht="15.75" customHeight="1">
      <c r="F772" s="50"/>
    </row>
    <row r="773" spans="6:6" ht="15.75" customHeight="1">
      <c r="F773" s="50"/>
    </row>
    <row r="774" spans="6:6" ht="15.75" customHeight="1">
      <c r="F774" s="50"/>
    </row>
    <row r="775" spans="6:6" ht="15.75" customHeight="1">
      <c r="F775" s="50"/>
    </row>
    <row r="776" spans="6:6" ht="15.75" customHeight="1">
      <c r="F776" s="50"/>
    </row>
    <row r="777" spans="6:6" ht="15.75" customHeight="1">
      <c r="F777" s="50"/>
    </row>
    <row r="778" spans="6:6" ht="15.75" customHeight="1">
      <c r="F778" s="50"/>
    </row>
    <row r="779" spans="6:6" ht="15.75" customHeight="1">
      <c r="F779" s="50"/>
    </row>
    <row r="780" spans="6:6" ht="15.75" customHeight="1">
      <c r="F780" s="50"/>
    </row>
    <row r="781" spans="6:6" ht="15.75" customHeight="1">
      <c r="F781" s="50"/>
    </row>
    <row r="782" spans="6:6" ht="15.75" customHeight="1">
      <c r="F782" s="50"/>
    </row>
    <row r="783" spans="6:6" ht="15.75" customHeight="1">
      <c r="F783" s="50"/>
    </row>
    <row r="784" spans="6:6" ht="15.75" customHeight="1">
      <c r="F784" s="50"/>
    </row>
    <row r="785" spans="6:6" ht="15.75" customHeight="1">
      <c r="F785" s="50"/>
    </row>
    <row r="786" spans="6:6" ht="15.75" customHeight="1">
      <c r="F786" s="50"/>
    </row>
    <row r="787" spans="6:6" ht="15.75" customHeight="1">
      <c r="F787" s="50"/>
    </row>
    <row r="788" spans="6:6" ht="15.75" customHeight="1">
      <c r="F788" s="50"/>
    </row>
    <row r="789" spans="6:6" ht="15.75" customHeight="1">
      <c r="F789" s="50"/>
    </row>
    <row r="790" spans="6:6" ht="15.75" customHeight="1">
      <c r="F790" s="50"/>
    </row>
    <row r="791" spans="6:6" ht="15.75" customHeight="1">
      <c r="F791" s="50"/>
    </row>
    <row r="792" spans="6:6" ht="15.75" customHeight="1">
      <c r="F792" s="50"/>
    </row>
    <row r="793" spans="6:6" ht="15.75" customHeight="1">
      <c r="F793" s="50"/>
    </row>
    <row r="794" spans="6:6" ht="15.75" customHeight="1">
      <c r="F794" s="50"/>
    </row>
    <row r="795" spans="6:6" ht="15.75" customHeight="1">
      <c r="F795" s="50"/>
    </row>
    <row r="796" spans="6:6" ht="15.75" customHeight="1">
      <c r="F796" s="50"/>
    </row>
    <row r="797" spans="6:6" ht="15.75" customHeight="1">
      <c r="F797" s="50"/>
    </row>
    <row r="798" spans="6:6" ht="15.75" customHeight="1">
      <c r="F798" s="50"/>
    </row>
    <row r="799" spans="6:6" ht="15.75" customHeight="1">
      <c r="F799" s="50"/>
    </row>
    <row r="800" spans="6:6" ht="15.75" customHeight="1">
      <c r="F800" s="50"/>
    </row>
    <row r="801" spans="6:6" ht="15.75" customHeight="1">
      <c r="F801" s="50"/>
    </row>
    <row r="802" spans="6:6" ht="15.75" customHeight="1">
      <c r="F802" s="50"/>
    </row>
    <row r="803" spans="6:6" ht="15.75" customHeight="1">
      <c r="F803" s="50"/>
    </row>
    <row r="804" spans="6:6" ht="15.75" customHeight="1">
      <c r="F804" s="50"/>
    </row>
    <row r="805" spans="6:6" ht="15.75" customHeight="1">
      <c r="F805" s="50"/>
    </row>
    <row r="806" spans="6:6" ht="15.75" customHeight="1">
      <c r="F806" s="50"/>
    </row>
    <row r="807" spans="6:6" ht="15.75" customHeight="1">
      <c r="F807" s="50"/>
    </row>
    <row r="808" spans="6:6" ht="15.75" customHeight="1">
      <c r="F808" s="50"/>
    </row>
    <row r="809" spans="6:6" ht="15.75" customHeight="1">
      <c r="F809" s="50"/>
    </row>
    <row r="810" spans="6:6" ht="15.75" customHeight="1">
      <c r="F810" s="50"/>
    </row>
    <row r="811" spans="6:6" ht="15.75" customHeight="1">
      <c r="F811" s="50"/>
    </row>
    <row r="812" spans="6:6" ht="15.75" customHeight="1">
      <c r="F812" s="50"/>
    </row>
    <row r="813" spans="6:6" ht="15.75" customHeight="1">
      <c r="F813" s="50"/>
    </row>
    <row r="814" spans="6:6" ht="15.75" customHeight="1">
      <c r="F814" s="50"/>
    </row>
    <row r="815" spans="6:6" ht="15.75" customHeight="1">
      <c r="F815" s="50"/>
    </row>
    <row r="816" spans="6:6" ht="15.75" customHeight="1">
      <c r="F816" s="50"/>
    </row>
    <row r="817" spans="6:6" ht="15.75" customHeight="1">
      <c r="F817" s="50"/>
    </row>
    <row r="818" spans="6:6" ht="15.75" customHeight="1">
      <c r="F818" s="50"/>
    </row>
    <row r="819" spans="6:6" ht="15.75" customHeight="1">
      <c r="F819" s="50"/>
    </row>
    <row r="820" spans="6:6" ht="15.75" customHeight="1">
      <c r="F820" s="50"/>
    </row>
    <row r="821" spans="6:6" ht="15.75" customHeight="1">
      <c r="F821" s="50"/>
    </row>
    <row r="822" spans="6:6" ht="15.75" customHeight="1">
      <c r="F822" s="50"/>
    </row>
    <row r="823" spans="6:6" ht="15.75" customHeight="1">
      <c r="F823" s="50"/>
    </row>
    <row r="824" spans="6:6" ht="15.75" customHeight="1">
      <c r="F824" s="50"/>
    </row>
    <row r="825" spans="6:6" ht="15.75" customHeight="1">
      <c r="F825" s="50"/>
    </row>
    <row r="826" spans="6:6" ht="15.75" customHeight="1">
      <c r="F826" s="50"/>
    </row>
    <row r="827" spans="6:6" ht="15.75" customHeight="1">
      <c r="F827" s="50"/>
    </row>
    <row r="828" spans="6:6" ht="15.75" customHeight="1">
      <c r="F828" s="50"/>
    </row>
    <row r="829" spans="6:6" ht="15.75" customHeight="1">
      <c r="F829" s="50"/>
    </row>
    <row r="830" spans="6:6" ht="15.75" customHeight="1">
      <c r="F830" s="50"/>
    </row>
    <row r="831" spans="6:6" ht="15.75" customHeight="1">
      <c r="F831" s="50"/>
    </row>
    <row r="832" spans="6:6" ht="15.75" customHeight="1">
      <c r="F832" s="50"/>
    </row>
    <row r="833" spans="6:6" ht="15.75" customHeight="1">
      <c r="F833" s="50"/>
    </row>
    <row r="834" spans="6:6" ht="15.75" customHeight="1">
      <c r="F834" s="50"/>
    </row>
    <row r="835" spans="6:6" ht="15.75" customHeight="1">
      <c r="F835" s="50"/>
    </row>
    <row r="836" spans="6:6" ht="15.75" customHeight="1">
      <c r="F836" s="50"/>
    </row>
    <row r="837" spans="6:6" ht="15.75" customHeight="1">
      <c r="F837" s="50"/>
    </row>
    <row r="838" spans="6:6" ht="15.75" customHeight="1">
      <c r="F838" s="50"/>
    </row>
    <row r="839" spans="6:6" ht="15.75" customHeight="1">
      <c r="F839" s="50"/>
    </row>
    <row r="840" spans="6:6" ht="15.75" customHeight="1">
      <c r="F840" s="50"/>
    </row>
    <row r="841" spans="6:6" ht="15.75" customHeight="1">
      <c r="F841" s="50"/>
    </row>
    <row r="842" spans="6:6" ht="15.75" customHeight="1">
      <c r="F842" s="50"/>
    </row>
    <row r="843" spans="6:6" ht="15.75" customHeight="1">
      <c r="F843" s="50"/>
    </row>
    <row r="844" spans="6:6" ht="15.75" customHeight="1">
      <c r="F844" s="50"/>
    </row>
    <row r="845" spans="6:6" ht="15.75" customHeight="1">
      <c r="F845" s="50"/>
    </row>
    <row r="846" spans="6:6" ht="15.75" customHeight="1">
      <c r="F846" s="50"/>
    </row>
    <row r="847" spans="6:6" ht="15.75" customHeight="1">
      <c r="F847" s="50"/>
    </row>
    <row r="848" spans="6:6" ht="15.75" customHeight="1">
      <c r="F848" s="50"/>
    </row>
    <row r="849" spans="6:6" ht="15.75" customHeight="1">
      <c r="F849" s="50"/>
    </row>
    <row r="850" spans="6:6" ht="15.75" customHeight="1">
      <c r="F850" s="50"/>
    </row>
    <row r="851" spans="6:6" ht="15.75" customHeight="1">
      <c r="F851" s="50"/>
    </row>
    <row r="852" spans="6:6" ht="15.75" customHeight="1">
      <c r="F852" s="50"/>
    </row>
    <row r="853" spans="6:6" ht="15.75" customHeight="1">
      <c r="F853" s="50"/>
    </row>
    <row r="854" spans="6:6" ht="15.75" customHeight="1">
      <c r="F854" s="50"/>
    </row>
    <row r="855" spans="6:6" ht="15.75" customHeight="1">
      <c r="F855" s="50"/>
    </row>
    <row r="856" spans="6:6" ht="15.75" customHeight="1">
      <c r="F856" s="50"/>
    </row>
    <row r="857" spans="6:6" ht="15.75" customHeight="1">
      <c r="F857" s="50"/>
    </row>
    <row r="858" spans="6:6" ht="15.75" customHeight="1">
      <c r="F858" s="50"/>
    </row>
    <row r="859" spans="6:6" ht="15.75" customHeight="1">
      <c r="F859" s="50"/>
    </row>
    <row r="860" spans="6:6" ht="15.75" customHeight="1">
      <c r="F860" s="50"/>
    </row>
    <row r="861" spans="6:6" ht="15.75" customHeight="1">
      <c r="F861" s="50"/>
    </row>
    <row r="862" spans="6:6" ht="15.75" customHeight="1">
      <c r="F862" s="50"/>
    </row>
    <row r="863" spans="6:6" ht="15.75" customHeight="1">
      <c r="F863" s="50"/>
    </row>
    <row r="864" spans="6:6" ht="15.75" customHeight="1">
      <c r="F864" s="50"/>
    </row>
    <row r="865" spans="6:6" ht="15.75" customHeight="1">
      <c r="F865" s="50"/>
    </row>
    <row r="866" spans="6:6" ht="15.75" customHeight="1">
      <c r="F866" s="50"/>
    </row>
    <row r="867" spans="6:6" ht="15.75" customHeight="1">
      <c r="F867" s="50"/>
    </row>
    <row r="868" spans="6:6" ht="15.75" customHeight="1">
      <c r="F868" s="50"/>
    </row>
    <row r="869" spans="6:6" ht="15.75" customHeight="1">
      <c r="F869" s="50"/>
    </row>
    <row r="870" spans="6:6" ht="15.75" customHeight="1">
      <c r="F870" s="50"/>
    </row>
    <row r="871" spans="6:6" ht="15.75" customHeight="1">
      <c r="F871" s="50"/>
    </row>
    <row r="872" spans="6:6" ht="15.75" customHeight="1">
      <c r="F872" s="50"/>
    </row>
    <row r="873" spans="6:6" ht="15.75" customHeight="1">
      <c r="F873" s="50"/>
    </row>
    <row r="874" spans="6:6" ht="15.75" customHeight="1">
      <c r="F874" s="50"/>
    </row>
    <row r="875" spans="6:6" ht="15.75" customHeight="1">
      <c r="F875" s="50"/>
    </row>
    <row r="876" spans="6:6" ht="15.75" customHeight="1">
      <c r="F876" s="50"/>
    </row>
    <row r="877" spans="6:6" ht="15.75" customHeight="1">
      <c r="F877" s="50"/>
    </row>
    <row r="878" spans="6:6" ht="15.75" customHeight="1">
      <c r="F878" s="50"/>
    </row>
    <row r="879" spans="6:6" ht="15.75" customHeight="1">
      <c r="F879" s="50"/>
    </row>
    <row r="880" spans="6:6" ht="15.75" customHeight="1">
      <c r="F880" s="50"/>
    </row>
    <row r="881" spans="6:6" ht="15.75" customHeight="1">
      <c r="F881" s="50"/>
    </row>
    <row r="882" spans="6:6" ht="15.75" customHeight="1">
      <c r="F882" s="50"/>
    </row>
    <row r="883" spans="6:6" ht="15.75" customHeight="1">
      <c r="F883" s="50"/>
    </row>
    <row r="884" spans="6:6" ht="15.75" customHeight="1">
      <c r="F884" s="50"/>
    </row>
    <row r="885" spans="6:6" ht="15.75" customHeight="1">
      <c r="F885" s="50"/>
    </row>
    <row r="886" spans="6:6" ht="15.75" customHeight="1">
      <c r="F886" s="50"/>
    </row>
    <row r="887" spans="6:6" ht="15.75" customHeight="1">
      <c r="F887" s="50"/>
    </row>
    <row r="888" spans="6:6" ht="15.75" customHeight="1">
      <c r="F888" s="50"/>
    </row>
    <row r="889" spans="6:6" ht="15.75" customHeight="1">
      <c r="F889" s="50"/>
    </row>
    <row r="890" spans="6:6" ht="15.75" customHeight="1">
      <c r="F890" s="50"/>
    </row>
    <row r="891" spans="6:6" ht="15.75" customHeight="1">
      <c r="F891" s="50"/>
    </row>
    <row r="892" spans="6:6" ht="15.75" customHeight="1">
      <c r="F892" s="50"/>
    </row>
    <row r="893" spans="6:6" ht="15.75" customHeight="1">
      <c r="F893" s="50"/>
    </row>
    <row r="894" spans="6:6" ht="15.75" customHeight="1">
      <c r="F894" s="50"/>
    </row>
    <row r="895" spans="6:6" ht="15.75" customHeight="1">
      <c r="F895" s="50"/>
    </row>
    <row r="896" spans="6:6" ht="15.75" customHeight="1">
      <c r="F896" s="50"/>
    </row>
    <row r="897" spans="6:6" ht="15.75" customHeight="1">
      <c r="F897" s="50"/>
    </row>
    <row r="898" spans="6:6" ht="15.75" customHeight="1">
      <c r="F898" s="50"/>
    </row>
    <row r="899" spans="6:6" ht="15.75" customHeight="1">
      <c r="F899" s="50"/>
    </row>
    <row r="900" spans="6:6" ht="15.75" customHeight="1">
      <c r="F900" s="50"/>
    </row>
    <row r="901" spans="6:6" ht="15.75" customHeight="1">
      <c r="F901" s="50"/>
    </row>
    <row r="902" spans="6:6" ht="15.75" customHeight="1">
      <c r="F902" s="50"/>
    </row>
    <row r="903" spans="6:6" ht="15.75" customHeight="1">
      <c r="F903" s="50"/>
    </row>
    <row r="904" spans="6:6" ht="15.75" customHeight="1">
      <c r="F904" s="50"/>
    </row>
    <row r="905" spans="6:6" ht="15.75" customHeight="1">
      <c r="F905" s="50"/>
    </row>
    <row r="906" spans="6:6" ht="15.75" customHeight="1">
      <c r="F906" s="50"/>
    </row>
    <row r="907" spans="6:6" ht="15.75" customHeight="1">
      <c r="F907" s="50"/>
    </row>
    <row r="908" spans="6:6" ht="15.75" customHeight="1">
      <c r="F908" s="50"/>
    </row>
    <row r="909" spans="6:6" ht="15.75" customHeight="1">
      <c r="F909" s="50"/>
    </row>
    <row r="910" spans="6:6" ht="15.75" customHeight="1">
      <c r="F910" s="50"/>
    </row>
    <row r="911" spans="6:6" ht="15.75" customHeight="1">
      <c r="F911" s="50"/>
    </row>
    <row r="912" spans="6:6" ht="15.75" customHeight="1">
      <c r="F912" s="50"/>
    </row>
    <row r="913" spans="6:6" ht="15.75" customHeight="1">
      <c r="F913" s="50"/>
    </row>
    <row r="914" spans="6:6" ht="15.75" customHeight="1">
      <c r="F914" s="50"/>
    </row>
    <row r="915" spans="6:6" ht="15.75" customHeight="1">
      <c r="F915" s="50"/>
    </row>
    <row r="916" spans="6:6" ht="15.75" customHeight="1">
      <c r="F916" s="50"/>
    </row>
    <row r="917" spans="6:6" ht="15.75" customHeight="1">
      <c r="F917" s="50"/>
    </row>
    <row r="918" spans="6:6" ht="15.75" customHeight="1">
      <c r="F918" s="50"/>
    </row>
    <row r="919" spans="6:6" ht="15.75" customHeight="1">
      <c r="F919" s="50"/>
    </row>
    <row r="920" spans="6:6" ht="15.75" customHeight="1">
      <c r="F920" s="50"/>
    </row>
    <row r="921" spans="6:6" ht="15.75" customHeight="1">
      <c r="F921" s="50"/>
    </row>
    <row r="922" spans="6:6" ht="15.75" customHeight="1">
      <c r="F922" s="50"/>
    </row>
    <row r="923" spans="6:6" ht="15.75" customHeight="1">
      <c r="F923" s="50"/>
    </row>
    <row r="924" spans="6:6" ht="15.75" customHeight="1">
      <c r="F924" s="50"/>
    </row>
    <row r="925" spans="6:6" ht="15.75" customHeight="1">
      <c r="F925" s="50"/>
    </row>
    <row r="926" spans="6:6" ht="15.75" customHeight="1">
      <c r="F926" s="50"/>
    </row>
    <row r="927" spans="6:6" ht="15.75" customHeight="1">
      <c r="F927" s="50"/>
    </row>
    <row r="928" spans="6:6" ht="15.75" customHeight="1">
      <c r="F928" s="50"/>
    </row>
    <row r="929" spans="6:6" ht="15.75" customHeight="1">
      <c r="F929" s="50"/>
    </row>
    <row r="930" spans="6:6" ht="15.75" customHeight="1">
      <c r="F930" s="50"/>
    </row>
    <row r="931" spans="6:6" ht="15.75" customHeight="1">
      <c r="F931" s="50"/>
    </row>
    <row r="932" spans="6:6" ht="15.75" customHeight="1">
      <c r="F932" s="50"/>
    </row>
    <row r="933" spans="6:6" ht="15.75" customHeight="1">
      <c r="F933" s="50"/>
    </row>
    <row r="934" spans="6:6" ht="15.75" customHeight="1">
      <c r="F934" s="50"/>
    </row>
    <row r="935" spans="6:6" ht="15.75" customHeight="1">
      <c r="F935" s="50"/>
    </row>
    <row r="936" spans="6:6" ht="15.75" customHeight="1">
      <c r="F936" s="50"/>
    </row>
    <row r="937" spans="6:6" ht="15.75" customHeight="1">
      <c r="F937" s="50"/>
    </row>
    <row r="938" spans="6:6" ht="15.75" customHeight="1">
      <c r="F938" s="50"/>
    </row>
    <row r="939" spans="6:6" ht="15.75" customHeight="1">
      <c r="F939" s="50"/>
    </row>
    <row r="940" spans="6:6" ht="15.75" customHeight="1">
      <c r="F940" s="50"/>
    </row>
    <row r="941" spans="6:6" ht="15.75" customHeight="1">
      <c r="F941" s="50"/>
    </row>
    <row r="942" spans="6:6" ht="15.75" customHeight="1">
      <c r="F942" s="50"/>
    </row>
    <row r="943" spans="6:6" ht="15.75" customHeight="1">
      <c r="F943" s="50"/>
    </row>
    <row r="944" spans="6:6" ht="15.75" customHeight="1">
      <c r="F944" s="50"/>
    </row>
    <row r="945" spans="6:6" ht="15.75" customHeight="1">
      <c r="F945" s="50"/>
    </row>
    <row r="946" spans="6:6" ht="15.75" customHeight="1">
      <c r="F946" s="50"/>
    </row>
    <row r="947" spans="6:6" ht="15.75" customHeight="1">
      <c r="F947" s="50"/>
    </row>
    <row r="948" spans="6:6" ht="15.75" customHeight="1">
      <c r="F948" s="50"/>
    </row>
    <row r="949" spans="6:6" ht="15.75" customHeight="1">
      <c r="F949" s="50"/>
    </row>
    <row r="950" spans="6:6" ht="15.75" customHeight="1">
      <c r="F950" s="50"/>
    </row>
    <row r="951" spans="6:6" ht="15.75" customHeight="1">
      <c r="F951" s="50"/>
    </row>
    <row r="952" spans="6:6" ht="15.75" customHeight="1">
      <c r="F952" s="50"/>
    </row>
    <row r="953" spans="6:6" ht="15.75" customHeight="1">
      <c r="F953" s="50"/>
    </row>
    <row r="954" spans="6:6" ht="15.75" customHeight="1">
      <c r="F954" s="50"/>
    </row>
    <row r="955" spans="6:6" ht="15.75" customHeight="1">
      <c r="F955" s="50"/>
    </row>
    <row r="956" spans="6:6" ht="15.75" customHeight="1">
      <c r="F956" s="50"/>
    </row>
    <row r="957" spans="6:6" ht="15.75" customHeight="1">
      <c r="F957" s="50"/>
    </row>
    <row r="958" spans="6:6" ht="15.75" customHeight="1">
      <c r="F958" s="50"/>
    </row>
    <row r="959" spans="6:6" ht="15.75" customHeight="1">
      <c r="F959" s="50"/>
    </row>
    <row r="960" spans="6:6" ht="15.75" customHeight="1">
      <c r="F960" s="50"/>
    </row>
    <row r="961" spans="6:6" ht="15.75" customHeight="1">
      <c r="F961" s="50"/>
    </row>
    <row r="962" spans="6:6" ht="15.75" customHeight="1">
      <c r="F962" s="50"/>
    </row>
    <row r="963" spans="6:6" ht="15.75" customHeight="1">
      <c r="F963" s="50"/>
    </row>
    <row r="964" spans="6:6" ht="15.75" customHeight="1">
      <c r="F964" s="50"/>
    </row>
    <row r="965" spans="6:6" ht="15.75" customHeight="1">
      <c r="F965" s="50"/>
    </row>
    <row r="966" spans="6:6" ht="15.75" customHeight="1">
      <c r="F966" s="50"/>
    </row>
    <row r="967" spans="6:6" ht="15.75" customHeight="1">
      <c r="F967" s="50"/>
    </row>
    <row r="968" spans="6:6" ht="15.75" customHeight="1">
      <c r="F968" s="50"/>
    </row>
    <row r="969" spans="6:6" ht="15.75" customHeight="1">
      <c r="F969" s="50"/>
    </row>
    <row r="970" spans="6:6" ht="15.75" customHeight="1">
      <c r="F970" s="50"/>
    </row>
    <row r="971" spans="6:6" ht="15.75" customHeight="1">
      <c r="F971" s="50"/>
    </row>
    <row r="972" spans="6:6" ht="15.75" customHeight="1">
      <c r="F972" s="50"/>
    </row>
    <row r="973" spans="6:6" ht="15.75" customHeight="1">
      <c r="F973" s="50"/>
    </row>
    <row r="974" spans="6:6" ht="15.75" customHeight="1">
      <c r="F974" s="50"/>
    </row>
    <row r="975" spans="6:6" ht="15.75" customHeight="1">
      <c r="F975" s="50"/>
    </row>
    <row r="976" spans="6:6" ht="15.75" customHeight="1">
      <c r="F976" s="50"/>
    </row>
    <row r="977" spans="6:6" ht="15.75" customHeight="1">
      <c r="F977" s="50"/>
    </row>
    <row r="978" spans="6:6" ht="15.75" customHeight="1">
      <c r="F978" s="50"/>
    </row>
    <row r="979" spans="6:6" ht="15.75" customHeight="1">
      <c r="F979" s="50"/>
    </row>
    <row r="980" spans="6:6" ht="15.75" customHeight="1">
      <c r="F980" s="50"/>
    </row>
    <row r="981" spans="6:6" ht="15.75" customHeight="1">
      <c r="F981" s="50"/>
    </row>
    <row r="982" spans="6:6" ht="15.75" customHeight="1">
      <c r="F982" s="50"/>
    </row>
    <row r="983" spans="6:6" ht="15.75" customHeight="1">
      <c r="F983" s="50"/>
    </row>
    <row r="984" spans="6:6" ht="15.75" customHeight="1">
      <c r="F984" s="50"/>
    </row>
    <row r="985" spans="6:6" ht="15.75" customHeight="1">
      <c r="F985" s="50"/>
    </row>
    <row r="986" spans="6:6" ht="15.75" customHeight="1">
      <c r="F986" s="50"/>
    </row>
    <row r="987" spans="6:6" ht="15.75" customHeight="1">
      <c r="F987" s="50"/>
    </row>
    <row r="988" spans="6:6" ht="15.75" customHeight="1">
      <c r="F988" s="50"/>
    </row>
    <row r="989" spans="6:6" ht="15.75" customHeight="1">
      <c r="F989" s="50"/>
    </row>
    <row r="990" spans="6:6" ht="15.75" customHeight="1">
      <c r="F990" s="50"/>
    </row>
    <row r="991" spans="6:6" ht="15.75" customHeight="1">
      <c r="F991" s="50"/>
    </row>
    <row r="992" spans="6:6" ht="15.75" customHeight="1">
      <c r="F992" s="50"/>
    </row>
    <row r="993" spans="6:6" ht="15.75" customHeight="1">
      <c r="F993" s="50"/>
    </row>
    <row r="994" spans="6:6" ht="15.75" customHeight="1">
      <c r="F994" s="50"/>
    </row>
    <row r="995" spans="6:6" ht="15.75" customHeight="1">
      <c r="F995" s="50"/>
    </row>
    <row r="996" spans="6:6" ht="15.75" customHeight="1">
      <c r="F996" s="50"/>
    </row>
    <row r="997" spans="6:6" ht="15.75" customHeight="1">
      <c r="F997" s="50"/>
    </row>
    <row r="998" spans="6:6" ht="15.75" customHeight="1">
      <c r="F998" s="50"/>
    </row>
    <row r="999" spans="6:6" ht="15.75" customHeight="1">
      <c r="F999" s="50"/>
    </row>
    <row r="1000" spans="6:6" ht="15.75" customHeight="1">
      <c r="F1000" s="50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L143"/>
  <sheetViews>
    <sheetView workbookViewId="0"/>
  </sheetViews>
  <sheetFormatPr baseColWidth="10" defaultColWidth="14.5" defaultRowHeight="15.75" customHeight="1"/>
  <sheetData>
    <row r="1" spans="1:6" ht="1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 ht="16">
      <c r="A2" s="3" t="s">
        <v>3</v>
      </c>
      <c r="B2" s="1" t="s">
        <v>261</v>
      </c>
      <c r="C2" s="8">
        <v>2013</v>
      </c>
      <c r="D2" s="12" t="s">
        <v>6</v>
      </c>
      <c r="E2" s="12" t="s">
        <v>196</v>
      </c>
      <c r="F2" s="8">
        <v>24724</v>
      </c>
    </row>
    <row r="3" spans="1:6" ht="16">
      <c r="A3" s="3" t="s">
        <v>4</v>
      </c>
      <c r="B3" s="1" t="s">
        <v>262</v>
      </c>
      <c r="C3" s="8">
        <v>2013</v>
      </c>
      <c r="D3" s="12" t="s">
        <v>6</v>
      </c>
      <c r="E3" s="12" t="s">
        <v>196</v>
      </c>
      <c r="F3" s="8">
        <v>8456</v>
      </c>
    </row>
    <row r="4" spans="1:6" ht="16">
      <c r="A4" s="1" t="s">
        <v>5</v>
      </c>
      <c r="B4" s="1" t="s">
        <v>263</v>
      </c>
      <c r="C4" s="8">
        <v>2013</v>
      </c>
      <c r="D4" s="8" t="s">
        <v>6</v>
      </c>
      <c r="E4" s="8" t="s">
        <v>196</v>
      </c>
      <c r="F4" s="8">
        <v>36112</v>
      </c>
    </row>
    <row r="5" spans="1:6" ht="16">
      <c r="A5" s="1" t="s">
        <v>6</v>
      </c>
      <c r="B5" s="1" t="s">
        <v>264</v>
      </c>
      <c r="C5" s="8">
        <v>2013</v>
      </c>
      <c r="D5" s="8" t="s">
        <v>6</v>
      </c>
      <c r="E5" s="8" t="s">
        <v>196</v>
      </c>
      <c r="F5" s="8">
        <v>9463</v>
      </c>
    </row>
    <row r="6" spans="1:6" ht="16">
      <c r="A6" s="1" t="s">
        <v>7</v>
      </c>
      <c r="B6" s="1" t="s">
        <v>265</v>
      </c>
      <c r="C6" s="8">
        <v>2013</v>
      </c>
      <c r="D6" s="8" t="s">
        <v>6</v>
      </c>
      <c r="E6" s="8" t="s">
        <v>196</v>
      </c>
      <c r="F6" s="8">
        <v>15268</v>
      </c>
    </row>
    <row r="7" spans="1:6" ht="16">
      <c r="A7" s="1" t="s">
        <v>8</v>
      </c>
      <c r="B7" s="1" t="s">
        <v>266</v>
      </c>
      <c r="C7" s="8">
        <v>2013</v>
      </c>
      <c r="D7" s="8" t="s">
        <v>6</v>
      </c>
      <c r="E7" s="8" t="s">
        <v>196</v>
      </c>
      <c r="F7" s="8">
        <v>22349</v>
      </c>
    </row>
    <row r="8" spans="1:6" ht="16">
      <c r="A8" s="1" t="s">
        <v>9</v>
      </c>
      <c r="B8" s="1" t="s">
        <v>267</v>
      </c>
      <c r="C8" s="8">
        <v>2013</v>
      </c>
      <c r="D8" s="8" t="s">
        <v>6</v>
      </c>
      <c r="E8" s="8" t="s">
        <v>196</v>
      </c>
      <c r="F8" s="8">
        <v>10687</v>
      </c>
    </row>
    <row r="9" spans="1:6" ht="16">
      <c r="A9" s="1" t="s">
        <v>10</v>
      </c>
      <c r="B9" s="1" t="s">
        <v>268</v>
      </c>
      <c r="C9" s="8">
        <v>2013</v>
      </c>
      <c r="D9" s="8" t="s">
        <v>6</v>
      </c>
      <c r="E9" s="8" t="s">
        <v>196</v>
      </c>
      <c r="F9" s="8">
        <v>11298</v>
      </c>
    </row>
    <row r="10" spans="1:6" ht="16">
      <c r="A10" s="1" t="s">
        <v>11</v>
      </c>
      <c r="B10" s="1" t="s">
        <v>269</v>
      </c>
      <c r="C10" s="8">
        <v>2013</v>
      </c>
      <c r="D10" s="8" t="s">
        <v>6</v>
      </c>
      <c r="E10" s="8" t="s">
        <v>196</v>
      </c>
      <c r="F10" s="8">
        <v>44006</v>
      </c>
    </row>
    <row r="11" spans="1:6" ht="16">
      <c r="A11" s="1" t="s">
        <v>12</v>
      </c>
      <c r="B11" s="1" t="s">
        <v>270</v>
      </c>
      <c r="C11" s="8">
        <v>2013</v>
      </c>
      <c r="D11" s="8" t="s">
        <v>6</v>
      </c>
      <c r="E11" s="8" t="s">
        <v>196</v>
      </c>
      <c r="F11" s="8">
        <v>30891</v>
      </c>
    </row>
    <row r="12" spans="1:6" ht="16">
      <c r="A12" s="1" t="s">
        <v>13</v>
      </c>
      <c r="B12" s="1" t="s">
        <v>271</v>
      </c>
      <c r="C12" s="8">
        <v>2013</v>
      </c>
      <c r="D12" s="8" t="s">
        <v>6</v>
      </c>
      <c r="E12" s="8" t="s">
        <v>196</v>
      </c>
      <c r="F12" s="8">
        <v>9570</v>
      </c>
    </row>
    <row r="13" spans="1:6" ht="16">
      <c r="A13" s="1" t="s">
        <v>14</v>
      </c>
      <c r="B13" s="1" t="s">
        <v>272</v>
      </c>
      <c r="C13" s="8">
        <v>2013</v>
      </c>
      <c r="D13" s="8" t="s">
        <v>6</v>
      </c>
      <c r="E13" s="8" t="s">
        <v>196</v>
      </c>
      <c r="F13" s="8">
        <v>28422</v>
      </c>
    </row>
    <row r="14" spans="1:6" ht="16">
      <c r="A14" s="1" t="s">
        <v>15</v>
      </c>
      <c r="B14" s="1" t="s">
        <v>273</v>
      </c>
      <c r="C14" s="8">
        <v>2013</v>
      </c>
      <c r="D14" s="8" t="s">
        <v>6</v>
      </c>
      <c r="E14" s="8" t="s">
        <v>196</v>
      </c>
      <c r="F14" s="8">
        <v>31384</v>
      </c>
    </row>
    <row r="15" spans="1:6" ht="16">
      <c r="A15" s="1" t="s">
        <v>16</v>
      </c>
      <c r="B15" s="1" t="s">
        <v>274</v>
      </c>
      <c r="C15" s="8">
        <v>2013</v>
      </c>
      <c r="D15" s="8" t="s">
        <v>6</v>
      </c>
      <c r="E15" s="8" t="s">
        <v>196</v>
      </c>
      <c r="F15" s="8">
        <v>13027</v>
      </c>
    </row>
    <row r="16" spans="1:6" ht="16">
      <c r="A16" s="1" t="s">
        <v>17</v>
      </c>
      <c r="B16" s="1" t="s">
        <v>275</v>
      </c>
      <c r="C16" s="8">
        <v>2013</v>
      </c>
      <c r="D16" s="8" t="s">
        <v>6</v>
      </c>
      <c r="E16" s="8" t="s">
        <v>196</v>
      </c>
      <c r="F16" s="8">
        <v>13027</v>
      </c>
    </row>
    <row r="17" spans="1:6" ht="16">
      <c r="A17" s="1" t="s">
        <v>18</v>
      </c>
      <c r="B17" s="1" t="s">
        <v>276</v>
      </c>
      <c r="C17" s="8">
        <v>2013</v>
      </c>
      <c r="D17" s="8" t="s">
        <v>6</v>
      </c>
      <c r="E17" s="8" t="s">
        <v>196</v>
      </c>
      <c r="F17" s="8">
        <v>24824</v>
      </c>
    </row>
    <row r="18" spans="1:6" ht="16">
      <c r="A18" s="1" t="s">
        <v>19</v>
      </c>
      <c r="B18" s="1" t="s">
        <v>277</v>
      </c>
      <c r="C18" s="8">
        <v>2013</v>
      </c>
      <c r="D18" s="8" t="s">
        <v>6</v>
      </c>
      <c r="E18" s="8" t="s">
        <v>196</v>
      </c>
      <c r="F18" s="8">
        <v>20752</v>
      </c>
    </row>
    <row r="19" spans="1:6" ht="16">
      <c r="A19" s="1" t="s">
        <v>20</v>
      </c>
      <c r="B19" s="1" t="s">
        <v>278</v>
      </c>
      <c r="C19" s="8">
        <v>2013</v>
      </c>
      <c r="D19" s="8" t="s">
        <v>6</v>
      </c>
      <c r="E19" s="8" t="s">
        <v>196</v>
      </c>
      <c r="F19" s="8">
        <v>41501</v>
      </c>
    </row>
    <row r="20" spans="1:6" ht="16">
      <c r="A20" s="1" t="s">
        <v>21</v>
      </c>
      <c r="B20" s="1" t="s">
        <v>279</v>
      </c>
      <c r="C20" s="8">
        <v>2013</v>
      </c>
      <c r="D20" s="8" t="s">
        <v>6</v>
      </c>
      <c r="E20" s="8" t="s">
        <v>196</v>
      </c>
      <c r="F20" s="8">
        <v>16824</v>
      </c>
    </row>
    <row r="21" spans="1:6" ht="16">
      <c r="A21" s="1" t="s">
        <v>22</v>
      </c>
      <c r="B21" s="1" t="s">
        <v>280</v>
      </c>
      <c r="C21" s="8">
        <v>2013</v>
      </c>
      <c r="D21" s="8" t="s">
        <v>6</v>
      </c>
      <c r="E21" s="8" t="s">
        <v>196</v>
      </c>
      <c r="F21" s="8">
        <v>8745</v>
      </c>
    </row>
    <row r="22" spans="1:6" ht="16">
      <c r="A22" s="1" t="s">
        <v>23</v>
      </c>
      <c r="B22" s="1" t="s">
        <v>281</v>
      </c>
      <c r="C22" s="8">
        <v>2013</v>
      </c>
      <c r="D22" s="8" t="s">
        <v>6</v>
      </c>
      <c r="E22" s="8" t="s">
        <v>196</v>
      </c>
      <c r="F22" s="8">
        <v>27195</v>
      </c>
    </row>
    <row r="23" spans="1:6" ht="16">
      <c r="A23" s="1" t="s">
        <v>24</v>
      </c>
      <c r="B23" s="1" t="s">
        <v>282</v>
      </c>
      <c r="C23" s="8">
        <v>2013</v>
      </c>
      <c r="D23" s="8" t="s">
        <v>6</v>
      </c>
      <c r="E23" s="8" t="s">
        <v>196</v>
      </c>
      <c r="F23" s="8">
        <v>39890</v>
      </c>
    </row>
    <row r="24" spans="1:6" ht="16">
      <c r="A24" s="1" t="s">
        <v>25</v>
      </c>
      <c r="B24" s="1" t="s">
        <v>283</v>
      </c>
      <c r="C24" s="8">
        <v>2013</v>
      </c>
      <c r="D24" s="8" t="s">
        <v>6</v>
      </c>
      <c r="E24" s="8" t="s">
        <v>196</v>
      </c>
      <c r="F24" s="8">
        <v>12877</v>
      </c>
    </row>
    <row r="25" spans="1:6" ht="16">
      <c r="A25" s="1" t="s">
        <v>26</v>
      </c>
      <c r="B25" s="1" t="s">
        <v>284</v>
      </c>
      <c r="C25" s="8">
        <v>2013</v>
      </c>
      <c r="D25" s="8" t="s">
        <v>6</v>
      </c>
      <c r="E25" s="8" t="s">
        <v>196</v>
      </c>
      <c r="F25" s="8">
        <v>37310</v>
      </c>
    </row>
    <row r="26" spans="1:6" ht="16">
      <c r="A26" s="1" t="s">
        <v>27</v>
      </c>
      <c r="B26" s="1" t="s">
        <v>285</v>
      </c>
      <c r="C26" s="8">
        <v>2013</v>
      </c>
      <c r="D26" s="8" t="s">
        <v>6</v>
      </c>
      <c r="E26" s="8" t="s">
        <v>196</v>
      </c>
      <c r="F26" s="8">
        <v>31904</v>
      </c>
    </row>
    <row r="27" spans="1:6" ht="16">
      <c r="A27" s="1" t="s">
        <v>28</v>
      </c>
      <c r="B27" s="1" t="s">
        <v>286</v>
      </c>
      <c r="C27" s="8">
        <v>2013</v>
      </c>
      <c r="D27" s="8" t="s">
        <v>6</v>
      </c>
      <c r="E27" s="8" t="s">
        <v>196</v>
      </c>
      <c r="F27" s="8">
        <v>20045</v>
      </c>
    </row>
    <row r="28" spans="1:6" ht="16">
      <c r="A28" s="1" t="s">
        <v>29</v>
      </c>
      <c r="B28" s="1" t="s">
        <v>287</v>
      </c>
      <c r="C28" s="8">
        <v>2013</v>
      </c>
      <c r="D28" s="8" t="s">
        <v>6</v>
      </c>
      <c r="E28" s="8" t="s">
        <v>196</v>
      </c>
      <c r="F28" s="8">
        <v>9458</v>
      </c>
    </row>
    <row r="29" spans="1:6" ht="16">
      <c r="A29" s="1" t="s">
        <v>30</v>
      </c>
      <c r="B29" s="1" t="s">
        <v>288</v>
      </c>
      <c r="C29" s="8">
        <v>2013</v>
      </c>
      <c r="D29" s="8" t="s">
        <v>6</v>
      </c>
      <c r="E29" s="8" t="s">
        <v>196</v>
      </c>
      <c r="F29" s="8">
        <v>20115</v>
      </c>
    </row>
    <row r="30" spans="1:6" ht="16">
      <c r="A30" s="1" t="s">
        <v>31</v>
      </c>
      <c r="B30" s="1" t="s">
        <v>289</v>
      </c>
      <c r="C30" s="8">
        <v>2013</v>
      </c>
      <c r="D30" s="8" t="s">
        <v>6</v>
      </c>
      <c r="E30" s="8" t="s">
        <v>196</v>
      </c>
      <c r="F30" s="8">
        <v>11274</v>
      </c>
    </row>
    <row r="31" spans="1:6" ht="16">
      <c r="A31" s="1" t="s">
        <v>32</v>
      </c>
      <c r="B31" s="1" t="s">
        <v>290</v>
      </c>
      <c r="C31" s="8">
        <v>2013</v>
      </c>
      <c r="D31" s="8" t="s">
        <v>6</v>
      </c>
      <c r="E31" s="8" t="s">
        <v>196</v>
      </c>
      <c r="F31" s="8">
        <v>21718</v>
      </c>
    </row>
    <row r="32" spans="1:6" ht="16">
      <c r="A32" s="1" t="s">
        <v>33</v>
      </c>
      <c r="B32" s="1" t="s">
        <v>291</v>
      </c>
      <c r="C32" s="8">
        <v>2013</v>
      </c>
      <c r="D32" s="8" t="s">
        <v>6</v>
      </c>
      <c r="E32" s="8" t="s">
        <v>196</v>
      </c>
      <c r="F32" s="8">
        <v>14843</v>
      </c>
    </row>
    <row r="33" spans="1:12" ht="16">
      <c r="A33" s="1" t="s">
        <v>34</v>
      </c>
      <c r="B33" s="1" t="s">
        <v>292</v>
      </c>
      <c r="C33" s="8">
        <v>2013</v>
      </c>
      <c r="D33" s="8" t="s">
        <v>6</v>
      </c>
      <c r="E33" s="8" t="s">
        <v>196</v>
      </c>
      <c r="F33" s="8">
        <v>18505</v>
      </c>
    </row>
    <row r="34" spans="1:12" ht="16">
      <c r="A34" s="1" t="s">
        <v>35</v>
      </c>
      <c r="B34" s="1" t="s">
        <v>293</v>
      </c>
      <c r="C34" s="8">
        <v>2013</v>
      </c>
      <c r="D34" s="8" t="s">
        <v>6</v>
      </c>
      <c r="E34" s="8" t="s">
        <v>196</v>
      </c>
      <c r="F34" s="8">
        <v>26729</v>
      </c>
    </row>
    <row r="35" spans="1:12" ht="16">
      <c r="A35" s="3" t="s">
        <v>3</v>
      </c>
      <c r="B35" s="1" t="s">
        <v>261</v>
      </c>
      <c r="C35" s="8">
        <v>2015</v>
      </c>
      <c r="D35" s="8" t="s">
        <v>6</v>
      </c>
      <c r="E35" s="8" t="s">
        <v>196</v>
      </c>
      <c r="F35" s="8">
        <v>30097</v>
      </c>
    </row>
    <row r="36" spans="1:12" ht="16">
      <c r="A36" s="3" t="s">
        <v>4</v>
      </c>
      <c r="B36" s="1" t="s">
        <v>262</v>
      </c>
      <c r="C36" s="8">
        <v>2015</v>
      </c>
      <c r="D36" s="8" t="s">
        <v>6</v>
      </c>
      <c r="E36" s="8" t="s">
        <v>196</v>
      </c>
      <c r="F36" s="8">
        <v>20186</v>
      </c>
      <c r="H36" s="26"/>
      <c r="I36" s="8"/>
      <c r="J36" s="26"/>
      <c r="K36" s="26"/>
      <c r="L36" s="26"/>
    </row>
    <row r="37" spans="1:12" ht="16">
      <c r="A37" s="1" t="s">
        <v>5</v>
      </c>
      <c r="B37" s="1" t="s">
        <v>263</v>
      </c>
      <c r="C37" s="8">
        <v>2015</v>
      </c>
      <c r="D37" s="8" t="s">
        <v>6</v>
      </c>
      <c r="E37" s="8" t="s">
        <v>196</v>
      </c>
      <c r="F37" s="8">
        <v>24351</v>
      </c>
      <c r="H37" s="26"/>
      <c r="I37" s="8"/>
      <c r="J37" s="26"/>
      <c r="K37" s="26"/>
      <c r="L37" s="26"/>
    </row>
    <row r="38" spans="1:12" ht="16">
      <c r="A38" s="1" t="s">
        <v>6</v>
      </c>
      <c r="B38" s="1" t="s">
        <v>264</v>
      </c>
      <c r="C38" s="8">
        <v>2015</v>
      </c>
      <c r="D38" s="8" t="s">
        <v>6</v>
      </c>
      <c r="E38" s="8" t="s">
        <v>196</v>
      </c>
      <c r="F38" s="8">
        <v>31604</v>
      </c>
      <c r="H38" s="26"/>
      <c r="I38" s="8"/>
      <c r="J38" s="26"/>
      <c r="K38" s="26"/>
      <c r="L38" s="26"/>
    </row>
    <row r="39" spans="1:12" ht="16">
      <c r="A39" s="1" t="s">
        <v>7</v>
      </c>
      <c r="B39" s="1" t="s">
        <v>265</v>
      </c>
      <c r="C39" s="8">
        <v>2015</v>
      </c>
      <c r="D39" s="8" t="s">
        <v>6</v>
      </c>
      <c r="E39" s="8" t="s">
        <v>196</v>
      </c>
      <c r="F39" s="26">
        <v>17460</v>
      </c>
      <c r="H39" s="26"/>
      <c r="I39" s="8"/>
      <c r="J39" s="26"/>
      <c r="K39" s="26"/>
      <c r="L39" s="26"/>
    </row>
    <row r="40" spans="1:12" ht="16">
      <c r="A40" s="1" t="s">
        <v>8</v>
      </c>
      <c r="B40" s="1" t="s">
        <v>266</v>
      </c>
      <c r="C40" s="8">
        <v>2015</v>
      </c>
      <c r="D40" s="8" t="s">
        <v>6</v>
      </c>
      <c r="E40" s="8" t="s">
        <v>196</v>
      </c>
      <c r="F40" s="26">
        <v>20350</v>
      </c>
      <c r="H40" s="26"/>
      <c r="I40" s="8"/>
      <c r="J40" s="26"/>
      <c r="K40" s="26"/>
      <c r="L40" s="26"/>
    </row>
    <row r="41" spans="1:12" ht="16">
      <c r="A41" s="1" t="s">
        <v>9</v>
      </c>
      <c r="B41" s="1" t="s">
        <v>267</v>
      </c>
      <c r="C41" s="8">
        <v>2015</v>
      </c>
      <c r="D41" s="8" t="s">
        <v>6</v>
      </c>
      <c r="E41" s="8" t="s">
        <v>196</v>
      </c>
      <c r="F41" s="26">
        <v>9230</v>
      </c>
      <c r="H41" s="26"/>
      <c r="I41" s="8"/>
      <c r="J41" s="26"/>
      <c r="K41" s="26"/>
      <c r="L41" s="26"/>
    </row>
    <row r="42" spans="1:12" ht="16">
      <c r="A42" s="1" t="s">
        <v>10</v>
      </c>
      <c r="B42" s="1" t="s">
        <v>268</v>
      </c>
      <c r="C42" s="8">
        <v>2015</v>
      </c>
      <c r="D42" s="8" t="s">
        <v>6</v>
      </c>
      <c r="E42" s="8" t="s">
        <v>196</v>
      </c>
      <c r="F42" s="26">
        <v>14116</v>
      </c>
      <c r="H42" s="26"/>
      <c r="I42" s="8"/>
      <c r="J42" s="26"/>
      <c r="K42" s="26"/>
      <c r="L42" s="26"/>
    </row>
    <row r="43" spans="1:12" ht="16">
      <c r="A43" s="1" t="s">
        <v>11</v>
      </c>
      <c r="B43" s="1" t="s">
        <v>269</v>
      </c>
      <c r="C43" s="8">
        <v>2015</v>
      </c>
      <c r="D43" s="8" t="s">
        <v>6</v>
      </c>
      <c r="E43" s="8" t="s">
        <v>196</v>
      </c>
      <c r="F43" s="26">
        <v>36472</v>
      </c>
      <c r="H43" s="26"/>
      <c r="I43" s="8"/>
      <c r="J43" s="26"/>
      <c r="K43" s="26"/>
      <c r="L43" s="26"/>
    </row>
    <row r="44" spans="1:12" ht="16">
      <c r="A44" s="1" t="s">
        <v>12</v>
      </c>
      <c r="B44" s="1" t="s">
        <v>270</v>
      </c>
      <c r="C44" s="8">
        <v>2015</v>
      </c>
      <c r="D44" s="8" t="s">
        <v>6</v>
      </c>
      <c r="E44" s="8" t="s">
        <v>196</v>
      </c>
      <c r="F44" s="26">
        <v>25889</v>
      </c>
      <c r="H44" s="26"/>
      <c r="I44" s="8"/>
      <c r="J44" s="26"/>
      <c r="K44" s="26"/>
      <c r="L44" s="26"/>
    </row>
    <row r="45" spans="1:12" ht="16">
      <c r="A45" s="1" t="s">
        <v>13</v>
      </c>
      <c r="B45" s="1" t="s">
        <v>271</v>
      </c>
      <c r="C45" s="8">
        <v>2015</v>
      </c>
      <c r="D45" s="8" t="s">
        <v>6</v>
      </c>
      <c r="E45" s="8" t="s">
        <v>196</v>
      </c>
      <c r="F45" s="26">
        <v>23365</v>
      </c>
      <c r="H45" s="26"/>
      <c r="I45" s="8"/>
      <c r="J45" s="26"/>
      <c r="K45" s="26"/>
      <c r="L45" s="26"/>
    </row>
    <row r="46" spans="1:12" ht="16">
      <c r="A46" s="1" t="s">
        <v>14</v>
      </c>
      <c r="B46" s="1" t="s">
        <v>272</v>
      </c>
      <c r="C46" s="8">
        <v>2015</v>
      </c>
      <c r="D46" s="8" t="s">
        <v>6</v>
      </c>
      <c r="E46" s="8" t="s">
        <v>196</v>
      </c>
      <c r="F46" s="26">
        <v>17259</v>
      </c>
      <c r="H46" s="26"/>
      <c r="I46" s="8"/>
      <c r="J46" s="26"/>
      <c r="K46" s="26"/>
      <c r="L46" s="26"/>
    </row>
    <row r="47" spans="1:12" ht="16">
      <c r="A47" s="1" t="s">
        <v>15</v>
      </c>
      <c r="B47" s="1" t="s">
        <v>273</v>
      </c>
      <c r="C47" s="8">
        <v>2015</v>
      </c>
      <c r="D47" s="8" t="s">
        <v>6</v>
      </c>
      <c r="E47" s="8" t="s">
        <v>196</v>
      </c>
      <c r="F47" s="26">
        <v>14819</v>
      </c>
      <c r="H47" s="26"/>
      <c r="I47" s="8"/>
      <c r="J47" s="26"/>
      <c r="K47" s="26"/>
      <c r="L47" s="26"/>
    </row>
    <row r="48" spans="1:12" ht="16">
      <c r="A48" s="1" t="s">
        <v>16</v>
      </c>
      <c r="B48" s="1" t="s">
        <v>274</v>
      </c>
      <c r="C48" s="8">
        <v>2015</v>
      </c>
      <c r="D48" s="8" t="s">
        <v>6</v>
      </c>
      <c r="E48" s="8" t="s">
        <v>196</v>
      </c>
      <c r="F48" s="26">
        <v>26962</v>
      </c>
      <c r="H48" s="26"/>
      <c r="I48" s="8"/>
      <c r="J48" s="26"/>
      <c r="K48" s="26"/>
      <c r="L48" s="26"/>
    </row>
    <row r="49" spans="1:12" ht="16">
      <c r="A49" s="1" t="s">
        <v>17</v>
      </c>
      <c r="B49" s="1" t="s">
        <v>275</v>
      </c>
      <c r="C49" s="8">
        <v>2015</v>
      </c>
      <c r="D49" s="8" t="s">
        <v>6</v>
      </c>
      <c r="E49" s="8" t="s">
        <v>196</v>
      </c>
      <c r="F49" s="26">
        <v>22332</v>
      </c>
      <c r="H49" s="26"/>
      <c r="I49" s="8"/>
      <c r="J49" s="26"/>
      <c r="K49" s="26"/>
      <c r="L49" s="26"/>
    </row>
    <row r="50" spans="1:12" ht="16">
      <c r="A50" s="1" t="s">
        <v>18</v>
      </c>
      <c r="B50" s="1" t="s">
        <v>276</v>
      </c>
      <c r="C50" s="8">
        <v>2015</v>
      </c>
      <c r="D50" s="8" t="s">
        <v>6</v>
      </c>
      <c r="E50" s="8" t="s">
        <v>196</v>
      </c>
      <c r="F50" s="26">
        <v>62160</v>
      </c>
      <c r="H50" s="26"/>
      <c r="I50" s="8"/>
      <c r="J50" s="26"/>
      <c r="K50" s="26"/>
      <c r="L50" s="26"/>
    </row>
    <row r="51" spans="1:12" ht="16">
      <c r="A51" s="1" t="s">
        <v>19</v>
      </c>
      <c r="B51" s="1" t="s">
        <v>277</v>
      </c>
      <c r="C51" s="8">
        <v>2015</v>
      </c>
      <c r="D51" s="8" t="s">
        <v>6</v>
      </c>
      <c r="E51" s="8" t="s">
        <v>196</v>
      </c>
      <c r="F51" s="26">
        <v>29144</v>
      </c>
      <c r="H51" s="26"/>
      <c r="I51" s="8"/>
      <c r="J51" s="26"/>
      <c r="K51" s="26"/>
      <c r="L51" s="26"/>
    </row>
    <row r="52" spans="1:12" ht="16">
      <c r="A52" s="1" t="s">
        <v>20</v>
      </c>
      <c r="B52" s="1" t="s">
        <v>278</v>
      </c>
      <c r="C52" s="8">
        <v>2015</v>
      </c>
      <c r="D52" s="8" t="s">
        <v>6</v>
      </c>
      <c r="E52" s="8" t="s">
        <v>196</v>
      </c>
      <c r="F52" s="26">
        <v>29740</v>
      </c>
      <c r="H52" s="26"/>
      <c r="I52" s="8"/>
      <c r="J52" s="26"/>
      <c r="K52" s="26"/>
      <c r="L52" s="26"/>
    </row>
    <row r="53" spans="1:12" ht="16">
      <c r="A53" s="1" t="s">
        <v>21</v>
      </c>
      <c r="B53" s="1" t="s">
        <v>279</v>
      </c>
      <c r="C53" s="8">
        <v>2015</v>
      </c>
      <c r="D53" s="8" t="s">
        <v>6</v>
      </c>
      <c r="E53" s="8" t="s">
        <v>196</v>
      </c>
      <c r="F53" s="26">
        <v>9879</v>
      </c>
      <c r="H53" s="26"/>
      <c r="I53" s="8"/>
      <c r="J53" s="26"/>
      <c r="K53" s="26"/>
      <c r="L53" s="26"/>
    </row>
    <row r="54" spans="1:12" ht="16">
      <c r="A54" s="1" t="s">
        <v>22</v>
      </c>
      <c r="B54" s="1" t="s">
        <v>280</v>
      </c>
      <c r="C54" s="8">
        <v>2015</v>
      </c>
      <c r="D54" s="8" t="s">
        <v>6</v>
      </c>
      <c r="E54" s="8" t="s">
        <v>196</v>
      </c>
      <c r="F54" s="26">
        <v>16292</v>
      </c>
      <c r="H54" s="26"/>
      <c r="I54" s="8"/>
      <c r="J54" s="26"/>
      <c r="K54" s="26"/>
      <c r="L54" s="26"/>
    </row>
    <row r="55" spans="1:12" ht="16">
      <c r="A55" s="1" t="s">
        <v>23</v>
      </c>
      <c r="B55" s="1" t="s">
        <v>281</v>
      </c>
      <c r="C55" s="8">
        <v>2015</v>
      </c>
      <c r="D55" s="8" t="s">
        <v>6</v>
      </c>
      <c r="E55" s="8" t="s">
        <v>196</v>
      </c>
      <c r="F55" s="26">
        <v>19414</v>
      </c>
      <c r="H55" s="26"/>
      <c r="I55" s="8"/>
      <c r="J55" s="26"/>
      <c r="K55" s="26"/>
      <c r="L55" s="26"/>
    </row>
    <row r="56" spans="1:12" ht="16">
      <c r="A56" s="1" t="s">
        <v>24</v>
      </c>
      <c r="B56" s="1" t="s">
        <v>282</v>
      </c>
      <c r="C56" s="8">
        <v>2015</v>
      </c>
      <c r="D56" s="8" t="s">
        <v>6</v>
      </c>
      <c r="E56" s="8" t="s">
        <v>196</v>
      </c>
      <c r="F56" s="26">
        <v>28296</v>
      </c>
      <c r="H56" s="26"/>
      <c r="I56" s="8"/>
      <c r="J56" s="26"/>
      <c r="K56" s="26"/>
      <c r="L56" s="26"/>
    </row>
    <row r="57" spans="1:12" ht="16">
      <c r="A57" s="1" t="s">
        <v>25</v>
      </c>
      <c r="B57" s="1" t="s">
        <v>283</v>
      </c>
      <c r="C57" s="8">
        <v>2015</v>
      </c>
      <c r="D57" s="8" t="s">
        <v>6</v>
      </c>
      <c r="E57" s="8" t="s">
        <v>196</v>
      </c>
      <c r="F57" s="26">
        <v>28905</v>
      </c>
      <c r="H57" s="26"/>
      <c r="I57" s="8"/>
      <c r="J57" s="26"/>
      <c r="K57" s="26"/>
      <c r="L57" s="26"/>
    </row>
    <row r="58" spans="1:12" ht="16">
      <c r="A58" s="1" t="s">
        <v>26</v>
      </c>
      <c r="B58" s="1" t="s">
        <v>284</v>
      </c>
      <c r="C58" s="8">
        <v>2015</v>
      </c>
      <c r="D58" s="8" t="s">
        <v>6</v>
      </c>
      <c r="E58" s="8" t="s">
        <v>196</v>
      </c>
      <c r="F58" s="26">
        <v>18186</v>
      </c>
      <c r="H58" s="26"/>
      <c r="I58" s="8"/>
      <c r="J58" s="26"/>
      <c r="K58" s="26"/>
      <c r="L58" s="26"/>
    </row>
    <row r="59" spans="1:12" ht="16">
      <c r="A59" s="1" t="s">
        <v>27</v>
      </c>
      <c r="B59" s="1" t="s">
        <v>285</v>
      </c>
      <c r="C59" s="8">
        <v>2015</v>
      </c>
      <c r="D59" s="8" t="s">
        <v>6</v>
      </c>
      <c r="E59" s="8" t="s">
        <v>196</v>
      </c>
      <c r="F59" s="8">
        <v>15684</v>
      </c>
      <c r="H59" s="26"/>
      <c r="I59" s="8"/>
      <c r="J59" s="26"/>
      <c r="K59" s="26"/>
      <c r="L59" s="26"/>
    </row>
    <row r="60" spans="1:12" ht="16">
      <c r="A60" s="1" t="s">
        <v>28</v>
      </c>
      <c r="B60" s="1" t="s">
        <v>286</v>
      </c>
      <c r="C60" s="8">
        <v>2015</v>
      </c>
      <c r="D60" s="8" t="s">
        <v>6</v>
      </c>
      <c r="E60" s="8" t="s">
        <v>196</v>
      </c>
      <c r="F60" s="26">
        <v>58232</v>
      </c>
      <c r="H60" s="26"/>
      <c r="I60" s="8"/>
      <c r="J60" s="26"/>
      <c r="K60" s="26"/>
      <c r="L60" s="26"/>
    </row>
    <row r="61" spans="1:12" ht="16">
      <c r="A61" s="1" t="s">
        <v>29</v>
      </c>
      <c r="B61" s="1" t="s">
        <v>287</v>
      </c>
      <c r="C61" s="8">
        <v>2015</v>
      </c>
      <c r="D61" s="8" t="s">
        <v>6</v>
      </c>
      <c r="E61" s="8" t="s">
        <v>196</v>
      </c>
      <c r="F61" s="26">
        <v>33256</v>
      </c>
      <c r="H61" s="26"/>
      <c r="I61" s="8"/>
      <c r="J61" s="26"/>
      <c r="K61" s="26"/>
      <c r="L61" s="26"/>
    </row>
    <row r="62" spans="1:12" ht="16">
      <c r="A62" s="1" t="s">
        <v>30</v>
      </c>
      <c r="B62" s="1" t="s">
        <v>288</v>
      </c>
      <c r="C62" s="8">
        <v>2015</v>
      </c>
      <c r="D62" s="8" t="s">
        <v>6</v>
      </c>
      <c r="E62" s="8" t="s">
        <v>196</v>
      </c>
      <c r="F62" s="8">
        <v>16343</v>
      </c>
      <c r="H62" s="26"/>
    </row>
    <row r="63" spans="1:12" ht="16">
      <c r="A63" s="1" t="s">
        <v>31</v>
      </c>
      <c r="B63" s="1" t="s">
        <v>289</v>
      </c>
      <c r="C63" s="8">
        <v>2015</v>
      </c>
      <c r="D63" s="8" t="s">
        <v>6</v>
      </c>
      <c r="E63" s="8" t="s">
        <v>196</v>
      </c>
      <c r="F63" s="8">
        <v>10441</v>
      </c>
    </row>
    <row r="64" spans="1:12" ht="16">
      <c r="A64" s="1" t="s">
        <v>32</v>
      </c>
      <c r="B64" s="1" t="s">
        <v>290</v>
      </c>
      <c r="C64" s="8">
        <v>2015</v>
      </c>
      <c r="D64" s="8" t="s">
        <v>6</v>
      </c>
      <c r="E64" s="8" t="s">
        <v>196</v>
      </c>
      <c r="F64" s="8">
        <v>28711</v>
      </c>
    </row>
    <row r="65" spans="1:6" ht="16">
      <c r="A65" s="1" t="s">
        <v>33</v>
      </c>
      <c r="B65" s="1" t="s">
        <v>291</v>
      </c>
      <c r="C65" s="8">
        <v>2015</v>
      </c>
      <c r="D65" s="8" t="s">
        <v>6</v>
      </c>
      <c r="E65" s="8" t="s">
        <v>196</v>
      </c>
      <c r="F65" s="8">
        <v>10461</v>
      </c>
    </row>
    <row r="66" spans="1:6" ht="16">
      <c r="A66" s="1" t="s">
        <v>34</v>
      </c>
      <c r="B66" s="1" t="s">
        <v>292</v>
      </c>
      <c r="C66" s="8">
        <v>2015</v>
      </c>
      <c r="D66" s="8" t="s">
        <v>6</v>
      </c>
      <c r="E66" s="8" t="s">
        <v>196</v>
      </c>
      <c r="F66" s="8">
        <v>21584</v>
      </c>
    </row>
    <row r="67" spans="1:6" ht="16">
      <c r="A67" s="1" t="s">
        <v>35</v>
      </c>
      <c r="B67" s="1" t="s">
        <v>293</v>
      </c>
      <c r="C67" s="8">
        <v>2015</v>
      </c>
      <c r="D67" s="8" t="s">
        <v>6</v>
      </c>
      <c r="E67" s="8" t="s">
        <v>196</v>
      </c>
      <c r="F67" s="8">
        <v>13252</v>
      </c>
    </row>
    <row r="68" spans="1:6" ht="16">
      <c r="A68" s="3" t="s">
        <v>3</v>
      </c>
      <c r="B68" s="1" t="s">
        <v>261</v>
      </c>
      <c r="C68" s="8">
        <v>2017</v>
      </c>
      <c r="D68" s="8" t="s">
        <v>6</v>
      </c>
      <c r="E68" s="8" t="s">
        <v>196</v>
      </c>
      <c r="F68" s="8">
        <v>25541</v>
      </c>
    </row>
    <row r="69" spans="1:6" ht="16">
      <c r="A69" s="3" t="s">
        <v>4</v>
      </c>
      <c r="B69" s="1" t="s">
        <v>262</v>
      </c>
      <c r="C69" s="8">
        <v>2017</v>
      </c>
      <c r="D69" s="8" t="s">
        <v>6</v>
      </c>
      <c r="E69" s="8" t="s">
        <v>196</v>
      </c>
      <c r="F69" s="8">
        <v>24443</v>
      </c>
    </row>
    <row r="70" spans="1:6" ht="16">
      <c r="A70" s="1" t="s">
        <v>5</v>
      </c>
      <c r="B70" s="1" t="s">
        <v>263</v>
      </c>
      <c r="C70" s="8">
        <v>2017</v>
      </c>
      <c r="D70" s="8" t="s">
        <v>6</v>
      </c>
      <c r="E70" s="8" t="s">
        <v>196</v>
      </c>
      <c r="F70" s="8">
        <v>19467</v>
      </c>
    </row>
    <row r="71" spans="1:6" ht="16">
      <c r="A71" s="1" t="s">
        <v>6</v>
      </c>
      <c r="B71" s="1" t="s">
        <v>264</v>
      </c>
      <c r="C71" s="8">
        <v>2017</v>
      </c>
      <c r="D71" s="8" t="s">
        <v>6</v>
      </c>
      <c r="E71" s="8" t="s">
        <v>196</v>
      </c>
      <c r="F71" s="8">
        <v>22469</v>
      </c>
    </row>
    <row r="72" spans="1:6" ht="16">
      <c r="A72" s="1" t="s">
        <v>7</v>
      </c>
      <c r="B72" s="1" t="s">
        <v>265</v>
      </c>
      <c r="C72" s="8">
        <v>2017</v>
      </c>
      <c r="D72" s="8" t="s">
        <v>6</v>
      </c>
      <c r="E72" s="8" t="s">
        <v>196</v>
      </c>
      <c r="F72" s="8">
        <v>27698</v>
      </c>
    </row>
    <row r="73" spans="1:6" ht="16">
      <c r="A73" s="1" t="s">
        <v>8</v>
      </c>
      <c r="B73" s="1" t="s">
        <v>266</v>
      </c>
      <c r="C73" s="8">
        <v>2017</v>
      </c>
      <c r="D73" s="8" t="s">
        <v>6</v>
      </c>
      <c r="E73" s="8" t="s">
        <v>196</v>
      </c>
      <c r="F73" s="8">
        <v>22455</v>
      </c>
    </row>
    <row r="74" spans="1:6" ht="16">
      <c r="A74" s="1" t="s">
        <v>9</v>
      </c>
      <c r="B74" s="1" t="s">
        <v>267</v>
      </c>
      <c r="C74" s="8">
        <v>2017</v>
      </c>
      <c r="D74" s="8" t="s">
        <v>6</v>
      </c>
      <c r="E74" s="8" t="s">
        <v>196</v>
      </c>
      <c r="F74" s="8">
        <v>12601</v>
      </c>
    </row>
    <row r="75" spans="1:6" ht="16">
      <c r="A75" s="1" t="s">
        <v>10</v>
      </c>
      <c r="B75" s="1" t="s">
        <v>268</v>
      </c>
      <c r="C75" s="8">
        <v>2017</v>
      </c>
      <c r="D75" s="8" t="s">
        <v>6</v>
      </c>
      <c r="E75" s="8" t="s">
        <v>196</v>
      </c>
      <c r="F75" s="8">
        <v>21173</v>
      </c>
    </row>
    <row r="76" spans="1:6" ht="16">
      <c r="A76" s="1" t="s">
        <v>11</v>
      </c>
      <c r="B76" s="1" t="s">
        <v>269</v>
      </c>
      <c r="C76" s="8">
        <v>2017</v>
      </c>
      <c r="D76" s="8" t="s">
        <v>6</v>
      </c>
      <c r="E76" s="8" t="s">
        <v>196</v>
      </c>
      <c r="F76" s="8">
        <v>40673</v>
      </c>
    </row>
    <row r="77" spans="1:6" ht="16">
      <c r="A77" s="1" t="s">
        <v>12</v>
      </c>
      <c r="B77" s="1" t="s">
        <v>270</v>
      </c>
      <c r="C77" s="8">
        <v>2017</v>
      </c>
      <c r="D77" s="8" t="s">
        <v>6</v>
      </c>
      <c r="E77" s="8" t="s">
        <v>196</v>
      </c>
      <c r="F77" s="8">
        <v>34111</v>
      </c>
    </row>
    <row r="78" spans="1:6" ht="16">
      <c r="A78" s="1" t="s">
        <v>13</v>
      </c>
      <c r="B78" s="1" t="s">
        <v>271</v>
      </c>
      <c r="C78" s="8">
        <v>2017</v>
      </c>
      <c r="D78" s="8" t="s">
        <v>6</v>
      </c>
      <c r="E78" s="8" t="s">
        <v>196</v>
      </c>
      <c r="F78" s="8">
        <v>46676</v>
      </c>
    </row>
    <row r="79" spans="1:6" ht="16">
      <c r="A79" s="1" t="s">
        <v>14</v>
      </c>
      <c r="B79" s="1" t="s">
        <v>272</v>
      </c>
      <c r="C79" s="8">
        <v>2017</v>
      </c>
      <c r="D79" s="8" t="s">
        <v>6</v>
      </c>
      <c r="E79" s="8" t="s">
        <v>196</v>
      </c>
      <c r="F79" s="8">
        <v>13245</v>
      </c>
    </row>
    <row r="80" spans="1:6" ht="16">
      <c r="A80" s="1" t="s">
        <v>15</v>
      </c>
      <c r="B80" s="1" t="s">
        <v>273</v>
      </c>
      <c r="C80" s="8">
        <v>2017</v>
      </c>
      <c r="D80" s="8" t="s">
        <v>6</v>
      </c>
      <c r="E80" s="8" t="s">
        <v>196</v>
      </c>
      <c r="F80" s="8">
        <v>22613</v>
      </c>
    </row>
    <row r="81" spans="1:6" ht="16">
      <c r="A81" s="1" t="s">
        <v>16</v>
      </c>
      <c r="B81" s="1" t="s">
        <v>274</v>
      </c>
      <c r="C81" s="8">
        <v>2017</v>
      </c>
      <c r="D81" s="8" t="s">
        <v>6</v>
      </c>
      <c r="E81" s="8" t="s">
        <v>196</v>
      </c>
      <c r="F81" s="8">
        <v>24552</v>
      </c>
    </row>
    <row r="82" spans="1:6" ht="16">
      <c r="A82" s="1" t="s">
        <v>17</v>
      </c>
      <c r="B82" s="1" t="s">
        <v>275</v>
      </c>
      <c r="C82" s="8">
        <v>2017</v>
      </c>
      <c r="D82" s="8" t="s">
        <v>6</v>
      </c>
      <c r="E82" s="8" t="s">
        <v>196</v>
      </c>
      <c r="F82" s="8">
        <v>25129</v>
      </c>
    </row>
    <row r="83" spans="1:6" ht="16">
      <c r="A83" s="1" t="s">
        <v>18</v>
      </c>
      <c r="B83" s="1" t="s">
        <v>276</v>
      </c>
      <c r="C83" s="8">
        <v>2017</v>
      </c>
      <c r="D83" s="8" t="s">
        <v>6</v>
      </c>
      <c r="E83" s="8" t="s">
        <v>196</v>
      </c>
      <c r="F83" s="8">
        <v>21124</v>
      </c>
    </row>
    <row r="84" spans="1:6" ht="16">
      <c r="A84" s="1" t="s">
        <v>19</v>
      </c>
      <c r="B84" s="1" t="s">
        <v>277</v>
      </c>
      <c r="C84" s="8">
        <v>2017</v>
      </c>
      <c r="D84" s="8" t="s">
        <v>6</v>
      </c>
      <c r="E84" s="8" t="s">
        <v>196</v>
      </c>
      <c r="F84" s="8">
        <v>26727</v>
      </c>
    </row>
    <row r="85" spans="1:6" ht="16">
      <c r="A85" s="1" t="s">
        <v>20</v>
      </c>
      <c r="B85" s="1" t="s">
        <v>278</v>
      </c>
      <c r="C85" s="8">
        <v>2017</v>
      </c>
      <c r="D85" s="8" t="s">
        <v>6</v>
      </c>
      <c r="E85" s="8" t="s">
        <v>196</v>
      </c>
      <c r="F85" s="8">
        <v>29689</v>
      </c>
    </row>
    <row r="86" spans="1:6" ht="16">
      <c r="A86" s="1" t="s">
        <v>21</v>
      </c>
      <c r="B86" s="1" t="s">
        <v>279</v>
      </c>
      <c r="C86" s="8">
        <v>2017</v>
      </c>
      <c r="D86" s="8" t="s">
        <v>6</v>
      </c>
      <c r="E86" s="8" t="s">
        <v>196</v>
      </c>
      <c r="F86" s="8">
        <v>21640</v>
      </c>
    </row>
    <row r="87" spans="1:6" ht="16">
      <c r="A87" s="1" t="s">
        <v>22</v>
      </c>
      <c r="B87" s="1" t="s">
        <v>280</v>
      </c>
      <c r="C87" s="8">
        <v>2017</v>
      </c>
      <c r="D87" s="8" t="s">
        <v>6</v>
      </c>
      <c r="E87" s="8" t="s">
        <v>196</v>
      </c>
      <c r="F87" s="8">
        <v>22559</v>
      </c>
    </row>
    <row r="88" spans="1:6" ht="16">
      <c r="A88" s="1" t="s">
        <v>23</v>
      </c>
      <c r="B88" s="1" t="s">
        <v>281</v>
      </c>
      <c r="C88" s="8">
        <v>2017</v>
      </c>
      <c r="D88" s="8" t="s">
        <v>6</v>
      </c>
      <c r="E88" s="8" t="s">
        <v>196</v>
      </c>
      <c r="F88" s="8">
        <v>24780</v>
      </c>
    </row>
    <row r="89" spans="1:6" ht="16">
      <c r="A89" s="1" t="s">
        <v>24</v>
      </c>
      <c r="B89" s="1" t="s">
        <v>282</v>
      </c>
      <c r="C89" s="8">
        <v>2017</v>
      </c>
      <c r="D89" s="8" t="s">
        <v>6</v>
      </c>
      <c r="E89" s="8" t="s">
        <v>196</v>
      </c>
      <c r="F89" s="8">
        <v>13406</v>
      </c>
    </row>
    <row r="90" spans="1:6" ht="16">
      <c r="A90" s="1" t="s">
        <v>25</v>
      </c>
      <c r="B90" s="1" t="s">
        <v>283</v>
      </c>
      <c r="C90" s="8">
        <v>2017</v>
      </c>
      <c r="D90" s="8" t="s">
        <v>6</v>
      </c>
      <c r="E90" s="8" t="s">
        <v>196</v>
      </c>
      <c r="F90" s="8">
        <v>20663</v>
      </c>
    </row>
    <row r="91" spans="1:6" ht="16">
      <c r="A91" s="1" t="s">
        <v>26</v>
      </c>
      <c r="B91" s="1" t="s">
        <v>284</v>
      </c>
      <c r="C91" s="8">
        <v>2017</v>
      </c>
      <c r="D91" s="8" t="s">
        <v>6</v>
      </c>
      <c r="E91" s="8" t="s">
        <v>196</v>
      </c>
      <c r="F91" s="8">
        <v>22046</v>
      </c>
    </row>
    <row r="92" spans="1:6" ht="16">
      <c r="A92" s="1" t="s">
        <v>27</v>
      </c>
      <c r="B92" s="1" t="s">
        <v>285</v>
      </c>
      <c r="C92" s="8">
        <v>2017</v>
      </c>
      <c r="D92" s="8" t="s">
        <v>6</v>
      </c>
      <c r="E92" s="8" t="s">
        <v>196</v>
      </c>
      <c r="F92" s="8">
        <v>28007</v>
      </c>
    </row>
    <row r="93" spans="1:6" ht="16">
      <c r="A93" s="1" t="s">
        <v>28</v>
      </c>
      <c r="B93" s="1" t="s">
        <v>286</v>
      </c>
      <c r="C93" s="8">
        <v>2017</v>
      </c>
      <c r="D93" s="8" t="s">
        <v>6</v>
      </c>
      <c r="E93" s="8" t="s">
        <v>196</v>
      </c>
      <c r="F93" s="8">
        <v>40682</v>
      </c>
    </row>
    <row r="94" spans="1:6" ht="16">
      <c r="A94" s="1" t="s">
        <v>29</v>
      </c>
      <c r="B94" s="1" t="s">
        <v>287</v>
      </c>
      <c r="C94" s="8">
        <v>2017</v>
      </c>
      <c r="D94" s="8" t="s">
        <v>6</v>
      </c>
      <c r="E94" s="8" t="s">
        <v>196</v>
      </c>
      <c r="F94" s="8">
        <v>61652</v>
      </c>
    </row>
    <row r="95" spans="1:6" ht="16">
      <c r="A95" s="1" t="s">
        <v>30</v>
      </c>
      <c r="B95" s="1" t="s">
        <v>288</v>
      </c>
      <c r="C95" s="8">
        <v>2017</v>
      </c>
      <c r="D95" s="8" t="s">
        <v>6</v>
      </c>
      <c r="E95" s="8" t="s">
        <v>196</v>
      </c>
      <c r="F95" s="8">
        <v>26861</v>
      </c>
    </row>
    <row r="96" spans="1:6" ht="16">
      <c r="A96" s="1" t="s">
        <v>31</v>
      </c>
      <c r="B96" s="1" t="s">
        <v>289</v>
      </c>
      <c r="C96" s="8">
        <v>2017</v>
      </c>
      <c r="D96" s="8" t="s">
        <v>6</v>
      </c>
      <c r="E96" s="8" t="s">
        <v>196</v>
      </c>
      <c r="F96" s="8">
        <v>17083</v>
      </c>
    </row>
    <row r="97" spans="1:6" ht="16">
      <c r="A97" s="1" t="s">
        <v>32</v>
      </c>
      <c r="B97" s="1" t="s">
        <v>290</v>
      </c>
      <c r="C97" s="8">
        <v>2017</v>
      </c>
      <c r="D97" s="8" t="s">
        <v>6</v>
      </c>
      <c r="E97" s="8" t="s">
        <v>196</v>
      </c>
      <c r="F97" s="8">
        <v>23364</v>
      </c>
    </row>
    <row r="98" spans="1:6" ht="16">
      <c r="A98" s="1" t="s">
        <v>33</v>
      </c>
      <c r="B98" s="1" t="s">
        <v>291</v>
      </c>
      <c r="C98" s="8">
        <v>2017</v>
      </c>
      <c r="D98" s="8" t="s">
        <v>6</v>
      </c>
      <c r="E98" s="8" t="s">
        <v>196</v>
      </c>
      <c r="F98" s="8">
        <v>14277</v>
      </c>
    </row>
    <row r="99" spans="1:6" ht="16">
      <c r="A99" s="1" t="s">
        <v>34</v>
      </c>
      <c r="B99" s="1" t="s">
        <v>292</v>
      </c>
      <c r="C99" s="8">
        <v>2017</v>
      </c>
      <c r="D99" s="8" t="s">
        <v>6</v>
      </c>
      <c r="E99" s="8" t="s">
        <v>196</v>
      </c>
      <c r="F99" s="8">
        <v>19158</v>
      </c>
    </row>
    <row r="100" spans="1:6" ht="16">
      <c r="A100" s="1" t="s">
        <v>35</v>
      </c>
      <c r="B100" s="1" t="s">
        <v>293</v>
      </c>
      <c r="C100" s="8">
        <v>2017</v>
      </c>
      <c r="D100" s="8" t="s">
        <v>6</v>
      </c>
      <c r="E100" s="8" t="s">
        <v>196</v>
      </c>
      <c r="F100" s="8">
        <v>14721</v>
      </c>
    </row>
    <row r="101" spans="1:6" ht="16">
      <c r="A101" s="3" t="s">
        <v>3</v>
      </c>
      <c r="B101" s="1" t="s">
        <v>261</v>
      </c>
      <c r="C101" s="8">
        <v>2019</v>
      </c>
      <c r="D101" s="8" t="s">
        <v>6</v>
      </c>
      <c r="E101" s="8" t="s">
        <v>196</v>
      </c>
      <c r="F101" s="65">
        <v>1760</v>
      </c>
    </row>
    <row r="102" spans="1:6" ht="16">
      <c r="A102" s="3" t="s">
        <v>4</v>
      </c>
      <c r="B102" s="1" t="s">
        <v>262</v>
      </c>
      <c r="C102" s="8">
        <v>2019</v>
      </c>
      <c r="D102" s="8" t="s">
        <v>6</v>
      </c>
      <c r="E102" s="8" t="s">
        <v>196</v>
      </c>
      <c r="F102" s="66">
        <v>2635</v>
      </c>
    </row>
    <row r="103" spans="1:6" ht="16">
      <c r="A103" s="1" t="s">
        <v>5</v>
      </c>
      <c r="B103" s="1" t="s">
        <v>263</v>
      </c>
      <c r="C103" s="8">
        <v>2019</v>
      </c>
      <c r="D103" s="8" t="s">
        <v>6</v>
      </c>
      <c r="E103" s="8" t="s">
        <v>196</v>
      </c>
      <c r="F103" s="66">
        <v>4777</v>
      </c>
    </row>
    <row r="104" spans="1:6" ht="16">
      <c r="A104" s="1" t="s">
        <v>6</v>
      </c>
      <c r="B104" s="1" t="s">
        <v>264</v>
      </c>
      <c r="C104" s="8">
        <v>2019</v>
      </c>
      <c r="D104" s="8" t="s">
        <v>6</v>
      </c>
      <c r="E104" s="8" t="s">
        <v>196</v>
      </c>
      <c r="F104" s="66">
        <v>2499</v>
      </c>
    </row>
    <row r="105" spans="1:6" ht="16">
      <c r="A105" s="1" t="s">
        <v>7</v>
      </c>
      <c r="B105" s="1" t="s">
        <v>265</v>
      </c>
      <c r="C105" s="8">
        <v>2019</v>
      </c>
      <c r="D105" s="8" t="s">
        <v>6</v>
      </c>
      <c r="E105" s="8" t="s">
        <v>196</v>
      </c>
      <c r="F105" s="66">
        <v>3279</v>
      </c>
    </row>
    <row r="106" spans="1:6" ht="16">
      <c r="A106" s="1" t="s">
        <v>8</v>
      </c>
      <c r="B106" s="1" t="s">
        <v>266</v>
      </c>
      <c r="C106" s="8">
        <v>2019</v>
      </c>
      <c r="D106" s="8" t="s">
        <v>6</v>
      </c>
      <c r="E106" s="8" t="s">
        <v>196</v>
      </c>
      <c r="F106" s="66">
        <v>15872</v>
      </c>
    </row>
    <row r="107" spans="1:6" ht="16">
      <c r="A107" s="1" t="s">
        <v>9</v>
      </c>
      <c r="B107" s="1" t="s">
        <v>267</v>
      </c>
      <c r="C107" s="8">
        <v>2019</v>
      </c>
      <c r="D107" s="8" t="s">
        <v>6</v>
      </c>
      <c r="E107" s="8" t="s">
        <v>196</v>
      </c>
      <c r="F107" s="66">
        <v>1713</v>
      </c>
    </row>
    <row r="108" spans="1:6" ht="16">
      <c r="A108" s="1" t="s">
        <v>10</v>
      </c>
      <c r="B108" s="1" t="s">
        <v>268</v>
      </c>
      <c r="C108" s="8">
        <v>2019</v>
      </c>
      <c r="D108" s="8" t="s">
        <v>6</v>
      </c>
      <c r="E108" s="8" t="s">
        <v>196</v>
      </c>
      <c r="F108" s="66">
        <v>4361</v>
      </c>
    </row>
    <row r="109" spans="1:6" ht="16">
      <c r="A109" s="1" t="s">
        <v>11</v>
      </c>
      <c r="B109" s="1" t="s">
        <v>269</v>
      </c>
      <c r="C109" s="8">
        <v>2019</v>
      </c>
      <c r="D109" s="8" t="s">
        <v>6</v>
      </c>
      <c r="E109" s="8" t="s">
        <v>196</v>
      </c>
      <c r="F109" s="66">
        <v>5155</v>
      </c>
    </row>
    <row r="110" spans="1:6" ht="16">
      <c r="A110" s="1" t="s">
        <v>12</v>
      </c>
      <c r="B110" s="1" t="s">
        <v>270</v>
      </c>
      <c r="C110" s="8">
        <v>2019</v>
      </c>
      <c r="D110" s="8" t="s">
        <v>6</v>
      </c>
      <c r="E110" s="8" t="s">
        <v>196</v>
      </c>
      <c r="F110" s="66">
        <v>10365</v>
      </c>
    </row>
    <row r="111" spans="1:6" ht="16">
      <c r="A111" s="1" t="s">
        <v>13</v>
      </c>
      <c r="B111" s="1" t="s">
        <v>271</v>
      </c>
      <c r="C111" s="8">
        <v>2019</v>
      </c>
      <c r="D111" s="8" t="s">
        <v>6</v>
      </c>
      <c r="E111" s="8" t="s">
        <v>196</v>
      </c>
      <c r="F111" s="66">
        <v>5523</v>
      </c>
    </row>
    <row r="112" spans="1:6" ht="16">
      <c r="A112" s="1" t="s">
        <v>14</v>
      </c>
      <c r="B112" s="1" t="s">
        <v>272</v>
      </c>
      <c r="C112" s="8">
        <v>2019</v>
      </c>
      <c r="D112" s="8" t="s">
        <v>6</v>
      </c>
      <c r="E112" s="8" t="s">
        <v>196</v>
      </c>
      <c r="F112" s="66">
        <v>6261</v>
      </c>
    </row>
    <row r="113" spans="1:6" ht="16">
      <c r="A113" s="1" t="s">
        <v>15</v>
      </c>
      <c r="B113" s="1" t="s">
        <v>273</v>
      </c>
      <c r="C113" s="8">
        <v>2019</v>
      </c>
      <c r="D113" s="8" t="s">
        <v>6</v>
      </c>
      <c r="E113" s="8" t="s">
        <v>196</v>
      </c>
      <c r="F113" s="66">
        <v>27292</v>
      </c>
    </row>
    <row r="114" spans="1:6" ht="16">
      <c r="A114" s="1" t="s">
        <v>16</v>
      </c>
      <c r="B114" s="1" t="s">
        <v>274</v>
      </c>
      <c r="C114" s="8">
        <v>2019</v>
      </c>
      <c r="D114" s="8" t="s">
        <v>6</v>
      </c>
      <c r="E114" s="8" t="s">
        <v>196</v>
      </c>
      <c r="F114" s="66">
        <v>2753</v>
      </c>
    </row>
    <row r="115" spans="1:6" ht="16">
      <c r="A115" s="1" t="s">
        <v>17</v>
      </c>
      <c r="B115" s="1" t="s">
        <v>275</v>
      </c>
      <c r="C115" s="8">
        <v>2019</v>
      </c>
      <c r="D115" s="8" t="s">
        <v>6</v>
      </c>
      <c r="E115" s="8" t="s">
        <v>196</v>
      </c>
      <c r="F115" s="66">
        <v>5825</v>
      </c>
    </row>
    <row r="116" spans="1:6" ht="16">
      <c r="A116" s="1" t="s">
        <v>18</v>
      </c>
      <c r="B116" s="1" t="s">
        <v>276</v>
      </c>
      <c r="C116" s="8">
        <v>2019</v>
      </c>
      <c r="D116" s="8" t="s">
        <v>6</v>
      </c>
      <c r="E116" s="8" t="s">
        <v>196</v>
      </c>
      <c r="F116" s="66">
        <v>3407</v>
      </c>
    </row>
    <row r="117" spans="1:6" ht="16">
      <c r="A117" s="1" t="s">
        <v>19</v>
      </c>
      <c r="B117" s="1" t="s">
        <v>277</v>
      </c>
      <c r="C117" s="8">
        <v>2019</v>
      </c>
      <c r="D117" s="8" t="s">
        <v>6</v>
      </c>
      <c r="E117" s="8" t="s">
        <v>196</v>
      </c>
      <c r="F117" s="66">
        <v>6814</v>
      </c>
    </row>
    <row r="118" spans="1:6" ht="16">
      <c r="A118" s="1" t="s">
        <v>20</v>
      </c>
      <c r="B118" s="1" t="s">
        <v>278</v>
      </c>
      <c r="C118" s="8">
        <v>2019</v>
      </c>
      <c r="D118" s="8" t="s">
        <v>6</v>
      </c>
      <c r="E118" s="8" t="s">
        <v>196</v>
      </c>
      <c r="F118" s="66">
        <v>3675</v>
      </c>
    </row>
    <row r="119" spans="1:6" ht="16">
      <c r="A119" s="1" t="s">
        <v>21</v>
      </c>
      <c r="B119" s="1" t="s">
        <v>279</v>
      </c>
      <c r="C119" s="8">
        <v>2019</v>
      </c>
      <c r="D119" s="8" t="s">
        <v>6</v>
      </c>
      <c r="E119" s="8" t="s">
        <v>196</v>
      </c>
      <c r="F119" s="66">
        <v>4088</v>
      </c>
    </row>
    <row r="120" spans="1:6" ht="16">
      <c r="A120" s="1" t="s">
        <v>22</v>
      </c>
      <c r="B120" s="1" t="s">
        <v>280</v>
      </c>
      <c r="C120" s="8">
        <v>2019</v>
      </c>
      <c r="D120" s="8" t="s">
        <v>6</v>
      </c>
      <c r="E120" s="8" t="s">
        <v>196</v>
      </c>
      <c r="F120" s="66">
        <v>2001</v>
      </c>
    </row>
    <row r="121" spans="1:6" ht="16">
      <c r="A121" s="1" t="s">
        <v>23</v>
      </c>
      <c r="B121" s="1" t="s">
        <v>281</v>
      </c>
      <c r="C121" s="8">
        <v>2019</v>
      </c>
      <c r="D121" s="8" t="s">
        <v>6</v>
      </c>
      <c r="E121" s="8" t="s">
        <v>196</v>
      </c>
      <c r="F121" s="66">
        <v>3028</v>
      </c>
    </row>
    <row r="122" spans="1:6" ht="16">
      <c r="A122" s="1" t="s">
        <v>24</v>
      </c>
      <c r="B122" s="1" t="s">
        <v>282</v>
      </c>
      <c r="C122" s="8">
        <v>2019</v>
      </c>
      <c r="D122" s="8" t="s">
        <v>6</v>
      </c>
      <c r="E122" s="8" t="s">
        <v>196</v>
      </c>
      <c r="F122" s="66">
        <v>4314</v>
      </c>
    </row>
    <row r="123" spans="1:6" ht="16">
      <c r="A123" s="1" t="s">
        <v>25</v>
      </c>
      <c r="B123" s="1" t="s">
        <v>283</v>
      </c>
      <c r="C123" s="8">
        <v>2019</v>
      </c>
      <c r="D123" s="8" t="s">
        <v>6</v>
      </c>
      <c r="E123" s="8" t="s">
        <v>196</v>
      </c>
      <c r="F123" s="66">
        <v>2250</v>
      </c>
    </row>
    <row r="124" spans="1:6" ht="16">
      <c r="A124" s="1" t="s">
        <v>26</v>
      </c>
      <c r="B124" s="1" t="s">
        <v>284</v>
      </c>
      <c r="C124" s="8">
        <v>2019</v>
      </c>
      <c r="D124" s="8" t="s">
        <v>6</v>
      </c>
      <c r="E124" s="8" t="s">
        <v>196</v>
      </c>
      <c r="F124" s="66">
        <v>4713</v>
      </c>
    </row>
    <row r="125" spans="1:6" ht="16">
      <c r="A125" s="1" t="s">
        <v>27</v>
      </c>
      <c r="B125" s="1" t="s">
        <v>285</v>
      </c>
      <c r="C125" s="8">
        <v>2019</v>
      </c>
      <c r="D125" s="8" t="s">
        <v>6</v>
      </c>
      <c r="E125" s="8" t="s">
        <v>196</v>
      </c>
      <c r="F125" s="66">
        <v>6219</v>
      </c>
    </row>
    <row r="126" spans="1:6" ht="16">
      <c r="A126" s="1" t="s">
        <v>28</v>
      </c>
      <c r="B126" s="1" t="s">
        <v>286</v>
      </c>
      <c r="C126" s="8">
        <v>2019</v>
      </c>
      <c r="D126" s="8" t="s">
        <v>6</v>
      </c>
      <c r="E126" s="8" t="s">
        <v>196</v>
      </c>
      <c r="F126" s="66">
        <v>4561</v>
      </c>
    </row>
    <row r="127" spans="1:6" ht="16">
      <c r="A127" s="1" t="s">
        <v>29</v>
      </c>
      <c r="B127" s="1" t="s">
        <v>287</v>
      </c>
      <c r="C127" s="8">
        <v>2019</v>
      </c>
      <c r="D127" s="8" t="s">
        <v>6</v>
      </c>
      <c r="E127" s="8" t="s">
        <v>196</v>
      </c>
      <c r="F127" s="66">
        <v>2983</v>
      </c>
    </row>
    <row r="128" spans="1:6" ht="16">
      <c r="A128" s="1" t="s">
        <v>30</v>
      </c>
      <c r="B128" s="1" t="s">
        <v>288</v>
      </c>
      <c r="C128" s="8">
        <v>2019</v>
      </c>
      <c r="D128" s="8" t="s">
        <v>6</v>
      </c>
      <c r="E128" s="8" t="s">
        <v>196</v>
      </c>
      <c r="F128" s="66">
        <v>3311</v>
      </c>
    </row>
    <row r="129" spans="1:6" ht="16">
      <c r="A129" s="1" t="s">
        <v>31</v>
      </c>
      <c r="B129" s="1" t="s">
        <v>289</v>
      </c>
      <c r="C129" s="8">
        <v>2019</v>
      </c>
      <c r="D129" s="8" t="s">
        <v>6</v>
      </c>
      <c r="E129" s="8" t="s">
        <v>196</v>
      </c>
      <c r="F129" s="66">
        <v>2572</v>
      </c>
    </row>
    <row r="130" spans="1:6" ht="16">
      <c r="A130" s="1" t="s">
        <v>32</v>
      </c>
      <c r="B130" s="1" t="s">
        <v>290</v>
      </c>
      <c r="C130" s="8">
        <v>2019</v>
      </c>
      <c r="D130" s="8" t="s">
        <v>6</v>
      </c>
      <c r="E130" s="8" t="s">
        <v>196</v>
      </c>
      <c r="F130" s="66">
        <v>3377</v>
      </c>
    </row>
    <row r="131" spans="1:6" ht="16">
      <c r="A131" s="1" t="s">
        <v>33</v>
      </c>
      <c r="B131" s="1" t="s">
        <v>291</v>
      </c>
      <c r="C131" s="8">
        <v>2019</v>
      </c>
      <c r="D131" s="8" t="s">
        <v>6</v>
      </c>
      <c r="E131" s="8" t="s">
        <v>196</v>
      </c>
      <c r="F131" s="66">
        <v>2465</v>
      </c>
    </row>
    <row r="132" spans="1:6" ht="16">
      <c r="A132" s="1" t="s">
        <v>34</v>
      </c>
      <c r="B132" s="1" t="s">
        <v>292</v>
      </c>
      <c r="C132" s="8">
        <v>2019</v>
      </c>
      <c r="D132" s="8" t="s">
        <v>6</v>
      </c>
      <c r="E132" s="8" t="s">
        <v>196</v>
      </c>
      <c r="F132" s="66">
        <v>3807</v>
      </c>
    </row>
    <row r="133" spans="1:6" ht="16">
      <c r="A133" s="1" t="s">
        <v>35</v>
      </c>
      <c r="B133" s="1" t="s">
        <v>293</v>
      </c>
      <c r="C133" s="8">
        <v>2019</v>
      </c>
      <c r="D133" s="8" t="s">
        <v>6</v>
      </c>
      <c r="E133" s="8" t="s">
        <v>196</v>
      </c>
      <c r="F133" s="66">
        <v>2414</v>
      </c>
    </row>
    <row r="134" spans="1:6" ht="15.75" customHeight="1">
      <c r="F134" s="39"/>
    </row>
    <row r="143" spans="1:6" ht="15.75" customHeight="1">
      <c r="A143" s="67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G529"/>
  <sheetViews>
    <sheetView workbookViewId="0"/>
  </sheetViews>
  <sheetFormatPr baseColWidth="10" defaultColWidth="14.5" defaultRowHeight="15.75" customHeight="1"/>
  <sheetData>
    <row r="1" spans="1:7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7">
      <c r="A2" s="3" t="s">
        <v>3</v>
      </c>
      <c r="B2" s="1" t="s">
        <v>261</v>
      </c>
      <c r="C2" s="8">
        <v>2005</v>
      </c>
      <c r="D2" s="12" t="s">
        <v>6</v>
      </c>
      <c r="E2" s="12" t="s">
        <v>199</v>
      </c>
      <c r="F2" s="8">
        <v>54</v>
      </c>
      <c r="G2" s="68"/>
    </row>
    <row r="3" spans="1:7">
      <c r="A3" s="3" t="s">
        <v>4</v>
      </c>
      <c r="B3" s="1" t="s">
        <v>262</v>
      </c>
      <c r="C3" s="8">
        <v>2005</v>
      </c>
      <c r="D3" s="12" t="s">
        <v>6</v>
      </c>
      <c r="E3" s="12" t="s">
        <v>199</v>
      </c>
      <c r="F3" s="53">
        <v>43.4</v>
      </c>
      <c r="G3" s="68"/>
    </row>
    <row r="4" spans="1:7">
      <c r="A4" s="1" t="s">
        <v>5</v>
      </c>
      <c r="B4" s="1" t="s">
        <v>263</v>
      </c>
      <c r="C4" s="8">
        <v>2005</v>
      </c>
      <c r="D4" s="8" t="s">
        <v>6</v>
      </c>
      <c r="E4" s="8" t="s">
        <v>199</v>
      </c>
      <c r="F4" s="53">
        <v>39.700000000000003</v>
      </c>
      <c r="G4" s="68"/>
    </row>
    <row r="5" spans="1:7">
      <c r="A5" s="1" t="s">
        <v>6</v>
      </c>
      <c r="B5" s="1" t="s">
        <v>264</v>
      </c>
      <c r="C5" s="8">
        <v>2005</v>
      </c>
      <c r="D5" s="8" t="s">
        <v>6</v>
      </c>
      <c r="E5" s="8" t="s">
        <v>199</v>
      </c>
      <c r="F5" s="53">
        <v>38.1</v>
      </c>
      <c r="G5" s="68"/>
    </row>
    <row r="6" spans="1:7">
      <c r="A6" s="1" t="s">
        <v>7</v>
      </c>
      <c r="B6" s="1" t="s">
        <v>265</v>
      </c>
      <c r="C6" s="8">
        <v>2005</v>
      </c>
      <c r="D6" s="8" t="s">
        <v>6</v>
      </c>
      <c r="E6" s="8" t="s">
        <v>199</v>
      </c>
      <c r="F6" s="53">
        <v>51.4</v>
      </c>
      <c r="G6" s="68"/>
    </row>
    <row r="7" spans="1:7">
      <c r="A7" s="1" t="s">
        <v>8</v>
      </c>
      <c r="B7" s="1" t="s">
        <v>266</v>
      </c>
      <c r="C7" s="8">
        <v>2005</v>
      </c>
      <c r="D7" s="8" t="s">
        <v>6</v>
      </c>
      <c r="E7" s="8" t="s">
        <v>199</v>
      </c>
      <c r="F7" s="53">
        <v>37.799999999999997</v>
      </c>
      <c r="G7" s="68"/>
    </row>
    <row r="8" spans="1:7">
      <c r="A8" s="1" t="s">
        <v>9</v>
      </c>
      <c r="B8" s="1" t="s">
        <v>267</v>
      </c>
      <c r="C8" s="8">
        <v>2005</v>
      </c>
      <c r="D8" s="8" t="s">
        <v>6</v>
      </c>
      <c r="E8" s="8" t="s">
        <v>199</v>
      </c>
      <c r="F8" s="53">
        <v>48.4</v>
      </c>
      <c r="G8" s="68"/>
    </row>
    <row r="9" spans="1:7">
      <c r="A9" s="1" t="s">
        <v>10</v>
      </c>
      <c r="B9" s="1" t="s">
        <v>268</v>
      </c>
      <c r="C9" s="8">
        <v>2005</v>
      </c>
      <c r="D9" s="8" t="s">
        <v>6</v>
      </c>
      <c r="E9" s="8" t="s">
        <v>199</v>
      </c>
      <c r="F9" s="53">
        <v>69.900000000000006</v>
      </c>
      <c r="G9" s="68"/>
    </row>
    <row r="10" spans="1:7">
      <c r="A10" s="1" t="s">
        <v>11</v>
      </c>
      <c r="B10" s="1" t="s">
        <v>269</v>
      </c>
      <c r="C10" s="8">
        <v>2005</v>
      </c>
      <c r="D10" s="8" t="s">
        <v>6</v>
      </c>
      <c r="E10" s="8" t="s">
        <v>199</v>
      </c>
      <c r="F10" s="53">
        <v>35.6</v>
      </c>
      <c r="G10" s="68"/>
    </row>
    <row r="11" spans="1:7">
      <c r="A11" s="1" t="s">
        <v>12</v>
      </c>
      <c r="B11" s="1" t="s">
        <v>270</v>
      </c>
      <c r="C11" s="8">
        <v>2005</v>
      </c>
      <c r="D11" s="8" t="s">
        <v>6</v>
      </c>
      <c r="E11" s="8" t="s">
        <v>199</v>
      </c>
      <c r="F11" s="53">
        <v>50.3</v>
      </c>
      <c r="G11" s="68"/>
    </row>
    <row r="12" spans="1:7">
      <c r="A12" s="1" t="s">
        <v>13</v>
      </c>
      <c r="B12" s="1" t="s">
        <v>271</v>
      </c>
      <c r="C12" s="8">
        <v>2005</v>
      </c>
      <c r="D12" s="8" t="s">
        <v>6</v>
      </c>
      <c r="E12" s="8" t="s">
        <v>199</v>
      </c>
      <c r="F12" s="53">
        <v>45.7</v>
      </c>
      <c r="G12" s="68"/>
    </row>
    <row r="13" spans="1:7">
      <c r="A13" s="1" t="s">
        <v>14</v>
      </c>
      <c r="B13" s="1" t="s">
        <v>272</v>
      </c>
      <c r="C13" s="8">
        <v>2005</v>
      </c>
      <c r="D13" s="8" t="s">
        <v>6</v>
      </c>
      <c r="E13" s="8" t="s">
        <v>199</v>
      </c>
      <c r="F13" s="53">
        <v>56.8</v>
      </c>
      <c r="G13" s="68"/>
    </row>
    <row r="14" spans="1:7">
      <c r="A14" s="1" t="s">
        <v>15</v>
      </c>
      <c r="B14" s="1" t="s">
        <v>273</v>
      </c>
      <c r="C14" s="8">
        <v>2005</v>
      </c>
      <c r="D14" s="8" t="s">
        <v>6</v>
      </c>
      <c r="E14" s="8" t="s">
        <v>199</v>
      </c>
      <c r="F14" s="53">
        <v>67.8</v>
      </c>
      <c r="G14" s="68"/>
    </row>
    <row r="15" spans="1:7">
      <c r="A15" s="1" t="s">
        <v>16</v>
      </c>
      <c r="B15" s="1" t="s">
        <v>274</v>
      </c>
      <c r="C15" s="8">
        <v>2005</v>
      </c>
      <c r="D15" s="8" t="s">
        <v>6</v>
      </c>
      <c r="E15" s="8" t="s">
        <v>199</v>
      </c>
      <c r="F15" s="53">
        <v>68.099999999999994</v>
      </c>
      <c r="G15" s="68"/>
    </row>
    <row r="16" spans="1:7">
      <c r="A16" s="1" t="s">
        <v>17</v>
      </c>
      <c r="B16" s="1" t="s">
        <v>275</v>
      </c>
      <c r="C16" s="8">
        <v>2005</v>
      </c>
      <c r="D16" s="8" t="s">
        <v>6</v>
      </c>
      <c r="E16" s="8" t="s">
        <v>199</v>
      </c>
      <c r="F16" s="53">
        <v>54.1</v>
      </c>
      <c r="G16" s="68"/>
    </row>
    <row r="17" spans="1:7">
      <c r="A17" s="1" t="s">
        <v>18</v>
      </c>
      <c r="B17" s="1" t="s">
        <v>276</v>
      </c>
      <c r="C17" s="8">
        <v>2005</v>
      </c>
      <c r="D17" s="8" t="s">
        <v>6</v>
      </c>
      <c r="E17" s="8" t="s">
        <v>199</v>
      </c>
      <c r="F17" s="53">
        <v>57.7</v>
      </c>
      <c r="G17" s="68"/>
    </row>
    <row r="18" spans="1:7">
      <c r="A18" s="1" t="s">
        <v>19</v>
      </c>
      <c r="B18" s="1" t="s">
        <v>277</v>
      </c>
      <c r="C18" s="8">
        <v>2005</v>
      </c>
      <c r="D18" s="8" t="s">
        <v>6</v>
      </c>
      <c r="E18" s="8" t="s">
        <v>199</v>
      </c>
      <c r="F18" s="53">
        <v>66.3</v>
      </c>
      <c r="G18" s="68"/>
    </row>
    <row r="19" spans="1:7">
      <c r="A19" s="1" t="s">
        <v>20</v>
      </c>
      <c r="B19" s="1" t="s">
        <v>278</v>
      </c>
      <c r="C19" s="8">
        <v>2005</v>
      </c>
      <c r="D19" s="8" t="s">
        <v>6</v>
      </c>
      <c r="E19" s="8" t="s">
        <v>199</v>
      </c>
      <c r="F19" s="53">
        <v>65.599999999999994</v>
      </c>
      <c r="G19" s="68"/>
    </row>
    <row r="20" spans="1:7">
      <c r="A20" s="1" t="s">
        <v>21</v>
      </c>
      <c r="B20" s="1" t="s">
        <v>279</v>
      </c>
      <c r="C20" s="8">
        <v>2005</v>
      </c>
      <c r="D20" s="8" t="s">
        <v>6</v>
      </c>
      <c r="E20" s="8" t="s">
        <v>199</v>
      </c>
      <c r="F20" s="53">
        <v>57.1</v>
      </c>
      <c r="G20" s="68"/>
    </row>
    <row r="21" spans="1:7">
      <c r="A21" s="1" t="s">
        <v>22</v>
      </c>
      <c r="B21" s="1" t="s">
        <v>280</v>
      </c>
      <c r="C21" s="8">
        <v>2005</v>
      </c>
      <c r="D21" s="8" t="s">
        <v>6</v>
      </c>
      <c r="E21" s="8" t="s">
        <v>199</v>
      </c>
      <c r="F21" s="53">
        <v>38.9</v>
      </c>
      <c r="G21" s="68"/>
    </row>
    <row r="22" spans="1:7">
      <c r="A22" s="1" t="s">
        <v>23</v>
      </c>
      <c r="B22" s="1" t="s">
        <v>281</v>
      </c>
      <c r="C22" s="8">
        <v>2005</v>
      </c>
      <c r="D22" s="8" t="s">
        <v>6</v>
      </c>
      <c r="E22" s="8" t="s">
        <v>199</v>
      </c>
      <c r="F22" s="53">
        <v>73.900000000000006</v>
      </c>
      <c r="G22" s="68"/>
    </row>
    <row r="23" spans="1:7">
      <c r="A23" s="1" t="s">
        <v>24</v>
      </c>
      <c r="B23" s="1" t="s">
        <v>282</v>
      </c>
      <c r="C23" s="8">
        <v>2005</v>
      </c>
      <c r="D23" s="8" t="s">
        <v>6</v>
      </c>
      <c r="E23" s="8" t="s">
        <v>199</v>
      </c>
      <c r="F23" s="53">
        <v>66.2</v>
      </c>
      <c r="G23" s="68"/>
    </row>
    <row r="24" spans="1:7">
      <c r="A24" s="1" t="s">
        <v>25</v>
      </c>
      <c r="B24" s="1" t="s">
        <v>283</v>
      </c>
      <c r="C24" s="8">
        <v>2005</v>
      </c>
      <c r="D24" s="8" t="s">
        <v>6</v>
      </c>
      <c r="E24" s="8" t="s">
        <v>199</v>
      </c>
      <c r="F24" s="53">
        <v>46.5</v>
      </c>
      <c r="G24" s="68"/>
    </row>
    <row r="25" spans="1:7">
      <c r="A25" s="1" t="s">
        <v>26</v>
      </c>
      <c r="B25" s="1" t="s">
        <v>284</v>
      </c>
      <c r="C25" s="8">
        <v>2005</v>
      </c>
      <c r="D25" s="8" t="s">
        <v>6</v>
      </c>
      <c r="E25" s="8" t="s">
        <v>199</v>
      </c>
      <c r="F25" s="53">
        <v>47.2</v>
      </c>
      <c r="G25" s="68"/>
    </row>
    <row r="26" spans="1:7">
      <c r="A26" s="1" t="s">
        <v>27</v>
      </c>
      <c r="B26" s="1" t="s">
        <v>285</v>
      </c>
      <c r="C26" s="8">
        <v>2005</v>
      </c>
      <c r="D26" s="8" t="s">
        <v>6</v>
      </c>
      <c r="E26" s="8" t="s">
        <v>199</v>
      </c>
      <c r="F26" s="53">
        <v>52.3</v>
      </c>
      <c r="G26" s="68"/>
    </row>
    <row r="27" spans="1:7">
      <c r="A27" s="1" t="s">
        <v>28</v>
      </c>
      <c r="B27" s="1" t="s">
        <v>286</v>
      </c>
      <c r="C27" s="8">
        <v>2005</v>
      </c>
      <c r="D27" s="8" t="s">
        <v>6</v>
      </c>
      <c r="E27" s="8" t="s">
        <v>199</v>
      </c>
      <c r="F27" s="53">
        <v>49.7</v>
      </c>
      <c r="G27" s="68"/>
    </row>
    <row r="28" spans="1:7">
      <c r="A28" s="1" t="s">
        <v>29</v>
      </c>
      <c r="B28" s="1" t="s">
        <v>287</v>
      </c>
      <c r="C28" s="8">
        <v>2005</v>
      </c>
      <c r="D28" s="8" t="s">
        <v>6</v>
      </c>
      <c r="E28" s="8" t="s">
        <v>199</v>
      </c>
      <c r="F28" s="53">
        <v>43.7</v>
      </c>
      <c r="G28" s="68"/>
    </row>
    <row r="29" spans="1:7">
      <c r="A29" s="1" t="s">
        <v>30</v>
      </c>
      <c r="B29" s="1" t="s">
        <v>288</v>
      </c>
      <c r="C29" s="8">
        <v>2005</v>
      </c>
      <c r="D29" s="8" t="s">
        <v>6</v>
      </c>
      <c r="E29" s="8" t="s">
        <v>199</v>
      </c>
      <c r="F29" s="53">
        <v>54.8</v>
      </c>
      <c r="G29" s="68"/>
    </row>
    <row r="30" spans="1:7">
      <c r="A30" s="1" t="s">
        <v>31</v>
      </c>
      <c r="B30" s="1" t="s">
        <v>289</v>
      </c>
      <c r="C30" s="8">
        <v>2005</v>
      </c>
      <c r="D30" s="8" t="s">
        <v>6</v>
      </c>
      <c r="E30" s="8" t="s">
        <v>199</v>
      </c>
      <c r="F30" s="53">
        <v>41.5</v>
      </c>
      <c r="G30" s="68"/>
    </row>
    <row r="31" spans="1:7">
      <c r="A31" s="1" t="s">
        <v>32</v>
      </c>
      <c r="B31" s="1" t="s">
        <v>290</v>
      </c>
      <c r="C31" s="8">
        <v>2005</v>
      </c>
      <c r="D31" s="8" t="s">
        <v>6</v>
      </c>
      <c r="E31" s="8" t="s">
        <v>199</v>
      </c>
      <c r="F31" s="53">
        <v>67</v>
      </c>
      <c r="G31" s="68"/>
    </row>
    <row r="32" spans="1:7">
      <c r="A32" s="1" t="s">
        <v>33</v>
      </c>
      <c r="B32" s="1" t="s">
        <v>291</v>
      </c>
      <c r="C32" s="8">
        <v>2005</v>
      </c>
      <c r="D32" s="8" t="s">
        <v>6</v>
      </c>
      <c r="E32" s="8" t="s">
        <v>199</v>
      </c>
      <c r="F32" s="53">
        <v>59.5</v>
      </c>
      <c r="G32" s="68"/>
    </row>
    <row r="33" spans="1:7">
      <c r="A33" s="1" t="s">
        <v>34</v>
      </c>
      <c r="B33" s="1" t="s">
        <v>292</v>
      </c>
      <c r="C33" s="8">
        <v>2005</v>
      </c>
      <c r="D33" s="8" t="s">
        <v>6</v>
      </c>
      <c r="E33" s="8" t="s">
        <v>199</v>
      </c>
      <c r="F33" s="53">
        <v>57.6</v>
      </c>
      <c r="G33" s="68"/>
    </row>
    <row r="34" spans="1:7">
      <c r="A34" s="1" t="s">
        <v>35</v>
      </c>
      <c r="B34" s="1" t="s">
        <v>293</v>
      </c>
      <c r="C34" s="8">
        <v>2005</v>
      </c>
      <c r="D34" s="8" t="s">
        <v>6</v>
      </c>
      <c r="E34" s="12" t="s">
        <v>199</v>
      </c>
      <c r="F34" s="53">
        <v>53.7</v>
      </c>
    </row>
    <row r="35" spans="1:7">
      <c r="A35" s="3" t="s">
        <v>3</v>
      </c>
      <c r="B35" s="1" t="s">
        <v>261</v>
      </c>
      <c r="C35" s="8">
        <v>2006</v>
      </c>
      <c r="D35" s="12" t="s">
        <v>6</v>
      </c>
      <c r="E35" s="12" t="s">
        <v>199</v>
      </c>
      <c r="F35" s="8">
        <v>52.6</v>
      </c>
    </row>
    <row r="36" spans="1:7">
      <c r="A36" s="3" t="s">
        <v>4</v>
      </c>
      <c r="B36" s="1" t="s">
        <v>262</v>
      </c>
      <c r="C36" s="8">
        <v>2006</v>
      </c>
      <c r="D36" s="12" t="s">
        <v>6</v>
      </c>
      <c r="E36" s="12" t="s">
        <v>199</v>
      </c>
      <c r="F36" s="69">
        <v>43.4</v>
      </c>
      <c r="G36" s="69"/>
    </row>
    <row r="37" spans="1:7">
      <c r="A37" s="1" t="s">
        <v>5</v>
      </c>
      <c r="B37" s="1" t="s">
        <v>263</v>
      </c>
      <c r="C37" s="8">
        <v>2006</v>
      </c>
      <c r="D37" s="8" t="s">
        <v>6</v>
      </c>
      <c r="E37" s="8" t="s">
        <v>199</v>
      </c>
      <c r="F37" s="69">
        <v>38</v>
      </c>
      <c r="G37" s="69"/>
    </row>
    <row r="38" spans="1:7">
      <c r="A38" s="1" t="s">
        <v>6</v>
      </c>
      <c r="B38" s="1" t="s">
        <v>264</v>
      </c>
      <c r="C38" s="8">
        <v>2006</v>
      </c>
      <c r="D38" s="8" t="s">
        <v>6</v>
      </c>
      <c r="E38" s="8" t="s">
        <v>199</v>
      </c>
      <c r="F38" s="69">
        <v>34.299999999999997</v>
      </c>
      <c r="G38" s="69"/>
    </row>
    <row r="39" spans="1:7">
      <c r="A39" s="1" t="s">
        <v>7</v>
      </c>
      <c r="B39" s="1" t="s">
        <v>265</v>
      </c>
      <c r="C39" s="8">
        <v>2006</v>
      </c>
      <c r="D39" s="8" t="s">
        <v>6</v>
      </c>
      <c r="E39" s="8" t="s">
        <v>199</v>
      </c>
      <c r="F39" s="69">
        <v>52</v>
      </c>
      <c r="G39" s="69"/>
    </row>
    <row r="40" spans="1:7">
      <c r="A40" s="1" t="s">
        <v>8</v>
      </c>
      <c r="B40" s="1" t="s">
        <v>266</v>
      </c>
      <c r="C40" s="8">
        <v>2006</v>
      </c>
      <c r="D40" s="8" t="s">
        <v>6</v>
      </c>
      <c r="E40" s="8" t="s">
        <v>199</v>
      </c>
      <c r="F40" s="69">
        <v>36.700000000000003</v>
      </c>
      <c r="G40" s="69"/>
    </row>
    <row r="41" spans="1:7">
      <c r="A41" s="1" t="s">
        <v>9</v>
      </c>
      <c r="B41" s="1" t="s">
        <v>267</v>
      </c>
      <c r="C41" s="8">
        <v>2006</v>
      </c>
      <c r="D41" s="8" t="s">
        <v>6</v>
      </c>
      <c r="E41" s="8" t="s">
        <v>199</v>
      </c>
      <c r="F41" s="69">
        <v>47</v>
      </c>
      <c r="G41" s="69"/>
    </row>
    <row r="42" spans="1:7">
      <c r="A42" s="1" t="s">
        <v>10</v>
      </c>
      <c r="B42" s="1" t="s">
        <v>268</v>
      </c>
      <c r="C42" s="8">
        <v>2006</v>
      </c>
      <c r="D42" s="8" t="s">
        <v>6</v>
      </c>
      <c r="E42" s="8" t="s">
        <v>199</v>
      </c>
      <c r="F42" s="69">
        <v>67.2</v>
      </c>
      <c r="G42" s="69"/>
    </row>
    <row r="43" spans="1:7">
      <c r="A43" s="1" t="s">
        <v>11</v>
      </c>
      <c r="B43" s="1" t="s">
        <v>269</v>
      </c>
      <c r="C43" s="8">
        <v>2006</v>
      </c>
      <c r="D43" s="8" t="s">
        <v>6</v>
      </c>
      <c r="E43" s="8" t="s">
        <v>199</v>
      </c>
      <c r="F43" s="69">
        <v>36.299999999999997</v>
      </c>
      <c r="G43" s="69"/>
    </row>
    <row r="44" spans="1:7">
      <c r="A44" s="1" t="s">
        <v>12</v>
      </c>
      <c r="B44" s="1" t="s">
        <v>270</v>
      </c>
      <c r="C44" s="8">
        <v>2006</v>
      </c>
      <c r="D44" s="8" t="s">
        <v>6</v>
      </c>
      <c r="E44" s="8" t="s">
        <v>199</v>
      </c>
      <c r="F44" s="69">
        <v>49.1</v>
      </c>
      <c r="G44" s="69"/>
    </row>
    <row r="45" spans="1:7">
      <c r="A45" s="1" t="s">
        <v>13</v>
      </c>
      <c r="B45" s="1" t="s">
        <v>271</v>
      </c>
      <c r="C45" s="8">
        <v>2006</v>
      </c>
      <c r="D45" s="8" t="s">
        <v>6</v>
      </c>
      <c r="E45" s="8" t="s">
        <v>199</v>
      </c>
      <c r="F45" s="69">
        <v>47</v>
      </c>
      <c r="G45" s="69"/>
    </row>
    <row r="46" spans="1:7">
      <c r="A46" s="1" t="s">
        <v>14</v>
      </c>
      <c r="B46" s="1" t="s">
        <v>272</v>
      </c>
      <c r="C46" s="8">
        <v>2006</v>
      </c>
      <c r="D46" s="8" t="s">
        <v>6</v>
      </c>
      <c r="E46" s="8" t="s">
        <v>199</v>
      </c>
      <c r="F46" s="69">
        <v>54.3</v>
      </c>
      <c r="G46" s="69"/>
    </row>
    <row r="47" spans="1:7">
      <c r="A47" s="1" t="s">
        <v>15</v>
      </c>
      <c r="B47" s="1" t="s">
        <v>273</v>
      </c>
      <c r="C47" s="8">
        <v>2006</v>
      </c>
      <c r="D47" s="8" t="s">
        <v>6</v>
      </c>
      <c r="E47" s="8" t="s">
        <v>199</v>
      </c>
      <c r="F47" s="69">
        <v>67.400000000000006</v>
      </c>
      <c r="G47" s="69"/>
    </row>
    <row r="48" spans="1:7">
      <c r="A48" s="1" t="s">
        <v>16</v>
      </c>
      <c r="B48" s="1" t="s">
        <v>274</v>
      </c>
      <c r="C48" s="8">
        <v>2006</v>
      </c>
      <c r="D48" s="8" t="s">
        <v>6</v>
      </c>
      <c r="E48" s="8" t="s">
        <v>199</v>
      </c>
      <c r="F48" s="69">
        <v>65.900000000000006</v>
      </c>
      <c r="G48" s="69"/>
    </row>
    <row r="49" spans="1:7">
      <c r="A49" s="1" t="s">
        <v>17</v>
      </c>
      <c r="B49" s="1" t="s">
        <v>275</v>
      </c>
      <c r="C49" s="8">
        <v>2006</v>
      </c>
      <c r="D49" s="8" t="s">
        <v>6</v>
      </c>
      <c r="E49" s="8" t="s">
        <v>199</v>
      </c>
      <c r="F49" s="69">
        <v>52.6</v>
      </c>
      <c r="G49" s="69"/>
    </row>
    <row r="50" spans="1:7">
      <c r="A50" s="1" t="s">
        <v>18</v>
      </c>
      <c r="B50" s="1" t="s">
        <v>276</v>
      </c>
      <c r="C50" s="8">
        <v>2006</v>
      </c>
      <c r="D50" s="8" t="s">
        <v>6</v>
      </c>
      <c r="E50" s="8" t="s">
        <v>199</v>
      </c>
      <c r="F50" s="69">
        <v>55.2</v>
      </c>
      <c r="G50" s="69"/>
    </row>
    <row r="51" spans="1:7">
      <c r="A51" s="1" t="s">
        <v>19</v>
      </c>
      <c r="B51" s="1" t="s">
        <v>277</v>
      </c>
      <c r="C51" s="8">
        <v>2006</v>
      </c>
      <c r="D51" s="8" t="s">
        <v>6</v>
      </c>
      <c r="E51" s="8" t="s">
        <v>199</v>
      </c>
      <c r="F51" s="69">
        <v>64.5</v>
      </c>
      <c r="G51" s="69"/>
    </row>
    <row r="52" spans="1:7">
      <c r="A52" s="1" t="s">
        <v>20</v>
      </c>
      <c r="B52" s="1" t="s">
        <v>278</v>
      </c>
      <c r="C52" s="8">
        <v>2006</v>
      </c>
      <c r="D52" s="8" t="s">
        <v>6</v>
      </c>
      <c r="E52" s="8" t="s">
        <v>199</v>
      </c>
      <c r="F52" s="69">
        <v>62.2</v>
      </c>
      <c r="G52" s="69"/>
    </row>
    <row r="53" spans="1:7">
      <c r="A53" s="1" t="s">
        <v>21</v>
      </c>
      <c r="B53" s="1" t="s">
        <v>279</v>
      </c>
      <c r="C53" s="8">
        <v>2006</v>
      </c>
      <c r="D53" s="8" t="s">
        <v>6</v>
      </c>
      <c r="E53" s="8" t="s">
        <v>199</v>
      </c>
      <c r="F53" s="69">
        <v>52.5</v>
      </c>
      <c r="G53" s="69"/>
    </row>
    <row r="54" spans="1:7">
      <c r="A54" s="1" t="s">
        <v>22</v>
      </c>
      <c r="B54" s="1" t="s">
        <v>280</v>
      </c>
      <c r="C54" s="8">
        <v>2006</v>
      </c>
      <c r="D54" s="8" t="s">
        <v>6</v>
      </c>
      <c r="E54" s="8" t="s">
        <v>199</v>
      </c>
      <c r="F54" s="69">
        <v>39</v>
      </c>
      <c r="G54" s="69"/>
    </row>
    <row r="55" spans="1:7">
      <c r="A55" s="1" t="s">
        <v>23</v>
      </c>
      <c r="B55" s="1" t="s">
        <v>281</v>
      </c>
      <c r="C55" s="8">
        <v>2006</v>
      </c>
      <c r="D55" s="8" t="s">
        <v>6</v>
      </c>
      <c r="E55" s="8" t="s">
        <v>199</v>
      </c>
      <c r="F55" s="69">
        <v>70.400000000000006</v>
      </c>
      <c r="G55" s="69"/>
    </row>
    <row r="56" spans="1:7">
      <c r="A56" s="1" t="s">
        <v>24</v>
      </c>
      <c r="B56" s="1" t="s">
        <v>282</v>
      </c>
      <c r="C56" s="8">
        <v>2006</v>
      </c>
      <c r="D56" s="8" t="s">
        <v>6</v>
      </c>
      <c r="E56" s="8" t="s">
        <v>199</v>
      </c>
      <c r="F56" s="69">
        <v>68.900000000000006</v>
      </c>
      <c r="G56" s="69"/>
    </row>
    <row r="57" spans="1:7">
      <c r="A57" s="1" t="s">
        <v>25</v>
      </c>
      <c r="B57" s="1" t="s">
        <v>283</v>
      </c>
      <c r="C57" s="8">
        <v>2006</v>
      </c>
      <c r="D57" s="8" t="s">
        <v>6</v>
      </c>
      <c r="E57" s="8" t="s">
        <v>199</v>
      </c>
      <c r="F57" s="69">
        <v>44.4</v>
      </c>
      <c r="G57" s="69"/>
    </row>
    <row r="58" spans="1:7">
      <c r="A58" s="1" t="s">
        <v>26</v>
      </c>
      <c r="B58" s="1" t="s">
        <v>284</v>
      </c>
      <c r="C58" s="8">
        <v>2006</v>
      </c>
      <c r="D58" s="8" t="s">
        <v>6</v>
      </c>
      <c r="E58" s="8" t="s">
        <v>199</v>
      </c>
      <c r="F58" s="69">
        <v>47.8</v>
      </c>
      <c r="G58" s="69"/>
    </row>
    <row r="59" spans="1:7">
      <c r="A59" s="1" t="s">
        <v>27</v>
      </c>
      <c r="B59" s="1" t="s">
        <v>285</v>
      </c>
      <c r="C59" s="8">
        <v>2006</v>
      </c>
      <c r="D59" s="8" t="s">
        <v>6</v>
      </c>
      <c r="E59" s="8" t="s">
        <v>199</v>
      </c>
      <c r="F59" s="69">
        <v>52.3</v>
      </c>
      <c r="G59" s="69"/>
    </row>
    <row r="60" spans="1:7">
      <c r="A60" s="1" t="s">
        <v>28</v>
      </c>
      <c r="B60" s="1" t="s">
        <v>286</v>
      </c>
      <c r="C60" s="8">
        <v>2006</v>
      </c>
      <c r="D60" s="8" t="s">
        <v>6</v>
      </c>
      <c r="E60" s="8" t="s">
        <v>199</v>
      </c>
      <c r="F60" s="69">
        <v>47.4</v>
      </c>
      <c r="G60" s="69"/>
    </row>
    <row r="61" spans="1:7">
      <c r="A61" s="1" t="s">
        <v>29</v>
      </c>
      <c r="B61" s="1" t="s">
        <v>287</v>
      </c>
      <c r="C61" s="8">
        <v>2006</v>
      </c>
      <c r="D61" s="8" t="s">
        <v>6</v>
      </c>
      <c r="E61" s="8" t="s">
        <v>199</v>
      </c>
      <c r="F61" s="69">
        <v>40.4</v>
      </c>
      <c r="G61" s="69"/>
    </row>
    <row r="62" spans="1:7">
      <c r="A62" s="1" t="s">
        <v>30</v>
      </c>
      <c r="B62" s="1" t="s">
        <v>288</v>
      </c>
      <c r="C62" s="8">
        <v>2006</v>
      </c>
      <c r="D62" s="8" t="s">
        <v>6</v>
      </c>
      <c r="E62" s="8" t="s">
        <v>199</v>
      </c>
      <c r="F62" s="69">
        <v>52.8</v>
      </c>
      <c r="G62" s="69"/>
    </row>
    <row r="63" spans="1:7">
      <c r="A63" s="1" t="s">
        <v>31</v>
      </c>
      <c r="B63" s="1" t="s">
        <v>289</v>
      </c>
      <c r="C63" s="8">
        <v>2006</v>
      </c>
      <c r="D63" s="8" t="s">
        <v>6</v>
      </c>
      <c r="E63" s="8" t="s">
        <v>199</v>
      </c>
      <c r="F63" s="69">
        <v>41</v>
      </c>
      <c r="G63" s="69"/>
    </row>
    <row r="64" spans="1:7">
      <c r="A64" s="1" t="s">
        <v>32</v>
      </c>
      <c r="B64" s="1" t="s">
        <v>290</v>
      </c>
      <c r="C64" s="8">
        <v>2006</v>
      </c>
      <c r="D64" s="8" t="s">
        <v>6</v>
      </c>
      <c r="E64" s="8" t="s">
        <v>199</v>
      </c>
      <c r="F64" s="69">
        <v>65.5</v>
      </c>
      <c r="G64" s="69"/>
    </row>
    <row r="65" spans="1:7">
      <c r="A65" s="1" t="s">
        <v>33</v>
      </c>
      <c r="B65" s="1" t="s">
        <v>291</v>
      </c>
      <c r="C65" s="8">
        <v>2006</v>
      </c>
      <c r="D65" s="8" t="s">
        <v>6</v>
      </c>
      <c r="E65" s="8" t="s">
        <v>199</v>
      </c>
      <c r="F65" s="69">
        <v>57.9</v>
      </c>
      <c r="G65" s="69"/>
    </row>
    <row r="66" spans="1:7">
      <c r="A66" s="1" t="s">
        <v>34</v>
      </c>
      <c r="B66" s="1" t="s">
        <v>292</v>
      </c>
      <c r="C66" s="8">
        <v>2006</v>
      </c>
      <c r="D66" s="8" t="s">
        <v>6</v>
      </c>
      <c r="E66" s="8" t="s">
        <v>199</v>
      </c>
      <c r="F66" s="69">
        <v>58.7</v>
      </c>
      <c r="G66" s="69"/>
    </row>
    <row r="67" spans="1:7">
      <c r="A67" s="1" t="s">
        <v>35</v>
      </c>
      <c r="B67" s="1" t="s">
        <v>293</v>
      </c>
      <c r="C67" s="8">
        <v>2006</v>
      </c>
      <c r="D67" s="8" t="s">
        <v>6</v>
      </c>
      <c r="E67" s="12" t="s">
        <v>199</v>
      </c>
      <c r="F67" s="69">
        <v>53.6</v>
      </c>
    </row>
    <row r="68" spans="1:7">
      <c r="A68" s="3" t="s">
        <v>3</v>
      </c>
      <c r="B68" s="1" t="s">
        <v>261</v>
      </c>
      <c r="C68" s="8">
        <v>2007</v>
      </c>
      <c r="D68" s="12" t="s">
        <v>6</v>
      </c>
      <c r="E68" s="12" t="s">
        <v>199</v>
      </c>
      <c r="F68" s="70">
        <v>52.3</v>
      </c>
      <c r="G68" s="71"/>
    </row>
    <row r="69" spans="1:7">
      <c r="A69" s="3" t="s">
        <v>4</v>
      </c>
      <c r="B69" s="1" t="s">
        <v>262</v>
      </c>
      <c r="C69" s="8">
        <v>2007</v>
      </c>
      <c r="D69" s="12" t="s">
        <v>6</v>
      </c>
      <c r="E69" s="12" t="s">
        <v>199</v>
      </c>
      <c r="F69" s="69">
        <v>44.9</v>
      </c>
      <c r="G69" s="71"/>
    </row>
    <row r="70" spans="1:7">
      <c r="A70" s="1" t="s">
        <v>5</v>
      </c>
      <c r="B70" s="1" t="s">
        <v>263</v>
      </c>
      <c r="C70" s="8">
        <v>2007</v>
      </c>
      <c r="D70" s="8" t="s">
        <v>6</v>
      </c>
      <c r="E70" s="8" t="s">
        <v>199</v>
      </c>
      <c r="F70" s="69">
        <v>37.299999999999997</v>
      </c>
      <c r="G70" s="71"/>
    </row>
    <row r="71" spans="1:7">
      <c r="A71" s="1" t="s">
        <v>6</v>
      </c>
      <c r="B71" s="1" t="s">
        <v>264</v>
      </c>
      <c r="C71" s="8">
        <v>2007</v>
      </c>
      <c r="D71" s="8" t="s">
        <v>6</v>
      </c>
      <c r="E71" s="8" t="s">
        <v>199</v>
      </c>
      <c r="F71" s="69">
        <v>36.6</v>
      </c>
      <c r="G71" s="71"/>
    </row>
    <row r="72" spans="1:7">
      <c r="A72" s="1" t="s">
        <v>7</v>
      </c>
      <c r="B72" s="1" t="s">
        <v>265</v>
      </c>
      <c r="C72" s="8">
        <v>2007</v>
      </c>
      <c r="D72" s="8" t="s">
        <v>6</v>
      </c>
      <c r="E72" s="8" t="s">
        <v>199</v>
      </c>
      <c r="F72" s="69">
        <v>50</v>
      </c>
      <c r="G72" s="71"/>
    </row>
    <row r="73" spans="1:7">
      <c r="A73" s="1" t="s">
        <v>8</v>
      </c>
      <c r="B73" s="1" t="s">
        <v>266</v>
      </c>
      <c r="C73" s="8">
        <v>2007</v>
      </c>
      <c r="D73" s="8" t="s">
        <v>6</v>
      </c>
      <c r="E73" s="8" t="s">
        <v>199</v>
      </c>
      <c r="F73" s="69">
        <v>37.1</v>
      </c>
      <c r="G73" s="71"/>
    </row>
    <row r="74" spans="1:7">
      <c r="A74" s="1" t="s">
        <v>9</v>
      </c>
      <c r="B74" s="1" t="s">
        <v>267</v>
      </c>
      <c r="C74" s="8">
        <v>2007</v>
      </c>
      <c r="D74" s="8" t="s">
        <v>6</v>
      </c>
      <c r="E74" s="8" t="s">
        <v>199</v>
      </c>
      <c r="F74" s="69">
        <v>43.8</v>
      </c>
      <c r="G74" s="71"/>
    </row>
    <row r="75" spans="1:7">
      <c r="A75" s="1" t="s">
        <v>10</v>
      </c>
      <c r="B75" s="1" t="s">
        <v>268</v>
      </c>
      <c r="C75" s="8">
        <v>2007</v>
      </c>
      <c r="D75" s="8" t="s">
        <v>6</v>
      </c>
      <c r="E75" s="8" t="s">
        <v>199</v>
      </c>
      <c r="F75" s="69">
        <v>67.8</v>
      </c>
      <c r="G75" s="71"/>
    </row>
    <row r="76" spans="1:7">
      <c r="A76" s="1" t="s">
        <v>11</v>
      </c>
      <c r="B76" s="1" t="s">
        <v>269</v>
      </c>
      <c r="C76" s="8">
        <v>2007</v>
      </c>
      <c r="D76" s="8" t="s">
        <v>6</v>
      </c>
      <c r="E76" s="8" t="s">
        <v>199</v>
      </c>
      <c r="F76" s="69">
        <v>36.799999999999997</v>
      </c>
      <c r="G76" s="71"/>
    </row>
    <row r="77" spans="1:7">
      <c r="A77" s="1" t="s">
        <v>12</v>
      </c>
      <c r="B77" s="1" t="s">
        <v>270</v>
      </c>
      <c r="C77" s="8">
        <v>2007</v>
      </c>
      <c r="D77" s="8" t="s">
        <v>6</v>
      </c>
      <c r="E77" s="8" t="s">
        <v>199</v>
      </c>
      <c r="F77" s="69">
        <v>46.8</v>
      </c>
      <c r="G77" s="71"/>
    </row>
    <row r="78" spans="1:7">
      <c r="A78" s="1" t="s">
        <v>13</v>
      </c>
      <c r="B78" s="1" t="s">
        <v>271</v>
      </c>
      <c r="C78" s="8">
        <v>2007</v>
      </c>
      <c r="D78" s="8" t="s">
        <v>6</v>
      </c>
      <c r="E78" s="8" t="s">
        <v>199</v>
      </c>
      <c r="F78" s="69">
        <v>42</v>
      </c>
      <c r="G78" s="71"/>
    </row>
    <row r="79" spans="1:7">
      <c r="A79" s="1" t="s">
        <v>14</v>
      </c>
      <c r="B79" s="1" t="s">
        <v>272</v>
      </c>
      <c r="C79" s="8">
        <v>2007</v>
      </c>
      <c r="D79" s="8" t="s">
        <v>6</v>
      </c>
      <c r="E79" s="8" t="s">
        <v>199</v>
      </c>
      <c r="F79" s="69">
        <v>55.2</v>
      </c>
      <c r="G79" s="71"/>
    </row>
    <row r="80" spans="1:7">
      <c r="A80" s="1" t="s">
        <v>15</v>
      </c>
      <c r="B80" s="1" t="s">
        <v>273</v>
      </c>
      <c r="C80" s="8">
        <v>2007</v>
      </c>
      <c r="D80" s="8" t="s">
        <v>6</v>
      </c>
      <c r="E80" s="8" t="s">
        <v>199</v>
      </c>
      <c r="F80" s="69">
        <v>67.2</v>
      </c>
      <c r="G80" s="71"/>
    </row>
    <row r="81" spans="1:7">
      <c r="A81" s="1" t="s">
        <v>16</v>
      </c>
      <c r="B81" s="1" t="s">
        <v>274</v>
      </c>
      <c r="C81" s="8">
        <v>2007</v>
      </c>
      <c r="D81" s="8" t="s">
        <v>6</v>
      </c>
      <c r="E81" s="8" t="s">
        <v>199</v>
      </c>
      <c r="F81" s="69">
        <v>65.400000000000006</v>
      </c>
      <c r="G81" s="71"/>
    </row>
    <row r="82" spans="1:7">
      <c r="A82" s="1" t="s">
        <v>17</v>
      </c>
      <c r="B82" s="1" t="s">
        <v>275</v>
      </c>
      <c r="C82" s="8">
        <v>2007</v>
      </c>
      <c r="D82" s="8" t="s">
        <v>6</v>
      </c>
      <c r="E82" s="8" t="s">
        <v>199</v>
      </c>
      <c r="F82" s="69">
        <v>49.2</v>
      </c>
      <c r="G82" s="71"/>
    </row>
    <row r="83" spans="1:7">
      <c r="A83" s="1" t="s">
        <v>18</v>
      </c>
      <c r="B83" s="1" t="s">
        <v>276</v>
      </c>
      <c r="C83" s="8">
        <v>2007</v>
      </c>
      <c r="D83" s="8" t="s">
        <v>6</v>
      </c>
      <c r="E83" s="8" t="s">
        <v>199</v>
      </c>
      <c r="F83" s="69">
        <v>56.6</v>
      </c>
      <c r="G83" s="71"/>
    </row>
    <row r="84" spans="1:7">
      <c r="A84" s="1" t="s">
        <v>19</v>
      </c>
      <c r="B84" s="1" t="s">
        <v>277</v>
      </c>
      <c r="C84" s="8">
        <v>2007</v>
      </c>
      <c r="D84" s="8" t="s">
        <v>6</v>
      </c>
      <c r="E84" s="8" t="s">
        <v>199</v>
      </c>
      <c r="F84" s="69">
        <v>64</v>
      </c>
      <c r="G84" s="71"/>
    </row>
    <row r="85" spans="1:7">
      <c r="A85" s="1" t="s">
        <v>20</v>
      </c>
      <c r="B85" s="1" t="s">
        <v>278</v>
      </c>
      <c r="C85" s="8">
        <v>2007</v>
      </c>
      <c r="D85" s="8" t="s">
        <v>6</v>
      </c>
      <c r="E85" s="8" t="s">
        <v>199</v>
      </c>
      <c r="F85" s="69">
        <v>63.6</v>
      </c>
      <c r="G85" s="71"/>
    </row>
    <row r="86" spans="1:7">
      <c r="A86" s="1" t="s">
        <v>21</v>
      </c>
      <c r="B86" s="1" t="s">
        <v>279</v>
      </c>
      <c r="C86" s="8">
        <v>2007</v>
      </c>
      <c r="D86" s="8" t="s">
        <v>6</v>
      </c>
      <c r="E86" s="8" t="s">
        <v>199</v>
      </c>
      <c r="F86" s="69">
        <v>54.7</v>
      </c>
      <c r="G86" s="71"/>
    </row>
    <row r="87" spans="1:7">
      <c r="A87" s="1" t="s">
        <v>22</v>
      </c>
      <c r="B87" s="1" t="s">
        <v>280</v>
      </c>
      <c r="C87" s="8">
        <v>2007</v>
      </c>
      <c r="D87" s="8" t="s">
        <v>6</v>
      </c>
      <c r="E87" s="8" t="s">
        <v>199</v>
      </c>
      <c r="F87" s="69">
        <v>38.1</v>
      </c>
      <c r="G87" s="71"/>
    </row>
    <row r="88" spans="1:7">
      <c r="A88" s="1" t="s">
        <v>23</v>
      </c>
      <c r="B88" s="1" t="s">
        <v>281</v>
      </c>
      <c r="C88" s="8">
        <v>2007</v>
      </c>
      <c r="D88" s="8" t="s">
        <v>6</v>
      </c>
      <c r="E88" s="8" t="s">
        <v>199</v>
      </c>
      <c r="F88" s="69">
        <v>70.099999999999994</v>
      </c>
      <c r="G88" s="71"/>
    </row>
    <row r="89" spans="1:7">
      <c r="A89" s="1" t="s">
        <v>24</v>
      </c>
      <c r="B89" s="1" t="s">
        <v>282</v>
      </c>
      <c r="C89" s="8">
        <v>2007</v>
      </c>
      <c r="D89" s="8" t="s">
        <v>6</v>
      </c>
      <c r="E89" s="8" t="s">
        <v>199</v>
      </c>
      <c r="F89" s="69">
        <v>69.400000000000006</v>
      </c>
      <c r="G89" s="71"/>
    </row>
    <row r="90" spans="1:7">
      <c r="A90" s="1" t="s">
        <v>25</v>
      </c>
      <c r="B90" s="1" t="s">
        <v>283</v>
      </c>
      <c r="C90" s="8">
        <v>2007</v>
      </c>
      <c r="D90" s="8" t="s">
        <v>6</v>
      </c>
      <c r="E90" s="8" t="s">
        <v>199</v>
      </c>
      <c r="F90" s="69">
        <v>43.6</v>
      </c>
      <c r="G90" s="71"/>
    </row>
    <row r="91" spans="1:7">
      <c r="A91" s="1" t="s">
        <v>26</v>
      </c>
      <c r="B91" s="1" t="s">
        <v>284</v>
      </c>
      <c r="C91" s="8">
        <v>2007</v>
      </c>
      <c r="D91" s="8" t="s">
        <v>6</v>
      </c>
      <c r="E91" s="8" t="s">
        <v>199</v>
      </c>
      <c r="F91" s="69">
        <v>46.8</v>
      </c>
      <c r="G91" s="71"/>
    </row>
    <row r="92" spans="1:7">
      <c r="A92" s="1" t="s">
        <v>27</v>
      </c>
      <c r="B92" s="1" t="s">
        <v>285</v>
      </c>
      <c r="C92" s="8">
        <v>2007</v>
      </c>
      <c r="D92" s="8" t="s">
        <v>6</v>
      </c>
      <c r="E92" s="8" t="s">
        <v>199</v>
      </c>
      <c r="F92" s="69">
        <v>52.8</v>
      </c>
      <c r="G92" s="71"/>
    </row>
    <row r="93" spans="1:7">
      <c r="A93" s="1" t="s">
        <v>28</v>
      </c>
      <c r="B93" s="1" t="s">
        <v>286</v>
      </c>
      <c r="C93" s="8">
        <v>2007</v>
      </c>
      <c r="D93" s="8" t="s">
        <v>6</v>
      </c>
      <c r="E93" s="8" t="s">
        <v>199</v>
      </c>
      <c r="F93" s="69">
        <v>45.9</v>
      </c>
      <c r="G93" s="71"/>
    </row>
    <row r="94" spans="1:7">
      <c r="A94" s="1" t="s">
        <v>29</v>
      </c>
      <c r="B94" s="1" t="s">
        <v>287</v>
      </c>
      <c r="C94" s="8">
        <v>2007</v>
      </c>
      <c r="D94" s="8" t="s">
        <v>6</v>
      </c>
      <c r="E94" s="8" t="s">
        <v>199</v>
      </c>
      <c r="F94" s="69">
        <v>39.4</v>
      </c>
      <c r="G94" s="71"/>
    </row>
    <row r="95" spans="1:7">
      <c r="A95" s="1" t="s">
        <v>30</v>
      </c>
      <c r="B95" s="1" t="s">
        <v>288</v>
      </c>
      <c r="C95" s="8">
        <v>2007</v>
      </c>
      <c r="D95" s="8" t="s">
        <v>6</v>
      </c>
      <c r="E95" s="8" t="s">
        <v>199</v>
      </c>
      <c r="F95" s="69">
        <v>55.2</v>
      </c>
      <c r="G95" s="71"/>
    </row>
    <row r="96" spans="1:7">
      <c r="A96" s="1" t="s">
        <v>31</v>
      </c>
      <c r="B96" s="1" t="s">
        <v>289</v>
      </c>
      <c r="C96" s="8">
        <v>2007</v>
      </c>
      <c r="D96" s="8" t="s">
        <v>6</v>
      </c>
      <c r="E96" s="8" t="s">
        <v>199</v>
      </c>
      <c r="F96" s="69">
        <v>40.5</v>
      </c>
      <c r="G96" s="71"/>
    </row>
    <row r="97" spans="1:7">
      <c r="A97" s="1" t="s">
        <v>32</v>
      </c>
      <c r="B97" s="1" t="s">
        <v>290</v>
      </c>
      <c r="C97" s="8">
        <v>2007</v>
      </c>
      <c r="D97" s="8" t="s">
        <v>6</v>
      </c>
      <c r="E97" s="8" t="s">
        <v>199</v>
      </c>
      <c r="F97" s="69">
        <v>66.599999999999994</v>
      </c>
      <c r="G97" s="71"/>
    </row>
    <row r="98" spans="1:7">
      <c r="A98" s="1" t="s">
        <v>33</v>
      </c>
      <c r="B98" s="1" t="s">
        <v>291</v>
      </c>
      <c r="C98" s="8">
        <v>2007</v>
      </c>
      <c r="D98" s="8" t="s">
        <v>6</v>
      </c>
      <c r="E98" s="8" t="s">
        <v>199</v>
      </c>
      <c r="F98" s="69">
        <v>59</v>
      </c>
      <c r="G98" s="71"/>
    </row>
    <row r="99" spans="1:7">
      <c r="A99" s="1" t="s">
        <v>34</v>
      </c>
      <c r="B99" s="1" t="s">
        <v>292</v>
      </c>
      <c r="C99" s="8">
        <v>2007</v>
      </c>
      <c r="D99" s="8" t="s">
        <v>6</v>
      </c>
      <c r="E99" s="8" t="s">
        <v>199</v>
      </c>
      <c r="F99" s="69">
        <v>57.8</v>
      </c>
      <c r="G99" s="71"/>
    </row>
    <row r="100" spans="1:7">
      <c r="A100" s="1" t="s">
        <v>35</v>
      </c>
      <c r="B100" s="1" t="s">
        <v>293</v>
      </c>
      <c r="C100" s="8">
        <v>2007</v>
      </c>
      <c r="D100" s="8" t="s">
        <v>6</v>
      </c>
      <c r="E100" s="12" t="s">
        <v>199</v>
      </c>
      <c r="F100" s="69">
        <v>54.3</v>
      </c>
      <c r="G100" s="70"/>
    </row>
    <row r="101" spans="1:7">
      <c r="A101" s="3" t="s">
        <v>3</v>
      </c>
      <c r="B101" s="1" t="s">
        <v>261</v>
      </c>
      <c r="C101" s="8">
        <v>2008</v>
      </c>
      <c r="D101" s="8" t="s">
        <v>6</v>
      </c>
      <c r="E101" s="8" t="s">
        <v>199</v>
      </c>
      <c r="F101" s="70">
        <v>52.7</v>
      </c>
      <c r="G101" s="70"/>
    </row>
    <row r="102" spans="1:7">
      <c r="A102" s="3" t="s">
        <v>4</v>
      </c>
      <c r="B102" s="1" t="s">
        <v>262</v>
      </c>
      <c r="C102" s="8">
        <v>2008</v>
      </c>
      <c r="D102" s="8" t="s">
        <v>6</v>
      </c>
      <c r="E102" s="8" t="s">
        <v>199</v>
      </c>
      <c r="F102" s="69">
        <v>44.9</v>
      </c>
      <c r="G102" s="70"/>
    </row>
    <row r="103" spans="1:7">
      <c r="A103" s="1" t="s">
        <v>5</v>
      </c>
      <c r="B103" s="1" t="s">
        <v>263</v>
      </c>
      <c r="C103" s="8">
        <v>2008</v>
      </c>
      <c r="D103" s="8" t="s">
        <v>6</v>
      </c>
      <c r="E103" s="8" t="s">
        <v>199</v>
      </c>
      <c r="F103" s="69">
        <v>39.299999999999997</v>
      </c>
      <c r="G103" s="70"/>
    </row>
    <row r="104" spans="1:7">
      <c r="A104" s="1" t="s">
        <v>6</v>
      </c>
      <c r="B104" s="1" t="s">
        <v>264</v>
      </c>
      <c r="C104" s="8">
        <v>2008</v>
      </c>
      <c r="D104" s="8" t="s">
        <v>6</v>
      </c>
      <c r="E104" s="8" t="s">
        <v>199</v>
      </c>
      <c r="F104" s="69">
        <v>38.4</v>
      </c>
      <c r="G104" s="70"/>
    </row>
    <row r="105" spans="1:7">
      <c r="A105" s="1" t="s">
        <v>7</v>
      </c>
      <c r="B105" s="1" t="s">
        <v>265</v>
      </c>
      <c r="C105" s="8">
        <v>2008</v>
      </c>
      <c r="D105" s="8" t="s">
        <v>6</v>
      </c>
      <c r="E105" s="8" t="s">
        <v>199</v>
      </c>
      <c r="F105" s="69">
        <v>53.5</v>
      </c>
      <c r="G105" s="70"/>
    </row>
    <row r="106" spans="1:7">
      <c r="A106" s="1" t="s">
        <v>8</v>
      </c>
      <c r="B106" s="1" t="s">
        <v>266</v>
      </c>
      <c r="C106" s="8">
        <v>2008</v>
      </c>
      <c r="D106" s="8" t="s">
        <v>6</v>
      </c>
      <c r="E106" s="8" t="s">
        <v>199</v>
      </c>
      <c r="F106" s="69">
        <v>39.4</v>
      </c>
      <c r="G106" s="70"/>
    </row>
    <row r="107" spans="1:7">
      <c r="A107" s="1" t="s">
        <v>9</v>
      </c>
      <c r="B107" s="1" t="s">
        <v>267</v>
      </c>
      <c r="C107" s="8">
        <v>2008</v>
      </c>
      <c r="D107" s="8" t="s">
        <v>6</v>
      </c>
      <c r="E107" s="8" t="s">
        <v>199</v>
      </c>
      <c r="F107" s="69">
        <v>46.4</v>
      </c>
      <c r="G107" s="70"/>
    </row>
    <row r="108" spans="1:7">
      <c r="A108" s="1" t="s">
        <v>10</v>
      </c>
      <c r="B108" s="1" t="s">
        <v>268</v>
      </c>
      <c r="C108" s="8">
        <v>2008</v>
      </c>
      <c r="D108" s="8" t="s">
        <v>6</v>
      </c>
      <c r="E108" s="8" t="s">
        <v>199</v>
      </c>
      <c r="F108" s="69">
        <v>65.099999999999994</v>
      </c>
      <c r="G108" s="70"/>
    </row>
    <row r="109" spans="1:7">
      <c r="A109" s="1" t="s">
        <v>11</v>
      </c>
      <c r="B109" s="1" t="s">
        <v>269</v>
      </c>
      <c r="C109" s="8">
        <v>2008</v>
      </c>
      <c r="D109" s="8" t="s">
        <v>6</v>
      </c>
      <c r="E109" s="8" t="s">
        <v>199</v>
      </c>
      <c r="F109" s="69">
        <v>40.200000000000003</v>
      </c>
      <c r="G109" s="70"/>
    </row>
    <row r="110" spans="1:7">
      <c r="A110" s="1" t="s">
        <v>12</v>
      </c>
      <c r="B110" s="1" t="s">
        <v>270</v>
      </c>
      <c r="C110" s="8">
        <v>2008</v>
      </c>
      <c r="D110" s="8" t="s">
        <v>6</v>
      </c>
      <c r="E110" s="8" t="s">
        <v>199</v>
      </c>
      <c r="F110" s="69">
        <v>46.6</v>
      </c>
      <c r="G110" s="70"/>
    </row>
    <row r="111" spans="1:7">
      <c r="A111" s="1" t="s">
        <v>13</v>
      </c>
      <c r="B111" s="1" t="s">
        <v>271</v>
      </c>
      <c r="C111" s="8">
        <v>2008</v>
      </c>
      <c r="D111" s="8" t="s">
        <v>6</v>
      </c>
      <c r="E111" s="8" t="s">
        <v>199</v>
      </c>
      <c r="F111" s="69">
        <v>44.5</v>
      </c>
      <c r="G111" s="70"/>
    </row>
    <row r="112" spans="1:7">
      <c r="A112" s="1" t="s">
        <v>14</v>
      </c>
      <c r="B112" s="1" t="s">
        <v>272</v>
      </c>
      <c r="C112" s="8">
        <v>2008</v>
      </c>
      <c r="D112" s="8" t="s">
        <v>6</v>
      </c>
      <c r="E112" s="8" t="s">
        <v>199</v>
      </c>
      <c r="F112" s="69">
        <v>54.7</v>
      </c>
      <c r="G112" s="70"/>
    </row>
    <row r="113" spans="1:7">
      <c r="A113" s="1" t="s">
        <v>15</v>
      </c>
      <c r="B113" s="1" t="s">
        <v>273</v>
      </c>
      <c r="C113" s="8">
        <v>2008</v>
      </c>
      <c r="D113" s="8" t="s">
        <v>6</v>
      </c>
      <c r="E113" s="8" t="s">
        <v>199</v>
      </c>
      <c r="F113" s="69">
        <v>69.400000000000006</v>
      </c>
      <c r="G113" s="70"/>
    </row>
    <row r="114" spans="1:7">
      <c r="A114" s="1" t="s">
        <v>16</v>
      </c>
      <c r="B114" s="1" t="s">
        <v>274</v>
      </c>
      <c r="C114" s="8">
        <v>2008</v>
      </c>
      <c r="D114" s="8" t="s">
        <v>6</v>
      </c>
      <c r="E114" s="8" t="s">
        <v>199</v>
      </c>
      <c r="F114" s="69">
        <v>67.900000000000006</v>
      </c>
      <c r="G114" s="70"/>
    </row>
    <row r="115" spans="1:7">
      <c r="A115" s="1" t="s">
        <v>17</v>
      </c>
      <c r="B115" s="1" t="s">
        <v>275</v>
      </c>
      <c r="C115" s="8">
        <v>2008</v>
      </c>
      <c r="D115" s="8" t="s">
        <v>6</v>
      </c>
      <c r="E115" s="8" t="s">
        <v>199</v>
      </c>
      <c r="F115" s="69">
        <v>51.9</v>
      </c>
      <c r="G115" s="70"/>
    </row>
    <row r="116" spans="1:7">
      <c r="A116" s="1" t="s">
        <v>18</v>
      </c>
      <c r="B116" s="1" t="s">
        <v>276</v>
      </c>
      <c r="C116" s="8">
        <v>2008</v>
      </c>
      <c r="D116" s="8" t="s">
        <v>6</v>
      </c>
      <c r="E116" s="8" t="s">
        <v>199</v>
      </c>
      <c r="F116" s="69">
        <v>54.7</v>
      </c>
      <c r="G116" s="70"/>
    </row>
    <row r="117" spans="1:7">
      <c r="A117" s="1" t="s">
        <v>19</v>
      </c>
      <c r="B117" s="1" t="s">
        <v>277</v>
      </c>
      <c r="C117" s="8">
        <v>2008</v>
      </c>
      <c r="D117" s="8" t="s">
        <v>6</v>
      </c>
      <c r="E117" s="8" t="s">
        <v>199</v>
      </c>
      <c r="F117" s="69">
        <v>64.400000000000006</v>
      </c>
      <c r="G117" s="70"/>
    </row>
    <row r="118" spans="1:7">
      <c r="A118" s="1" t="s">
        <v>20</v>
      </c>
      <c r="B118" s="1" t="s">
        <v>278</v>
      </c>
      <c r="C118" s="8">
        <v>2008</v>
      </c>
      <c r="D118" s="8" t="s">
        <v>6</v>
      </c>
      <c r="E118" s="8" t="s">
        <v>199</v>
      </c>
      <c r="F118" s="69">
        <v>63.7</v>
      </c>
      <c r="G118" s="70"/>
    </row>
    <row r="119" spans="1:7">
      <c r="A119" s="1" t="s">
        <v>21</v>
      </c>
      <c r="B119" s="1" t="s">
        <v>279</v>
      </c>
      <c r="C119" s="8">
        <v>2008</v>
      </c>
      <c r="D119" s="8" t="s">
        <v>6</v>
      </c>
      <c r="E119" s="8" t="s">
        <v>199</v>
      </c>
      <c r="F119" s="69">
        <v>55</v>
      </c>
      <c r="G119" s="70"/>
    </row>
    <row r="120" spans="1:7">
      <c r="A120" s="1" t="s">
        <v>22</v>
      </c>
      <c r="B120" s="1" t="s">
        <v>280</v>
      </c>
      <c r="C120" s="8">
        <v>2008</v>
      </c>
      <c r="D120" s="8" t="s">
        <v>6</v>
      </c>
      <c r="E120" s="8" t="s">
        <v>199</v>
      </c>
      <c r="F120" s="69">
        <v>39.200000000000003</v>
      </c>
      <c r="G120" s="70"/>
    </row>
    <row r="121" spans="1:7">
      <c r="A121" s="1" t="s">
        <v>23</v>
      </c>
      <c r="B121" s="1" t="s">
        <v>281</v>
      </c>
      <c r="C121" s="8">
        <v>2008</v>
      </c>
      <c r="D121" s="8" t="s">
        <v>6</v>
      </c>
      <c r="E121" s="8" t="s">
        <v>199</v>
      </c>
      <c r="F121" s="69">
        <v>70.400000000000006</v>
      </c>
      <c r="G121" s="70"/>
    </row>
    <row r="122" spans="1:7">
      <c r="A122" s="1" t="s">
        <v>24</v>
      </c>
      <c r="B122" s="1" t="s">
        <v>282</v>
      </c>
      <c r="C122" s="8">
        <v>2008</v>
      </c>
      <c r="D122" s="8" t="s">
        <v>6</v>
      </c>
      <c r="E122" s="8" t="s">
        <v>199</v>
      </c>
      <c r="F122" s="69">
        <v>68.099999999999994</v>
      </c>
      <c r="G122" s="70"/>
    </row>
    <row r="123" spans="1:7">
      <c r="A123" s="1" t="s">
        <v>25</v>
      </c>
      <c r="B123" s="1" t="s">
        <v>283</v>
      </c>
      <c r="C123" s="8">
        <v>2008</v>
      </c>
      <c r="D123" s="8" t="s">
        <v>6</v>
      </c>
      <c r="E123" s="8" t="s">
        <v>199</v>
      </c>
      <c r="F123" s="69">
        <v>43.6</v>
      </c>
      <c r="G123" s="70"/>
    </row>
    <row r="124" spans="1:7">
      <c r="A124" s="1" t="s">
        <v>26</v>
      </c>
      <c r="B124" s="1" t="s">
        <v>284</v>
      </c>
      <c r="C124" s="8">
        <v>2008</v>
      </c>
      <c r="D124" s="8" t="s">
        <v>6</v>
      </c>
      <c r="E124" s="8" t="s">
        <v>199</v>
      </c>
      <c r="F124" s="69">
        <v>48.3</v>
      </c>
      <c r="G124" s="70"/>
    </row>
    <row r="125" spans="1:7">
      <c r="A125" s="1" t="s">
        <v>27</v>
      </c>
      <c r="B125" s="1" t="s">
        <v>285</v>
      </c>
      <c r="C125" s="8">
        <v>2008</v>
      </c>
      <c r="D125" s="8" t="s">
        <v>6</v>
      </c>
      <c r="E125" s="8" t="s">
        <v>199</v>
      </c>
      <c r="F125" s="69">
        <v>52.1</v>
      </c>
      <c r="G125" s="70"/>
    </row>
    <row r="126" spans="1:7">
      <c r="A126" s="1" t="s">
        <v>28</v>
      </c>
      <c r="B126" s="1" t="s">
        <v>286</v>
      </c>
      <c r="C126" s="8">
        <v>2008</v>
      </c>
      <c r="D126" s="8" t="s">
        <v>6</v>
      </c>
      <c r="E126" s="8" t="s">
        <v>199</v>
      </c>
      <c r="F126" s="69">
        <v>47.1</v>
      </c>
      <c r="G126" s="70"/>
    </row>
    <row r="127" spans="1:7">
      <c r="A127" s="1" t="s">
        <v>29</v>
      </c>
      <c r="B127" s="1" t="s">
        <v>287</v>
      </c>
      <c r="C127" s="8">
        <v>2008</v>
      </c>
      <c r="D127" s="8" t="s">
        <v>6</v>
      </c>
      <c r="E127" s="8" t="s">
        <v>199</v>
      </c>
      <c r="F127" s="69">
        <v>43.5</v>
      </c>
      <c r="G127" s="70"/>
    </row>
    <row r="128" spans="1:7">
      <c r="A128" s="1" t="s">
        <v>30</v>
      </c>
      <c r="B128" s="1" t="s">
        <v>288</v>
      </c>
      <c r="C128" s="8">
        <v>2008</v>
      </c>
      <c r="D128" s="8" t="s">
        <v>6</v>
      </c>
      <c r="E128" s="8" t="s">
        <v>199</v>
      </c>
      <c r="F128" s="69">
        <v>56.9</v>
      </c>
      <c r="G128" s="70"/>
    </row>
    <row r="129" spans="1:7">
      <c r="A129" s="1" t="s">
        <v>31</v>
      </c>
      <c r="B129" s="1" t="s">
        <v>289</v>
      </c>
      <c r="C129" s="8">
        <v>2008</v>
      </c>
      <c r="D129" s="8" t="s">
        <v>6</v>
      </c>
      <c r="E129" s="8" t="s">
        <v>199</v>
      </c>
      <c r="F129" s="69">
        <v>41.3</v>
      </c>
      <c r="G129" s="70"/>
    </row>
    <row r="130" spans="1:7">
      <c r="A130" s="1" t="s">
        <v>32</v>
      </c>
      <c r="B130" s="1" t="s">
        <v>290</v>
      </c>
      <c r="C130" s="8">
        <v>2008</v>
      </c>
      <c r="D130" s="8" t="s">
        <v>6</v>
      </c>
      <c r="E130" s="8" t="s">
        <v>199</v>
      </c>
      <c r="F130" s="69">
        <v>67.599999999999994</v>
      </c>
      <c r="G130" s="70"/>
    </row>
    <row r="131" spans="1:7">
      <c r="A131" s="1" t="s">
        <v>33</v>
      </c>
      <c r="B131" s="1" t="s">
        <v>291</v>
      </c>
      <c r="C131" s="8">
        <v>2008</v>
      </c>
      <c r="D131" s="8" t="s">
        <v>6</v>
      </c>
      <c r="E131" s="8" t="s">
        <v>199</v>
      </c>
      <c r="F131" s="69">
        <v>58.9</v>
      </c>
      <c r="G131" s="70"/>
    </row>
    <row r="132" spans="1:7">
      <c r="A132" s="1" t="s">
        <v>34</v>
      </c>
      <c r="B132" s="1" t="s">
        <v>292</v>
      </c>
      <c r="C132" s="8">
        <v>2008</v>
      </c>
      <c r="D132" s="8" t="s">
        <v>6</v>
      </c>
      <c r="E132" s="8" t="s">
        <v>199</v>
      </c>
      <c r="F132" s="69">
        <v>60</v>
      </c>
      <c r="G132" s="70"/>
    </row>
    <row r="133" spans="1:7">
      <c r="A133" s="1" t="s">
        <v>35</v>
      </c>
      <c r="B133" s="1" t="s">
        <v>293</v>
      </c>
      <c r="C133" s="8">
        <v>2008</v>
      </c>
      <c r="D133" s="8" t="s">
        <v>6</v>
      </c>
      <c r="E133" s="8" t="s">
        <v>199</v>
      </c>
      <c r="F133" s="69">
        <v>55.6</v>
      </c>
      <c r="G133" s="70"/>
    </row>
    <row r="134" spans="1:7">
      <c r="A134" s="3" t="s">
        <v>3</v>
      </c>
      <c r="B134" s="1" t="s">
        <v>261</v>
      </c>
      <c r="C134" s="8">
        <v>2009</v>
      </c>
      <c r="D134" s="8" t="s">
        <v>6</v>
      </c>
      <c r="E134" s="8" t="s">
        <v>199</v>
      </c>
      <c r="F134" s="70">
        <v>54.5</v>
      </c>
      <c r="G134" s="70"/>
    </row>
    <row r="135" spans="1:7">
      <c r="A135" s="3" t="s">
        <v>4</v>
      </c>
      <c r="B135" s="1" t="s">
        <v>262</v>
      </c>
      <c r="C135" s="8">
        <v>2009</v>
      </c>
      <c r="D135" s="8" t="s">
        <v>6</v>
      </c>
      <c r="E135" s="8" t="s">
        <v>199</v>
      </c>
      <c r="F135" s="69">
        <v>46.1</v>
      </c>
      <c r="G135" s="70"/>
    </row>
    <row r="136" spans="1:7">
      <c r="A136" s="1" t="s">
        <v>5</v>
      </c>
      <c r="B136" s="1" t="s">
        <v>263</v>
      </c>
      <c r="C136" s="8">
        <v>2009</v>
      </c>
      <c r="D136" s="8" t="s">
        <v>6</v>
      </c>
      <c r="E136" s="8" t="s">
        <v>199</v>
      </c>
      <c r="F136" s="69">
        <v>40.200000000000003</v>
      </c>
      <c r="G136" s="70"/>
    </row>
    <row r="137" spans="1:7">
      <c r="A137" s="1" t="s">
        <v>6</v>
      </c>
      <c r="B137" s="1" t="s">
        <v>264</v>
      </c>
      <c r="C137" s="8">
        <v>2009</v>
      </c>
      <c r="D137" s="8" t="s">
        <v>6</v>
      </c>
      <c r="E137" s="8" t="s">
        <v>199</v>
      </c>
      <c r="F137" s="69">
        <v>41.6</v>
      </c>
      <c r="G137" s="70"/>
    </row>
    <row r="138" spans="1:7">
      <c r="A138" s="1" t="s">
        <v>7</v>
      </c>
      <c r="B138" s="1" t="s">
        <v>265</v>
      </c>
      <c r="C138" s="8">
        <v>2009</v>
      </c>
      <c r="D138" s="8" t="s">
        <v>6</v>
      </c>
      <c r="E138" s="8" t="s">
        <v>199</v>
      </c>
      <c r="F138" s="69">
        <v>54</v>
      </c>
      <c r="G138" s="70"/>
    </row>
    <row r="139" spans="1:7">
      <c r="A139" s="1" t="s">
        <v>8</v>
      </c>
      <c r="B139" s="1" t="s">
        <v>266</v>
      </c>
      <c r="C139" s="8">
        <v>2009</v>
      </c>
      <c r="D139" s="8" t="s">
        <v>6</v>
      </c>
      <c r="E139" s="8" t="s">
        <v>199</v>
      </c>
      <c r="F139" s="69">
        <v>43.2</v>
      </c>
      <c r="G139" s="70"/>
    </row>
    <row r="140" spans="1:7">
      <c r="A140" s="1" t="s">
        <v>9</v>
      </c>
      <c r="B140" s="1" t="s">
        <v>267</v>
      </c>
      <c r="C140" s="8">
        <v>2009</v>
      </c>
      <c r="D140" s="8" t="s">
        <v>6</v>
      </c>
      <c r="E140" s="8" t="s">
        <v>199</v>
      </c>
      <c r="F140" s="69">
        <v>49.6</v>
      </c>
      <c r="G140" s="70"/>
    </row>
    <row r="141" spans="1:7">
      <c r="A141" s="1" t="s">
        <v>10</v>
      </c>
      <c r="B141" s="1" t="s">
        <v>268</v>
      </c>
      <c r="C141" s="8">
        <v>2009</v>
      </c>
      <c r="D141" s="8" t="s">
        <v>6</v>
      </c>
      <c r="E141" s="8" t="s">
        <v>199</v>
      </c>
      <c r="F141" s="69">
        <v>65.400000000000006</v>
      </c>
      <c r="G141" s="70"/>
    </row>
    <row r="142" spans="1:7">
      <c r="A142" s="1" t="s">
        <v>11</v>
      </c>
      <c r="B142" s="1" t="s">
        <v>269</v>
      </c>
      <c r="C142" s="8">
        <v>2009</v>
      </c>
      <c r="D142" s="8" t="s">
        <v>6</v>
      </c>
      <c r="E142" s="8" t="s">
        <v>199</v>
      </c>
      <c r="F142" s="69">
        <v>43.6</v>
      </c>
      <c r="G142" s="70"/>
    </row>
    <row r="143" spans="1:7">
      <c r="A143" s="1" t="s">
        <v>12</v>
      </c>
      <c r="B143" s="1" t="s">
        <v>270</v>
      </c>
      <c r="C143" s="8">
        <v>2009</v>
      </c>
      <c r="D143" s="8" t="s">
        <v>6</v>
      </c>
      <c r="E143" s="8" t="s">
        <v>199</v>
      </c>
      <c r="F143" s="69">
        <v>48</v>
      </c>
      <c r="G143" s="70"/>
    </row>
    <row r="144" spans="1:7">
      <c r="A144" s="1" t="s">
        <v>13</v>
      </c>
      <c r="B144" s="1" t="s">
        <v>271</v>
      </c>
      <c r="C144" s="8">
        <v>2009</v>
      </c>
      <c r="D144" s="8" t="s">
        <v>6</v>
      </c>
      <c r="E144" s="8" t="s">
        <v>199</v>
      </c>
      <c r="F144" s="69">
        <v>46.5</v>
      </c>
      <c r="G144" s="70"/>
    </row>
    <row r="145" spans="1:7">
      <c r="A145" s="1" t="s">
        <v>14</v>
      </c>
      <c r="B145" s="1" t="s">
        <v>272</v>
      </c>
      <c r="C145" s="8">
        <v>2009</v>
      </c>
      <c r="D145" s="8" t="s">
        <v>6</v>
      </c>
      <c r="E145" s="8" t="s">
        <v>199</v>
      </c>
      <c r="F145" s="69">
        <v>59.8</v>
      </c>
      <c r="G145" s="70"/>
    </row>
    <row r="146" spans="1:7">
      <c r="A146" s="1" t="s">
        <v>15</v>
      </c>
      <c r="B146" s="1" t="s">
        <v>273</v>
      </c>
      <c r="C146" s="8">
        <v>2009</v>
      </c>
      <c r="D146" s="8" t="s">
        <v>6</v>
      </c>
      <c r="E146" s="8" t="s">
        <v>199</v>
      </c>
      <c r="F146" s="69">
        <v>70.8</v>
      </c>
      <c r="G146" s="70"/>
    </row>
    <row r="147" spans="1:7">
      <c r="A147" s="1" t="s">
        <v>16</v>
      </c>
      <c r="B147" s="1" t="s">
        <v>274</v>
      </c>
      <c r="C147" s="8">
        <v>2009</v>
      </c>
      <c r="D147" s="8" t="s">
        <v>6</v>
      </c>
      <c r="E147" s="8" t="s">
        <v>199</v>
      </c>
      <c r="F147" s="69">
        <v>67</v>
      </c>
      <c r="G147" s="70"/>
    </row>
    <row r="148" spans="1:7">
      <c r="A148" s="1" t="s">
        <v>17</v>
      </c>
      <c r="B148" s="1" t="s">
        <v>275</v>
      </c>
      <c r="C148" s="8">
        <v>2009</v>
      </c>
      <c r="D148" s="8" t="s">
        <v>6</v>
      </c>
      <c r="E148" s="8" t="s">
        <v>199</v>
      </c>
      <c r="F148" s="69">
        <v>53.1</v>
      </c>
      <c r="G148" s="70"/>
    </row>
    <row r="149" spans="1:7">
      <c r="A149" s="1" t="s">
        <v>18</v>
      </c>
      <c r="B149" s="1" t="s">
        <v>276</v>
      </c>
      <c r="C149" s="8">
        <v>2009</v>
      </c>
      <c r="D149" s="8" t="s">
        <v>6</v>
      </c>
      <c r="E149" s="8" t="s">
        <v>199</v>
      </c>
      <c r="F149" s="69">
        <v>54.8</v>
      </c>
      <c r="G149" s="70"/>
    </row>
    <row r="150" spans="1:7">
      <c r="A150" s="1" t="s">
        <v>19</v>
      </c>
      <c r="B150" s="1" t="s">
        <v>277</v>
      </c>
      <c r="C150" s="8">
        <v>2009</v>
      </c>
      <c r="D150" s="8" t="s">
        <v>6</v>
      </c>
      <c r="E150" s="8" t="s">
        <v>199</v>
      </c>
      <c r="F150" s="69">
        <v>64.3</v>
      </c>
      <c r="G150" s="70"/>
    </row>
    <row r="151" spans="1:7">
      <c r="A151" s="1" t="s">
        <v>20</v>
      </c>
      <c r="B151" s="1" t="s">
        <v>278</v>
      </c>
      <c r="C151" s="8">
        <v>2009</v>
      </c>
      <c r="D151" s="8" t="s">
        <v>6</v>
      </c>
      <c r="E151" s="8" t="s">
        <v>199</v>
      </c>
      <c r="F151" s="69">
        <v>63</v>
      </c>
      <c r="G151" s="70"/>
    </row>
    <row r="152" spans="1:7">
      <c r="A152" s="1" t="s">
        <v>21</v>
      </c>
      <c r="B152" s="1" t="s">
        <v>279</v>
      </c>
      <c r="C152" s="8">
        <v>2009</v>
      </c>
      <c r="D152" s="8" t="s">
        <v>6</v>
      </c>
      <c r="E152" s="8" t="s">
        <v>199</v>
      </c>
      <c r="F152" s="69">
        <v>56.8</v>
      </c>
      <c r="G152" s="70"/>
    </row>
    <row r="153" spans="1:7">
      <c r="A153" s="1" t="s">
        <v>22</v>
      </c>
      <c r="B153" s="1" t="s">
        <v>280</v>
      </c>
      <c r="C153" s="8">
        <v>2009</v>
      </c>
      <c r="D153" s="8" t="s">
        <v>6</v>
      </c>
      <c r="E153" s="8" t="s">
        <v>199</v>
      </c>
      <c r="F153" s="69">
        <v>40.700000000000003</v>
      </c>
      <c r="G153" s="70"/>
    </row>
    <row r="154" spans="1:7">
      <c r="A154" s="1" t="s">
        <v>23</v>
      </c>
      <c r="B154" s="1" t="s">
        <v>281</v>
      </c>
      <c r="C154" s="8">
        <v>2009</v>
      </c>
      <c r="D154" s="8" t="s">
        <v>6</v>
      </c>
      <c r="E154" s="8" t="s">
        <v>199</v>
      </c>
      <c r="F154" s="69">
        <v>73.900000000000006</v>
      </c>
      <c r="G154" s="70"/>
    </row>
    <row r="155" spans="1:7">
      <c r="A155" s="1" t="s">
        <v>24</v>
      </c>
      <c r="B155" s="1" t="s">
        <v>282</v>
      </c>
      <c r="C155" s="8">
        <v>2009</v>
      </c>
      <c r="D155" s="8" t="s">
        <v>6</v>
      </c>
      <c r="E155" s="8" t="s">
        <v>199</v>
      </c>
      <c r="F155" s="69">
        <v>70.7</v>
      </c>
      <c r="G155" s="70"/>
    </row>
    <row r="156" spans="1:7">
      <c r="A156" s="1" t="s">
        <v>25</v>
      </c>
      <c r="B156" s="1" t="s">
        <v>283</v>
      </c>
      <c r="C156" s="8">
        <v>2009</v>
      </c>
      <c r="D156" s="8" t="s">
        <v>6</v>
      </c>
      <c r="E156" s="8" t="s">
        <v>199</v>
      </c>
      <c r="F156" s="69">
        <v>47.2</v>
      </c>
      <c r="G156" s="70"/>
    </row>
    <row r="157" spans="1:7">
      <c r="A157" s="1" t="s">
        <v>26</v>
      </c>
      <c r="B157" s="1" t="s">
        <v>284</v>
      </c>
      <c r="C157" s="8">
        <v>2009</v>
      </c>
      <c r="D157" s="8" t="s">
        <v>6</v>
      </c>
      <c r="E157" s="8" t="s">
        <v>199</v>
      </c>
      <c r="F157" s="69">
        <v>48.7</v>
      </c>
      <c r="G157" s="70"/>
    </row>
    <row r="158" spans="1:7">
      <c r="A158" s="1" t="s">
        <v>27</v>
      </c>
      <c r="B158" s="1" t="s">
        <v>285</v>
      </c>
      <c r="C158" s="8">
        <v>2009</v>
      </c>
      <c r="D158" s="8" t="s">
        <v>6</v>
      </c>
      <c r="E158" s="8" t="s">
        <v>199</v>
      </c>
      <c r="F158" s="69">
        <v>51.4</v>
      </c>
      <c r="G158" s="70"/>
    </row>
    <row r="159" spans="1:7">
      <c r="A159" s="1" t="s">
        <v>28</v>
      </c>
      <c r="B159" s="1" t="s">
        <v>286</v>
      </c>
      <c r="C159" s="8">
        <v>2009</v>
      </c>
      <c r="D159" s="8" t="s">
        <v>6</v>
      </c>
      <c r="E159" s="8" t="s">
        <v>199</v>
      </c>
      <c r="F159" s="69">
        <v>49.3</v>
      </c>
      <c r="G159" s="70"/>
    </row>
    <row r="160" spans="1:7">
      <c r="A160" s="1" t="s">
        <v>29</v>
      </c>
      <c r="B160" s="1" t="s">
        <v>287</v>
      </c>
      <c r="C160" s="8">
        <v>2009</v>
      </c>
      <c r="D160" s="8" t="s">
        <v>6</v>
      </c>
      <c r="E160" s="8" t="s">
        <v>199</v>
      </c>
      <c r="F160" s="69">
        <v>44.7</v>
      </c>
      <c r="G160" s="70"/>
    </row>
    <row r="161" spans="1:7">
      <c r="A161" s="1" t="s">
        <v>30</v>
      </c>
      <c r="B161" s="1" t="s">
        <v>288</v>
      </c>
      <c r="C161" s="8">
        <v>2009</v>
      </c>
      <c r="D161" s="8" t="s">
        <v>6</v>
      </c>
      <c r="E161" s="8" t="s">
        <v>199</v>
      </c>
      <c r="F161" s="69">
        <v>57.7</v>
      </c>
      <c r="G161" s="70"/>
    </row>
    <row r="162" spans="1:7">
      <c r="A162" s="1" t="s">
        <v>31</v>
      </c>
      <c r="B162" s="1" t="s">
        <v>289</v>
      </c>
      <c r="C162" s="8">
        <v>2009</v>
      </c>
      <c r="D162" s="8" t="s">
        <v>6</v>
      </c>
      <c r="E162" s="8" t="s">
        <v>199</v>
      </c>
      <c r="F162" s="69">
        <v>46.9</v>
      </c>
      <c r="G162" s="70"/>
    </row>
    <row r="163" spans="1:7">
      <c r="A163" s="1" t="s">
        <v>32</v>
      </c>
      <c r="B163" s="1" t="s">
        <v>290</v>
      </c>
      <c r="C163" s="8">
        <v>2009</v>
      </c>
      <c r="D163" s="8" t="s">
        <v>6</v>
      </c>
      <c r="E163" s="8" t="s">
        <v>199</v>
      </c>
      <c r="F163" s="69">
        <v>69.099999999999994</v>
      </c>
      <c r="G163" s="70"/>
    </row>
    <row r="164" spans="1:7">
      <c r="A164" s="1" t="s">
        <v>33</v>
      </c>
      <c r="B164" s="1" t="s">
        <v>291</v>
      </c>
      <c r="C164" s="8">
        <v>2009</v>
      </c>
      <c r="D164" s="8" t="s">
        <v>6</v>
      </c>
      <c r="E164" s="8" t="s">
        <v>199</v>
      </c>
      <c r="F164" s="69">
        <v>60.7</v>
      </c>
      <c r="G164" s="70"/>
    </row>
    <row r="165" spans="1:7">
      <c r="A165" s="1" t="s">
        <v>34</v>
      </c>
      <c r="B165" s="1" t="s">
        <v>292</v>
      </c>
      <c r="C165" s="8">
        <v>2009</v>
      </c>
      <c r="D165" s="8" t="s">
        <v>6</v>
      </c>
      <c r="E165" s="8" t="s">
        <v>199</v>
      </c>
      <c r="F165" s="69">
        <v>60.2</v>
      </c>
      <c r="G165" s="70"/>
    </row>
    <row r="166" spans="1:7">
      <c r="A166" s="1" t="s">
        <v>35</v>
      </c>
      <c r="B166" s="1" t="s">
        <v>293</v>
      </c>
      <c r="C166" s="8">
        <v>2009</v>
      </c>
      <c r="D166" s="8" t="s">
        <v>6</v>
      </c>
      <c r="E166" s="8" t="s">
        <v>199</v>
      </c>
      <c r="F166" s="69">
        <v>57.7</v>
      </c>
      <c r="G166" s="70"/>
    </row>
    <row r="167" spans="1:7">
      <c r="A167" s="3" t="s">
        <v>3</v>
      </c>
      <c r="B167" s="1" t="s">
        <v>261</v>
      </c>
      <c r="C167" s="8">
        <v>2010</v>
      </c>
      <c r="D167" s="8" t="s">
        <v>6</v>
      </c>
      <c r="E167" s="8" t="s">
        <v>199</v>
      </c>
      <c r="F167" s="70">
        <v>54.1</v>
      </c>
      <c r="G167" s="70"/>
    </row>
    <row r="168" spans="1:7">
      <c r="A168" s="3" t="s">
        <v>4</v>
      </c>
      <c r="B168" s="1" t="s">
        <v>262</v>
      </c>
      <c r="C168" s="8">
        <v>2010</v>
      </c>
      <c r="D168" s="8" t="s">
        <v>6</v>
      </c>
      <c r="E168" s="8" t="s">
        <v>199</v>
      </c>
      <c r="F168" s="69">
        <v>46.3</v>
      </c>
      <c r="G168" s="70"/>
    </row>
    <row r="169" spans="1:7">
      <c r="A169" s="1" t="s">
        <v>5</v>
      </c>
      <c r="B169" s="1" t="s">
        <v>263</v>
      </c>
      <c r="C169" s="8">
        <v>2010</v>
      </c>
      <c r="D169" s="8" t="s">
        <v>6</v>
      </c>
      <c r="E169" s="8" t="s">
        <v>199</v>
      </c>
      <c r="F169" s="69">
        <v>41.1</v>
      </c>
      <c r="G169" s="70"/>
    </row>
    <row r="170" spans="1:7">
      <c r="A170" s="1" t="s">
        <v>6</v>
      </c>
      <c r="B170" s="1" t="s">
        <v>264</v>
      </c>
      <c r="C170" s="8">
        <v>2010</v>
      </c>
      <c r="D170" s="8" t="s">
        <v>6</v>
      </c>
      <c r="E170" s="8" t="s">
        <v>199</v>
      </c>
      <c r="F170" s="69">
        <v>42.5</v>
      </c>
      <c r="G170" s="70"/>
    </row>
    <row r="171" spans="1:7">
      <c r="A171" s="1" t="s">
        <v>7</v>
      </c>
      <c r="B171" s="1" t="s">
        <v>265</v>
      </c>
      <c r="C171" s="8">
        <v>2010</v>
      </c>
      <c r="D171" s="8" t="s">
        <v>6</v>
      </c>
      <c r="E171" s="8" t="s">
        <v>199</v>
      </c>
      <c r="F171" s="69">
        <v>52.1</v>
      </c>
      <c r="G171" s="70"/>
    </row>
    <row r="172" spans="1:7">
      <c r="A172" s="1" t="s">
        <v>8</v>
      </c>
      <c r="B172" s="1" t="s">
        <v>266</v>
      </c>
      <c r="C172" s="8">
        <v>2010</v>
      </c>
      <c r="D172" s="8" t="s">
        <v>6</v>
      </c>
      <c r="E172" s="8" t="s">
        <v>199</v>
      </c>
      <c r="F172" s="69">
        <v>42.6</v>
      </c>
      <c r="G172" s="70"/>
    </row>
    <row r="173" spans="1:7">
      <c r="A173" s="1" t="s">
        <v>9</v>
      </c>
      <c r="B173" s="1" t="s">
        <v>267</v>
      </c>
      <c r="C173" s="8">
        <v>2010</v>
      </c>
      <c r="D173" s="8" t="s">
        <v>6</v>
      </c>
      <c r="E173" s="8" t="s">
        <v>199</v>
      </c>
      <c r="F173" s="69">
        <v>49.9</v>
      </c>
      <c r="G173" s="70"/>
    </row>
    <row r="174" spans="1:7">
      <c r="A174" s="1" t="s">
        <v>10</v>
      </c>
      <c r="B174" s="1" t="s">
        <v>268</v>
      </c>
      <c r="C174" s="8">
        <v>2010</v>
      </c>
      <c r="D174" s="8" t="s">
        <v>6</v>
      </c>
      <c r="E174" s="8" t="s">
        <v>199</v>
      </c>
      <c r="F174" s="69">
        <v>66.3</v>
      </c>
      <c r="G174" s="70"/>
    </row>
    <row r="175" spans="1:7">
      <c r="A175" s="1" t="s">
        <v>11</v>
      </c>
      <c r="B175" s="1" t="s">
        <v>269</v>
      </c>
      <c r="C175" s="8">
        <v>2010</v>
      </c>
      <c r="D175" s="8" t="s">
        <v>6</v>
      </c>
      <c r="E175" s="8" t="s">
        <v>199</v>
      </c>
      <c r="F175" s="69">
        <v>40.299999999999997</v>
      </c>
      <c r="G175" s="70"/>
    </row>
    <row r="176" spans="1:7">
      <c r="A176" s="1" t="s">
        <v>12</v>
      </c>
      <c r="B176" s="1" t="s">
        <v>270</v>
      </c>
      <c r="C176" s="8">
        <v>2010</v>
      </c>
      <c r="D176" s="8" t="s">
        <v>6</v>
      </c>
      <c r="E176" s="8" t="s">
        <v>199</v>
      </c>
      <c r="F176" s="69">
        <v>48.6</v>
      </c>
      <c r="G176" s="70"/>
    </row>
    <row r="177" spans="1:7">
      <c r="A177" s="1" t="s">
        <v>13</v>
      </c>
      <c r="B177" s="1" t="s">
        <v>271</v>
      </c>
      <c r="C177" s="8">
        <v>2010</v>
      </c>
      <c r="D177" s="8" t="s">
        <v>6</v>
      </c>
      <c r="E177" s="8" t="s">
        <v>199</v>
      </c>
      <c r="F177" s="69">
        <v>48.8</v>
      </c>
      <c r="G177" s="70"/>
    </row>
    <row r="178" spans="1:7">
      <c r="A178" s="1" t="s">
        <v>14</v>
      </c>
      <c r="B178" s="1" t="s">
        <v>272</v>
      </c>
      <c r="C178" s="8">
        <v>2010</v>
      </c>
      <c r="D178" s="8" t="s">
        <v>6</v>
      </c>
      <c r="E178" s="8" t="s">
        <v>199</v>
      </c>
      <c r="F178" s="69">
        <v>56.4</v>
      </c>
      <c r="G178" s="70"/>
    </row>
    <row r="179" spans="1:7">
      <c r="A179" s="1" t="s">
        <v>15</v>
      </c>
      <c r="B179" s="1" t="s">
        <v>273</v>
      </c>
      <c r="C179" s="8">
        <v>2010</v>
      </c>
      <c r="D179" s="8" t="s">
        <v>6</v>
      </c>
      <c r="E179" s="8" t="s">
        <v>199</v>
      </c>
      <c r="F179" s="69">
        <v>69.5</v>
      </c>
      <c r="G179" s="70"/>
    </row>
    <row r="180" spans="1:7">
      <c r="A180" s="1" t="s">
        <v>16</v>
      </c>
      <c r="B180" s="1" t="s">
        <v>274</v>
      </c>
      <c r="C180" s="8">
        <v>2010</v>
      </c>
      <c r="D180" s="8" t="s">
        <v>6</v>
      </c>
      <c r="E180" s="8" t="s">
        <v>199</v>
      </c>
      <c r="F180" s="69">
        <v>67.599999999999994</v>
      </c>
      <c r="G180" s="70"/>
    </row>
    <row r="181" spans="1:7">
      <c r="A181" s="1" t="s">
        <v>17</v>
      </c>
      <c r="B181" s="1" t="s">
        <v>275</v>
      </c>
      <c r="C181" s="8">
        <v>2010</v>
      </c>
      <c r="D181" s="8" t="s">
        <v>6</v>
      </c>
      <c r="E181" s="8" t="s">
        <v>199</v>
      </c>
      <c r="F181" s="69">
        <v>52.2</v>
      </c>
      <c r="G181" s="70"/>
    </row>
    <row r="182" spans="1:7">
      <c r="A182" s="1" t="s">
        <v>18</v>
      </c>
      <c r="B182" s="1" t="s">
        <v>276</v>
      </c>
      <c r="C182" s="8">
        <v>2010</v>
      </c>
      <c r="D182" s="8" t="s">
        <v>6</v>
      </c>
      <c r="E182" s="8" t="s">
        <v>199</v>
      </c>
      <c r="F182" s="69">
        <v>56</v>
      </c>
      <c r="G182" s="70"/>
    </row>
    <row r="183" spans="1:7">
      <c r="A183" s="1" t="s">
        <v>19</v>
      </c>
      <c r="B183" s="1" t="s">
        <v>277</v>
      </c>
      <c r="C183" s="8">
        <v>2010</v>
      </c>
      <c r="D183" s="8" t="s">
        <v>6</v>
      </c>
      <c r="E183" s="8" t="s">
        <v>199</v>
      </c>
      <c r="F183" s="69">
        <v>63.4</v>
      </c>
      <c r="G183" s="70"/>
    </row>
    <row r="184" spans="1:7">
      <c r="A184" s="1" t="s">
        <v>20</v>
      </c>
      <c r="B184" s="1" t="s">
        <v>278</v>
      </c>
      <c r="C184" s="8">
        <v>2010</v>
      </c>
      <c r="D184" s="8" t="s">
        <v>6</v>
      </c>
      <c r="E184" s="8" t="s">
        <v>199</v>
      </c>
      <c r="F184" s="69">
        <v>62.6</v>
      </c>
      <c r="G184" s="70"/>
    </row>
    <row r="185" spans="1:7">
      <c r="A185" s="1" t="s">
        <v>21</v>
      </c>
      <c r="B185" s="1" t="s">
        <v>279</v>
      </c>
      <c r="C185" s="8">
        <v>2010</v>
      </c>
      <c r="D185" s="8" t="s">
        <v>6</v>
      </c>
      <c r="E185" s="8" t="s">
        <v>199</v>
      </c>
      <c r="F185" s="69">
        <v>58</v>
      </c>
      <c r="G185" s="70"/>
    </row>
    <row r="186" spans="1:7">
      <c r="A186" s="1" t="s">
        <v>22</v>
      </c>
      <c r="B186" s="1" t="s">
        <v>280</v>
      </c>
      <c r="C186" s="8">
        <v>2010</v>
      </c>
      <c r="D186" s="8" t="s">
        <v>6</v>
      </c>
      <c r="E186" s="8" t="s">
        <v>199</v>
      </c>
      <c r="F186" s="69">
        <v>40.1</v>
      </c>
      <c r="G186" s="70"/>
    </row>
    <row r="187" spans="1:7">
      <c r="A187" s="1" t="s">
        <v>23</v>
      </c>
      <c r="B187" s="1" t="s">
        <v>281</v>
      </c>
      <c r="C187" s="8">
        <v>2010</v>
      </c>
      <c r="D187" s="8" t="s">
        <v>6</v>
      </c>
      <c r="E187" s="8" t="s">
        <v>199</v>
      </c>
      <c r="F187" s="69">
        <v>74</v>
      </c>
      <c r="G187" s="70"/>
    </row>
    <row r="188" spans="1:7">
      <c r="A188" s="1" t="s">
        <v>24</v>
      </c>
      <c r="B188" s="1" t="s">
        <v>282</v>
      </c>
      <c r="C188" s="8">
        <v>2010</v>
      </c>
      <c r="D188" s="8" t="s">
        <v>6</v>
      </c>
      <c r="E188" s="8" t="s">
        <v>199</v>
      </c>
      <c r="F188" s="69">
        <v>68.7</v>
      </c>
      <c r="G188" s="70"/>
    </row>
    <row r="189" spans="1:7">
      <c r="A189" s="1" t="s">
        <v>25</v>
      </c>
      <c r="B189" s="1" t="s">
        <v>283</v>
      </c>
      <c r="C189" s="8">
        <v>2010</v>
      </c>
      <c r="D189" s="8" t="s">
        <v>6</v>
      </c>
      <c r="E189" s="8" t="s">
        <v>199</v>
      </c>
      <c r="F189" s="69">
        <v>45.3</v>
      </c>
      <c r="G189" s="70"/>
    </row>
    <row r="190" spans="1:7">
      <c r="A190" s="1" t="s">
        <v>26</v>
      </c>
      <c r="B190" s="1" t="s">
        <v>284</v>
      </c>
      <c r="C190" s="8">
        <v>2010</v>
      </c>
      <c r="D190" s="8" t="s">
        <v>6</v>
      </c>
      <c r="E190" s="8" t="s">
        <v>199</v>
      </c>
      <c r="F190" s="69">
        <v>47.7</v>
      </c>
      <c r="G190" s="70"/>
    </row>
    <row r="191" spans="1:7">
      <c r="A191" s="1" t="s">
        <v>27</v>
      </c>
      <c r="B191" s="1" t="s">
        <v>285</v>
      </c>
      <c r="C191" s="8">
        <v>2010</v>
      </c>
      <c r="D191" s="8" t="s">
        <v>6</v>
      </c>
      <c r="E191" s="8" t="s">
        <v>199</v>
      </c>
      <c r="F191" s="69">
        <v>49.5</v>
      </c>
      <c r="G191" s="70"/>
    </row>
    <row r="192" spans="1:7">
      <c r="A192" s="1" t="s">
        <v>28</v>
      </c>
      <c r="B192" s="1" t="s">
        <v>286</v>
      </c>
      <c r="C192" s="8">
        <v>2010</v>
      </c>
      <c r="D192" s="8" t="s">
        <v>6</v>
      </c>
      <c r="E192" s="8" t="s">
        <v>199</v>
      </c>
      <c r="F192" s="69">
        <v>48.5</v>
      </c>
      <c r="G192" s="70"/>
    </row>
    <row r="193" spans="1:7">
      <c r="A193" s="1" t="s">
        <v>29</v>
      </c>
      <c r="B193" s="1" t="s">
        <v>287</v>
      </c>
      <c r="C193" s="8">
        <v>2010</v>
      </c>
      <c r="D193" s="8" t="s">
        <v>6</v>
      </c>
      <c r="E193" s="8" t="s">
        <v>199</v>
      </c>
      <c r="F193" s="69">
        <v>47</v>
      </c>
      <c r="G193" s="70"/>
    </row>
    <row r="194" spans="1:7">
      <c r="A194" s="1" t="s">
        <v>30</v>
      </c>
      <c r="B194" s="1" t="s">
        <v>288</v>
      </c>
      <c r="C194" s="8">
        <v>2010</v>
      </c>
      <c r="D194" s="8" t="s">
        <v>6</v>
      </c>
      <c r="E194" s="8" t="s">
        <v>199</v>
      </c>
      <c r="F194" s="69">
        <v>59</v>
      </c>
      <c r="G194" s="70"/>
    </row>
    <row r="195" spans="1:7">
      <c r="A195" s="1" t="s">
        <v>31</v>
      </c>
      <c r="B195" s="1" t="s">
        <v>289</v>
      </c>
      <c r="C195" s="8">
        <v>2010</v>
      </c>
      <c r="D195" s="8" t="s">
        <v>6</v>
      </c>
      <c r="E195" s="8" t="s">
        <v>199</v>
      </c>
      <c r="F195" s="69">
        <v>46.4</v>
      </c>
      <c r="G195" s="70"/>
    </row>
    <row r="196" spans="1:7">
      <c r="A196" s="1" t="s">
        <v>32</v>
      </c>
      <c r="B196" s="1" t="s">
        <v>290</v>
      </c>
      <c r="C196" s="8">
        <v>2010</v>
      </c>
      <c r="D196" s="8" t="s">
        <v>6</v>
      </c>
      <c r="E196" s="8" t="s">
        <v>199</v>
      </c>
      <c r="F196" s="69">
        <v>69.7</v>
      </c>
      <c r="G196" s="70"/>
    </row>
    <row r="197" spans="1:7">
      <c r="A197" s="1" t="s">
        <v>33</v>
      </c>
      <c r="B197" s="1" t="s">
        <v>291</v>
      </c>
      <c r="C197" s="8">
        <v>2010</v>
      </c>
      <c r="D197" s="8" t="s">
        <v>6</v>
      </c>
      <c r="E197" s="8" t="s">
        <v>199</v>
      </c>
      <c r="F197" s="69">
        <v>57.2</v>
      </c>
      <c r="G197" s="70"/>
    </row>
    <row r="198" spans="1:7">
      <c r="A198" s="1" t="s">
        <v>34</v>
      </c>
      <c r="B198" s="1" t="s">
        <v>292</v>
      </c>
      <c r="C198" s="8">
        <v>2010</v>
      </c>
      <c r="D198" s="8" t="s">
        <v>6</v>
      </c>
      <c r="E198" s="8" t="s">
        <v>199</v>
      </c>
      <c r="F198" s="69">
        <v>60.8</v>
      </c>
      <c r="G198" s="70"/>
    </row>
    <row r="199" spans="1:7">
      <c r="A199" s="1" t="s">
        <v>35</v>
      </c>
      <c r="B199" s="1" t="s">
        <v>293</v>
      </c>
      <c r="C199" s="8">
        <v>2010</v>
      </c>
      <c r="D199" s="8" t="s">
        <v>6</v>
      </c>
      <c r="E199" s="8" t="s">
        <v>199</v>
      </c>
      <c r="F199" s="69">
        <v>54.2</v>
      </c>
      <c r="G199" s="70"/>
    </row>
    <row r="200" spans="1:7">
      <c r="A200" s="3" t="s">
        <v>3</v>
      </c>
      <c r="B200" s="1" t="s">
        <v>261</v>
      </c>
      <c r="C200" s="8">
        <v>2011</v>
      </c>
      <c r="D200" s="8" t="s">
        <v>6</v>
      </c>
      <c r="E200" s="8" t="s">
        <v>199</v>
      </c>
      <c r="F200" s="70">
        <v>54.5</v>
      </c>
      <c r="G200" s="70"/>
    </row>
    <row r="201" spans="1:7">
      <c r="A201" s="3" t="s">
        <v>4</v>
      </c>
      <c r="B201" s="1" t="s">
        <v>262</v>
      </c>
      <c r="C201" s="8">
        <v>2011</v>
      </c>
      <c r="D201" s="8" t="s">
        <v>6</v>
      </c>
      <c r="E201" s="8" t="s">
        <v>199</v>
      </c>
      <c r="F201" s="69">
        <v>45.3</v>
      </c>
      <c r="G201" s="70"/>
    </row>
    <row r="202" spans="1:7">
      <c r="A202" s="1" t="s">
        <v>5</v>
      </c>
      <c r="B202" s="1" t="s">
        <v>263</v>
      </c>
      <c r="C202" s="8">
        <v>2011</v>
      </c>
      <c r="D202" s="8" t="s">
        <v>6</v>
      </c>
      <c r="E202" s="8" t="s">
        <v>199</v>
      </c>
      <c r="F202" s="69">
        <v>41.9</v>
      </c>
      <c r="G202" s="70"/>
    </row>
    <row r="203" spans="1:7">
      <c r="A203" s="1" t="s">
        <v>6</v>
      </c>
      <c r="B203" s="1" t="s">
        <v>264</v>
      </c>
      <c r="C203" s="8">
        <v>2011</v>
      </c>
      <c r="D203" s="8" t="s">
        <v>6</v>
      </c>
      <c r="E203" s="8" t="s">
        <v>199</v>
      </c>
      <c r="F203" s="69">
        <v>41.3</v>
      </c>
      <c r="G203" s="70"/>
    </row>
    <row r="204" spans="1:7">
      <c r="A204" s="1" t="s">
        <v>7</v>
      </c>
      <c r="B204" s="1" t="s">
        <v>265</v>
      </c>
      <c r="C204" s="8">
        <v>2011</v>
      </c>
      <c r="D204" s="8" t="s">
        <v>6</v>
      </c>
      <c r="E204" s="8" t="s">
        <v>199</v>
      </c>
      <c r="F204" s="69">
        <v>54.6</v>
      </c>
      <c r="G204" s="70"/>
    </row>
    <row r="205" spans="1:7">
      <c r="A205" s="1" t="s">
        <v>8</v>
      </c>
      <c r="B205" s="1" t="s">
        <v>266</v>
      </c>
      <c r="C205" s="8">
        <v>2011</v>
      </c>
      <c r="D205" s="8" t="s">
        <v>6</v>
      </c>
      <c r="E205" s="8" t="s">
        <v>199</v>
      </c>
      <c r="F205" s="69">
        <v>40.799999999999997</v>
      </c>
      <c r="G205" s="70"/>
    </row>
    <row r="206" spans="1:7">
      <c r="A206" s="1" t="s">
        <v>9</v>
      </c>
      <c r="B206" s="1" t="s">
        <v>267</v>
      </c>
      <c r="C206" s="8">
        <v>2011</v>
      </c>
      <c r="D206" s="8" t="s">
        <v>6</v>
      </c>
      <c r="E206" s="8" t="s">
        <v>199</v>
      </c>
      <c r="F206" s="69">
        <v>51.7</v>
      </c>
      <c r="G206" s="70"/>
    </row>
    <row r="207" spans="1:7">
      <c r="A207" s="1" t="s">
        <v>10</v>
      </c>
      <c r="B207" s="1" t="s">
        <v>268</v>
      </c>
      <c r="C207" s="8">
        <v>2011</v>
      </c>
      <c r="D207" s="8" t="s">
        <v>6</v>
      </c>
      <c r="E207" s="8" t="s">
        <v>199</v>
      </c>
      <c r="F207" s="69">
        <v>65.5</v>
      </c>
      <c r="G207" s="70"/>
    </row>
    <row r="208" spans="1:7">
      <c r="A208" s="1" t="s">
        <v>11</v>
      </c>
      <c r="B208" s="1" t="s">
        <v>269</v>
      </c>
      <c r="C208" s="8">
        <v>2011</v>
      </c>
      <c r="D208" s="8" t="s">
        <v>6</v>
      </c>
      <c r="E208" s="8" t="s">
        <v>199</v>
      </c>
      <c r="F208" s="69">
        <v>40.200000000000003</v>
      </c>
      <c r="G208" s="70"/>
    </row>
    <row r="209" spans="1:7">
      <c r="A209" s="1" t="s">
        <v>12</v>
      </c>
      <c r="B209" s="1" t="s">
        <v>270</v>
      </c>
      <c r="C209" s="8">
        <v>2011</v>
      </c>
      <c r="D209" s="8" t="s">
        <v>6</v>
      </c>
      <c r="E209" s="8" t="s">
        <v>199</v>
      </c>
      <c r="F209" s="69">
        <v>50</v>
      </c>
      <c r="G209" s="70"/>
    </row>
    <row r="210" spans="1:7">
      <c r="A210" s="1" t="s">
        <v>13</v>
      </c>
      <c r="B210" s="1" t="s">
        <v>271</v>
      </c>
      <c r="C210" s="8">
        <v>2011</v>
      </c>
      <c r="D210" s="8" t="s">
        <v>6</v>
      </c>
      <c r="E210" s="8" t="s">
        <v>199</v>
      </c>
      <c r="F210" s="69">
        <v>48.3</v>
      </c>
      <c r="G210" s="70"/>
    </row>
    <row r="211" spans="1:7">
      <c r="A211" s="1" t="s">
        <v>14</v>
      </c>
      <c r="B211" s="1" t="s">
        <v>272</v>
      </c>
      <c r="C211" s="8">
        <v>2011</v>
      </c>
      <c r="D211" s="8" t="s">
        <v>6</v>
      </c>
      <c r="E211" s="8" t="s">
        <v>199</v>
      </c>
      <c r="F211" s="69">
        <v>58.6</v>
      </c>
      <c r="G211" s="70"/>
    </row>
    <row r="212" spans="1:7">
      <c r="A212" s="1" t="s">
        <v>15</v>
      </c>
      <c r="B212" s="1" t="s">
        <v>273</v>
      </c>
      <c r="C212" s="8">
        <v>2011</v>
      </c>
      <c r="D212" s="8" t="s">
        <v>6</v>
      </c>
      <c r="E212" s="8" t="s">
        <v>199</v>
      </c>
      <c r="F212" s="69">
        <v>69.5</v>
      </c>
      <c r="G212" s="70"/>
    </row>
    <row r="213" spans="1:7">
      <c r="A213" s="1" t="s">
        <v>16</v>
      </c>
      <c r="B213" s="1" t="s">
        <v>274</v>
      </c>
      <c r="C213" s="8">
        <v>2011</v>
      </c>
      <c r="D213" s="8" t="s">
        <v>6</v>
      </c>
      <c r="E213" s="8" t="s">
        <v>199</v>
      </c>
      <c r="F213" s="69">
        <v>71.3</v>
      </c>
      <c r="G213" s="70"/>
    </row>
    <row r="214" spans="1:7">
      <c r="A214" s="1" t="s">
        <v>17</v>
      </c>
      <c r="B214" s="1" t="s">
        <v>275</v>
      </c>
      <c r="C214" s="8">
        <v>2011</v>
      </c>
      <c r="D214" s="8" t="s">
        <v>6</v>
      </c>
      <c r="E214" s="8" t="s">
        <v>199</v>
      </c>
      <c r="F214" s="69">
        <v>52.1</v>
      </c>
      <c r="G214" s="70"/>
    </row>
    <row r="215" spans="1:7">
      <c r="A215" s="1" t="s">
        <v>18</v>
      </c>
      <c r="B215" s="1" t="s">
        <v>276</v>
      </c>
      <c r="C215" s="8">
        <v>2011</v>
      </c>
      <c r="D215" s="8" t="s">
        <v>6</v>
      </c>
      <c r="E215" s="8" t="s">
        <v>199</v>
      </c>
      <c r="F215" s="69">
        <v>54.9</v>
      </c>
      <c r="G215" s="70"/>
    </row>
    <row r="216" spans="1:7">
      <c r="A216" s="1" t="s">
        <v>19</v>
      </c>
      <c r="B216" s="1" t="s">
        <v>277</v>
      </c>
      <c r="C216" s="8">
        <v>2011</v>
      </c>
      <c r="D216" s="8" t="s">
        <v>6</v>
      </c>
      <c r="E216" s="8" t="s">
        <v>199</v>
      </c>
      <c r="F216" s="69">
        <v>65.5</v>
      </c>
      <c r="G216" s="70"/>
    </row>
    <row r="217" spans="1:7">
      <c r="A217" s="1" t="s">
        <v>20</v>
      </c>
      <c r="B217" s="1" t="s">
        <v>278</v>
      </c>
      <c r="C217" s="8">
        <v>2011</v>
      </c>
      <c r="D217" s="8" t="s">
        <v>6</v>
      </c>
      <c r="E217" s="8" t="s">
        <v>199</v>
      </c>
      <c r="F217" s="69">
        <v>61</v>
      </c>
      <c r="G217" s="70"/>
    </row>
    <row r="218" spans="1:7">
      <c r="A218" s="1" t="s">
        <v>21</v>
      </c>
      <c r="B218" s="1" t="s">
        <v>279</v>
      </c>
      <c r="C218" s="8">
        <v>2011</v>
      </c>
      <c r="D218" s="8" t="s">
        <v>6</v>
      </c>
      <c r="E218" s="8" t="s">
        <v>199</v>
      </c>
      <c r="F218" s="69">
        <v>58.3</v>
      </c>
      <c r="G218" s="70"/>
    </row>
    <row r="219" spans="1:7">
      <c r="A219" s="1" t="s">
        <v>22</v>
      </c>
      <c r="B219" s="1" t="s">
        <v>280</v>
      </c>
      <c r="C219" s="8">
        <v>2011</v>
      </c>
      <c r="D219" s="8" t="s">
        <v>6</v>
      </c>
      <c r="E219" s="8" t="s">
        <v>199</v>
      </c>
      <c r="F219" s="69">
        <v>41</v>
      </c>
      <c r="G219" s="70"/>
    </row>
    <row r="220" spans="1:7">
      <c r="A220" s="1" t="s">
        <v>23</v>
      </c>
      <c r="B220" s="1" t="s">
        <v>281</v>
      </c>
      <c r="C220" s="8">
        <v>2011</v>
      </c>
      <c r="D220" s="8" t="s">
        <v>6</v>
      </c>
      <c r="E220" s="8" t="s">
        <v>199</v>
      </c>
      <c r="F220" s="69">
        <v>72</v>
      </c>
      <c r="G220" s="70"/>
    </row>
    <row r="221" spans="1:7">
      <c r="A221" s="1" t="s">
        <v>24</v>
      </c>
      <c r="B221" s="1" t="s">
        <v>282</v>
      </c>
      <c r="C221" s="8">
        <v>2011</v>
      </c>
      <c r="D221" s="8" t="s">
        <v>6</v>
      </c>
      <c r="E221" s="8" t="s">
        <v>199</v>
      </c>
      <c r="F221" s="69">
        <v>68.7</v>
      </c>
      <c r="G221" s="70"/>
    </row>
    <row r="222" spans="1:7">
      <c r="A222" s="1" t="s">
        <v>25</v>
      </c>
      <c r="B222" s="1" t="s">
        <v>283</v>
      </c>
      <c r="C222" s="8">
        <v>2011</v>
      </c>
      <c r="D222" s="8" t="s">
        <v>6</v>
      </c>
      <c r="E222" s="8" t="s">
        <v>199</v>
      </c>
      <c r="F222" s="69">
        <v>45.1</v>
      </c>
      <c r="G222" s="70"/>
    </row>
    <row r="223" spans="1:7">
      <c r="A223" s="1" t="s">
        <v>26</v>
      </c>
      <c r="B223" s="1" t="s">
        <v>284</v>
      </c>
      <c r="C223" s="8">
        <v>2011</v>
      </c>
      <c r="D223" s="8" t="s">
        <v>6</v>
      </c>
      <c r="E223" s="8" t="s">
        <v>199</v>
      </c>
      <c r="F223" s="69">
        <v>48.6</v>
      </c>
      <c r="G223" s="70"/>
    </row>
    <row r="224" spans="1:7">
      <c r="A224" s="1" t="s">
        <v>27</v>
      </c>
      <c r="B224" s="1" t="s">
        <v>285</v>
      </c>
      <c r="C224" s="8">
        <v>2011</v>
      </c>
      <c r="D224" s="8" t="s">
        <v>6</v>
      </c>
      <c r="E224" s="8" t="s">
        <v>199</v>
      </c>
      <c r="F224" s="69">
        <v>50.5</v>
      </c>
      <c r="G224" s="70"/>
    </row>
    <row r="225" spans="1:7">
      <c r="A225" s="1" t="s">
        <v>28</v>
      </c>
      <c r="B225" s="1" t="s">
        <v>286</v>
      </c>
      <c r="C225" s="8">
        <v>2011</v>
      </c>
      <c r="D225" s="8" t="s">
        <v>6</v>
      </c>
      <c r="E225" s="8" t="s">
        <v>199</v>
      </c>
      <c r="F225" s="69">
        <v>49.2</v>
      </c>
      <c r="G225" s="70"/>
    </row>
    <row r="226" spans="1:7">
      <c r="A226" s="1" t="s">
        <v>29</v>
      </c>
      <c r="B226" s="1" t="s">
        <v>287</v>
      </c>
      <c r="C226" s="8">
        <v>2011</v>
      </c>
      <c r="D226" s="8" t="s">
        <v>6</v>
      </c>
      <c r="E226" s="8" t="s">
        <v>199</v>
      </c>
      <c r="F226" s="69">
        <v>46.2</v>
      </c>
      <c r="G226" s="70"/>
    </row>
    <row r="227" spans="1:7">
      <c r="A227" s="1" t="s">
        <v>30</v>
      </c>
      <c r="B227" s="1" t="s">
        <v>288</v>
      </c>
      <c r="C227" s="8">
        <v>2011</v>
      </c>
      <c r="D227" s="8" t="s">
        <v>6</v>
      </c>
      <c r="E227" s="8" t="s">
        <v>199</v>
      </c>
      <c r="F227" s="69">
        <v>58.2</v>
      </c>
      <c r="G227" s="70"/>
    </row>
    <row r="228" spans="1:7">
      <c r="A228" s="1" t="s">
        <v>31</v>
      </c>
      <c r="B228" s="1" t="s">
        <v>289</v>
      </c>
      <c r="C228" s="8">
        <v>2011</v>
      </c>
      <c r="D228" s="8" t="s">
        <v>6</v>
      </c>
      <c r="E228" s="8" t="s">
        <v>199</v>
      </c>
      <c r="F228" s="69">
        <v>49.7</v>
      </c>
      <c r="G228" s="70"/>
    </row>
    <row r="229" spans="1:7">
      <c r="A229" s="1" t="s">
        <v>32</v>
      </c>
      <c r="B229" s="1" t="s">
        <v>290</v>
      </c>
      <c r="C229" s="8">
        <v>2011</v>
      </c>
      <c r="D229" s="8" t="s">
        <v>6</v>
      </c>
      <c r="E229" s="8" t="s">
        <v>199</v>
      </c>
      <c r="F229" s="69">
        <v>69.599999999999994</v>
      </c>
      <c r="G229" s="70"/>
    </row>
    <row r="230" spans="1:7">
      <c r="A230" s="1" t="s">
        <v>33</v>
      </c>
      <c r="B230" s="1" t="s">
        <v>291</v>
      </c>
      <c r="C230" s="8">
        <v>2011</v>
      </c>
      <c r="D230" s="8" t="s">
        <v>6</v>
      </c>
      <c r="E230" s="8" t="s">
        <v>199</v>
      </c>
      <c r="F230" s="69">
        <v>60.9</v>
      </c>
      <c r="G230" s="70"/>
    </row>
    <row r="231" spans="1:7">
      <c r="A231" s="1" t="s">
        <v>34</v>
      </c>
      <c r="B231" s="1" t="s">
        <v>292</v>
      </c>
      <c r="C231" s="8">
        <v>2011</v>
      </c>
      <c r="D231" s="8" t="s">
        <v>6</v>
      </c>
      <c r="E231" s="8" t="s">
        <v>199</v>
      </c>
      <c r="F231" s="69">
        <v>60.9</v>
      </c>
      <c r="G231" s="70"/>
    </row>
    <row r="232" spans="1:7">
      <c r="A232" s="1" t="s">
        <v>35</v>
      </c>
      <c r="B232" s="1" t="s">
        <v>293</v>
      </c>
      <c r="C232" s="8">
        <v>2011</v>
      </c>
      <c r="D232" s="8" t="s">
        <v>6</v>
      </c>
      <c r="E232" s="8" t="s">
        <v>199</v>
      </c>
      <c r="F232" s="69">
        <v>54.9</v>
      </c>
      <c r="G232" s="70"/>
    </row>
    <row r="233" spans="1:7">
      <c r="A233" s="3" t="s">
        <v>3</v>
      </c>
      <c r="B233" s="1" t="s">
        <v>261</v>
      </c>
      <c r="C233" s="8">
        <v>2012</v>
      </c>
      <c r="D233" s="8" t="s">
        <v>6</v>
      </c>
      <c r="E233" s="8" t="s">
        <v>199</v>
      </c>
      <c r="F233" s="70">
        <v>54.8</v>
      </c>
      <c r="G233" s="70"/>
    </row>
    <row r="234" spans="1:7">
      <c r="A234" s="3" t="s">
        <v>4</v>
      </c>
      <c r="B234" s="1" t="s">
        <v>262</v>
      </c>
      <c r="C234" s="8">
        <v>2012</v>
      </c>
      <c r="D234" s="8" t="s">
        <v>6</v>
      </c>
      <c r="E234" s="8" t="s">
        <v>199</v>
      </c>
      <c r="F234" s="69">
        <v>47.5</v>
      </c>
      <c r="G234" s="70"/>
    </row>
    <row r="235" spans="1:7">
      <c r="A235" s="1" t="s">
        <v>5</v>
      </c>
      <c r="B235" s="1" t="s">
        <v>263</v>
      </c>
      <c r="C235" s="8">
        <v>2012</v>
      </c>
      <c r="D235" s="8" t="s">
        <v>6</v>
      </c>
      <c r="E235" s="8" t="s">
        <v>199</v>
      </c>
      <c r="F235" s="69">
        <v>44.1</v>
      </c>
      <c r="G235" s="70"/>
    </row>
    <row r="236" spans="1:7">
      <c r="A236" s="1" t="s">
        <v>6</v>
      </c>
      <c r="B236" s="1" t="s">
        <v>264</v>
      </c>
      <c r="C236" s="8">
        <v>2012</v>
      </c>
      <c r="D236" s="8" t="s">
        <v>6</v>
      </c>
      <c r="E236" s="8" t="s">
        <v>199</v>
      </c>
      <c r="F236" s="69">
        <v>40</v>
      </c>
      <c r="G236" s="70"/>
    </row>
    <row r="237" spans="1:7">
      <c r="A237" s="1" t="s">
        <v>7</v>
      </c>
      <c r="B237" s="1" t="s">
        <v>265</v>
      </c>
      <c r="C237" s="8">
        <v>2012</v>
      </c>
      <c r="D237" s="8" t="s">
        <v>6</v>
      </c>
      <c r="E237" s="8" t="s">
        <v>199</v>
      </c>
      <c r="F237" s="69">
        <v>56.9</v>
      </c>
      <c r="G237" s="70"/>
    </row>
    <row r="238" spans="1:7">
      <c r="A238" s="1" t="s">
        <v>8</v>
      </c>
      <c r="B238" s="1" t="s">
        <v>266</v>
      </c>
      <c r="C238" s="8">
        <v>2012</v>
      </c>
      <c r="D238" s="8" t="s">
        <v>6</v>
      </c>
      <c r="E238" s="8" t="s">
        <v>199</v>
      </c>
      <c r="F238" s="69">
        <v>42.9</v>
      </c>
      <c r="G238" s="70"/>
    </row>
    <row r="239" spans="1:7">
      <c r="A239" s="1" t="s">
        <v>9</v>
      </c>
      <c r="B239" s="1" t="s">
        <v>267</v>
      </c>
      <c r="C239" s="8">
        <v>2012</v>
      </c>
      <c r="D239" s="8" t="s">
        <v>6</v>
      </c>
      <c r="E239" s="8" t="s">
        <v>199</v>
      </c>
      <c r="F239" s="69">
        <v>51.9</v>
      </c>
      <c r="G239" s="70"/>
    </row>
    <row r="240" spans="1:7">
      <c r="A240" s="1" t="s">
        <v>10</v>
      </c>
      <c r="B240" s="1" t="s">
        <v>268</v>
      </c>
      <c r="C240" s="8">
        <v>2012</v>
      </c>
      <c r="D240" s="8" t="s">
        <v>6</v>
      </c>
      <c r="E240" s="8" t="s">
        <v>199</v>
      </c>
      <c r="F240" s="69">
        <v>64.3</v>
      </c>
      <c r="G240" s="70"/>
    </row>
    <row r="241" spans="1:7">
      <c r="A241" s="1" t="s">
        <v>11</v>
      </c>
      <c r="B241" s="1" t="s">
        <v>269</v>
      </c>
      <c r="C241" s="8">
        <v>2012</v>
      </c>
      <c r="D241" s="8" t="s">
        <v>6</v>
      </c>
      <c r="E241" s="8" t="s">
        <v>199</v>
      </c>
      <c r="F241" s="69">
        <v>38.6</v>
      </c>
      <c r="G241" s="70"/>
    </row>
    <row r="242" spans="1:7">
      <c r="A242" s="1" t="s">
        <v>12</v>
      </c>
      <c r="B242" s="1" t="s">
        <v>270</v>
      </c>
      <c r="C242" s="8">
        <v>2012</v>
      </c>
      <c r="D242" s="8" t="s">
        <v>6</v>
      </c>
      <c r="E242" s="8" t="s">
        <v>199</v>
      </c>
      <c r="F242" s="69">
        <v>48.7</v>
      </c>
      <c r="G242" s="70"/>
    </row>
    <row r="243" spans="1:7">
      <c r="A243" s="1" t="s">
        <v>13</v>
      </c>
      <c r="B243" s="1" t="s">
        <v>271</v>
      </c>
      <c r="C243" s="8">
        <v>2012</v>
      </c>
      <c r="D243" s="8" t="s">
        <v>6</v>
      </c>
      <c r="E243" s="8" t="s">
        <v>199</v>
      </c>
      <c r="F243" s="69">
        <v>54.3</v>
      </c>
      <c r="G243" s="70"/>
    </row>
    <row r="244" spans="1:7">
      <c r="A244" s="1" t="s">
        <v>14</v>
      </c>
      <c r="B244" s="1" t="s">
        <v>272</v>
      </c>
      <c r="C244" s="8">
        <v>2012</v>
      </c>
      <c r="D244" s="8" t="s">
        <v>6</v>
      </c>
      <c r="E244" s="8" t="s">
        <v>199</v>
      </c>
      <c r="F244" s="69">
        <v>59.8</v>
      </c>
      <c r="G244" s="70"/>
    </row>
    <row r="245" spans="1:7">
      <c r="A245" s="1" t="s">
        <v>15</v>
      </c>
      <c r="B245" s="1" t="s">
        <v>273</v>
      </c>
      <c r="C245" s="8">
        <v>2012</v>
      </c>
      <c r="D245" s="8" t="s">
        <v>6</v>
      </c>
      <c r="E245" s="8" t="s">
        <v>199</v>
      </c>
      <c r="F245" s="69">
        <v>70.599999999999994</v>
      </c>
      <c r="G245" s="70"/>
    </row>
    <row r="246" spans="1:7">
      <c r="A246" s="1" t="s">
        <v>16</v>
      </c>
      <c r="B246" s="1" t="s">
        <v>274</v>
      </c>
      <c r="C246" s="8">
        <v>2012</v>
      </c>
      <c r="D246" s="8" t="s">
        <v>6</v>
      </c>
      <c r="E246" s="8" t="s">
        <v>199</v>
      </c>
      <c r="F246" s="69">
        <v>66.7</v>
      </c>
      <c r="G246" s="70"/>
    </row>
    <row r="247" spans="1:7">
      <c r="A247" s="1" t="s">
        <v>17</v>
      </c>
      <c r="B247" s="1" t="s">
        <v>275</v>
      </c>
      <c r="C247" s="8">
        <v>2012</v>
      </c>
      <c r="D247" s="8" t="s">
        <v>6</v>
      </c>
      <c r="E247" s="8" t="s">
        <v>199</v>
      </c>
      <c r="F247" s="69">
        <v>52.7</v>
      </c>
      <c r="G247" s="70"/>
    </row>
    <row r="248" spans="1:7">
      <c r="A248" s="1" t="s">
        <v>18</v>
      </c>
      <c r="B248" s="1" t="s">
        <v>276</v>
      </c>
      <c r="C248" s="8">
        <v>2012</v>
      </c>
      <c r="D248" s="8" t="s">
        <v>6</v>
      </c>
      <c r="E248" s="8" t="s">
        <v>199</v>
      </c>
      <c r="F248" s="69">
        <v>56.6</v>
      </c>
      <c r="G248" s="70"/>
    </row>
    <row r="249" spans="1:7">
      <c r="A249" s="1" t="s">
        <v>19</v>
      </c>
      <c r="B249" s="1" t="s">
        <v>277</v>
      </c>
      <c r="C249" s="8">
        <v>2012</v>
      </c>
      <c r="D249" s="8" t="s">
        <v>6</v>
      </c>
      <c r="E249" s="8" t="s">
        <v>199</v>
      </c>
      <c r="F249" s="69">
        <v>64.900000000000006</v>
      </c>
      <c r="G249" s="70"/>
    </row>
    <row r="250" spans="1:7">
      <c r="A250" s="1" t="s">
        <v>20</v>
      </c>
      <c r="B250" s="1" t="s">
        <v>278</v>
      </c>
      <c r="C250" s="8">
        <v>2012</v>
      </c>
      <c r="D250" s="8" t="s">
        <v>6</v>
      </c>
      <c r="E250" s="8" t="s">
        <v>199</v>
      </c>
      <c r="F250" s="69">
        <v>61.9</v>
      </c>
      <c r="G250" s="70"/>
    </row>
    <row r="251" spans="1:7">
      <c r="A251" s="1" t="s">
        <v>21</v>
      </c>
      <c r="B251" s="1" t="s">
        <v>279</v>
      </c>
      <c r="C251" s="8">
        <v>2012</v>
      </c>
      <c r="D251" s="8" t="s">
        <v>6</v>
      </c>
      <c r="E251" s="8" t="s">
        <v>199</v>
      </c>
      <c r="F251" s="69">
        <v>60.1</v>
      </c>
      <c r="G251" s="70"/>
    </row>
    <row r="252" spans="1:7">
      <c r="A252" s="1" t="s">
        <v>22</v>
      </c>
      <c r="B252" s="1" t="s">
        <v>280</v>
      </c>
      <c r="C252" s="8">
        <v>2012</v>
      </c>
      <c r="D252" s="8" t="s">
        <v>6</v>
      </c>
      <c r="E252" s="8" t="s">
        <v>199</v>
      </c>
      <c r="F252" s="69">
        <v>41.6</v>
      </c>
      <c r="G252" s="70"/>
    </row>
    <row r="253" spans="1:7">
      <c r="A253" s="1" t="s">
        <v>23</v>
      </c>
      <c r="B253" s="1" t="s">
        <v>281</v>
      </c>
      <c r="C253" s="8">
        <v>2012</v>
      </c>
      <c r="D253" s="8" t="s">
        <v>6</v>
      </c>
      <c r="E253" s="8" t="s">
        <v>199</v>
      </c>
      <c r="F253" s="69">
        <v>72.7</v>
      </c>
      <c r="G253" s="70"/>
    </row>
    <row r="254" spans="1:7">
      <c r="A254" s="1" t="s">
        <v>24</v>
      </c>
      <c r="B254" s="1" t="s">
        <v>282</v>
      </c>
      <c r="C254" s="8">
        <v>2012</v>
      </c>
      <c r="D254" s="8" t="s">
        <v>6</v>
      </c>
      <c r="E254" s="8" t="s">
        <v>199</v>
      </c>
      <c r="F254" s="69">
        <v>66</v>
      </c>
      <c r="G254" s="70"/>
    </row>
    <row r="255" spans="1:7">
      <c r="A255" s="1" t="s">
        <v>25</v>
      </c>
      <c r="B255" s="1" t="s">
        <v>283</v>
      </c>
      <c r="C255" s="8">
        <v>2012</v>
      </c>
      <c r="D255" s="8" t="s">
        <v>6</v>
      </c>
      <c r="E255" s="8" t="s">
        <v>199</v>
      </c>
      <c r="F255" s="69">
        <v>47.7</v>
      </c>
      <c r="G255" s="70"/>
    </row>
    <row r="256" spans="1:7">
      <c r="A256" s="1" t="s">
        <v>26</v>
      </c>
      <c r="B256" s="1" t="s">
        <v>284</v>
      </c>
      <c r="C256" s="8">
        <v>2012</v>
      </c>
      <c r="D256" s="8" t="s">
        <v>6</v>
      </c>
      <c r="E256" s="8" t="s">
        <v>199</v>
      </c>
      <c r="F256" s="69">
        <v>48.3</v>
      </c>
      <c r="G256" s="70"/>
    </row>
    <row r="257" spans="1:7">
      <c r="A257" s="1" t="s">
        <v>27</v>
      </c>
      <c r="B257" s="1" t="s">
        <v>285</v>
      </c>
      <c r="C257" s="8">
        <v>2012</v>
      </c>
      <c r="D257" s="8" t="s">
        <v>6</v>
      </c>
      <c r="E257" s="8" t="s">
        <v>199</v>
      </c>
      <c r="F257" s="69">
        <v>50.3</v>
      </c>
      <c r="G257" s="70"/>
    </row>
    <row r="258" spans="1:7">
      <c r="A258" s="1" t="s">
        <v>28</v>
      </c>
      <c r="B258" s="1" t="s">
        <v>286</v>
      </c>
      <c r="C258" s="8">
        <v>2012</v>
      </c>
      <c r="D258" s="8" t="s">
        <v>6</v>
      </c>
      <c r="E258" s="8" t="s">
        <v>199</v>
      </c>
      <c r="F258" s="69">
        <v>51.8</v>
      </c>
      <c r="G258" s="70"/>
    </row>
    <row r="259" spans="1:7">
      <c r="A259" s="1" t="s">
        <v>29</v>
      </c>
      <c r="B259" s="1" t="s">
        <v>287</v>
      </c>
      <c r="C259" s="8">
        <v>2012</v>
      </c>
      <c r="D259" s="8" t="s">
        <v>6</v>
      </c>
      <c r="E259" s="8" t="s">
        <v>199</v>
      </c>
      <c r="F259" s="69">
        <v>44.7</v>
      </c>
      <c r="G259" s="70"/>
    </row>
    <row r="260" spans="1:7">
      <c r="A260" s="1" t="s">
        <v>30</v>
      </c>
      <c r="B260" s="1" t="s">
        <v>288</v>
      </c>
      <c r="C260" s="8">
        <v>2012</v>
      </c>
      <c r="D260" s="8" t="s">
        <v>6</v>
      </c>
      <c r="E260" s="8" t="s">
        <v>199</v>
      </c>
      <c r="F260" s="69">
        <v>58.7</v>
      </c>
      <c r="G260" s="70"/>
    </row>
    <row r="261" spans="1:7">
      <c r="A261" s="1" t="s">
        <v>31</v>
      </c>
      <c r="B261" s="1" t="s">
        <v>289</v>
      </c>
      <c r="C261" s="8">
        <v>2012</v>
      </c>
      <c r="D261" s="8" t="s">
        <v>6</v>
      </c>
      <c r="E261" s="8" t="s">
        <v>199</v>
      </c>
      <c r="F261" s="69">
        <v>47.3</v>
      </c>
      <c r="G261" s="70"/>
    </row>
    <row r="262" spans="1:7">
      <c r="A262" s="1" t="s">
        <v>32</v>
      </c>
      <c r="B262" s="1" t="s">
        <v>290</v>
      </c>
      <c r="C262" s="8">
        <v>2012</v>
      </c>
      <c r="D262" s="8" t="s">
        <v>6</v>
      </c>
      <c r="E262" s="8" t="s">
        <v>199</v>
      </c>
      <c r="F262" s="69">
        <v>69.3</v>
      </c>
      <c r="G262" s="70"/>
    </row>
    <row r="263" spans="1:7">
      <c r="A263" s="1" t="s">
        <v>33</v>
      </c>
      <c r="B263" s="1" t="s">
        <v>291</v>
      </c>
      <c r="C263" s="8">
        <v>2012</v>
      </c>
      <c r="D263" s="8" t="s">
        <v>6</v>
      </c>
      <c r="E263" s="8" t="s">
        <v>199</v>
      </c>
      <c r="F263" s="69">
        <v>61.7</v>
      </c>
      <c r="G263" s="70"/>
    </row>
    <row r="264" spans="1:7">
      <c r="A264" s="1" t="s">
        <v>34</v>
      </c>
      <c r="B264" s="1" t="s">
        <v>292</v>
      </c>
      <c r="C264" s="8">
        <v>2012</v>
      </c>
      <c r="D264" s="8" t="s">
        <v>6</v>
      </c>
      <c r="E264" s="8" t="s">
        <v>199</v>
      </c>
      <c r="F264" s="69">
        <v>61.6</v>
      </c>
      <c r="G264" s="70"/>
    </row>
    <row r="265" spans="1:7">
      <c r="A265" s="1" t="s">
        <v>35</v>
      </c>
      <c r="B265" s="1" t="s">
        <v>293</v>
      </c>
      <c r="C265" s="8">
        <v>2012</v>
      </c>
      <c r="D265" s="8" t="s">
        <v>6</v>
      </c>
      <c r="E265" s="8" t="s">
        <v>199</v>
      </c>
      <c r="F265" s="69">
        <v>56.4</v>
      </c>
      <c r="G265" s="70"/>
    </row>
    <row r="266" spans="1:7">
      <c r="A266" s="3" t="s">
        <v>3</v>
      </c>
      <c r="B266" s="1" t="s">
        <v>261</v>
      </c>
      <c r="C266" s="8">
        <v>2013</v>
      </c>
      <c r="D266" s="8" t="s">
        <v>6</v>
      </c>
      <c r="E266" s="8" t="s">
        <v>199</v>
      </c>
      <c r="F266" s="70">
        <v>53.8</v>
      </c>
      <c r="G266" s="70"/>
    </row>
    <row r="267" spans="1:7">
      <c r="A267" s="3" t="s">
        <v>4</v>
      </c>
      <c r="B267" s="1" t="s">
        <v>262</v>
      </c>
      <c r="C267" s="8">
        <v>2013</v>
      </c>
      <c r="D267" s="8" t="s">
        <v>6</v>
      </c>
      <c r="E267" s="8" t="s">
        <v>199</v>
      </c>
      <c r="F267" s="69">
        <v>46.8</v>
      </c>
      <c r="G267" s="70"/>
    </row>
    <row r="268" spans="1:7">
      <c r="A268" s="1" t="s">
        <v>5</v>
      </c>
      <c r="B268" s="1" t="s">
        <v>263</v>
      </c>
      <c r="C268" s="8">
        <v>2013</v>
      </c>
      <c r="D268" s="8" t="s">
        <v>6</v>
      </c>
      <c r="E268" s="8" t="s">
        <v>199</v>
      </c>
      <c r="F268" s="69">
        <v>40.299999999999997</v>
      </c>
      <c r="G268" s="70"/>
    </row>
    <row r="269" spans="1:7">
      <c r="A269" s="1" t="s">
        <v>6</v>
      </c>
      <c r="B269" s="1" t="s">
        <v>264</v>
      </c>
      <c r="C269" s="8">
        <v>2013</v>
      </c>
      <c r="D269" s="8" t="s">
        <v>6</v>
      </c>
      <c r="E269" s="8" t="s">
        <v>199</v>
      </c>
      <c r="F269" s="69">
        <v>39.4</v>
      </c>
      <c r="G269" s="70"/>
    </row>
    <row r="270" spans="1:7">
      <c r="A270" s="1" t="s">
        <v>7</v>
      </c>
      <c r="B270" s="1" t="s">
        <v>265</v>
      </c>
      <c r="C270" s="8">
        <v>2013</v>
      </c>
      <c r="D270" s="8" t="s">
        <v>6</v>
      </c>
      <c r="E270" s="8" t="s">
        <v>199</v>
      </c>
      <c r="F270" s="69">
        <v>55.7</v>
      </c>
      <c r="G270" s="70"/>
    </row>
    <row r="271" spans="1:7">
      <c r="A271" s="1" t="s">
        <v>8</v>
      </c>
      <c r="B271" s="1" t="s">
        <v>266</v>
      </c>
      <c r="C271" s="8">
        <v>2013</v>
      </c>
      <c r="D271" s="8" t="s">
        <v>6</v>
      </c>
      <c r="E271" s="8" t="s">
        <v>199</v>
      </c>
      <c r="F271" s="69">
        <v>40.1</v>
      </c>
      <c r="G271" s="70"/>
    </row>
    <row r="272" spans="1:7">
      <c r="A272" s="1" t="s">
        <v>9</v>
      </c>
      <c r="B272" s="1" t="s">
        <v>267</v>
      </c>
      <c r="C272" s="8">
        <v>2013</v>
      </c>
      <c r="D272" s="8" t="s">
        <v>6</v>
      </c>
      <c r="E272" s="8" t="s">
        <v>199</v>
      </c>
      <c r="F272" s="69">
        <v>49.9</v>
      </c>
      <c r="G272" s="70"/>
    </row>
    <row r="273" spans="1:7">
      <c r="A273" s="1" t="s">
        <v>10</v>
      </c>
      <c r="B273" s="1" t="s">
        <v>268</v>
      </c>
      <c r="C273" s="8">
        <v>2013</v>
      </c>
      <c r="D273" s="8" t="s">
        <v>6</v>
      </c>
      <c r="E273" s="8" t="s">
        <v>199</v>
      </c>
      <c r="F273" s="69">
        <v>67.400000000000006</v>
      </c>
      <c r="G273" s="70"/>
    </row>
    <row r="274" spans="1:7">
      <c r="A274" s="1" t="s">
        <v>11</v>
      </c>
      <c r="B274" s="1" t="s">
        <v>269</v>
      </c>
      <c r="C274" s="8">
        <v>2013</v>
      </c>
      <c r="D274" s="8" t="s">
        <v>6</v>
      </c>
      <c r="E274" s="8" t="s">
        <v>199</v>
      </c>
      <c r="F274" s="69">
        <v>34.5</v>
      </c>
      <c r="G274" s="70"/>
    </row>
    <row r="275" spans="1:7">
      <c r="A275" s="1" t="s">
        <v>12</v>
      </c>
      <c r="B275" s="1" t="s">
        <v>270</v>
      </c>
      <c r="C275" s="8">
        <v>2013</v>
      </c>
      <c r="D275" s="8" t="s">
        <v>6</v>
      </c>
      <c r="E275" s="8" t="s">
        <v>199</v>
      </c>
      <c r="F275" s="69">
        <v>50.6</v>
      </c>
      <c r="G275" s="70"/>
    </row>
    <row r="276" spans="1:7">
      <c r="A276" s="1" t="s">
        <v>13</v>
      </c>
      <c r="B276" s="1" t="s">
        <v>271</v>
      </c>
      <c r="C276" s="8">
        <v>2013</v>
      </c>
      <c r="D276" s="8" t="s">
        <v>6</v>
      </c>
      <c r="E276" s="8" t="s">
        <v>199</v>
      </c>
      <c r="F276" s="69">
        <v>51.6</v>
      </c>
      <c r="G276" s="70"/>
    </row>
    <row r="277" spans="1:7">
      <c r="A277" s="1" t="s">
        <v>14</v>
      </c>
      <c r="B277" s="1" t="s">
        <v>272</v>
      </c>
      <c r="C277" s="8">
        <v>2013</v>
      </c>
      <c r="D277" s="8" t="s">
        <v>6</v>
      </c>
      <c r="E277" s="8" t="s">
        <v>199</v>
      </c>
      <c r="F277" s="69">
        <v>58</v>
      </c>
      <c r="G277" s="70"/>
    </row>
    <row r="278" spans="1:7">
      <c r="A278" s="1" t="s">
        <v>15</v>
      </c>
      <c r="B278" s="1" t="s">
        <v>273</v>
      </c>
      <c r="C278" s="8">
        <v>2013</v>
      </c>
      <c r="D278" s="8" t="s">
        <v>6</v>
      </c>
      <c r="E278" s="8" t="s">
        <v>199</v>
      </c>
      <c r="F278" s="69">
        <v>69.400000000000006</v>
      </c>
      <c r="G278" s="70"/>
    </row>
    <row r="279" spans="1:7">
      <c r="A279" s="1" t="s">
        <v>16</v>
      </c>
      <c r="B279" s="1" t="s">
        <v>274</v>
      </c>
      <c r="C279" s="8">
        <v>2013</v>
      </c>
      <c r="D279" s="8" t="s">
        <v>6</v>
      </c>
      <c r="E279" s="8" t="s">
        <v>199</v>
      </c>
      <c r="F279" s="69">
        <v>67.900000000000006</v>
      </c>
      <c r="G279" s="70"/>
    </row>
    <row r="280" spans="1:7">
      <c r="A280" s="1" t="s">
        <v>17</v>
      </c>
      <c r="B280" s="1" t="s">
        <v>275</v>
      </c>
      <c r="C280" s="8">
        <v>2013</v>
      </c>
      <c r="D280" s="8" t="s">
        <v>6</v>
      </c>
      <c r="E280" s="8" t="s">
        <v>199</v>
      </c>
      <c r="F280" s="69">
        <v>50.7</v>
      </c>
      <c r="G280" s="70"/>
    </row>
    <row r="281" spans="1:7">
      <c r="A281" s="1" t="s">
        <v>18</v>
      </c>
      <c r="B281" s="1" t="s">
        <v>276</v>
      </c>
      <c r="C281" s="8">
        <v>2013</v>
      </c>
      <c r="D281" s="8" t="s">
        <v>6</v>
      </c>
      <c r="E281" s="8" t="s">
        <v>199</v>
      </c>
      <c r="F281" s="69">
        <v>56.5</v>
      </c>
      <c r="G281" s="70"/>
    </row>
    <row r="282" spans="1:7">
      <c r="A282" s="1" t="s">
        <v>19</v>
      </c>
      <c r="B282" s="1" t="s">
        <v>277</v>
      </c>
      <c r="C282" s="8">
        <v>2013</v>
      </c>
      <c r="D282" s="8" t="s">
        <v>6</v>
      </c>
      <c r="E282" s="8" t="s">
        <v>199</v>
      </c>
      <c r="F282" s="69">
        <v>66.599999999999994</v>
      </c>
      <c r="G282" s="70"/>
    </row>
    <row r="283" spans="1:7">
      <c r="A283" s="1" t="s">
        <v>20</v>
      </c>
      <c r="B283" s="1" t="s">
        <v>278</v>
      </c>
      <c r="C283" s="8">
        <v>2013</v>
      </c>
      <c r="D283" s="8" t="s">
        <v>6</v>
      </c>
      <c r="E283" s="8" t="s">
        <v>199</v>
      </c>
      <c r="F283" s="69">
        <v>64.599999999999994</v>
      </c>
      <c r="G283" s="70"/>
    </row>
    <row r="284" spans="1:7">
      <c r="A284" s="1" t="s">
        <v>21</v>
      </c>
      <c r="B284" s="1" t="s">
        <v>279</v>
      </c>
      <c r="C284" s="8">
        <v>2013</v>
      </c>
      <c r="D284" s="8" t="s">
        <v>6</v>
      </c>
      <c r="E284" s="8" t="s">
        <v>199</v>
      </c>
      <c r="F284" s="69">
        <v>56.6</v>
      </c>
      <c r="G284" s="70"/>
    </row>
    <row r="285" spans="1:7">
      <c r="A285" s="1" t="s">
        <v>22</v>
      </c>
      <c r="B285" s="1" t="s">
        <v>280</v>
      </c>
      <c r="C285" s="8">
        <v>2013</v>
      </c>
      <c r="D285" s="8" t="s">
        <v>6</v>
      </c>
      <c r="E285" s="8" t="s">
        <v>199</v>
      </c>
      <c r="F285" s="69">
        <v>37.4</v>
      </c>
      <c r="G285" s="70"/>
    </row>
    <row r="286" spans="1:7">
      <c r="A286" s="1" t="s">
        <v>23</v>
      </c>
      <c r="B286" s="1" t="s">
        <v>281</v>
      </c>
      <c r="C286" s="8">
        <v>2013</v>
      </c>
      <c r="D286" s="8" t="s">
        <v>6</v>
      </c>
      <c r="E286" s="8" t="s">
        <v>199</v>
      </c>
      <c r="F286" s="69">
        <v>73.2</v>
      </c>
      <c r="G286" s="70"/>
    </row>
    <row r="287" spans="1:7">
      <c r="A287" s="1" t="s">
        <v>24</v>
      </c>
      <c r="B287" s="1" t="s">
        <v>282</v>
      </c>
      <c r="C287" s="8">
        <v>2013</v>
      </c>
      <c r="D287" s="8" t="s">
        <v>6</v>
      </c>
      <c r="E287" s="8" t="s">
        <v>199</v>
      </c>
      <c r="F287" s="69">
        <v>67.2</v>
      </c>
      <c r="G287" s="70"/>
    </row>
    <row r="288" spans="1:7">
      <c r="A288" s="1" t="s">
        <v>25</v>
      </c>
      <c r="B288" s="1" t="s">
        <v>283</v>
      </c>
      <c r="C288" s="8">
        <v>2013</v>
      </c>
      <c r="D288" s="8" t="s">
        <v>6</v>
      </c>
      <c r="E288" s="8" t="s">
        <v>199</v>
      </c>
      <c r="F288" s="69">
        <v>41.7</v>
      </c>
      <c r="G288" s="70"/>
    </row>
    <row r="289" spans="1:7">
      <c r="A289" s="1" t="s">
        <v>26</v>
      </c>
      <c r="B289" s="1" t="s">
        <v>284</v>
      </c>
      <c r="C289" s="8">
        <v>2013</v>
      </c>
      <c r="D289" s="8" t="s">
        <v>6</v>
      </c>
      <c r="E289" s="8" t="s">
        <v>199</v>
      </c>
      <c r="F289" s="69">
        <v>44.1</v>
      </c>
      <c r="G289" s="70"/>
    </row>
    <row r="290" spans="1:7">
      <c r="A290" s="1" t="s">
        <v>27</v>
      </c>
      <c r="B290" s="1" t="s">
        <v>285</v>
      </c>
      <c r="C290" s="8">
        <v>2013</v>
      </c>
      <c r="D290" s="8" t="s">
        <v>6</v>
      </c>
      <c r="E290" s="8" t="s">
        <v>199</v>
      </c>
      <c r="F290" s="69">
        <v>50</v>
      </c>
      <c r="G290" s="70"/>
    </row>
    <row r="291" spans="1:7">
      <c r="A291" s="1" t="s">
        <v>28</v>
      </c>
      <c r="B291" s="1" t="s">
        <v>286</v>
      </c>
      <c r="C291" s="8">
        <v>2013</v>
      </c>
      <c r="D291" s="8" t="s">
        <v>6</v>
      </c>
      <c r="E291" s="8" t="s">
        <v>199</v>
      </c>
      <c r="F291" s="69">
        <v>46.5</v>
      </c>
      <c r="G291" s="70"/>
    </row>
    <row r="292" spans="1:7">
      <c r="A292" s="1" t="s">
        <v>29</v>
      </c>
      <c r="B292" s="1" t="s">
        <v>287</v>
      </c>
      <c r="C292" s="8">
        <v>2013</v>
      </c>
      <c r="D292" s="8" t="s">
        <v>6</v>
      </c>
      <c r="E292" s="8" t="s">
        <v>199</v>
      </c>
      <c r="F292" s="69">
        <v>43.8</v>
      </c>
      <c r="G292" s="70"/>
    </row>
    <row r="293" spans="1:7">
      <c r="A293" s="1" t="s">
        <v>30</v>
      </c>
      <c r="B293" s="1" t="s">
        <v>288</v>
      </c>
      <c r="C293" s="8">
        <v>2013</v>
      </c>
      <c r="D293" s="8" t="s">
        <v>6</v>
      </c>
      <c r="E293" s="8" t="s">
        <v>199</v>
      </c>
      <c r="F293" s="69">
        <v>58.4</v>
      </c>
      <c r="G293" s="70"/>
    </row>
    <row r="294" spans="1:7">
      <c r="A294" s="1" t="s">
        <v>31</v>
      </c>
      <c r="B294" s="1" t="s">
        <v>289</v>
      </c>
      <c r="C294" s="8">
        <v>2013</v>
      </c>
      <c r="D294" s="8" t="s">
        <v>6</v>
      </c>
      <c r="E294" s="8" t="s">
        <v>199</v>
      </c>
      <c r="F294" s="69">
        <v>46</v>
      </c>
      <c r="G294" s="70"/>
    </row>
    <row r="295" spans="1:7">
      <c r="A295" s="1" t="s">
        <v>32</v>
      </c>
      <c r="B295" s="1" t="s">
        <v>290</v>
      </c>
      <c r="C295" s="8">
        <v>2013</v>
      </c>
      <c r="D295" s="8" t="s">
        <v>6</v>
      </c>
      <c r="E295" s="8" t="s">
        <v>199</v>
      </c>
      <c r="F295" s="69">
        <v>69.599999999999994</v>
      </c>
      <c r="G295" s="70"/>
    </row>
    <row r="296" spans="1:7">
      <c r="A296" s="1" t="s">
        <v>33</v>
      </c>
      <c r="B296" s="1" t="s">
        <v>291</v>
      </c>
      <c r="C296" s="8">
        <v>2013</v>
      </c>
      <c r="D296" s="8" t="s">
        <v>6</v>
      </c>
      <c r="E296" s="8" t="s">
        <v>199</v>
      </c>
      <c r="F296" s="69">
        <v>59.6</v>
      </c>
      <c r="G296" s="70"/>
    </row>
    <row r="297" spans="1:7">
      <c r="A297" s="1" t="s">
        <v>34</v>
      </c>
      <c r="B297" s="1" t="s">
        <v>292</v>
      </c>
      <c r="C297" s="8">
        <v>2013</v>
      </c>
      <c r="D297" s="8" t="s">
        <v>6</v>
      </c>
      <c r="E297" s="8" t="s">
        <v>199</v>
      </c>
      <c r="F297" s="69">
        <v>61.8</v>
      </c>
      <c r="G297" s="70"/>
    </row>
    <row r="298" spans="1:7">
      <c r="A298" s="1" t="s">
        <v>35</v>
      </c>
      <c r="B298" s="1" t="s">
        <v>293</v>
      </c>
      <c r="C298" s="8">
        <v>2013</v>
      </c>
      <c r="D298" s="8" t="s">
        <v>6</v>
      </c>
      <c r="E298" s="8" t="s">
        <v>199</v>
      </c>
      <c r="F298" s="69">
        <v>54.6</v>
      </c>
      <c r="G298" s="70"/>
    </row>
    <row r="299" spans="1:7">
      <c r="A299" s="3" t="s">
        <v>3</v>
      </c>
      <c r="B299" s="1" t="s">
        <v>261</v>
      </c>
      <c r="C299" s="8">
        <v>2014</v>
      </c>
      <c r="D299" s="8" t="s">
        <v>6</v>
      </c>
      <c r="E299" s="8" t="s">
        <v>199</v>
      </c>
      <c r="F299" s="70">
        <v>52.6</v>
      </c>
      <c r="G299" s="70"/>
    </row>
    <row r="300" spans="1:7">
      <c r="A300" s="3" t="s">
        <v>4</v>
      </c>
      <c r="B300" s="1" t="s">
        <v>262</v>
      </c>
      <c r="C300" s="8">
        <v>2014</v>
      </c>
      <c r="D300" s="8" t="s">
        <v>6</v>
      </c>
      <c r="E300" s="8" t="s">
        <v>199</v>
      </c>
      <c r="F300" s="69">
        <v>43.4</v>
      </c>
      <c r="G300" s="70"/>
    </row>
    <row r="301" spans="1:7">
      <c r="A301" s="1" t="s">
        <v>5</v>
      </c>
      <c r="B301" s="1" t="s">
        <v>263</v>
      </c>
      <c r="C301" s="8">
        <v>2014</v>
      </c>
      <c r="D301" s="8" t="s">
        <v>6</v>
      </c>
      <c r="E301" s="8" t="s">
        <v>199</v>
      </c>
      <c r="F301" s="69">
        <v>37.4</v>
      </c>
      <c r="G301" s="70"/>
    </row>
    <row r="302" spans="1:7">
      <c r="A302" s="1" t="s">
        <v>6</v>
      </c>
      <c r="B302" s="1" t="s">
        <v>264</v>
      </c>
      <c r="C302" s="8">
        <v>2014</v>
      </c>
      <c r="D302" s="8" t="s">
        <v>6</v>
      </c>
      <c r="E302" s="8" t="s">
        <v>199</v>
      </c>
      <c r="F302" s="69">
        <v>39.5</v>
      </c>
      <c r="G302" s="70"/>
    </row>
    <row r="303" spans="1:7">
      <c r="A303" s="1" t="s">
        <v>7</v>
      </c>
      <c r="B303" s="1" t="s">
        <v>265</v>
      </c>
      <c r="C303" s="8">
        <v>2014</v>
      </c>
      <c r="D303" s="8" t="s">
        <v>6</v>
      </c>
      <c r="E303" s="8" t="s">
        <v>199</v>
      </c>
      <c r="F303" s="69">
        <v>52.4</v>
      </c>
      <c r="G303" s="70"/>
    </row>
    <row r="304" spans="1:7">
      <c r="A304" s="1" t="s">
        <v>8</v>
      </c>
      <c r="B304" s="1" t="s">
        <v>266</v>
      </c>
      <c r="C304" s="8">
        <v>2014</v>
      </c>
      <c r="D304" s="8" t="s">
        <v>6</v>
      </c>
      <c r="E304" s="8" t="s">
        <v>199</v>
      </c>
      <c r="F304" s="69">
        <v>36.700000000000003</v>
      </c>
      <c r="G304" s="70"/>
    </row>
    <row r="305" spans="1:7">
      <c r="A305" s="1" t="s">
        <v>9</v>
      </c>
      <c r="B305" s="1" t="s">
        <v>267</v>
      </c>
      <c r="C305" s="8">
        <v>2014</v>
      </c>
      <c r="D305" s="8" t="s">
        <v>6</v>
      </c>
      <c r="E305" s="8" t="s">
        <v>199</v>
      </c>
      <c r="F305" s="69">
        <v>51.2</v>
      </c>
      <c r="G305" s="70"/>
    </row>
    <row r="306" spans="1:7">
      <c r="A306" s="1" t="s">
        <v>10</v>
      </c>
      <c r="B306" s="1" t="s">
        <v>268</v>
      </c>
      <c r="C306" s="8">
        <v>2014</v>
      </c>
      <c r="D306" s="8" t="s">
        <v>6</v>
      </c>
      <c r="E306" s="8" t="s">
        <v>199</v>
      </c>
      <c r="F306" s="69">
        <v>66.900000000000006</v>
      </c>
      <c r="G306" s="70"/>
    </row>
    <row r="307" spans="1:7">
      <c r="A307" s="1" t="s">
        <v>11</v>
      </c>
      <c r="B307" s="1" t="s">
        <v>269</v>
      </c>
      <c r="C307" s="8">
        <v>2014</v>
      </c>
      <c r="D307" s="8" t="s">
        <v>6</v>
      </c>
      <c r="E307" s="8" t="s">
        <v>199</v>
      </c>
      <c r="F307" s="69">
        <v>34.6</v>
      </c>
      <c r="G307" s="70"/>
    </row>
    <row r="308" spans="1:7">
      <c r="A308" s="1" t="s">
        <v>12</v>
      </c>
      <c r="B308" s="1" t="s">
        <v>270</v>
      </c>
      <c r="C308" s="8">
        <v>2014</v>
      </c>
      <c r="D308" s="8" t="s">
        <v>6</v>
      </c>
      <c r="E308" s="8" t="s">
        <v>199</v>
      </c>
      <c r="F308" s="69">
        <v>49.6</v>
      </c>
      <c r="G308" s="70"/>
    </row>
    <row r="309" spans="1:7">
      <c r="A309" s="1" t="s">
        <v>13</v>
      </c>
      <c r="B309" s="1" t="s">
        <v>271</v>
      </c>
      <c r="C309" s="8">
        <v>2014</v>
      </c>
      <c r="D309" s="8" t="s">
        <v>6</v>
      </c>
      <c r="E309" s="8" t="s">
        <v>199</v>
      </c>
      <c r="F309" s="69">
        <v>49</v>
      </c>
      <c r="G309" s="70"/>
    </row>
    <row r="310" spans="1:7">
      <c r="A310" s="1" t="s">
        <v>14</v>
      </c>
      <c r="B310" s="1" t="s">
        <v>272</v>
      </c>
      <c r="C310" s="8">
        <v>2014</v>
      </c>
      <c r="D310" s="8" t="s">
        <v>6</v>
      </c>
      <c r="E310" s="8" t="s">
        <v>199</v>
      </c>
      <c r="F310" s="69">
        <v>55.8</v>
      </c>
      <c r="G310" s="70"/>
    </row>
    <row r="311" spans="1:7">
      <c r="A311" s="1" t="s">
        <v>15</v>
      </c>
      <c r="B311" s="1" t="s">
        <v>273</v>
      </c>
      <c r="C311" s="8">
        <v>2014</v>
      </c>
      <c r="D311" s="8" t="s">
        <v>6</v>
      </c>
      <c r="E311" s="8" t="s">
        <v>199</v>
      </c>
      <c r="F311" s="69">
        <v>71.8</v>
      </c>
      <c r="G311" s="70"/>
    </row>
    <row r="312" spans="1:7">
      <c r="A312" s="1" t="s">
        <v>16</v>
      </c>
      <c r="B312" s="1" t="s">
        <v>274</v>
      </c>
      <c r="C312" s="8">
        <v>2014</v>
      </c>
      <c r="D312" s="8" t="s">
        <v>6</v>
      </c>
      <c r="E312" s="8" t="s">
        <v>199</v>
      </c>
      <c r="F312" s="69">
        <v>63.2</v>
      </c>
      <c r="G312" s="70"/>
    </row>
    <row r="313" spans="1:7">
      <c r="A313" s="1" t="s">
        <v>17</v>
      </c>
      <c r="B313" s="1" t="s">
        <v>275</v>
      </c>
      <c r="C313" s="8">
        <v>2014</v>
      </c>
      <c r="D313" s="8" t="s">
        <v>6</v>
      </c>
      <c r="E313" s="8" t="s">
        <v>199</v>
      </c>
      <c r="F313" s="69">
        <v>48.9</v>
      </c>
      <c r="G313" s="70"/>
    </row>
    <row r="314" spans="1:7">
      <c r="A314" s="1" t="s">
        <v>18</v>
      </c>
      <c r="B314" s="1" t="s">
        <v>276</v>
      </c>
      <c r="C314" s="8">
        <v>2014</v>
      </c>
      <c r="D314" s="8" t="s">
        <v>6</v>
      </c>
      <c r="E314" s="8" t="s">
        <v>199</v>
      </c>
      <c r="F314" s="69">
        <v>56.3</v>
      </c>
      <c r="G314" s="70"/>
    </row>
    <row r="315" spans="1:7">
      <c r="A315" s="1" t="s">
        <v>19</v>
      </c>
      <c r="B315" s="1" t="s">
        <v>277</v>
      </c>
      <c r="C315" s="8">
        <v>2014</v>
      </c>
      <c r="D315" s="8" t="s">
        <v>6</v>
      </c>
      <c r="E315" s="8" t="s">
        <v>199</v>
      </c>
      <c r="F315" s="69">
        <v>64.900000000000006</v>
      </c>
      <c r="G315" s="70"/>
    </row>
    <row r="316" spans="1:7">
      <c r="A316" s="1" t="s">
        <v>20</v>
      </c>
      <c r="B316" s="1" t="s">
        <v>278</v>
      </c>
      <c r="C316" s="8">
        <v>2014</v>
      </c>
      <c r="D316" s="8" t="s">
        <v>6</v>
      </c>
      <c r="E316" s="8" t="s">
        <v>199</v>
      </c>
      <c r="F316" s="69">
        <v>63</v>
      </c>
      <c r="G316" s="70"/>
    </row>
    <row r="317" spans="1:7">
      <c r="A317" s="1" t="s">
        <v>21</v>
      </c>
      <c r="B317" s="1" t="s">
        <v>279</v>
      </c>
      <c r="C317" s="8">
        <v>2014</v>
      </c>
      <c r="D317" s="8" t="s">
        <v>6</v>
      </c>
      <c r="E317" s="8" t="s">
        <v>199</v>
      </c>
      <c r="F317" s="69">
        <v>57.2</v>
      </c>
      <c r="G317" s="70"/>
    </row>
    <row r="318" spans="1:7">
      <c r="A318" s="1" t="s">
        <v>22</v>
      </c>
      <c r="B318" s="1" t="s">
        <v>280</v>
      </c>
      <c r="C318" s="8">
        <v>2014</v>
      </c>
      <c r="D318" s="8" t="s">
        <v>6</v>
      </c>
      <c r="E318" s="8" t="s">
        <v>199</v>
      </c>
      <c r="F318" s="69">
        <v>35.9</v>
      </c>
      <c r="G318" s="70"/>
    </row>
    <row r="319" spans="1:7">
      <c r="A319" s="1" t="s">
        <v>23</v>
      </c>
      <c r="B319" s="1" t="s">
        <v>281</v>
      </c>
      <c r="C319" s="8">
        <v>2014</v>
      </c>
      <c r="D319" s="8" t="s">
        <v>6</v>
      </c>
      <c r="E319" s="8" t="s">
        <v>199</v>
      </c>
      <c r="F319" s="69">
        <v>70.8</v>
      </c>
      <c r="G319" s="70"/>
    </row>
    <row r="320" spans="1:7">
      <c r="A320" s="1" t="s">
        <v>24</v>
      </c>
      <c r="B320" s="1" t="s">
        <v>282</v>
      </c>
      <c r="C320" s="8">
        <v>2014</v>
      </c>
      <c r="D320" s="8" t="s">
        <v>6</v>
      </c>
      <c r="E320" s="8" t="s">
        <v>199</v>
      </c>
      <c r="F320" s="69">
        <v>64.599999999999994</v>
      </c>
      <c r="G320" s="70"/>
    </row>
    <row r="321" spans="1:7">
      <c r="A321" s="1" t="s">
        <v>25</v>
      </c>
      <c r="B321" s="1" t="s">
        <v>283</v>
      </c>
      <c r="C321" s="8">
        <v>2014</v>
      </c>
      <c r="D321" s="8" t="s">
        <v>6</v>
      </c>
      <c r="E321" s="8" t="s">
        <v>199</v>
      </c>
      <c r="F321" s="69">
        <v>42.7</v>
      </c>
      <c r="G321" s="70"/>
    </row>
    <row r="322" spans="1:7">
      <c r="A322" s="1" t="s">
        <v>26</v>
      </c>
      <c r="B322" s="1" t="s">
        <v>284</v>
      </c>
      <c r="C322" s="8">
        <v>2014</v>
      </c>
      <c r="D322" s="8" t="s">
        <v>6</v>
      </c>
      <c r="E322" s="8" t="s">
        <v>199</v>
      </c>
      <c r="F322" s="69">
        <v>45.4</v>
      </c>
      <c r="G322" s="70"/>
    </row>
    <row r="323" spans="1:7">
      <c r="A323" s="1" t="s">
        <v>27</v>
      </c>
      <c r="B323" s="1" t="s">
        <v>285</v>
      </c>
      <c r="C323" s="8">
        <v>2014</v>
      </c>
      <c r="D323" s="8" t="s">
        <v>6</v>
      </c>
      <c r="E323" s="8" t="s">
        <v>199</v>
      </c>
      <c r="F323" s="69">
        <v>50</v>
      </c>
      <c r="G323" s="70"/>
    </row>
    <row r="324" spans="1:7">
      <c r="A324" s="1" t="s">
        <v>28</v>
      </c>
      <c r="B324" s="1" t="s">
        <v>286</v>
      </c>
      <c r="C324" s="8">
        <v>2014</v>
      </c>
      <c r="D324" s="8" t="s">
        <v>6</v>
      </c>
      <c r="E324" s="8" t="s">
        <v>199</v>
      </c>
      <c r="F324" s="69">
        <v>45.6</v>
      </c>
      <c r="G324" s="70"/>
    </row>
    <row r="325" spans="1:7">
      <c r="A325" s="1" t="s">
        <v>29</v>
      </c>
      <c r="B325" s="1" t="s">
        <v>287</v>
      </c>
      <c r="C325" s="8">
        <v>2014</v>
      </c>
      <c r="D325" s="8" t="s">
        <v>6</v>
      </c>
      <c r="E325" s="8" t="s">
        <v>199</v>
      </c>
      <c r="F325" s="69">
        <v>40.799999999999997</v>
      </c>
      <c r="G325" s="70"/>
    </row>
    <row r="326" spans="1:7">
      <c r="A326" s="1" t="s">
        <v>30</v>
      </c>
      <c r="B326" s="1" t="s">
        <v>288</v>
      </c>
      <c r="C326" s="8">
        <v>2014</v>
      </c>
      <c r="D326" s="8" t="s">
        <v>6</v>
      </c>
      <c r="E326" s="8" t="s">
        <v>199</v>
      </c>
      <c r="F326" s="69">
        <v>56.9</v>
      </c>
      <c r="G326" s="70"/>
    </row>
    <row r="327" spans="1:7">
      <c r="A327" s="1" t="s">
        <v>31</v>
      </c>
      <c r="B327" s="1" t="s">
        <v>289</v>
      </c>
      <c r="C327" s="8">
        <v>2014</v>
      </c>
      <c r="D327" s="8" t="s">
        <v>6</v>
      </c>
      <c r="E327" s="8" t="s">
        <v>199</v>
      </c>
      <c r="F327" s="69">
        <v>44.9</v>
      </c>
      <c r="G327" s="70"/>
    </row>
    <row r="328" spans="1:7">
      <c r="A328" s="1" t="s">
        <v>32</v>
      </c>
      <c r="B328" s="1" t="s">
        <v>290</v>
      </c>
      <c r="C328" s="8">
        <v>2014</v>
      </c>
      <c r="D328" s="8" t="s">
        <v>6</v>
      </c>
      <c r="E328" s="8" t="s">
        <v>199</v>
      </c>
      <c r="F328" s="69">
        <v>69.5</v>
      </c>
      <c r="G328" s="70"/>
    </row>
    <row r="329" spans="1:7">
      <c r="A329" s="1" t="s">
        <v>33</v>
      </c>
      <c r="B329" s="1" t="s">
        <v>291</v>
      </c>
      <c r="C329" s="8">
        <v>2014</v>
      </c>
      <c r="D329" s="8" t="s">
        <v>6</v>
      </c>
      <c r="E329" s="8" t="s">
        <v>199</v>
      </c>
      <c r="F329" s="69">
        <v>59.5</v>
      </c>
      <c r="G329" s="70"/>
    </row>
    <row r="330" spans="1:7">
      <c r="A330" s="1" t="s">
        <v>34</v>
      </c>
      <c r="B330" s="1" t="s">
        <v>292</v>
      </c>
      <c r="C330" s="8">
        <v>2014</v>
      </c>
      <c r="D330" s="8" t="s">
        <v>6</v>
      </c>
      <c r="E330" s="8" t="s">
        <v>199</v>
      </c>
      <c r="F330" s="69">
        <v>58.8</v>
      </c>
      <c r="G330" s="70"/>
    </row>
    <row r="331" spans="1:7">
      <c r="A331" s="1" t="s">
        <v>35</v>
      </c>
      <c r="B331" s="1" t="s">
        <v>293</v>
      </c>
      <c r="C331" s="8">
        <v>2014</v>
      </c>
      <c r="D331" s="8" t="s">
        <v>6</v>
      </c>
      <c r="E331" s="8" t="s">
        <v>199</v>
      </c>
      <c r="F331" s="69">
        <v>55.1</v>
      </c>
      <c r="G331" s="70"/>
    </row>
    <row r="332" spans="1:7">
      <c r="A332" s="3" t="s">
        <v>3</v>
      </c>
      <c r="B332" s="1" t="s">
        <v>261</v>
      </c>
      <c r="C332" s="8">
        <v>2015</v>
      </c>
      <c r="D332" s="8" t="s">
        <v>6</v>
      </c>
      <c r="E332" s="8" t="s">
        <v>199</v>
      </c>
      <c r="F332" s="70">
        <v>52.9</v>
      </c>
      <c r="G332" s="70"/>
    </row>
    <row r="333" spans="1:7">
      <c r="A333" s="3" t="s">
        <v>4</v>
      </c>
      <c r="B333" s="1" t="s">
        <v>262</v>
      </c>
      <c r="C333" s="8">
        <v>2015</v>
      </c>
      <c r="D333" s="8" t="s">
        <v>6</v>
      </c>
      <c r="E333" s="8" t="s">
        <v>199</v>
      </c>
      <c r="F333" s="69">
        <v>41.3</v>
      </c>
      <c r="G333" s="70"/>
    </row>
    <row r="334" spans="1:7">
      <c r="A334" s="1" t="s">
        <v>5</v>
      </c>
      <c r="B334" s="1" t="s">
        <v>263</v>
      </c>
      <c r="C334" s="8">
        <v>2015</v>
      </c>
      <c r="D334" s="8" t="s">
        <v>6</v>
      </c>
      <c r="E334" s="8" t="s">
        <v>199</v>
      </c>
      <c r="F334" s="69">
        <v>38.799999999999997</v>
      </c>
      <c r="G334" s="70"/>
    </row>
    <row r="335" spans="1:7">
      <c r="A335" s="1" t="s">
        <v>6</v>
      </c>
      <c r="B335" s="1" t="s">
        <v>264</v>
      </c>
      <c r="C335" s="8">
        <v>2015</v>
      </c>
      <c r="D335" s="8" t="s">
        <v>6</v>
      </c>
      <c r="E335" s="8" t="s">
        <v>199</v>
      </c>
      <c r="F335" s="69">
        <v>40.5</v>
      </c>
      <c r="G335" s="70"/>
    </row>
    <row r="336" spans="1:7">
      <c r="A336" s="1" t="s">
        <v>7</v>
      </c>
      <c r="B336" s="1" t="s">
        <v>265</v>
      </c>
      <c r="C336" s="8">
        <v>2015</v>
      </c>
      <c r="D336" s="8" t="s">
        <v>6</v>
      </c>
      <c r="E336" s="8" t="s">
        <v>199</v>
      </c>
      <c r="F336" s="69">
        <v>54.1</v>
      </c>
      <c r="G336" s="70"/>
    </row>
    <row r="337" spans="1:7">
      <c r="A337" s="1" t="s">
        <v>8</v>
      </c>
      <c r="B337" s="1" t="s">
        <v>266</v>
      </c>
      <c r="C337" s="8">
        <v>2015</v>
      </c>
      <c r="D337" s="8" t="s">
        <v>6</v>
      </c>
      <c r="E337" s="8" t="s">
        <v>199</v>
      </c>
      <c r="F337" s="69">
        <v>34.1</v>
      </c>
      <c r="G337" s="70"/>
    </row>
    <row r="338" spans="1:7">
      <c r="A338" s="1" t="s">
        <v>9</v>
      </c>
      <c r="B338" s="1" t="s">
        <v>267</v>
      </c>
      <c r="C338" s="8">
        <v>2015</v>
      </c>
      <c r="D338" s="8" t="s">
        <v>6</v>
      </c>
      <c r="E338" s="8" t="s">
        <v>199</v>
      </c>
      <c r="F338" s="69">
        <v>50.7</v>
      </c>
      <c r="G338" s="70"/>
    </row>
    <row r="339" spans="1:7">
      <c r="A339" s="1" t="s">
        <v>10</v>
      </c>
      <c r="B339" s="1" t="s">
        <v>268</v>
      </c>
      <c r="C339" s="8">
        <v>2015</v>
      </c>
      <c r="D339" s="8" t="s">
        <v>6</v>
      </c>
      <c r="E339" s="8" t="s">
        <v>199</v>
      </c>
      <c r="F339" s="69">
        <v>66.8</v>
      </c>
      <c r="G339" s="70"/>
    </row>
    <row r="340" spans="1:7">
      <c r="A340" s="1" t="s">
        <v>11</v>
      </c>
      <c r="B340" s="1" t="s">
        <v>269</v>
      </c>
      <c r="C340" s="8">
        <v>2015</v>
      </c>
      <c r="D340" s="8" t="s">
        <v>6</v>
      </c>
      <c r="E340" s="8" t="s">
        <v>199</v>
      </c>
      <c r="F340" s="69">
        <v>32.9</v>
      </c>
      <c r="G340" s="70"/>
    </row>
    <row r="341" spans="1:7">
      <c r="A341" s="1" t="s">
        <v>12</v>
      </c>
      <c r="B341" s="1" t="s">
        <v>270</v>
      </c>
      <c r="C341" s="8">
        <v>2015</v>
      </c>
      <c r="D341" s="8" t="s">
        <v>6</v>
      </c>
      <c r="E341" s="8" t="s">
        <v>199</v>
      </c>
      <c r="F341" s="69">
        <v>50.1</v>
      </c>
      <c r="G341" s="70"/>
    </row>
    <row r="342" spans="1:7">
      <c r="A342" s="1" t="s">
        <v>13</v>
      </c>
      <c r="B342" s="1" t="s">
        <v>271</v>
      </c>
      <c r="C342" s="8">
        <v>2015</v>
      </c>
      <c r="D342" s="8" t="s">
        <v>6</v>
      </c>
      <c r="E342" s="8" t="s">
        <v>199</v>
      </c>
      <c r="F342" s="69">
        <v>50.9</v>
      </c>
      <c r="G342" s="70"/>
    </row>
    <row r="343" spans="1:7">
      <c r="A343" s="1" t="s">
        <v>14</v>
      </c>
      <c r="B343" s="1" t="s">
        <v>272</v>
      </c>
      <c r="C343" s="8">
        <v>2015</v>
      </c>
      <c r="D343" s="8" t="s">
        <v>6</v>
      </c>
      <c r="E343" s="8" t="s">
        <v>199</v>
      </c>
      <c r="F343" s="69">
        <v>53.9</v>
      </c>
      <c r="G343" s="70"/>
    </row>
    <row r="344" spans="1:7">
      <c r="A344" s="1" t="s">
        <v>15</v>
      </c>
      <c r="B344" s="1" t="s">
        <v>273</v>
      </c>
      <c r="C344" s="8">
        <v>2015</v>
      </c>
      <c r="D344" s="8" t="s">
        <v>6</v>
      </c>
      <c r="E344" s="8" t="s">
        <v>199</v>
      </c>
      <c r="F344" s="69">
        <v>72.900000000000006</v>
      </c>
      <c r="G344" s="70"/>
    </row>
    <row r="345" spans="1:7">
      <c r="A345" s="1" t="s">
        <v>16</v>
      </c>
      <c r="B345" s="1" t="s">
        <v>274</v>
      </c>
      <c r="C345" s="8">
        <v>2015</v>
      </c>
      <c r="D345" s="8" t="s">
        <v>6</v>
      </c>
      <c r="E345" s="8" t="s">
        <v>199</v>
      </c>
      <c r="F345" s="69">
        <v>68.3</v>
      </c>
      <c r="G345" s="70"/>
    </row>
    <row r="346" spans="1:7">
      <c r="A346" s="1" t="s">
        <v>17</v>
      </c>
      <c r="B346" s="1" t="s">
        <v>275</v>
      </c>
      <c r="C346" s="8">
        <v>2015</v>
      </c>
      <c r="D346" s="8" t="s">
        <v>6</v>
      </c>
      <c r="E346" s="8" t="s">
        <v>199</v>
      </c>
      <c r="F346" s="69">
        <v>46.2</v>
      </c>
      <c r="G346" s="70"/>
    </row>
    <row r="347" spans="1:7">
      <c r="A347" s="1" t="s">
        <v>18</v>
      </c>
      <c r="B347" s="1" t="s">
        <v>276</v>
      </c>
      <c r="C347" s="8">
        <v>2015</v>
      </c>
      <c r="D347" s="8" t="s">
        <v>6</v>
      </c>
      <c r="E347" s="8" t="s">
        <v>199</v>
      </c>
      <c r="F347" s="69">
        <v>57.3</v>
      </c>
      <c r="G347" s="70"/>
    </row>
    <row r="348" spans="1:7">
      <c r="A348" s="1" t="s">
        <v>19</v>
      </c>
      <c r="B348" s="1" t="s">
        <v>277</v>
      </c>
      <c r="C348" s="8">
        <v>2015</v>
      </c>
      <c r="D348" s="8" t="s">
        <v>6</v>
      </c>
      <c r="E348" s="8" t="s">
        <v>199</v>
      </c>
      <c r="F348" s="69">
        <v>65.400000000000006</v>
      </c>
      <c r="G348" s="70"/>
    </row>
    <row r="349" spans="1:7">
      <c r="A349" s="1" t="s">
        <v>20</v>
      </c>
      <c r="B349" s="1" t="s">
        <v>278</v>
      </c>
      <c r="C349" s="8">
        <v>2015</v>
      </c>
      <c r="D349" s="8" t="s">
        <v>6</v>
      </c>
      <c r="E349" s="8" t="s">
        <v>199</v>
      </c>
      <c r="F349" s="69">
        <v>64.2</v>
      </c>
      <c r="G349" s="70"/>
    </row>
    <row r="350" spans="1:7">
      <c r="A350" s="1" t="s">
        <v>21</v>
      </c>
      <c r="B350" s="1" t="s">
        <v>279</v>
      </c>
      <c r="C350" s="8">
        <v>2015</v>
      </c>
      <c r="D350" s="8" t="s">
        <v>6</v>
      </c>
      <c r="E350" s="8" t="s">
        <v>199</v>
      </c>
      <c r="F350" s="69">
        <v>55.1</v>
      </c>
      <c r="G350" s="70"/>
    </row>
    <row r="351" spans="1:7">
      <c r="A351" s="1" t="s">
        <v>22</v>
      </c>
      <c r="B351" s="1" t="s">
        <v>280</v>
      </c>
      <c r="C351" s="8">
        <v>2015</v>
      </c>
      <c r="D351" s="8" t="s">
        <v>6</v>
      </c>
      <c r="E351" s="8" t="s">
        <v>199</v>
      </c>
      <c r="F351" s="69">
        <v>36.299999999999997</v>
      </c>
      <c r="G351" s="70"/>
    </row>
    <row r="352" spans="1:7">
      <c r="A352" s="1" t="s">
        <v>23</v>
      </c>
      <c r="B352" s="1" t="s">
        <v>281</v>
      </c>
      <c r="C352" s="8">
        <v>2015</v>
      </c>
      <c r="D352" s="8" t="s">
        <v>6</v>
      </c>
      <c r="E352" s="8" t="s">
        <v>199</v>
      </c>
      <c r="F352" s="69">
        <v>72.400000000000006</v>
      </c>
      <c r="G352" s="70"/>
    </row>
    <row r="353" spans="1:7">
      <c r="A353" s="1" t="s">
        <v>24</v>
      </c>
      <c r="B353" s="1" t="s">
        <v>282</v>
      </c>
      <c r="C353" s="8">
        <v>2015</v>
      </c>
      <c r="D353" s="8" t="s">
        <v>6</v>
      </c>
      <c r="E353" s="8" t="s">
        <v>199</v>
      </c>
      <c r="F353" s="69">
        <v>67.7</v>
      </c>
      <c r="G353" s="70"/>
    </row>
    <row r="354" spans="1:7">
      <c r="A354" s="1" t="s">
        <v>25</v>
      </c>
      <c r="B354" s="1" t="s">
        <v>283</v>
      </c>
      <c r="C354" s="8">
        <v>2015</v>
      </c>
      <c r="D354" s="8" t="s">
        <v>6</v>
      </c>
      <c r="E354" s="8" t="s">
        <v>199</v>
      </c>
      <c r="F354" s="69">
        <v>42.7</v>
      </c>
      <c r="G354" s="70"/>
    </row>
    <row r="355" spans="1:7">
      <c r="A355" s="1" t="s">
        <v>26</v>
      </c>
      <c r="B355" s="1" t="s">
        <v>284</v>
      </c>
      <c r="C355" s="8">
        <v>2015</v>
      </c>
      <c r="D355" s="8" t="s">
        <v>6</v>
      </c>
      <c r="E355" s="8" t="s">
        <v>199</v>
      </c>
      <c r="F355" s="69">
        <v>43</v>
      </c>
      <c r="G355" s="70"/>
    </row>
    <row r="356" spans="1:7">
      <c r="A356" s="1" t="s">
        <v>27</v>
      </c>
      <c r="B356" s="1" t="s">
        <v>285</v>
      </c>
      <c r="C356" s="8">
        <v>2015</v>
      </c>
      <c r="D356" s="8" t="s">
        <v>6</v>
      </c>
      <c r="E356" s="8" t="s">
        <v>199</v>
      </c>
      <c r="F356" s="69">
        <v>51.5</v>
      </c>
      <c r="G356" s="70"/>
    </row>
    <row r="357" spans="1:7">
      <c r="A357" s="1" t="s">
        <v>28</v>
      </c>
      <c r="B357" s="1" t="s">
        <v>286</v>
      </c>
      <c r="C357" s="8">
        <v>2015</v>
      </c>
      <c r="D357" s="8" t="s">
        <v>6</v>
      </c>
      <c r="E357" s="8" t="s">
        <v>199</v>
      </c>
      <c r="F357" s="69">
        <v>48.1</v>
      </c>
      <c r="G357" s="70"/>
    </row>
    <row r="358" spans="1:7">
      <c r="A358" s="1" t="s">
        <v>29</v>
      </c>
      <c r="B358" s="1" t="s">
        <v>287</v>
      </c>
      <c r="C358" s="8">
        <v>2015</v>
      </c>
      <c r="D358" s="8" t="s">
        <v>6</v>
      </c>
      <c r="E358" s="8" t="s">
        <v>199</v>
      </c>
      <c r="F358" s="69">
        <v>41.2</v>
      </c>
      <c r="G358" s="70"/>
    </row>
    <row r="359" spans="1:7">
      <c r="A359" s="1" t="s">
        <v>30</v>
      </c>
      <c r="B359" s="1" t="s">
        <v>288</v>
      </c>
      <c r="C359" s="8">
        <v>2015</v>
      </c>
      <c r="D359" s="8" t="s">
        <v>6</v>
      </c>
      <c r="E359" s="8" t="s">
        <v>199</v>
      </c>
      <c r="F359" s="69">
        <v>60.4</v>
      </c>
      <c r="G359" s="70"/>
    </row>
    <row r="360" spans="1:7">
      <c r="A360" s="1" t="s">
        <v>31</v>
      </c>
      <c r="B360" s="1" t="s">
        <v>289</v>
      </c>
      <c r="C360" s="8">
        <v>2015</v>
      </c>
      <c r="D360" s="8" t="s">
        <v>6</v>
      </c>
      <c r="E360" s="8" t="s">
        <v>199</v>
      </c>
      <c r="F360" s="69">
        <v>45.1</v>
      </c>
      <c r="G360" s="70"/>
    </row>
    <row r="361" spans="1:7">
      <c r="A361" s="1" t="s">
        <v>32</v>
      </c>
      <c r="B361" s="1" t="s">
        <v>290</v>
      </c>
      <c r="C361" s="8">
        <v>2015</v>
      </c>
      <c r="D361" s="8" t="s">
        <v>6</v>
      </c>
      <c r="E361" s="8" t="s">
        <v>199</v>
      </c>
      <c r="F361" s="69">
        <v>68.2</v>
      </c>
      <c r="G361" s="70"/>
    </row>
    <row r="362" spans="1:7">
      <c r="A362" s="1" t="s">
        <v>33</v>
      </c>
      <c r="B362" s="1" t="s">
        <v>291</v>
      </c>
      <c r="C362" s="8">
        <v>2015</v>
      </c>
      <c r="D362" s="8" t="s">
        <v>6</v>
      </c>
      <c r="E362" s="8" t="s">
        <v>199</v>
      </c>
      <c r="F362" s="69">
        <v>60.1</v>
      </c>
      <c r="G362" s="70"/>
    </row>
    <row r="363" spans="1:7">
      <c r="A363" s="1" t="s">
        <v>34</v>
      </c>
      <c r="B363" s="1" t="s">
        <v>292</v>
      </c>
      <c r="C363" s="8">
        <v>2015</v>
      </c>
      <c r="D363" s="8" t="s">
        <v>6</v>
      </c>
      <c r="E363" s="8" t="s">
        <v>199</v>
      </c>
      <c r="F363" s="69">
        <v>58.4</v>
      </c>
      <c r="G363" s="70"/>
    </row>
    <row r="364" spans="1:7">
      <c r="A364" s="1" t="s">
        <v>35</v>
      </c>
      <c r="B364" s="1" t="s">
        <v>293</v>
      </c>
      <c r="C364" s="8">
        <v>2015</v>
      </c>
      <c r="D364" s="8" t="s">
        <v>6</v>
      </c>
      <c r="E364" s="8" t="s">
        <v>199</v>
      </c>
      <c r="F364" s="69">
        <v>55.5</v>
      </c>
      <c r="G364" s="70"/>
    </row>
    <row r="365" spans="1:7">
      <c r="A365" s="3" t="s">
        <v>3</v>
      </c>
      <c r="B365" s="1" t="s">
        <v>261</v>
      </c>
      <c r="C365" s="8">
        <v>2016</v>
      </c>
      <c r="D365" s="8" t="s">
        <v>6</v>
      </c>
      <c r="E365" s="8" t="s">
        <v>199</v>
      </c>
      <c r="F365" s="70">
        <v>52.4</v>
      </c>
      <c r="G365" s="70"/>
    </row>
    <row r="366" spans="1:7">
      <c r="A366" s="3" t="s">
        <v>4</v>
      </c>
      <c r="B366" s="1" t="s">
        <v>262</v>
      </c>
      <c r="C366" s="8">
        <v>2016</v>
      </c>
      <c r="D366" s="8" t="s">
        <v>6</v>
      </c>
      <c r="E366" s="8" t="s">
        <v>199</v>
      </c>
      <c r="F366" s="69">
        <v>42.2</v>
      </c>
      <c r="G366" s="70"/>
    </row>
    <row r="367" spans="1:7">
      <c r="A367" s="1" t="s">
        <v>5</v>
      </c>
      <c r="B367" s="1" t="s">
        <v>263</v>
      </c>
      <c r="C367" s="8">
        <v>2016</v>
      </c>
      <c r="D367" s="8" t="s">
        <v>6</v>
      </c>
      <c r="E367" s="8" t="s">
        <v>199</v>
      </c>
      <c r="F367" s="69">
        <v>38.1</v>
      </c>
      <c r="G367" s="70"/>
    </row>
    <row r="368" spans="1:7">
      <c r="A368" s="1" t="s">
        <v>6</v>
      </c>
      <c r="B368" s="1" t="s">
        <v>264</v>
      </c>
      <c r="C368" s="8">
        <v>2016</v>
      </c>
      <c r="D368" s="8" t="s">
        <v>6</v>
      </c>
      <c r="E368" s="8" t="s">
        <v>199</v>
      </c>
      <c r="F368" s="69">
        <v>38.1</v>
      </c>
      <c r="G368" s="70"/>
    </row>
    <row r="369" spans="1:7">
      <c r="A369" s="1" t="s">
        <v>7</v>
      </c>
      <c r="B369" s="1" t="s">
        <v>265</v>
      </c>
      <c r="C369" s="8">
        <v>2016</v>
      </c>
      <c r="D369" s="8" t="s">
        <v>6</v>
      </c>
      <c r="E369" s="8" t="s">
        <v>199</v>
      </c>
      <c r="F369" s="69">
        <v>54.8</v>
      </c>
      <c r="G369" s="70"/>
    </row>
    <row r="370" spans="1:7">
      <c r="A370" s="1" t="s">
        <v>8</v>
      </c>
      <c r="B370" s="1" t="s">
        <v>266</v>
      </c>
      <c r="C370" s="8">
        <v>2016</v>
      </c>
      <c r="D370" s="8" t="s">
        <v>6</v>
      </c>
      <c r="E370" s="8" t="s">
        <v>199</v>
      </c>
      <c r="F370" s="69">
        <v>36.700000000000003</v>
      </c>
      <c r="G370" s="70"/>
    </row>
    <row r="371" spans="1:7">
      <c r="A371" s="1" t="s">
        <v>9</v>
      </c>
      <c r="B371" s="1" t="s">
        <v>267</v>
      </c>
      <c r="C371" s="8">
        <v>2016</v>
      </c>
      <c r="D371" s="8" t="s">
        <v>6</v>
      </c>
      <c r="E371" s="8" t="s">
        <v>199</v>
      </c>
      <c r="F371" s="69">
        <v>49.3</v>
      </c>
      <c r="G371" s="70"/>
    </row>
    <row r="372" spans="1:7">
      <c r="A372" s="1" t="s">
        <v>10</v>
      </c>
      <c r="B372" s="1" t="s">
        <v>268</v>
      </c>
      <c r="C372" s="8">
        <v>2016</v>
      </c>
      <c r="D372" s="8" t="s">
        <v>6</v>
      </c>
      <c r="E372" s="8" t="s">
        <v>199</v>
      </c>
      <c r="F372" s="69">
        <v>70.2</v>
      </c>
      <c r="G372" s="70"/>
    </row>
    <row r="373" spans="1:7">
      <c r="A373" s="1" t="s">
        <v>11</v>
      </c>
      <c r="B373" s="1" t="s">
        <v>269</v>
      </c>
      <c r="C373" s="8">
        <v>2016</v>
      </c>
      <c r="D373" s="8" t="s">
        <v>6</v>
      </c>
      <c r="E373" s="8" t="s">
        <v>199</v>
      </c>
      <c r="F373" s="69">
        <v>31.4</v>
      </c>
      <c r="G373" s="70"/>
    </row>
    <row r="374" spans="1:7">
      <c r="A374" s="1" t="s">
        <v>12</v>
      </c>
      <c r="B374" s="1" t="s">
        <v>270</v>
      </c>
      <c r="C374" s="8">
        <v>2016</v>
      </c>
      <c r="D374" s="8" t="s">
        <v>6</v>
      </c>
      <c r="E374" s="8" t="s">
        <v>199</v>
      </c>
      <c r="F374" s="69">
        <v>47.8</v>
      </c>
      <c r="G374" s="70"/>
    </row>
    <row r="375" spans="1:7">
      <c r="A375" s="1" t="s">
        <v>13</v>
      </c>
      <c r="B375" s="1" t="s">
        <v>271</v>
      </c>
      <c r="C375" s="8">
        <v>2016</v>
      </c>
      <c r="D375" s="8" t="s">
        <v>6</v>
      </c>
      <c r="E375" s="8" t="s">
        <v>199</v>
      </c>
      <c r="F375" s="69">
        <v>48.5</v>
      </c>
      <c r="G375" s="70"/>
    </row>
    <row r="376" spans="1:7">
      <c r="A376" s="1" t="s">
        <v>14</v>
      </c>
      <c r="B376" s="1" t="s">
        <v>272</v>
      </c>
      <c r="C376" s="8">
        <v>2016</v>
      </c>
      <c r="D376" s="8" t="s">
        <v>6</v>
      </c>
      <c r="E376" s="8" t="s">
        <v>199</v>
      </c>
      <c r="F376" s="69">
        <v>52.2</v>
      </c>
      <c r="G376" s="70"/>
    </row>
    <row r="377" spans="1:7">
      <c r="A377" s="1" t="s">
        <v>15</v>
      </c>
      <c r="B377" s="1" t="s">
        <v>273</v>
      </c>
      <c r="C377" s="8">
        <v>2016</v>
      </c>
      <c r="D377" s="8" t="s">
        <v>6</v>
      </c>
      <c r="E377" s="8" t="s">
        <v>199</v>
      </c>
      <c r="F377" s="69">
        <v>69.400000000000006</v>
      </c>
      <c r="G377" s="70"/>
    </row>
    <row r="378" spans="1:7">
      <c r="A378" s="1" t="s">
        <v>16</v>
      </c>
      <c r="B378" s="1" t="s">
        <v>274</v>
      </c>
      <c r="C378" s="8">
        <v>2016</v>
      </c>
      <c r="D378" s="8" t="s">
        <v>6</v>
      </c>
      <c r="E378" s="8" t="s">
        <v>199</v>
      </c>
      <c r="F378" s="69">
        <v>68.599999999999994</v>
      </c>
      <c r="G378" s="70"/>
    </row>
    <row r="379" spans="1:7">
      <c r="A379" s="1" t="s">
        <v>17</v>
      </c>
      <c r="B379" s="1" t="s">
        <v>275</v>
      </c>
      <c r="C379" s="8">
        <v>2016</v>
      </c>
      <c r="D379" s="8" t="s">
        <v>6</v>
      </c>
      <c r="E379" s="8" t="s">
        <v>199</v>
      </c>
      <c r="F379" s="69">
        <v>47.5</v>
      </c>
      <c r="G379" s="70"/>
    </row>
    <row r="380" spans="1:7">
      <c r="A380" s="1" t="s">
        <v>18</v>
      </c>
      <c r="B380" s="1" t="s">
        <v>276</v>
      </c>
      <c r="C380" s="8">
        <v>2016</v>
      </c>
      <c r="D380" s="8" t="s">
        <v>6</v>
      </c>
      <c r="E380" s="8" t="s">
        <v>199</v>
      </c>
      <c r="F380" s="69">
        <v>55.1</v>
      </c>
      <c r="G380" s="70"/>
    </row>
    <row r="381" spans="1:7">
      <c r="A381" s="1" t="s">
        <v>19</v>
      </c>
      <c r="B381" s="1" t="s">
        <v>277</v>
      </c>
      <c r="C381" s="8">
        <v>2016</v>
      </c>
      <c r="D381" s="8" t="s">
        <v>6</v>
      </c>
      <c r="E381" s="8" t="s">
        <v>199</v>
      </c>
      <c r="F381" s="69">
        <v>65.8</v>
      </c>
      <c r="G381" s="70"/>
    </row>
    <row r="382" spans="1:7">
      <c r="A382" s="1" t="s">
        <v>20</v>
      </c>
      <c r="B382" s="1" t="s">
        <v>278</v>
      </c>
      <c r="C382" s="8">
        <v>2016</v>
      </c>
      <c r="D382" s="8" t="s">
        <v>6</v>
      </c>
      <c r="E382" s="8" t="s">
        <v>199</v>
      </c>
      <c r="F382" s="69">
        <v>62.9</v>
      </c>
      <c r="G382" s="70"/>
    </row>
    <row r="383" spans="1:7">
      <c r="A383" s="1" t="s">
        <v>21</v>
      </c>
      <c r="B383" s="1" t="s">
        <v>279</v>
      </c>
      <c r="C383" s="8">
        <v>2016</v>
      </c>
      <c r="D383" s="8" t="s">
        <v>6</v>
      </c>
      <c r="E383" s="8" t="s">
        <v>199</v>
      </c>
      <c r="F383" s="69">
        <v>56.9</v>
      </c>
      <c r="G383" s="70"/>
    </row>
    <row r="384" spans="1:7">
      <c r="A384" s="1" t="s">
        <v>22</v>
      </c>
      <c r="B384" s="1" t="s">
        <v>280</v>
      </c>
      <c r="C384" s="8">
        <v>2016</v>
      </c>
      <c r="D384" s="8" t="s">
        <v>6</v>
      </c>
      <c r="E384" s="8" t="s">
        <v>199</v>
      </c>
      <c r="F384" s="69">
        <v>34.799999999999997</v>
      </c>
      <c r="G384" s="70"/>
    </row>
    <row r="385" spans="1:7">
      <c r="A385" s="1" t="s">
        <v>23</v>
      </c>
      <c r="B385" s="1" t="s">
        <v>281</v>
      </c>
      <c r="C385" s="8">
        <v>2016</v>
      </c>
      <c r="D385" s="8" t="s">
        <v>6</v>
      </c>
      <c r="E385" s="8" t="s">
        <v>199</v>
      </c>
      <c r="F385" s="69">
        <v>75.099999999999994</v>
      </c>
      <c r="G385" s="70"/>
    </row>
    <row r="386" spans="1:7">
      <c r="A386" s="1" t="s">
        <v>24</v>
      </c>
      <c r="B386" s="1" t="s">
        <v>282</v>
      </c>
      <c r="C386" s="8">
        <v>2016</v>
      </c>
      <c r="D386" s="8" t="s">
        <v>6</v>
      </c>
      <c r="E386" s="8" t="s">
        <v>199</v>
      </c>
      <c r="F386" s="69">
        <v>67</v>
      </c>
      <c r="G386" s="70"/>
    </row>
    <row r="387" spans="1:7">
      <c r="A387" s="1" t="s">
        <v>25</v>
      </c>
      <c r="B387" s="1" t="s">
        <v>283</v>
      </c>
      <c r="C387" s="8">
        <v>2016</v>
      </c>
      <c r="D387" s="8" t="s">
        <v>6</v>
      </c>
      <c r="E387" s="8" t="s">
        <v>199</v>
      </c>
      <c r="F387" s="69">
        <v>42.3</v>
      </c>
      <c r="G387" s="70"/>
    </row>
    <row r="388" spans="1:7">
      <c r="A388" s="1" t="s">
        <v>26</v>
      </c>
      <c r="B388" s="1" t="s">
        <v>284</v>
      </c>
      <c r="C388" s="8">
        <v>2016</v>
      </c>
      <c r="D388" s="8" t="s">
        <v>6</v>
      </c>
      <c r="E388" s="8" t="s">
        <v>199</v>
      </c>
      <c r="F388" s="69">
        <v>46</v>
      </c>
      <c r="G388" s="70"/>
    </row>
    <row r="389" spans="1:7">
      <c r="A389" s="1" t="s">
        <v>27</v>
      </c>
      <c r="B389" s="1" t="s">
        <v>285</v>
      </c>
      <c r="C389" s="8">
        <v>2016</v>
      </c>
      <c r="D389" s="8" t="s">
        <v>6</v>
      </c>
      <c r="E389" s="8" t="s">
        <v>199</v>
      </c>
      <c r="F389" s="69">
        <v>50.7</v>
      </c>
      <c r="G389" s="70"/>
    </row>
    <row r="390" spans="1:7">
      <c r="A390" s="1" t="s">
        <v>28</v>
      </c>
      <c r="B390" s="1" t="s">
        <v>286</v>
      </c>
      <c r="C390" s="8">
        <v>2016</v>
      </c>
      <c r="D390" s="8" t="s">
        <v>6</v>
      </c>
      <c r="E390" s="8" t="s">
        <v>199</v>
      </c>
      <c r="F390" s="69">
        <v>47.8</v>
      </c>
      <c r="G390" s="70"/>
    </row>
    <row r="391" spans="1:7">
      <c r="A391" s="1" t="s">
        <v>29</v>
      </c>
      <c r="B391" s="1" t="s">
        <v>287</v>
      </c>
      <c r="C391" s="8">
        <v>2016</v>
      </c>
      <c r="D391" s="8" t="s">
        <v>6</v>
      </c>
      <c r="E391" s="8" t="s">
        <v>199</v>
      </c>
      <c r="F391" s="69">
        <v>41.4</v>
      </c>
      <c r="G391" s="70"/>
    </row>
    <row r="392" spans="1:7">
      <c r="A392" s="1" t="s">
        <v>30</v>
      </c>
      <c r="B392" s="1" t="s">
        <v>288</v>
      </c>
      <c r="C392" s="8">
        <v>2016</v>
      </c>
      <c r="D392" s="8" t="s">
        <v>6</v>
      </c>
      <c r="E392" s="8" t="s">
        <v>199</v>
      </c>
      <c r="F392" s="69">
        <v>60.6</v>
      </c>
      <c r="G392" s="70"/>
    </row>
    <row r="393" spans="1:7">
      <c r="A393" s="1" t="s">
        <v>31</v>
      </c>
      <c r="B393" s="1" t="s">
        <v>289</v>
      </c>
      <c r="C393" s="8">
        <v>2016</v>
      </c>
      <c r="D393" s="8" t="s">
        <v>6</v>
      </c>
      <c r="E393" s="8" t="s">
        <v>199</v>
      </c>
      <c r="F393" s="69">
        <v>45.2</v>
      </c>
      <c r="G393" s="70"/>
    </row>
    <row r="394" spans="1:7">
      <c r="A394" s="1" t="s">
        <v>32</v>
      </c>
      <c r="B394" s="1" t="s">
        <v>290</v>
      </c>
      <c r="C394" s="8">
        <v>2016</v>
      </c>
      <c r="D394" s="8" t="s">
        <v>6</v>
      </c>
      <c r="E394" s="8" t="s">
        <v>199</v>
      </c>
      <c r="F394" s="69">
        <v>69</v>
      </c>
      <c r="G394" s="70"/>
    </row>
    <row r="395" spans="1:7">
      <c r="A395" s="1" t="s">
        <v>33</v>
      </c>
      <c r="B395" s="1" t="s">
        <v>291</v>
      </c>
      <c r="C395" s="8">
        <v>2016</v>
      </c>
      <c r="D395" s="8" t="s">
        <v>6</v>
      </c>
      <c r="E395" s="8" t="s">
        <v>199</v>
      </c>
      <c r="F395" s="69">
        <v>62.7</v>
      </c>
      <c r="G395" s="70"/>
    </row>
    <row r="396" spans="1:7">
      <c r="A396" s="1" t="s">
        <v>34</v>
      </c>
      <c r="B396" s="1" t="s">
        <v>292</v>
      </c>
      <c r="C396" s="8">
        <v>2016</v>
      </c>
      <c r="D396" s="8" t="s">
        <v>6</v>
      </c>
      <c r="E396" s="8" t="s">
        <v>199</v>
      </c>
      <c r="F396" s="69">
        <v>59.4</v>
      </c>
      <c r="G396" s="70"/>
    </row>
    <row r="397" spans="1:7">
      <c r="A397" s="1" t="s">
        <v>35</v>
      </c>
      <c r="B397" s="1" t="s">
        <v>293</v>
      </c>
      <c r="C397" s="8">
        <v>2016</v>
      </c>
      <c r="D397" s="8" t="s">
        <v>6</v>
      </c>
      <c r="E397" s="8" t="s">
        <v>199</v>
      </c>
      <c r="F397" s="69">
        <v>53.9</v>
      </c>
      <c r="G397" s="70"/>
    </row>
    <row r="398" spans="1:7">
      <c r="A398" s="3" t="s">
        <v>3</v>
      </c>
      <c r="B398" s="1" t="s">
        <v>261</v>
      </c>
      <c r="C398" s="8">
        <v>2017</v>
      </c>
      <c r="D398" s="8" t="s">
        <v>6</v>
      </c>
      <c r="E398" s="8" t="s">
        <v>199</v>
      </c>
      <c r="F398" s="70">
        <v>52.2</v>
      </c>
      <c r="G398" s="70"/>
    </row>
    <row r="399" spans="1:7">
      <c r="A399" s="3" t="s">
        <v>4</v>
      </c>
      <c r="B399" s="1" t="s">
        <v>262</v>
      </c>
      <c r="C399" s="8">
        <v>2017</v>
      </c>
      <c r="D399" s="8" t="s">
        <v>6</v>
      </c>
      <c r="E399" s="8" t="s">
        <v>199</v>
      </c>
      <c r="F399" s="69">
        <v>40.4</v>
      </c>
      <c r="G399" s="70"/>
    </row>
    <row r="400" spans="1:7">
      <c r="A400" s="1" t="s">
        <v>5</v>
      </c>
      <c r="B400" s="1" t="s">
        <v>263</v>
      </c>
      <c r="C400" s="8">
        <v>2017</v>
      </c>
      <c r="D400" s="8" t="s">
        <v>6</v>
      </c>
      <c r="E400" s="8" t="s">
        <v>199</v>
      </c>
      <c r="F400" s="69">
        <v>39.1</v>
      </c>
      <c r="G400" s="70"/>
    </row>
    <row r="401" spans="1:7">
      <c r="A401" s="1" t="s">
        <v>6</v>
      </c>
      <c r="B401" s="1" t="s">
        <v>264</v>
      </c>
      <c r="C401" s="8">
        <v>2017</v>
      </c>
      <c r="D401" s="8" t="s">
        <v>6</v>
      </c>
      <c r="E401" s="8" t="s">
        <v>199</v>
      </c>
      <c r="F401" s="69">
        <v>39.1</v>
      </c>
      <c r="G401" s="70"/>
    </row>
    <row r="402" spans="1:7">
      <c r="A402" s="1" t="s">
        <v>7</v>
      </c>
      <c r="B402" s="1" t="s">
        <v>265</v>
      </c>
      <c r="C402" s="8">
        <v>2017</v>
      </c>
      <c r="D402" s="8" t="s">
        <v>6</v>
      </c>
      <c r="E402" s="8" t="s">
        <v>199</v>
      </c>
      <c r="F402" s="69">
        <v>56.9</v>
      </c>
      <c r="G402" s="70"/>
    </row>
    <row r="403" spans="1:7">
      <c r="A403" s="1" t="s">
        <v>8</v>
      </c>
      <c r="B403" s="1" t="s">
        <v>266</v>
      </c>
      <c r="C403" s="8">
        <v>2017</v>
      </c>
      <c r="D403" s="8" t="s">
        <v>6</v>
      </c>
      <c r="E403" s="8" t="s">
        <v>199</v>
      </c>
      <c r="F403" s="69">
        <v>36</v>
      </c>
      <c r="G403" s="70"/>
    </row>
    <row r="404" spans="1:7">
      <c r="A404" s="1" t="s">
        <v>9</v>
      </c>
      <c r="B404" s="1" t="s">
        <v>267</v>
      </c>
      <c r="C404" s="8">
        <v>2017</v>
      </c>
      <c r="D404" s="8" t="s">
        <v>6</v>
      </c>
      <c r="E404" s="8" t="s">
        <v>199</v>
      </c>
      <c r="F404" s="69">
        <v>47.9</v>
      </c>
      <c r="G404" s="70"/>
    </row>
    <row r="405" spans="1:7">
      <c r="A405" s="1" t="s">
        <v>10</v>
      </c>
      <c r="B405" s="1" t="s">
        <v>268</v>
      </c>
      <c r="C405" s="8">
        <v>2017</v>
      </c>
      <c r="D405" s="8" t="s">
        <v>6</v>
      </c>
      <c r="E405" s="8" t="s">
        <v>199</v>
      </c>
      <c r="F405" s="69">
        <v>70.400000000000006</v>
      </c>
      <c r="G405" s="70"/>
    </row>
    <row r="406" spans="1:7">
      <c r="A406" s="1" t="s">
        <v>11</v>
      </c>
      <c r="B406" s="1" t="s">
        <v>269</v>
      </c>
      <c r="C406" s="8">
        <v>2017</v>
      </c>
      <c r="D406" s="8" t="s">
        <v>6</v>
      </c>
      <c r="E406" s="8" t="s">
        <v>199</v>
      </c>
      <c r="F406" s="69">
        <v>31.2</v>
      </c>
      <c r="G406" s="70"/>
    </row>
    <row r="407" spans="1:7">
      <c r="A407" s="1" t="s">
        <v>12</v>
      </c>
      <c r="B407" s="1" t="s">
        <v>270</v>
      </c>
      <c r="C407" s="8">
        <v>2017</v>
      </c>
      <c r="D407" s="8" t="s">
        <v>6</v>
      </c>
      <c r="E407" s="8" t="s">
        <v>199</v>
      </c>
      <c r="F407" s="69">
        <v>47.4</v>
      </c>
      <c r="G407" s="70"/>
    </row>
    <row r="408" spans="1:7">
      <c r="A408" s="1" t="s">
        <v>13</v>
      </c>
      <c r="B408" s="1" t="s">
        <v>271</v>
      </c>
      <c r="C408" s="8">
        <v>2017</v>
      </c>
      <c r="D408" s="8" t="s">
        <v>6</v>
      </c>
      <c r="E408" s="8" t="s">
        <v>199</v>
      </c>
      <c r="F408" s="69">
        <v>50.9</v>
      </c>
      <c r="G408" s="70"/>
    </row>
    <row r="409" spans="1:7">
      <c r="A409" s="1" t="s">
        <v>14</v>
      </c>
      <c r="B409" s="1" t="s">
        <v>272</v>
      </c>
      <c r="C409" s="8">
        <v>2017</v>
      </c>
      <c r="D409" s="8" t="s">
        <v>6</v>
      </c>
      <c r="E409" s="8" t="s">
        <v>199</v>
      </c>
      <c r="F409" s="69">
        <v>52.6</v>
      </c>
      <c r="G409" s="70"/>
    </row>
    <row r="410" spans="1:7">
      <c r="A410" s="1" t="s">
        <v>15</v>
      </c>
      <c r="B410" s="1" t="s">
        <v>273</v>
      </c>
      <c r="C410" s="8">
        <v>2017</v>
      </c>
      <c r="D410" s="8" t="s">
        <v>6</v>
      </c>
      <c r="E410" s="8" t="s">
        <v>199</v>
      </c>
      <c r="F410" s="69">
        <v>70.7</v>
      </c>
      <c r="G410" s="70"/>
    </row>
    <row r="411" spans="1:7">
      <c r="A411" s="1" t="s">
        <v>16</v>
      </c>
      <c r="B411" s="1" t="s">
        <v>274</v>
      </c>
      <c r="C411" s="8">
        <v>2017</v>
      </c>
      <c r="D411" s="8" t="s">
        <v>6</v>
      </c>
      <c r="E411" s="8" t="s">
        <v>199</v>
      </c>
      <c r="F411" s="69">
        <v>68.3</v>
      </c>
      <c r="G411" s="70"/>
    </row>
    <row r="412" spans="1:7">
      <c r="A412" s="1" t="s">
        <v>17</v>
      </c>
      <c r="B412" s="1" t="s">
        <v>275</v>
      </c>
      <c r="C412" s="8">
        <v>2017</v>
      </c>
      <c r="D412" s="8" t="s">
        <v>6</v>
      </c>
      <c r="E412" s="8" t="s">
        <v>199</v>
      </c>
      <c r="F412" s="69">
        <v>46.8</v>
      </c>
      <c r="G412" s="70"/>
    </row>
    <row r="413" spans="1:7">
      <c r="A413" s="1" t="s">
        <v>18</v>
      </c>
      <c r="B413" s="1" t="s">
        <v>276</v>
      </c>
      <c r="C413" s="8">
        <v>2017</v>
      </c>
      <c r="D413" s="8" t="s">
        <v>6</v>
      </c>
      <c r="E413" s="8" t="s">
        <v>199</v>
      </c>
      <c r="F413" s="69">
        <v>54.8</v>
      </c>
      <c r="G413" s="70"/>
    </row>
    <row r="414" spans="1:7">
      <c r="A414" s="1" t="s">
        <v>19</v>
      </c>
      <c r="B414" s="1" t="s">
        <v>277</v>
      </c>
      <c r="C414" s="8">
        <v>2017</v>
      </c>
      <c r="D414" s="8" t="s">
        <v>6</v>
      </c>
      <c r="E414" s="8" t="s">
        <v>199</v>
      </c>
      <c r="F414" s="69">
        <v>64.3</v>
      </c>
      <c r="G414" s="70"/>
    </row>
    <row r="415" spans="1:7">
      <c r="A415" s="1" t="s">
        <v>20</v>
      </c>
      <c r="B415" s="1" t="s">
        <v>278</v>
      </c>
      <c r="C415" s="8">
        <v>2017</v>
      </c>
      <c r="D415" s="8" t="s">
        <v>6</v>
      </c>
      <c r="E415" s="8" t="s">
        <v>199</v>
      </c>
      <c r="F415" s="69">
        <v>61.8</v>
      </c>
      <c r="G415" s="70"/>
    </row>
    <row r="416" spans="1:7">
      <c r="A416" s="1" t="s">
        <v>21</v>
      </c>
      <c r="B416" s="1" t="s">
        <v>279</v>
      </c>
      <c r="C416" s="8">
        <v>2017</v>
      </c>
      <c r="D416" s="8" t="s">
        <v>6</v>
      </c>
      <c r="E416" s="8" t="s">
        <v>199</v>
      </c>
      <c r="F416" s="69">
        <v>57.7</v>
      </c>
      <c r="G416" s="70"/>
    </row>
    <row r="417" spans="1:7">
      <c r="A417" s="1" t="s">
        <v>22</v>
      </c>
      <c r="B417" s="1" t="s">
        <v>280</v>
      </c>
      <c r="C417" s="8">
        <v>2017</v>
      </c>
      <c r="D417" s="8" t="s">
        <v>6</v>
      </c>
      <c r="E417" s="8" t="s">
        <v>199</v>
      </c>
      <c r="F417" s="69">
        <v>35.299999999999997</v>
      </c>
      <c r="G417" s="70"/>
    </row>
    <row r="418" spans="1:7">
      <c r="A418" s="1" t="s">
        <v>23</v>
      </c>
      <c r="B418" s="1" t="s">
        <v>281</v>
      </c>
      <c r="C418" s="8">
        <v>2017</v>
      </c>
      <c r="D418" s="8" t="s">
        <v>6</v>
      </c>
      <c r="E418" s="8" t="s">
        <v>199</v>
      </c>
      <c r="F418" s="69">
        <v>73.599999999999994</v>
      </c>
      <c r="G418" s="70"/>
    </row>
    <row r="419" spans="1:7">
      <c r="A419" s="1" t="s">
        <v>24</v>
      </c>
      <c r="B419" s="1" t="s">
        <v>282</v>
      </c>
      <c r="C419" s="8">
        <v>2017</v>
      </c>
      <c r="D419" s="8" t="s">
        <v>6</v>
      </c>
      <c r="E419" s="8" t="s">
        <v>199</v>
      </c>
      <c r="F419" s="69">
        <v>67</v>
      </c>
      <c r="G419" s="70"/>
    </row>
    <row r="420" spans="1:7">
      <c r="A420" s="1" t="s">
        <v>25</v>
      </c>
      <c r="B420" s="1" t="s">
        <v>283</v>
      </c>
      <c r="C420" s="8">
        <v>2017</v>
      </c>
      <c r="D420" s="8" t="s">
        <v>6</v>
      </c>
      <c r="E420" s="8" t="s">
        <v>199</v>
      </c>
      <c r="F420" s="69">
        <v>44.2</v>
      </c>
      <c r="G420" s="70"/>
    </row>
    <row r="421" spans="1:7">
      <c r="A421" s="1" t="s">
        <v>26</v>
      </c>
      <c r="B421" s="1" t="s">
        <v>284</v>
      </c>
      <c r="C421" s="8">
        <v>2017</v>
      </c>
      <c r="D421" s="8" t="s">
        <v>6</v>
      </c>
      <c r="E421" s="8" t="s">
        <v>199</v>
      </c>
      <c r="F421" s="69">
        <v>44.8</v>
      </c>
      <c r="G421" s="70"/>
    </row>
    <row r="422" spans="1:7">
      <c r="A422" s="1" t="s">
        <v>27</v>
      </c>
      <c r="B422" s="1" t="s">
        <v>285</v>
      </c>
      <c r="C422" s="8">
        <v>2017</v>
      </c>
      <c r="D422" s="8" t="s">
        <v>6</v>
      </c>
      <c r="E422" s="8" t="s">
        <v>199</v>
      </c>
      <c r="F422" s="69">
        <v>47.7</v>
      </c>
      <c r="G422" s="70"/>
    </row>
    <row r="423" spans="1:7">
      <c r="A423" s="1" t="s">
        <v>28</v>
      </c>
      <c r="B423" s="1" t="s">
        <v>286</v>
      </c>
      <c r="C423" s="8">
        <v>2017</v>
      </c>
      <c r="D423" s="8" t="s">
        <v>6</v>
      </c>
      <c r="E423" s="8" t="s">
        <v>199</v>
      </c>
      <c r="F423" s="69">
        <v>47.2</v>
      </c>
      <c r="G423" s="70"/>
    </row>
    <row r="424" spans="1:7">
      <c r="A424" s="1" t="s">
        <v>29</v>
      </c>
      <c r="B424" s="1" t="s">
        <v>287</v>
      </c>
      <c r="C424" s="8">
        <v>2017</v>
      </c>
      <c r="D424" s="8" t="s">
        <v>6</v>
      </c>
      <c r="E424" s="8" t="s">
        <v>199</v>
      </c>
      <c r="F424" s="69">
        <v>42.3</v>
      </c>
      <c r="G424" s="70"/>
    </row>
    <row r="425" spans="1:7">
      <c r="A425" s="1" t="s">
        <v>30</v>
      </c>
      <c r="B425" s="1" t="s">
        <v>288</v>
      </c>
      <c r="C425" s="8">
        <v>2017</v>
      </c>
      <c r="D425" s="8" t="s">
        <v>6</v>
      </c>
      <c r="E425" s="8" t="s">
        <v>199</v>
      </c>
      <c r="F425" s="69">
        <v>65.2</v>
      </c>
      <c r="G425" s="70"/>
    </row>
    <row r="426" spans="1:7">
      <c r="A426" s="1" t="s">
        <v>31</v>
      </c>
      <c r="B426" s="1" t="s">
        <v>289</v>
      </c>
      <c r="C426" s="8">
        <v>2017</v>
      </c>
      <c r="D426" s="8" t="s">
        <v>6</v>
      </c>
      <c r="E426" s="8" t="s">
        <v>199</v>
      </c>
      <c r="F426" s="69">
        <v>43.9</v>
      </c>
      <c r="G426" s="70"/>
    </row>
    <row r="427" spans="1:7">
      <c r="A427" s="1" t="s">
        <v>32</v>
      </c>
      <c r="B427" s="1" t="s">
        <v>290</v>
      </c>
      <c r="C427" s="8">
        <v>2017</v>
      </c>
      <c r="D427" s="8" t="s">
        <v>6</v>
      </c>
      <c r="E427" s="8" t="s">
        <v>199</v>
      </c>
      <c r="F427" s="69">
        <v>68.599999999999994</v>
      </c>
      <c r="G427" s="70"/>
    </row>
    <row r="428" spans="1:7">
      <c r="A428" s="1" t="s">
        <v>33</v>
      </c>
      <c r="B428" s="1" t="s">
        <v>291</v>
      </c>
      <c r="C428" s="8">
        <v>2017</v>
      </c>
      <c r="D428" s="8" t="s">
        <v>6</v>
      </c>
      <c r="E428" s="8" t="s">
        <v>199</v>
      </c>
      <c r="F428" s="69">
        <v>62</v>
      </c>
      <c r="G428" s="70"/>
    </row>
    <row r="429" spans="1:7">
      <c r="A429" s="1" t="s">
        <v>34</v>
      </c>
      <c r="B429" s="1" t="s">
        <v>292</v>
      </c>
      <c r="C429" s="8">
        <v>2017</v>
      </c>
      <c r="D429" s="8" t="s">
        <v>6</v>
      </c>
      <c r="E429" s="8" t="s">
        <v>199</v>
      </c>
      <c r="F429" s="69">
        <v>59.9</v>
      </c>
      <c r="G429" s="70"/>
    </row>
    <row r="430" spans="1:7">
      <c r="A430" s="1" t="s">
        <v>35</v>
      </c>
      <c r="B430" s="1" t="s">
        <v>293</v>
      </c>
      <c r="C430" s="8">
        <v>2017</v>
      </c>
      <c r="D430" s="8" t="s">
        <v>6</v>
      </c>
      <c r="E430" s="8" t="s">
        <v>199</v>
      </c>
      <c r="F430" s="69">
        <v>53.5</v>
      </c>
      <c r="G430" s="70"/>
    </row>
    <row r="431" spans="1:7">
      <c r="A431" s="3" t="s">
        <v>3</v>
      </c>
      <c r="B431" s="1" t="s">
        <v>261</v>
      </c>
      <c r="C431" s="8">
        <v>2018</v>
      </c>
      <c r="D431" s="8" t="s">
        <v>6</v>
      </c>
      <c r="E431" s="8" t="s">
        <v>199</v>
      </c>
      <c r="F431" s="70">
        <v>51.9</v>
      </c>
      <c r="G431" s="70"/>
    </row>
    <row r="432" spans="1:7">
      <c r="A432" s="3" t="s">
        <v>4</v>
      </c>
      <c r="B432" s="1" t="s">
        <v>262</v>
      </c>
      <c r="C432" s="8">
        <v>2018</v>
      </c>
      <c r="D432" s="8" t="s">
        <v>6</v>
      </c>
      <c r="E432" s="8" t="s">
        <v>199</v>
      </c>
      <c r="F432" s="69">
        <v>40.700000000000003</v>
      </c>
      <c r="G432" s="70"/>
    </row>
    <row r="433" spans="1:7">
      <c r="A433" s="1" t="s">
        <v>5</v>
      </c>
      <c r="B433" s="1" t="s">
        <v>263</v>
      </c>
      <c r="C433" s="8">
        <v>2018</v>
      </c>
      <c r="D433" s="8" t="s">
        <v>6</v>
      </c>
      <c r="E433" s="8" t="s">
        <v>199</v>
      </c>
      <c r="F433" s="69">
        <v>40</v>
      </c>
      <c r="G433" s="70"/>
    </row>
    <row r="434" spans="1:7">
      <c r="A434" s="1" t="s">
        <v>6</v>
      </c>
      <c r="B434" s="1" t="s">
        <v>264</v>
      </c>
      <c r="C434" s="8">
        <v>2018</v>
      </c>
      <c r="D434" s="8" t="s">
        <v>6</v>
      </c>
      <c r="E434" s="8" t="s">
        <v>199</v>
      </c>
      <c r="F434" s="69">
        <v>37.5</v>
      </c>
      <c r="G434" s="70"/>
    </row>
    <row r="435" spans="1:7">
      <c r="A435" s="1" t="s">
        <v>7</v>
      </c>
      <c r="B435" s="1" t="s">
        <v>265</v>
      </c>
      <c r="C435" s="8">
        <v>2018</v>
      </c>
      <c r="D435" s="8" t="s">
        <v>6</v>
      </c>
      <c r="E435" s="8" t="s">
        <v>199</v>
      </c>
      <c r="F435" s="69">
        <v>54.5</v>
      </c>
      <c r="G435" s="70"/>
    </row>
    <row r="436" spans="1:7">
      <c r="A436" s="1" t="s">
        <v>8</v>
      </c>
      <c r="B436" s="1" t="s">
        <v>266</v>
      </c>
      <c r="C436" s="8">
        <v>2018</v>
      </c>
      <c r="D436" s="8" t="s">
        <v>6</v>
      </c>
      <c r="E436" s="8" t="s">
        <v>199</v>
      </c>
      <c r="F436" s="69">
        <v>34.5</v>
      </c>
      <c r="G436" s="70"/>
    </row>
    <row r="437" spans="1:7">
      <c r="A437" s="1" t="s">
        <v>9</v>
      </c>
      <c r="B437" s="1" t="s">
        <v>267</v>
      </c>
      <c r="C437" s="8">
        <v>2018</v>
      </c>
      <c r="D437" s="8" t="s">
        <v>6</v>
      </c>
      <c r="E437" s="8" t="s">
        <v>199</v>
      </c>
      <c r="F437" s="69">
        <v>43.6</v>
      </c>
      <c r="G437" s="70"/>
    </row>
    <row r="438" spans="1:7">
      <c r="A438" s="1" t="s">
        <v>10</v>
      </c>
      <c r="B438" s="1" t="s">
        <v>268</v>
      </c>
      <c r="C438" s="8">
        <v>2018</v>
      </c>
      <c r="D438" s="8" t="s">
        <v>6</v>
      </c>
      <c r="E438" s="8" t="s">
        <v>199</v>
      </c>
      <c r="F438" s="69">
        <v>66.2</v>
      </c>
      <c r="G438" s="70"/>
    </row>
    <row r="439" spans="1:7">
      <c r="A439" s="1" t="s">
        <v>11</v>
      </c>
      <c r="B439" s="1" t="s">
        <v>269</v>
      </c>
      <c r="C439" s="8">
        <v>2018</v>
      </c>
      <c r="D439" s="8" t="s">
        <v>6</v>
      </c>
      <c r="E439" s="8" t="s">
        <v>199</v>
      </c>
      <c r="F439" s="69">
        <v>34.799999999999997</v>
      </c>
      <c r="G439" s="70"/>
    </row>
    <row r="440" spans="1:7">
      <c r="A440" s="1" t="s">
        <v>12</v>
      </c>
      <c r="B440" s="1" t="s">
        <v>270</v>
      </c>
      <c r="C440" s="8">
        <v>2018</v>
      </c>
      <c r="D440" s="8" t="s">
        <v>6</v>
      </c>
      <c r="E440" s="8" t="s">
        <v>199</v>
      </c>
      <c r="F440" s="69">
        <v>48.7</v>
      </c>
      <c r="G440" s="70"/>
    </row>
    <row r="441" spans="1:7">
      <c r="A441" s="1" t="s">
        <v>13</v>
      </c>
      <c r="B441" s="1" t="s">
        <v>271</v>
      </c>
      <c r="C441" s="8">
        <v>2018</v>
      </c>
      <c r="D441" s="8" t="s">
        <v>6</v>
      </c>
      <c r="E441" s="8" t="s">
        <v>199</v>
      </c>
      <c r="F441" s="69">
        <v>48.1</v>
      </c>
      <c r="G441" s="70"/>
    </row>
    <row r="442" spans="1:7">
      <c r="A442" s="1" t="s">
        <v>14</v>
      </c>
      <c r="B442" s="1" t="s">
        <v>272</v>
      </c>
      <c r="C442" s="8">
        <v>2018</v>
      </c>
      <c r="D442" s="8" t="s">
        <v>6</v>
      </c>
      <c r="E442" s="8" t="s">
        <v>199</v>
      </c>
      <c r="F442" s="69">
        <v>50.2</v>
      </c>
      <c r="G442" s="70"/>
    </row>
    <row r="443" spans="1:7">
      <c r="A443" s="1" t="s">
        <v>15</v>
      </c>
      <c r="B443" s="1" t="s">
        <v>273</v>
      </c>
      <c r="C443" s="8">
        <v>2018</v>
      </c>
      <c r="D443" s="8" t="s">
        <v>6</v>
      </c>
      <c r="E443" s="8" t="s">
        <v>199</v>
      </c>
      <c r="F443" s="69">
        <v>69</v>
      </c>
      <c r="G443" s="70"/>
    </row>
    <row r="444" spans="1:7">
      <c r="A444" s="1" t="s">
        <v>16</v>
      </c>
      <c r="B444" s="1" t="s">
        <v>274</v>
      </c>
      <c r="C444" s="8">
        <v>2018</v>
      </c>
      <c r="D444" s="8" t="s">
        <v>6</v>
      </c>
      <c r="E444" s="8" t="s">
        <v>199</v>
      </c>
      <c r="F444" s="69">
        <v>70.400000000000006</v>
      </c>
      <c r="G444" s="70"/>
    </row>
    <row r="445" spans="1:7">
      <c r="A445" s="1" t="s">
        <v>17</v>
      </c>
      <c r="B445" s="1" t="s">
        <v>275</v>
      </c>
      <c r="C445" s="8">
        <v>2018</v>
      </c>
      <c r="D445" s="8" t="s">
        <v>6</v>
      </c>
      <c r="E445" s="8" t="s">
        <v>199</v>
      </c>
      <c r="F445" s="69">
        <v>46.1</v>
      </c>
      <c r="G445" s="70"/>
    </row>
    <row r="446" spans="1:7">
      <c r="A446" s="1" t="s">
        <v>18</v>
      </c>
      <c r="B446" s="1" t="s">
        <v>276</v>
      </c>
      <c r="C446" s="8">
        <v>2018</v>
      </c>
      <c r="D446" s="8" t="s">
        <v>6</v>
      </c>
      <c r="E446" s="8" t="s">
        <v>199</v>
      </c>
      <c r="F446" s="69">
        <v>55.6</v>
      </c>
      <c r="G446" s="70"/>
    </row>
    <row r="447" spans="1:7">
      <c r="A447" s="1" t="s">
        <v>19</v>
      </c>
      <c r="B447" s="1" t="s">
        <v>277</v>
      </c>
      <c r="C447" s="8">
        <v>2018</v>
      </c>
      <c r="D447" s="8" t="s">
        <v>6</v>
      </c>
      <c r="E447" s="8" t="s">
        <v>199</v>
      </c>
      <c r="F447" s="69">
        <v>63.3</v>
      </c>
      <c r="G447" s="70"/>
    </row>
    <row r="448" spans="1:7">
      <c r="A448" s="1" t="s">
        <v>20</v>
      </c>
      <c r="B448" s="1" t="s">
        <v>278</v>
      </c>
      <c r="C448" s="8">
        <v>2018</v>
      </c>
      <c r="D448" s="8" t="s">
        <v>6</v>
      </c>
      <c r="E448" s="8" t="s">
        <v>199</v>
      </c>
      <c r="F448" s="69">
        <v>63.4</v>
      </c>
      <c r="G448" s="70"/>
    </row>
    <row r="449" spans="1:7">
      <c r="A449" s="1" t="s">
        <v>21</v>
      </c>
      <c r="B449" s="1" t="s">
        <v>279</v>
      </c>
      <c r="C449" s="8">
        <v>2018</v>
      </c>
      <c r="D449" s="8" t="s">
        <v>6</v>
      </c>
      <c r="E449" s="8" t="s">
        <v>199</v>
      </c>
      <c r="F449" s="69">
        <v>56.9</v>
      </c>
      <c r="G449" s="70"/>
    </row>
    <row r="450" spans="1:7">
      <c r="A450" s="1" t="s">
        <v>22</v>
      </c>
      <c r="B450" s="1" t="s">
        <v>280</v>
      </c>
      <c r="C450" s="8">
        <v>2018</v>
      </c>
      <c r="D450" s="8" t="s">
        <v>6</v>
      </c>
      <c r="E450" s="8" t="s">
        <v>199</v>
      </c>
      <c r="F450" s="69">
        <v>35.6</v>
      </c>
      <c r="G450" s="70"/>
    </row>
    <row r="451" spans="1:7">
      <c r="A451" s="1" t="s">
        <v>23</v>
      </c>
      <c r="B451" s="1" t="s">
        <v>281</v>
      </c>
      <c r="C451" s="8">
        <v>2018</v>
      </c>
      <c r="D451" s="8" t="s">
        <v>6</v>
      </c>
      <c r="E451" s="8" t="s">
        <v>199</v>
      </c>
      <c r="F451" s="69">
        <v>74.5</v>
      </c>
      <c r="G451" s="70"/>
    </row>
    <row r="452" spans="1:7">
      <c r="A452" s="1" t="s">
        <v>24</v>
      </c>
      <c r="B452" s="1" t="s">
        <v>282</v>
      </c>
      <c r="C452" s="8">
        <v>2018</v>
      </c>
      <c r="D452" s="8" t="s">
        <v>6</v>
      </c>
      <c r="E452" s="8" t="s">
        <v>199</v>
      </c>
      <c r="F452" s="69">
        <v>66.599999999999994</v>
      </c>
      <c r="G452" s="70"/>
    </row>
    <row r="453" spans="1:7">
      <c r="A453" s="1" t="s">
        <v>25</v>
      </c>
      <c r="B453" s="1" t="s">
        <v>283</v>
      </c>
      <c r="C453" s="8">
        <v>2018</v>
      </c>
      <c r="D453" s="8" t="s">
        <v>6</v>
      </c>
      <c r="E453" s="8" t="s">
        <v>199</v>
      </c>
      <c r="F453" s="69">
        <v>41</v>
      </c>
      <c r="G453" s="70"/>
    </row>
    <row r="454" spans="1:7">
      <c r="A454" s="1" t="s">
        <v>26</v>
      </c>
      <c r="B454" s="1" t="s">
        <v>284</v>
      </c>
      <c r="C454" s="8">
        <v>2018</v>
      </c>
      <c r="D454" s="8" t="s">
        <v>6</v>
      </c>
      <c r="E454" s="8" t="s">
        <v>199</v>
      </c>
      <c r="F454" s="69">
        <v>45.1</v>
      </c>
      <c r="G454" s="70"/>
    </row>
    <row r="455" spans="1:7">
      <c r="A455" s="1" t="s">
        <v>27</v>
      </c>
      <c r="B455" s="1" t="s">
        <v>285</v>
      </c>
      <c r="C455" s="8">
        <v>2018</v>
      </c>
      <c r="D455" s="8" t="s">
        <v>6</v>
      </c>
      <c r="E455" s="8" t="s">
        <v>199</v>
      </c>
      <c r="F455" s="69">
        <v>49.4</v>
      </c>
      <c r="G455" s="70"/>
    </row>
    <row r="456" spans="1:7">
      <c r="A456" s="1" t="s">
        <v>28</v>
      </c>
      <c r="B456" s="1" t="s">
        <v>286</v>
      </c>
      <c r="C456" s="8">
        <v>2018</v>
      </c>
      <c r="D456" s="8" t="s">
        <v>6</v>
      </c>
      <c r="E456" s="8" t="s">
        <v>199</v>
      </c>
      <c r="F456" s="69">
        <v>47</v>
      </c>
      <c r="G456" s="70"/>
    </row>
    <row r="457" spans="1:7">
      <c r="A457" s="1" t="s">
        <v>29</v>
      </c>
      <c r="B457" s="1" t="s">
        <v>287</v>
      </c>
      <c r="C457" s="8">
        <v>2018</v>
      </c>
      <c r="D457" s="8" t="s">
        <v>6</v>
      </c>
      <c r="E457" s="8" t="s">
        <v>199</v>
      </c>
      <c r="F457" s="69">
        <v>41.4</v>
      </c>
      <c r="G457" s="70"/>
    </row>
    <row r="458" spans="1:7">
      <c r="A458" s="1" t="s">
        <v>30</v>
      </c>
      <c r="B458" s="1" t="s">
        <v>288</v>
      </c>
      <c r="C458" s="8">
        <v>2018</v>
      </c>
      <c r="D458" s="8" t="s">
        <v>6</v>
      </c>
      <c r="E458" s="8" t="s">
        <v>199</v>
      </c>
      <c r="F458" s="69">
        <v>62</v>
      </c>
      <c r="G458" s="70"/>
    </row>
    <row r="459" spans="1:7">
      <c r="A459" s="1" t="s">
        <v>31</v>
      </c>
      <c r="B459" s="1" t="s">
        <v>289</v>
      </c>
      <c r="C459" s="8">
        <v>2018</v>
      </c>
      <c r="D459" s="8" t="s">
        <v>6</v>
      </c>
      <c r="E459" s="8" t="s">
        <v>199</v>
      </c>
      <c r="F459" s="69">
        <v>41.4</v>
      </c>
      <c r="G459" s="70"/>
    </row>
    <row r="460" spans="1:7">
      <c r="A460" s="1" t="s">
        <v>32</v>
      </c>
      <c r="B460" s="1" t="s">
        <v>290</v>
      </c>
      <c r="C460" s="8">
        <v>2018</v>
      </c>
      <c r="D460" s="8" t="s">
        <v>6</v>
      </c>
      <c r="E460" s="8" t="s">
        <v>199</v>
      </c>
      <c r="F460" s="69">
        <v>69.3</v>
      </c>
      <c r="G460" s="70"/>
    </row>
    <row r="461" spans="1:7">
      <c r="A461" s="1" t="s">
        <v>33</v>
      </c>
      <c r="B461" s="1" t="s">
        <v>291</v>
      </c>
      <c r="C461" s="8">
        <v>2018</v>
      </c>
      <c r="D461" s="8" t="s">
        <v>6</v>
      </c>
      <c r="E461" s="8" t="s">
        <v>199</v>
      </c>
      <c r="F461" s="69">
        <v>60.8</v>
      </c>
      <c r="G461" s="70"/>
    </row>
    <row r="462" spans="1:7">
      <c r="A462" s="1" t="s">
        <v>34</v>
      </c>
      <c r="B462" s="1" t="s">
        <v>292</v>
      </c>
      <c r="C462" s="8">
        <v>2018</v>
      </c>
      <c r="D462" s="8" t="s">
        <v>6</v>
      </c>
      <c r="E462" s="8" t="s">
        <v>199</v>
      </c>
      <c r="F462" s="69">
        <v>58.6</v>
      </c>
      <c r="G462" s="70"/>
    </row>
    <row r="463" spans="1:7">
      <c r="A463" s="1" t="s">
        <v>35</v>
      </c>
      <c r="B463" s="1" t="s">
        <v>293</v>
      </c>
      <c r="C463" s="8">
        <v>2018</v>
      </c>
      <c r="D463" s="8" t="s">
        <v>6</v>
      </c>
      <c r="E463" s="8" t="s">
        <v>199</v>
      </c>
      <c r="F463" s="69">
        <v>52.1</v>
      </c>
      <c r="G463" s="70"/>
    </row>
    <row r="464" spans="1:7">
      <c r="A464" s="3" t="s">
        <v>3</v>
      </c>
      <c r="B464" s="1" t="s">
        <v>261</v>
      </c>
      <c r="C464" s="8">
        <v>2019</v>
      </c>
      <c r="D464" s="8" t="s">
        <v>6</v>
      </c>
      <c r="E464" s="8" t="s">
        <v>199</v>
      </c>
      <c r="F464" s="70">
        <v>52</v>
      </c>
      <c r="G464" s="70"/>
    </row>
    <row r="465" spans="1:7">
      <c r="A465" s="3" t="s">
        <v>4</v>
      </c>
      <c r="B465" s="1" t="s">
        <v>262</v>
      </c>
      <c r="C465" s="8">
        <v>2019</v>
      </c>
      <c r="D465" s="8" t="s">
        <v>6</v>
      </c>
      <c r="E465" s="8" t="s">
        <v>199</v>
      </c>
      <c r="F465" s="72">
        <v>38.200000000000003</v>
      </c>
      <c r="G465" s="70"/>
    </row>
    <row r="466" spans="1:7">
      <c r="A466" s="1" t="s">
        <v>5</v>
      </c>
      <c r="B466" s="1" t="s">
        <v>263</v>
      </c>
      <c r="C466" s="8">
        <v>2019</v>
      </c>
      <c r="D466" s="8" t="s">
        <v>6</v>
      </c>
      <c r="E466" s="8" t="s">
        <v>199</v>
      </c>
      <c r="F466" s="72">
        <v>37.1</v>
      </c>
      <c r="G466" s="70"/>
    </row>
    <row r="467" spans="1:7">
      <c r="A467" s="1" t="s">
        <v>6</v>
      </c>
      <c r="B467" s="1" t="s">
        <v>264</v>
      </c>
      <c r="C467" s="8">
        <v>2019</v>
      </c>
      <c r="D467" s="8" t="s">
        <v>6</v>
      </c>
      <c r="E467" s="8" t="s">
        <v>199</v>
      </c>
      <c r="F467" s="72">
        <v>38.4</v>
      </c>
      <c r="G467" s="70"/>
    </row>
    <row r="468" spans="1:7">
      <c r="A468" s="1" t="s">
        <v>7</v>
      </c>
      <c r="B468" s="1" t="s">
        <v>265</v>
      </c>
      <c r="C468" s="8">
        <v>2019</v>
      </c>
      <c r="D468" s="8" t="s">
        <v>6</v>
      </c>
      <c r="E468" s="8" t="s">
        <v>199</v>
      </c>
      <c r="F468" s="72">
        <v>55.5</v>
      </c>
      <c r="G468" s="70"/>
    </row>
    <row r="469" spans="1:7">
      <c r="A469" s="1" t="s">
        <v>8</v>
      </c>
      <c r="B469" s="1" t="s">
        <v>266</v>
      </c>
      <c r="C469" s="8">
        <v>2019</v>
      </c>
      <c r="D469" s="8" t="s">
        <v>6</v>
      </c>
      <c r="E469" s="8" t="s">
        <v>199</v>
      </c>
      <c r="F469" s="72">
        <v>33.700000000000003</v>
      </c>
      <c r="G469" s="70"/>
    </row>
    <row r="470" spans="1:7">
      <c r="A470" s="1" t="s">
        <v>9</v>
      </c>
      <c r="B470" s="1" t="s">
        <v>267</v>
      </c>
      <c r="C470" s="8">
        <v>2019</v>
      </c>
      <c r="D470" s="8" t="s">
        <v>6</v>
      </c>
      <c r="E470" s="8" t="s">
        <v>199</v>
      </c>
      <c r="F470" s="72">
        <v>48.1</v>
      </c>
      <c r="G470" s="70"/>
    </row>
    <row r="471" spans="1:7">
      <c r="A471" s="1" t="s">
        <v>10</v>
      </c>
      <c r="B471" s="1" t="s">
        <v>268</v>
      </c>
      <c r="C471" s="8">
        <v>2019</v>
      </c>
      <c r="D471" s="8" t="s">
        <v>6</v>
      </c>
      <c r="E471" s="8" t="s">
        <v>199</v>
      </c>
      <c r="F471" s="72">
        <v>64.400000000000006</v>
      </c>
      <c r="G471" s="70"/>
    </row>
    <row r="472" spans="1:7">
      <c r="A472" s="1" t="s">
        <v>11</v>
      </c>
      <c r="B472" s="1" t="s">
        <v>269</v>
      </c>
      <c r="C472" s="8">
        <v>2019</v>
      </c>
      <c r="D472" s="8" t="s">
        <v>6</v>
      </c>
      <c r="E472" s="8" t="s">
        <v>199</v>
      </c>
      <c r="F472" s="72">
        <v>33.1</v>
      </c>
      <c r="G472" s="70"/>
    </row>
    <row r="473" spans="1:7">
      <c r="A473" s="1" t="s">
        <v>12</v>
      </c>
      <c r="B473" s="1" t="s">
        <v>270</v>
      </c>
      <c r="C473" s="8">
        <v>2019</v>
      </c>
      <c r="D473" s="8" t="s">
        <v>6</v>
      </c>
      <c r="E473" s="8" t="s">
        <v>199</v>
      </c>
      <c r="F473" s="72">
        <v>48.4</v>
      </c>
      <c r="G473" s="70"/>
    </row>
    <row r="474" spans="1:7">
      <c r="A474" s="1" t="s">
        <v>13</v>
      </c>
      <c r="B474" s="1" t="s">
        <v>271</v>
      </c>
      <c r="C474" s="8">
        <v>2019</v>
      </c>
      <c r="D474" s="8" t="s">
        <v>6</v>
      </c>
      <c r="E474" s="8" t="s">
        <v>199</v>
      </c>
      <c r="F474" s="72">
        <v>47.8</v>
      </c>
      <c r="G474" s="70"/>
    </row>
    <row r="475" spans="1:7">
      <c r="A475" s="1" t="s">
        <v>14</v>
      </c>
      <c r="B475" s="1" t="s">
        <v>272</v>
      </c>
      <c r="C475" s="8">
        <v>2019</v>
      </c>
      <c r="D475" s="8" t="s">
        <v>6</v>
      </c>
      <c r="E475" s="8" t="s">
        <v>199</v>
      </c>
      <c r="F475" s="72">
        <v>50.4</v>
      </c>
      <c r="G475" s="70"/>
    </row>
    <row r="476" spans="1:7">
      <c r="A476" s="1" t="s">
        <v>15</v>
      </c>
      <c r="B476" s="1" t="s">
        <v>273</v>
      </c>
      <c r="C476" s="8">
        <v>2019</v>
      </c>
      <c r="D476" s="8" t="s">
        <v>6</v>
      </c>
      <c r="E476" s="8" t="s">
        <v>199</v>
      </c>
      <c r="F476" s="72">
        <v>72.2</v>
      </c>
      <c r="G476" s="70"/>
    </row>
    <row r="477" spans="1:7">
      <c r="A477" s="1" t="s">
        <v>16</v>
      </c>
      <c r="B477" s="1" t="s">
        <v>274</v>
      </c>
      <c r="C477" s="8">
        <v>2019</v>
      </c>
      <c r="D477" s="8" t="s">
        <v>6</v>
      </c>
      <c r="E477" s="8" t="s">
        <v>199</v>
      </c>
      <c r="F477" s="72">
        <v>68.3</v>
      </c>
      <c r="G477" s="70"/>
    </row>
    <row r="478" spans="1:7">
      <c r="A478" s="1" t="s">
        <v>17</v>
      </c>
      <c r="B478" s="1" t="s">
        <v>275</v>
      </c>
      <c r="C478" s="8">
        <v>2019</v>
      </c>
      <c r="D478" s="8" t="s">
        <v>6</v>
      </c>
      <c r="E478" s="8" t="s">
        <v>199</v>
      </c>
      <c r="F478" s="72">
        <v>47.1</v>
      </c>
      <c r="G478" s="70"/>
    </row>
    <row r="479" spans="1:7">
      <c r="A479" s="1" t="s">
        <v>18</v>
      </c>
      <c r="B479" s="1" t="s">
        <v>276</v>
      </c>
      <c r="C479" s="8">
        <v>2019</v>
      </c>
      <c r="D479" s="8" t="s">
        <v>6</v>
      </c>
      <c r="E479" s="8" t="s">
        <v>199</v>
      </c>
      <c r="F479" s="72">
        <v>55.4</v>
      </c>
      <c r="G479" s="70"/>
    </row>
    <row r="480" spans="1:7">
      <c r="A480" s="1" t="s">
        <v>19</v>
      </c>
      <c r="B480" s="1" t="s">
        <v>277</v>
      </c>
      <c r="C480" s="8">
        <v>2019</v>
      </c>
      <c r="D480" s="8" t="s">
        <v>6</v>
      </c>
      <c r="E480" s="8" t="s">
        <v>199</v>
      </c>
      <c r="F480" s="72">
        <v>64.599999999999994</v>
      </c>
      <c r="G480" s="70"/>
    </row>
    <row r="481" spans="1:7">
      <c r="A481" s="1" t="s">
        <v>20</v>
      </c>
      <c r="B481" s="1" t="s">
        <v>278</v>
      </c>
      <c r="C481" s="8">
        <v>2019</v>
      </c>
      <c r="D481" s="8" t="s">
        <v>6</v>
      </c>
      <c r="E481" s="8" t="s">
        <v>199</v>
      </c>
      <c r="F481" s="72">
        <v>63.7</v>
      </c>
      <c r="G481" s="70"/>
    </row>
    <row r="482" spans="1:7">
      <c r="A482" s="1" t="s">
        <v>21</v>
      </c>
      <c r="B482" s="1" t="s">
        <v>279</v>
      </c>
      <c r="C482" s="8">
        <v>2019</v>
      </c>
      <c r="D482" s="8" t="s">
        <v>6</v>
      </c>
      <c r="E482" s="8" t="s">
        <v>199</v>
      </c>
      <c r="F482" s="72">
        <v>58</v>
      </c>
      <c r="G482" s="70"/>
    </row>
    <row r="483" spans="1:7">
      <c r="A483" s="1" t="s">
        <v>22</v>
      </c>
      <c r="B483" s="1" t="s">
        <v>280</v>
      </c>
      <c r="C483" s="8">
        <v>2019</v>
      </c>
      <c r="D483" s="8" t="s">
        <v>6</v>
      </c>
      <c r="E483" s="8" t="s">
        <v>199</v>
      </c>
      <c r="F483" s="72">
        <v>36.4</v>
      </c>
      <c r="G483" s="70"/>
    </row>
    <row r="484" spans="1:7">
      <c r="A484" s="1" t="s">
        <v>23</v>
      </c>
      <c r="B484" s="1" t="s">
        <v>281</v>
      </c>
      <c r="C484" s="8">
        <v>2019</v>
      </c>
      <c r="D484" s="8" t="s">
        <v>6</v>
      </c>
      <c r="E484" s="8" t="s">
        <v>199</v>
      </c>
      <c r="F484" s="72">
        <v>75.099999999999994</v>
      </c>
      <c r="G484" s="70"/>
    </row>
    <row r="485" spans="1:7">
      <c r="A485" s="1" t="s">
        <v>24</v>
      </c>
      <c r="B485" s="1" t="s">
        <v>282</v>
      </c>
      <c r="C485" s="8">
        <v>2019</v>
      </c>
      <c r="D485" s="8" t="s">
        <v>6</v>
      </c>
      <c r="E485" s="8" t="s">
        <v>199</v>
      </c>
      <c r="F485" s="72">
        <v>67</v>
      </c>
      <c r="G485" s="70"/>
    </row>
    <row r="486" spans="1:7">
      <c r="A486" s="1" t="s">
        <v>25</v>
      </c>
      <c r="B486" s="1" t="s">
        <v>283</v>
      </c>
      <c r="C486" s="8">
        <v>2019</v>
      </c>
      <c r="D486" s="8" t="s">
        <v>6</v>
      </c>
      <c r="E486" s="8" t="s">
        <v>199</v>
      </c>
      <c r="F486" s="72">
        <v>37.4</v>
      </c>
      <c r="G486" s="70"/>
    </row>
    <row r="487" spans="1:7">
      <c r="A487" s="1" t="s">
        <v>26</v>
      </c>
      <c r="B487" s="1" t="s">
        <v>284</v>
      </c>
      <c r="C487" s="8">
        <v>2019</v>
      </c>
      <c r="D487" s="8" t="s">
        <v>6</v>
      </c>
      <c r="E487" s="8" t="s">
        <v>199</v>
      </c>
      <c r="F487" s="72">
        <v>43.7</v>
      </c>
      <c r="G487" s="70"/>
    </row>
    <row r="488" spans="1:7">
      <c r="A488" s="1" t="s">
        <v>27</v>
      </c>
      <c r="B488" s="1" t="s">
        <v>285</v>
      </c>
      <c r="C488" s="8">
        <v>2019</v>
      </c>
      <c r="D488" s="8" t="s">
        <v>6</v>
      </c>
      <c r="E488" s="8" t="s">
        <v>199</v>
      </c>
      <c r="F488" s="72">
        <v>49.8</v>
      </c>
      <c r="G488" s="70"/>
    </row>
    <row r="489" spans="1:7">
      <c r="A489" s="1" t="s">
        <v>28</v>
      </c>
      <c r="B489" s="1" t="s">
        <v>286</v>
      </c>
      <c r="C489" s="8">
        <v>2019</v>
      </c>
      <c r="D489" s="8" t="s">
        <v>6</v>
      </c>
      <c r="E489" s="8" t="s">
        <v>199</v>
      </c>
      <c r="F489" s="72">
        <v>46.7</v>
      </c>
      <c r="G489" s="70"/>
    </row>
    <row r="490" spans="1:7">
      <c r="A490" s="1" t="s">
        <v>29</v>
      </c>
      <c r="B490" s="1" t="s">
        <v>287</v>
      </c>
      <c r="C490" s="8">
        <v>2019</v>
      </c>
      <c r="D490" s="8" t="s">
        <v>6</v>
      </c>
      <c r="E490" s="8" t="s">
        <v>199</v>
      </c>
      <c r="F490" s="72">
        <v>39.9</v>
      </c>
      <c r="G490" s="70"/>
    </row>
    <row r="491" spans="1:7">
      <c r="A491" s="1" t="s">
        <v>30</v>
      </c>
      <c r="B491" s="1" t="s">
        <v>288</v>
      </c>
      <c r="C491" s="8">
        <v>2019</v>
      </c>
      <c r="D491" s="8" t="s">
        <v>6</v>
      </c>
      <c r="E491" s="8" t="s">
        <v>199</v>
      </c>
      <c r="F491" s="72">
        <v>59.8</v>
      </c>
      <c r="G491" s="70"/>
    </row>
    <row r="492" spans="1:7">
      <c r="A492" s="1" t="s">
        <v>31</v>
      </c>
      <c r="B492" s="1" t="s">
        <v>289</v>
      </c>
      <c r="C492" s="8">
        <v>2019</v>
      </c>
      <c r="D492" s="8" t="s">
        <v>6</v>
      </c>
      <c r="E492" s="8" t="s">
        <v>199</v>
      </c>
      <c r="F492" s="72">
        <v>43.2</v>
      </c>
      <c r="G492" s="70"/>
    </row>
    <row r="493" spans="1:7">
      <c r="A493" s="1" t="s">
        <v>32</v>
      </c>
      <c r="B493" s="1" t="s">
        <v>290</v>
      </c>
      <c r="C493" s="8">
        <v>2019</v>
      </c>
      <c r="D493" s="8" t="s">
        <v>6</v>
      </c>
      <c r="E493" s="8" t="s">
        <v>199</v>
      </c>
      <c r="F493" s="72">
        <v>68.099999999999994</v>
      </c>
      <c r="G493" s="70"/>
    </row>
    <row r="494" spans="1:7">
      <c r="A494" s="1" t="s">
        <v>33</v>
      </c>
      <c r="B494" s="1" t="s">
        <v>291</v>
      </c>
      <c r="C494" s="8">
        <v>2019</v>
      </c>
      <c r="D494" s="8" t="s">
        <v>6</v>
      </c>
      <c r="E494" s="8" t="s">
        <v>199</v>
      </c>
      <c r="F494" s="72">
        <v>62.2</v>
      </c>
      <c r="G494" s="70"/>
    </row>
    <row r="495" spans="1:7">
      <c r="A495" s="1" t="s">
        <v>34</v>
      </c>
      <c r="B495" s="1" t="s">
        <v>292</v>
      </c>
      <c r="C495" s="8">
        <v>2019</v>
      </c>
      <c r="D495" s="8" t="s">
        <v>6</v>
      </c>
      <c r="E495" s="8" t="s">
        <v>199</v>
      </c>
      <c r="F495" s="72">
        <v>59.2</v>
      </c>
      <c r="G495" s="70"/>
    </row>
    <row r="496" spans="1:7">
      <c r="A496" s="1" t="s">
        <v>35</v>
      </c>
      <c r="B496" s="1" t="s">
        <v>293</v>
      </c>
      <c r="C496" s="8">
        <v>2019</v>
      </c>
      <c r="D496" s="8" t="s">
        <v>6</v>
      </c>
      <c r="E496" s="8" t="s">
        <v>199</v>
      </c>
      <c r="F496" s="72">
        <v>51.9</v>
      </c>
      <c r="G496" s="70"/>
    </row>
    <row r="497" spans="1:7">
      <c r="A497" s="3" t="s">
        <v>3</v>
      </c>
      <c r="B497" s="1" t="s">
        <v>261</v>
      </c>
      <c r="C497" s="8">
        <v>2020</v>
      </c>
      <c r="D497" s="8" t="s">
        <v>6</v>
      </c>
      <c r="E497" s="8" t="s">
        <v>199</v>
      </c>
      <c r="F497" s="70">
        <v>49.2</v>
      </c>
      <c r="G497" s="70"/>
    </row>
    <row r="498" spans="1:7">
      <c r="A498" s="3" t="s">
        <v>4</v>
      </c>
      <c r="B498" s="1" t="s">
        <v>262</v>
      </c>
      <c r="C498" s="8">
        <v>2020</v>
      </c>
      <c r="D498" s="8" t="s">
        <v>6</v>
      </c>
      <c r="E498" s="8" t="s">
        <v>199</v>
      </c>
      <c r="F498" s="69">
        <v>37.5</v>
      </c>
      <c r="G498" s="70"/>
    </row>
    <row r="499" spans="1:7">
      <c r="A499" s="1" t="s">
        <v>5</v>
      </c>
      <c r="B499" s="1" t="s">
        <v>263</v>
      </c>
      <c r="C499" s="8">
        <v>2020</v>
      </c>
      <c r="D499" s="8" t="s">
        <v>6</v>
      </c>
      <c r="E499" s="8" t="s">
        <v>199</v>
      </c>
      <c r="F499" s="69">
        <v>36.9</v>
      </c>
      <c r="G499" s="70"/>
    </row>
    <row r="500" spans="1:7">
      <c r="A500" s="1" t="s">
        <v>6</v>
      </c>
      <c r="B500" s="1" t="s">
        <v>264</v>
      </c>
      <c r="C500" s="8">
        <v>2020</v>
      </c>
      <c r="D500" s="8" t="s">
        <v>6</v>
      </c>
      <c r="E500" s="8" t="s">
        <v>199</v>
      </c>
      <c r="F500" s="69">
        <v>35.799999999999997</v>
      </c>
      <c r="G500" s="70"/>
    </row>
    <row r="501" spans="1:7">
      <c r="A501" s="1" t="s">
        <v>7</v>
      </c>
      <c r="B501" s="1" t="s">
        <v>265</v>
      </c>
      <c r="C501" s="8">
        <v>2020</v>
      </c>
      <c r="D501" s="8" t="s">
        <v>6</v>
      </c>
      <c r="E501" s="8" t="s">
        <v>199</v>
      </c>
      <c r="F501" s="69">
        <v>49.3</v>
      </c>
      <c r="G501" s="70"/>
    </row>
    <row r="502" spans="1:7">
      <c r="A502" s="1" t="s">
        <v>8</v>
      </c>
      <c r="B502" s="1" t="s">
        <v>266</v>
      </c>
      <c r="C502" s="8">
        <v>2020</v>
      </c>
      <c r="D502" s="8" t="s">
        <v>6</v>
      </c>
      <c r="E502" s="8" t="s">
        <v>199</v>
      </c>
      <c r="F502" s="69">
        <v>36.1</v>
      </c>
      <c r="G502" s="70"/>
    </row>
    <row r="503" spans="1:7">
      <c r="A503" s="1" t="s">
        <v>9</v>
      </c>
      <c r="B503" s="1" t="s">
        <v>267</v>
      </c>
      <c r="C503" s="8">
        <v>2020</v>
      </c>
      <c r="D503" s="8" t="s">
        <v>6</v>
      </c>
      <c r="E503" s="8" t="s">
        <v>199</v>
      </c>
      <c r="F503" s="69">
        <v>48.1</v>
      </c>
      <c r="G503" s="70"/>
    </row>
    <row r="504" spans="1:7">
      <c r="A504" s="1" t="s">
        <v>10</v>
      </c>
      <c r="B504" s="1" t="s">
        <v>268</v>
      </c>
      <c r="C504" s="8">
        <v>2020</v>
      </c>
      <c r="D504" s="8" t="s">
        <v>6</v>
      </c>
      <c r="E504" s="8" t="s">
        <v>199</v>
      </c>
      <c r="F504" s="69">
        <v>63</v>
      </c>
      <c r="G504" s="70"/>
    </row>
    <row r="505" spans="1:7">
      <c r="A505" s="1" t="s">
        <v>11</v>
      </c>
      <c r="B505" s="1" t="s">
        <v>269</v>
      </c>
      <c r="C505" s="8">
        <v>2020</v>
      </c>
      <c r="D505" s="8" t="s">
        <v>6</v>
      </c>
      <c r="E505" s="8" t="s">
        <v>199</v>
      </c>
      <c r="F505" s="69">
        <v>30.9</v>
      </c>
      <c r="G505" s="70"/>
    </row>
    <row r="506" spans="1:7">
      <c r="A506" s="1" t="s">
        <v>12</v>
      </c>
      <c r="B506" s="1" t="s">
        <v>270</v>
      </c>
      <c r="C506" s="8">
        <v>2020</v>
      </c>
      <c r="D506" s="8" t="s">
        <v>6</v>
      </c>
      <c r="E506" s="8" t="s">
        <v>199</v>
      </c>
      <c r="F506" s="69">
        <v>43.9</v>
      </c>
      <c r="G506" s="70"/>
    </row>
    <row r="507" spans="1:7">
      <c r="A507" s="1" t="s">
        <v>13</v>
      </c>
      <c r="B507" s="1" t="s">
        <v>271</v>
      </c>
      <c r="C507" s="8">
        <v>2020</v>
      </c>
      <c r="D507" s="8" t="s">
        <v>6</v>
      </c>
      <c r="E507" s="8" t="s">
        <v>199</v>
      </c>
      <c r="F507" s="69">
        <v>46.2</v>
      </c>
      <c r="G507" s="70"/>
    </row>
    <row r="508" spans="1:7">
      <c r="A508" s="1" t="s">
        <v>14</v>
      </c>
      <c r="B508" s="1" t="s">
        <v>272</v>
      </c>
      <c r="C508" s="8">
        <v>2020</v>
      </c>
      <c r="D508" s="8" t="s">
        <v>6</v>
      </c>
      <c r="E508" s="8" t="s">
        <v>199</v>
      </c>
      <c r="F508" s="69">
        <v>52.4</v>
      </c>
      <c r="G508" s="70"/>
    </row>
    <row r="509" spans="1:7">
      <c r="A509" s="1" t="s">
        <v>15</v>
      </c>
      <c r="B509" s="1" t="s">
        <v>273</v>
      </c>
      <c r="C509" s="8">
        <v>2020</v>
      </c>
      <c r="D509" s="8" t="s">
        <v>6</v>
      </c>
      <c r="E509" s="8" t="s">
        <v>199</v>
      </c>
      <c r="F509" s="69">
        <v>70</v>
      </c>
      <c r="G509" s="70"/>
    </row>
    <row r="510" spans="1:7">
      <c r="A510" s="1" t="s">
        <v>16</v>
      </c>
      <c r="B510" s="1" t="s">
        <v>274</v>
      </c>
      <c r="C510" s="8">
        <v>2020</v>
      </c>
      <c r="D510" s="8" t="s">
        <v>6</v>
      </c>
      <c r="E510" s="8" t="s">
        <v>199</v>
      </c>
      <c r="F510" s="69">
        <v>67.5</v>
      </c>
      <c r="G510" s="70"/>
    </row>
    <row r="511" spans="1:7">
      <c r="A511" s="1" t="s">
        <v>17</v>
      </c>
      <c r="B511" s="1" t="s">
        <v>275</v>
      </c>
      <c r="C511" s="8">
        <v>2020</v>
      </c>
      <c r="D511" s="8" t="s">
        <v>6</v>
      </c>
      <c r="E511" s="8" t="s">
        <v>199</v>
      </c>
      <c r="F511" s="69">
        <v>44.5</v>
      </c>
      <c r="G511" s="70"/>
    </row>
    <row r="512" spans="1:7">
      <c r="A512" s="1" t="s">
        <v>18</v>
      </c>
      <c r="B512" s="1" t="s">
        <v>276</v>
      </c>
      <c r="C512" s="8">
        <v>2020</v>
      </c>
      <c r="D512" s="8" t="s">
        <v>6</v>
      </c>
      <c r="E512" s="8" t="s">
        <v>199</v>
      </c>
      <c r="F512" s="69">
        <v>51</v>
      </c>
      <c r="G512" s="70"/>
    </row>
    <row r="513" spans="1:7">
      <c r="A513" s="1" t="s">
        <v>19</v>
      </c>
      <c r="B513" s="1" t="s">
        <v>277</v>
      </c>
      <c r="C513" s="8">
        <v>2020</v>
      </c>
      <c r="D513" s="8" t="s">
        <v>6</v>
      </c>
      <c r="E513" s="8" t="s">
        <v>199</v>
      </c>
      <c r="F513" s="69">
        <v>58.5</v>
      </c>
      <c r="G513" s="70"/>
    </row>
    <row r="514" spans="1:7">
      <c r="A514" s="1" t="s">
        <v>20</v>
      </c>
      <c r="B514" s="1" t="s">
        <v>278</v>
      </c>
      <c r="C514" s="8">
        <v>2020</v>
      </c>
      <c r="D514" s="8" t="s">
        <v>6</v>
      </c>
      <c r="E514" s="8" t="s">
        <v>199</v>
      </c>
      <c r="F514" s="69">
        <v>62</v>
      </c>
      <c r="G514" s="70"/>
    </row>
    <row r="515" spans="1:7">
      <c r="A515" s="1" t="s">
        <v>21</v>
      </c>
      <c r="B515" s="1" t="s">
        <v>279</v>
      </c>
      <c r="C515" s="8">
        <v>2020</v>
      </c>
      <c r="D515" s="8" t="s">
        <v>6</v>
      </c>
      <c r="E515" s="8" t="s">
        <v>199</v>
      </c>
      <c r="F515" s="69">
        <v>46</v>
      </c>
      <c r="G515" s="70"/>
    </row>
    <row r="516" spans="1:7">
      <c r="A516" s="1" t="s">
        <v>22</v>
      </c>
      <c r="B516" s="1" t="s">
        <v>280</v>
      </c>
      <c r="C516" s="8">
        <v>2020</v>
      </c>
      <c r="D516" s="8" t="s">
        <v>6</v>
      </c>
      <c r="E516" s="8" t="s">
        <v>199</v>
      </c>
      <c r="F516" s="69">
        <v>34.4</v>
      </c>
      <c r="G516" s="70"/>
    </row>
    <row r="517" spans="1:7">
      <c r="A517" s="1" t="s">
        <v>23</v>
      </c>
      <c r="B517" s="1" t="s">
        <v>281</v>
      </c>
      <c r="C517" s="8">
        <v>2020</v>
      </c>
      <c r="D517" s="8" t="s">
        <v>6</v>
      </c>
      <c r="E517" s="8" t="s">
        <v>199</v>
      </c>
      <c r="F517" s="69">
        <v>69.099999999999994</v>
      </c>
      <c r="G517" s="70"/>
    </row>
    <row r="518" spans="1:7">
      <c r="A518" s="1" t="s">
        <v>24</v>
      </c>
      <c r="B518" s="1" t="s">
        <v>282</v>
      </c>
      <c r="C518" s="8">
        <v>2020</v>
      </c>
      <c r="D518" s="8" t="s">
        <v>6</v>
      </c>
      <c r="E518" s="8" t="s">
        <v>199</v>
      </c>
      <c r="F518" s="69">
        <v>61.7</v>
      </c>
      <c r="G518" s="70"/>
    </row>
    <row r="519" spans="1:7">
      <c r="A519" s="1" t="s">
        <v>25</v>
      </c>
      <c r="B519" s="1" t="s">
        <v>283</v>
      </c>
      <c r="C519" s="8">
        <v>2020</v>
      </c>
      <c r="D519" s="8" t="s">
        <v>6</v>
      </c>
      <c r="E519" s="8" t="s">
        <v>199</v>
      </c>
      <c r="F519" s="69">
        <v>40.700000000000003</v>
      </c>
      <c r="G519" s="70"/>
    </row>
    <row r="520" spans="1:7">
      <c r="A520" s="1" t="s">
        <v>26</v>
      </c>
      <c r="B520" s="1" t="s">
        <v>284</v>
      </c>
      <c r="C520" s="8">
        <v>2020</v>
      </c>
      <c r="D520" s="8" t="s">
        <v>6</v>
      </c>
      <c r="E520" s="8" t="s">
        <v>199</v>
      </c>
      <c r="F520" s="69">
        <v>43.5</v>
      </c>
      <c r="G520" s="70"/>
    </row>
    <row r="521" spans="1:7">
      <c r="A521" s="1" t="s">
        <v>27</v>
      </c>
      <c r="B521" s="1" t="s">
        <v>285</v>
      </c>
      <c r="C521" s="8">
        <v>2020</v>
      </c>
      <c r="D521" s="8" t="s">
        <v>6</v>
      </c>
      <c r="E521" s="8" t="s">
        <v>199</v>
      </c>
      <c r="F521" s="69">
        <v>48.2</v>
      </c>
      <c r="G521" s="70"/>
    </row>
    <row r="522" spans="1:7">
      <c r="A522" s="1" t="s">
        <v>28</v>
      </c>
      <c r="B522" s="1" t="s">
        <v>286</v>
      </c>
      <c r="C522" s="8">
        <v>2020</v>
      </c>
      <c r="D522" s="8" t="s">
        <v>6</v>
      </c>
      <c r="E522" s="8" t="s">
        <v>199</v>
      </c>
      <c r="F522" s="69">
        <v>43.4</v>
      </c>
      <c r="G522" s="70"/>
    </row>
    <row r="523" spans="1:7">
      <c r="A523" s="1" t="s">
        <v>29</v>
      </c>
      <c r="B523" s="1" t="s">
        <v>287</v>
      </c>
      <c r="C523" s="8">
        <v>2020</v>
      </c>
      <c r="D523" s="8" t="s">
        <v>6</v>
      </c>
      <c r="E523" s="8" t="s">
        <v>199</v>
      </c>
      <c r="F523" s="69">
        <v>38.299999999999997</v>
      </c>
      <c r="G523" s="70"/>
    </row>
    <row r="524" spans="1:7">
      <c r="A524" s="1" t="s">
        <v>30</v>
      </c>
      <c r="B524" s="1" t="s">
        <v>288</v>
      </c>
      <c r="C524" s="8">
        <v>2020</v>
      </c>
      <c r="D524" s="8" t="s">
        <v>6</v>
      </c>
      <c r="E524" s="8" t="s">
        <v>199</v>
      </c>
      <c r="F524" s="69">
        <v>55.8</v>
      </c>
      <c r="G524" s="70"/>
    </row>
    <row r="525" spans="1:7">
      <c r="A525" s="1" t="s">
        <v>31</v>
      </c>
      <c r="B525" s="1" t="s">
        <v>289</v>
      </c>
      <c r="C525" s="8">
        <v>2020</v>
      </c>
      <c r="D525" s="8" t="s">
        <v>6</v>
      </c>
      <c r="E525" s="8" t="s">
        <v>199</v>
      </c>
      <c r="F525" s="69">
        <v>40.1</v>
      </c>
      <c r="G525" s="70"/>
    </row>
    <row r="526" spans="1:7">
      <c r="A526" s="1" t="s">
        <v>32</v>
      </c>
      <c r="B526" s="1" t="s">
        <v>290</v>
      </c>
      <c r="C526" s="8">
        <v>2020</v>
      </c>
      <c r="D526" s="8" t="s">
        <v>6</v>
      </c>
      <c r="E526" s="8" t="s">
        <v>199</v>
      </c>
      <c r="F526" s="69">
        <v>64.8</v>
      </c>
      <c r="G526" s="70"/>
    </row>
    <row r="527" spans="1:7">
      <c r="A527" s="1" t="s">
        <v>33</v>
      </c>
      <c r="B527" s="1" t="s">
        <v>291</v>
      </c>
      <c r="C527" s="8">
        <v>2020</v>
      </c>
      <c r="D527" s="8" t="s">
        <v>6</v>
      </c>
      <c r="E527" s="8" t="s">
        <v>199</v>
      </c>
      <c r="F527" s="69">
        <v>59.3</v>
      </c>
      <c r="G527" s="70"/>
    </row>
    <row r="528" spans="1:7">
      <c r="A528" s="1" t="s">
        <v>34</v>
      </c>
      <c r="B528" s="1" t="s">
        <v>292</v>
      </c>
      <c r="C528" s="8">
        <v>2020</v>
      </c>
      <c r="D528" s="8" t="s">
        <v>6</v>
      </c>
      <c r="E528" s="8" t="s">
        <v>199</v>
      </c>
      <c r="F528" s="69">
        <v>53.6</v>
      </c>
      <c r="G528" s="70"/>
    </row>
    <row r="529" spans="1:7">
      <c r="A529" s="1" t="s">
        <v>35</v>
      </c>
      <c r="B529" s="1" t="s">
        <v>293</v>
      </c>
      <c r="C529" s="8">
        <v>2020</v>
      </c>
      <c r="D529" s="8" t="s">
        <v>6</v>
      </c>
      <c r="E529" s="8" t="s">
        <v>199</v>
      </c>
      <c r="F529" s="69">
        <v>51.6</v>
      </c>
      <c r="G529" s="70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F67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64" t="s">
        <v>260</v>
      </c>
    </row>
    <row r="2" spans="1:6">
      <c r="A2" s="3" t="s">
        <v>3</v>
      </c>
      <c r="B2" s="1" t="s">
        <v>261</v>
      </c>
      <c r="C2" s="8">
        <v>2009</v>
      </c>
      <c r="D2" s="12" t="s">
        <v>6</v>
      </c>
      <c r="E2" s="12" t="s">
        <v>204</v>
      </c>
      <c r="F2" s="8">
        <v>7.77</v>
      </c>
    </row>
    <row r="3" spans="1:6">
      <c r="A3" s="3" t="s">
        <v>4</v>
      </c>
      <c r="B3" s="1" t="s">
        <v>262</v>
      </c>
      <c r="C3" s="8">
        <v>2009</v>
      </c>
      <c r="D3" s="12" t="s">
        <v>6</v>
      </c>
      <c r="E3" s="12" t="s">
        <v>204</v>
      </c>
      <c r="F3" s="23">
        <v>6.1840000000000002</v>
      </c>
    </row>
    <row r="4" spans="1:6">
      <c r="A4" s="1" t="s">
        <v>5</v>
      </c>
      <c r="B4" s="1" t="s">
        <v>263</v>
      </c>
      <c r="C4" s="8">
        <v>2009</v>
      </c>
      <c r="D4" s="12" t="s">
        <v>6</v>
      </c>
      <c r="E4" s="12" t="s">
        <v>204</v>
      </c>
      <c r="F4" s="23">
        <v>6.3179999999999996</v>
      </c>
    </row>
    <row r="5" spans="1:6">
      <c r="A5" s="1" t="s">
        <v>6</v>
      </c>
      <c r="B5" s="1" t="s">
        <v>264</v>
      </c>
      <c r="C5" s="8">
        <v>2009</v>
      </c>
      <c r="D5" s="12" t="s">
        <v>6</v>
      </c>
      <c r="E5" s="12" t="s">
        <v>204</v>
      </c>
      <c r="F5" s="23">
        <v>2.5768</v>
      </c>
    </row>
    <row r="6" spans="1:6">
      <c r="A6" s="1" t="s">
        <v>7</v>
      </c>
      <c r="B6" s="1" t="s">
        <v>265</v>
      </c>
      <c r="C6" s="8">
        <v>2009</v>
      </c>
      <c r="D6" s="12" t="s">
        <v>6</v>
      </c>
      <c r="E6" s="12" t="s">
        <v>204</v>
      </c>
      <c r="F6" s="23">
        <v>7.2046000000000001</v>
      </c>
    </row>
    <row r="7" spans="1:6">
      <c r="A7" s="1" t="s">
        <v>8</v>
      </c>
      <c r="B7" s="1" t="s">
        <v>266</v>
      </c>
      <c r="C7" s="8">
        <v>2009</v>
      </c>
      <c r="D7" s="12" t="s">
        <v>6</v>
      </c>
      <c r="E7" s="12" t="s">
        <v>204</v>
      </c>
      <c r="F7" s="23">
        <v>3.8355999999999999</v>
      </c>
    </row>
    <row r="8" spans="1:6">
      <c r="A8" s="1" t="s">
        <v>9</v>
      </c>
      <c r="B8" s="1" t="s">
        <v>267</v>
      </c>
      <c r="C8" s="8">
        <v>2009</v>
      </c>
      <c r="D8" s="12" t="s">
        <v>6</v>
      </c>
      <c r="E8" s="12" t="s">
        <v>204</v>
      </c>
      <c r="F8" s="23">
        <v>4.4672000000000001</v>
      </c>
    </row>
    <row r="9" spans="1:6">
      <c r="A9" s="1" t="s">
        <v>10</v>
      </c>
      <c r="B9" s="1" t="s">
        <v>268</v>
      </c>
      <c r="C9" s="8">
        <v>2009</v>
      </c>
      <c r="D9" s="12" t="s">
        <v>6</v>
      </c>
      <c r="E9" s="12" t="s">
        <v>204</v>
      </c>
      <c r="F9" s="23">
        <v>4.6421000000000001</v>
      </c>
    </row>
    <row r="10" spans="1:6">
      <c r="A10" s="1" t="s">
        <v>11</v>
      </c>
      <c r="B10" s="1" t="s">
        <v>269</v>
      </c>
      <c r="C10" s="8">
        <v>2009</v>
      </c>
      <c r="D10" s="12" t="s">
        <v>6</v>
      </c>
      <c r="E10" s="12" t="s">
        <v>204</v>
      </c>
      <c r="F10" s="23">
        <v>2.8275999999999999</v>
      </c>
    </row>
    <row r="11" spans="1:6">
      <c r="A11" s="1" t="s">
        <v>12</v>
      </c>
      <c r="B11" s="1" t="s">
        <v>270</v>
      </c>
      <c r="C11" s="8">
        <v>2009</v>
      </c>
      <c r="D11" s="12" t="s">
        <v>6</v>
      </c>
      <c r="E11" s="12" t="s">
        <v>204</v>
      </c>
      <c r="F11" s="23">
        <v>15.8392</v>
      </c>
    </row>
    <row r="12" spans="1:6">
      <c r="A12" s="1" t="s">
        <v>13</v>
      </c>
      <c r="B12" s="1" t="s">
        <v>271</v>
      </c>
      <c r="C12" s="8">
        <v>2009</v>
      </c>
      <c r="D12" s="12" t="s">
        <v>6</v>
      </c>
      <c r="E12" s="12" t="s">
        <v>204</v>
      </c>
      <c r="F12" s="23">
        <v>3.1459000000000001</v>
      </c>
    </row>
    <row r="13" spans="1:6">
      <c r="A13" s="1" t="s">
        <v>14</v>
      </c>
      <c r="B13" s="1" t="s">
        <v>272</v>
      </c>
      <c r="C13" s="8">
        <v>2009</v>
      </c>
      <c r="D13" s="12" t="s">
        <v>6</v>
      </c>
      <c r="E13" s="12" t="s">
        <v>204</v>
      </c>
      <c r="F13" s="23">
        <v>4.4534000000000002</v>
      </c>
    </row>
    <row r="14" spans="1:6">
      <c r="A14" s="1" t="s">
        <v>15</v>
      </c>
      <c r="B14" s="1" t="s">
        <v>273</v>
      </c>
      <c r="C14" s="8">
        <v>2009</v>
      </c>
      <c r="D14" s="12" t="s">
        <v>6</v>
      </c>
      <c r="E14" s="12" t="s">
        <v>204</v>
      </c>
      <c r="F14" s="23">
        <v>9.1757000000000009</v>
      </c>
    </row>
    <row r="15" spans="1:6">
      <c r="A15" s="1" t="s">
        <v>16</v>
      </c>
      <c r="B15" s="1" t="s">
        <v>274</v>
      </c>
      <c r="C15" s="8">
        <v>2009</v>
      </c>
      <c r="D15" s="12" t="s">
        <v>6</v>
      </c>
      <c r="E15" s="12" t="s">
        <v>204</v>
      </c>
      <c r="F15" s="23">
        <v>7.4259000000000004</v>
      </c>
    </row>
    <row r="16" spans="1:6">
      <c r="A16" s="1" t="s">
        <v>17</v>
      </c>
      <c r="B16" s="1" t="s">
        <v>275</v>
      </c>
      <c r="C16" s="8">
        <v>2009</v>
      </c>
      <c r="D16" s="12" t="s">
        <v>6</v>
      </c>
      <c r="E16" s="12" t="s">
        <v>204</v>
      </c>
      <c r="F16" s="23">
        <v>6.9890999999999996</v>
      </c>
    </row>
    <row r="17" spans="1:6">
      <c r="A17" s="1" t="s">
        <v>18</v>
      </c>
      <c r="B17" s="1" t="s">
        <v>276</v>
      </c>
      <c r="C17" s="8">
        <v>2009</v>
      </c>
      <c r="D17" s="12" t="s">
        <v>6</v>
      </c>
      <c r="E17" s="12" t="s">
        <v>204</v>
      </c>
      <c r="F17" s="23">
        <v>13.9697</v>
      </c>
    </row>
    <row r="18" spans="1:6">
      <c r="A18" s="1" t="s">
        <v>19</v>
      </c>
      <c r="B18" s="1" t="s">
        <v>277</v>
      </c>
      <c r="C18" s="8">
        <v>2009</v>
      </c>
      <c r="D18" s="12" t="s">
        <v>6</v>
      </c>
      <c r="E18" s="12" t="s">
        <v>204</v>
      </c>
      <c r="F18" s="23">
        <v>3.6570999999999998</v>
      </c>
    </row>
    <row r="19" spans="1:6">
      <c r="A19" s="1" t="s">
        <v>20</v>
      </c>
      <c r="B19" s="1" t="s">
        <v>278</v>
      </c>
      <c r="C19" s="8">
        <v>2009</v>
      </c>
      <c r="D19" s="12" t="s">
        <v>6</v>
      </c>
      <c r="E19" s="12" t="s">
        <v>204</v>
      </c>
      <c r="F19" s="23">
        <v>5.7934999999999999</v>
      </c>
    </row>
    <row r="20" spans="1:6">
      <c r="A20" s="1" t="s">
        <v>21</v>
      </c>
      <c r="B20" s="1" t="s">
        <v>279</v>
      </c>
      <c r="C20" s="8">
        <v>2009</v>
      </c>
      <c r="D20" s="12" t="s">
        <v>6</v>
      </c>
      <c r="E20" s="12" t="s">
        <v>204</v>
      </c>
      <c r="F20" s="23">
        <v>3.5731999999999999</v>
      </c>
    </row>
    <row r="21" spans="1:6">
      <c r="A21" s="1" t="s">
        <v>22</v>
      </c>
      <c r="B21" s="1" t="s">
        <v>280</v>
      </c>
      <c r="C21" s="8">
        <v>2009</v>
      </c>
      <c r="D21" s="12" t="s">
        <v>6</v>
      </c>
      <c r="E21" s="12" t="s">
        <v>204</v>
      </c>
      <c r="F21" s="23">
        <v>6.8883999999999999</v>
      </c>
    </row>
    <row r="22" spans="1:6">
      <c r="A22" s="1" t="s">
        <v>23</v>
      </c>
      <c r="B22" s="1" t="s">
        <v>281</v>
      </c>
      <c r="C22" s="8">
        <v>2009</v>
      </c>
      <c r="D22" s="12" t="s">
        <v>6</v>
      </c>
      <c r="E22" s="12" t="s">
        <v>204</v>
      </c>
      <c r="F22" s="23">
        <v>10.9346</v>
      </c>
    </row>
    <row r="23" spans="1:6">
      <c r="A23" s="1" t="s">
        <v>24</v>
      </c>
      <c r="B23" s="1" t="s">
        <v>282</v>
      </c>
      <c r="C23" s="8">
        <v>2009</v>
      </c>
      <c r="D23" s="12" t="s">
        <v>6</v>
      </c>
      <c r="E23" s="12" t="s">
        <v>204</v>
      </c>
      <c r="F23" s="23">
        <v>7.9029999999999996</v>
      </c>
    </row>
    <row r="24" spans="1:6">
      <c r="A24" s="1" t="s">
        <v>25</v>
      </c>
      <c r="B24" s="1" t="s">
        <v>283</v>
      </c>
      <c r="C24" s="8">
        <v>2009</v>
      </c>
      <c r="D24" s="12" t="s">
        <v>6</v>
      </c>
      <c r="E24" s="12" t="s">
        <v>204</v>
      </c>
      <c r="F24" s="23">
        <v>4.7477999999999998</v>
      </c>
    </row>
    <row r="25" spans="1:6">
      <c r="A25" s="1" t="s">
        <v>26</v>
      </c>
      <c r="B25" s="1" t="s">
        <v>284</v>
      </c>
      <c r="C25" s="8">
        <v>2009</v>
      </c>
      <c r="D25" s="12" t="s">
        <v>6</v>
      </c>
      <c r="E25" s="12" t="s">
        <v>204</v>
      </c>
      <c r="F25" s="23">
        <v>5.8250000000000002</v>
      </c>
    </row>
    <row r="26" spans="1:6">
      <c r="A26" s="1" t="s">
        <v>27</v>
      </c>
      <c r="B26" s="1" t="s">
        <v>285</v>
      </c>
      <c r="C26" s="8">
        <v>2009</v>
      </c>
      <c r="D26" s="12" t="s">
        <v>6</v>
      </c>
      <c r="E26" s="12" t="s">
        <v>204</v>
      </c>
      <c r="F26" s="23">
        <v>4.9873000000000003</v>
      </c>
    </row>
    <row r="27" spans="1:6">
      <c r="A27" s="1" t="s">
        <v>28</v>
      </c>
      <c r="B27" s="1" t="s">
        <v>286</v>
      </c>
      <c r="C27" s="8">
        <v>2009</v>
      </c>
      <c r="D27" s="12" t="s">
        <v>6</v>
      </c>
      <c r="E27" s="12" t="s">
        <v>204</v>
      </c>
      <c r="F27" s="23">
        <v>3.0623999999999998</v>
      </c>
    </row>
    <row r="28" spans="1:6">
      <c r="A28" s="1" t="s">
        <v>29</v>
      </c>
      <c r="B28" s="1" t="s">
        <v>287</v>
      </c>
      <c r="C28" s="8">
        <v>2009</v>
      </c>
      <c r="D28" s="12" t="s">
        <v>6</v>
      </c>
      <c r="E28" s="12" t="s">
        <v>204</v>
      </c>
      <c r="F28" s="23">
        <v>3.2164999999999999</v>
      </c>
    </row>
    <row r="29" spans="1:6">
      <c r="A29" s="1" t="s">
        <v>30</v>
      </c>
      <c r="B29" s="1" t="s">
        <v>288</v>
      </c>
      <c r="C29" s="8">
        <v>2009</v>
      </c>
      <c r="D29" s="12" t="s">
        <v>6</v>
      </c>
      <c r="E29" s="12" t="s">
        <v>204</v>
      </c>
      <c r="F29" s="23">
        <v>6.1628999999999996</v>
      </c>
    </row>
    <row r="30" spans="1:6">
      <c r="A30" s="1" t="s">
        <v>31</v>
      </c>
      <c r="B30" s="1" t="s">
        <v>289</v>
      </c>
      <c r="C30" s="8">
        <v>2009</v>
      </c>
      <c r="D30" s="12" t="s">
        <v>6</v>
      </c>
      <c r="E30" s="12" t="s">
        <v>204</v>
      </c>
      <c r="F30" s="23">
        <v>3.5644999999999998</v>
      </c>
    </row>
    <row r="31" spans="1:6">
      <c r="A31" s="1" t="s">
        <v>32</v>
      </c>
      <c r="B31" s="1" t="s">
        <v>290</v>
      </c>
      <c r="C31" s="8">
        <v>2009</v>
      </c>
      <c r="D31" s="12" t="s">
        <v>6</v>
      </c>
      <c r="E31" s="12" t="s">
        <v>204</v>
      </c>
      <c r="F31" s="23">
        <v>5.9031000000000002</v>
      </c>
    </row>
    <row r="32" spans="1:6">
      <c r="A32" s="1" t="s">
        <v>33</v>
      </c>
      <c r="B32" s="1" t="s">
        <v>291</v>
      </c>
      <c r="C32" s="8">
        <v>2009</v>
      </c>
      <c r="D32" s="12" t="s">
        <v>6</v>
      </c>
      <c r="E32" s="12" t="s">
        <v>204</v>
      </c>
      <c r="F32" s="23">
        <v>5.2793999999999999</v>
      </c>
    </row>
    <row r="33" spans="1:6">
      <c r="A33" s="1" t="s">
        <v>34</v>
      </c>
      <c r="B33" s="1" t="s">
        <v>292</v>
      </c>
      <c r="C33" s="8">
        <v>2009</v>
      </c>
      <c r="D33" s="12" t="s">
        <v>6</v>
      </c>
      <c r="E33" s="12" t="s">
        <v>204</v>
      </c>
      <c r="F33" s="23">
        <v>8.3419000000000008</v>
      </c>
    </row>
    <row r="34" spans="1:6">
      <c r="A34" s="1" t="s">
        <v>35</v>
      </c>
      <c r="B34" s="1" t="s">
        <v>293</v>
      </c>
      <c r="C34" s="8">
        <v>2009</v>
      </c>
      <c r="D34" s="12" t="s">
        <v>6</v>
      </c>
      <c r="E34" s="12" t="s">
        <v>204</v>
      </c>
      <c r="F34" s="23">
        <v>3.5068000000000001</v>
      </c>
    </row>
    <row r="35" spans="1:6">
      <c r="A35" s="3" t="s">
        <v>3</v>
      </c>
      <c r="B35" s="1" t="s">
        <v>261</v>
      </c>
      <c r="C35" s="8">
        <v>2019</v>
      </c>
      <c r="D35" s="12" t="s">
        <v>6</v>
      </c>
      <c r="E35" s="12" t="s">
        <v>204</v>
      </c>
      <c r="F35" s="8">
        <v>10.3</v>
      </c>
    </row>
    <row r="36" spans="1:6">
      <c r="A36" s="3" t="s">
        <v>4</v>
      </c>
      <c r="B36" s="1" t="s">
        <v>262</v>
      </c>
      <c r="C36" s="8">
        <v>2019</v>
      </c>
      <c r="D36" s="12" t="s">
        <v>6</v>
      </c>
      <c r="E36" s="12" t="s">
        <v>204</v>
      </c>
      <c r="F36" s="23">
        <v>4.0632999999999999</v>
      </c>
    </row>
    <row r="37" spans="1:6">
      <c r="A37" s="1" t="s">
        <v>5</v>
      </c>
      <c r="B37" s="1" t="s">
        <v>263</v>
      </c>
      <c r="C37" s="8">
        <v>2019</v>
      </c>
      <c r="D37" s="12" t="s">
        <v>6</v>
      </c>
      <c r="E37" s="12" t="s">
        <v>204</v>
      </c>
      <c r="F37" s="23">
        <v>5.4672000000000001</v>
      </c>
    </row>
    <row r="38" spans="1:6">
      <c r="A38" s="1" t="s">
        <v>6</v>
      </c>
      <c r="B38" s="1" t="s">
        <v>264</v>
      </c>
      <c r="C38" s="8">
        <v>2019</v>
      </c>
      <c r="D38" s="12" t="s">
        <v>6</v>
      </c>
      <c r="E38" s="12" t="s">
        <v>204</v>
      </c>
      <c r="F38" s="23">
        <v>4.78</v>
      </c>
    </row>
    <row r="39" spans="1:6">
      <c r="A39" s="1" t="s">
        <v>7</v>
      </c>
      <c r="B39" s="1" t="s">
        <v>265</v>
      </c>
      <c r="C39" s="8">
        <v>2019</v>
      </c>
      <c r="D39" s="12" t="s">
        <v>6</v>
      </c>
      <c r="E39" s="12" t="s">
        <v>204</v>
      </c>
      <c r="F39" s="23">
        <v>4.6999000000000004</v>
      </c>
    </row>
    <row r="40" spans="1:6">
      <c r="A40" s="1" t="s">
        <v>8</v>
      </c>
      <c r="B40" s="1" t="s">
        <v>266</v>
      </c>
      <c r="C40" s="8">
        <v>2019</v>
      </c>
      <c r="D40" s="12" t="s">
        <v>6</v>
      </c>
      <c r="E40" s="12" t="s">
        <v>204</v>
      </c>
      <c r="F40" s="23">
        <v>4.5545999999999998</v>
      </c>
    </row>
    <row r="41" spans="1:6">
      <c r="A41" s="1" t="s">
        <v>9</v>
      </c>
      <c r="B41" s="1" t="s">
        <v>267</v>
      </c>
      <c r="C41" s="8">
        <v>2019</v>
      </c>
      <c r="D41" s="12" t="s">
        <v>6</v>
      </c>
      <c r="E41" s="12" t="s">
        <v>204</v>
      </c>
      <c r="F41" s="23">
        <v>2.7957000000000001</v>
      </c>
    </row>
    <row r="42" spans="1:6">
      <c r="A42" s="1" t="s">
        <v>10</v>
      </c>
      <c r="B42" s="1" t="s">
        <v>268</v>
      </c>
      <c r="C42" s="8">
        <v>2019</v>
      </c>
      <c r="D42" s="12" t="s">
        <v>6</v>
      </c>
      <c r="E42" s="12" t="s">
        <v>204</v>
      </c>
      <c r="F42" s="23">
        <v>8.3455999999999992</v>
      </c>
    </row>
    <row r="43" spans="1:6">
      <c r="A43" s="1" t="s">
        <v>11</v>
      </c>
      <c r="B43" s="1" t="s">
        <v>269</v>
      </c>
      <c r="C43" s="8">
        <v>2019</v>
      </c>
      <c r="D43" s="12" t="s">
        <v>6</v>
      </c>
      <c r="E43" s="12" t="s">
        <v>204</v>
      </c>
      <c r="F43" s="23">
        <v>3.9876999999999998</v>
      </c>
    </row>
    <row r="44" spans="1:6">
      <c r="A44" s="1" t="s">
        <v>12</v>
      </c>
      <c r="B44" s="1" t="s">
        <v>270</v>
      </c>
      <c r="C44" s="8">
        <v>2019</v>
      </c>
      <c r="D44" s="12" t="s">
        <v>6</v>
      </c>
      <c r="E44" s="12" t="s">
        <v>204</v>
      </c>
      <c r="F44" s="23">
        <v>19.822700000000001</v>
      </c>
    </row>
    <row r="45" spans="1:6">
      <c r="A45" s="1" t="s">
        <v>13</v>
      </c>
      <c r="B45" s="1" t="s">
        <v>271</v>
      </c>
      <c r="C45" s="8">
        <v>2019</v>
      </c>
      <c r="D45" s="12" t="s">
        <v>6</v>
      </c>
      <c r="E45" s="12" t="s">
        <v>204</v>
      </c>
      <c r="F45" s="23">
        <v>5.2431999999999999</v>
      </c>
    </row>
    <row r="46" spans="1:6">
      <c r="A46" s="1" t="s">
        <v>14</v>
      </c>
      <c r="B46" s="1" t="s">
        <v>272</v>
      </c>
      <c r="C46" s="8">
        <v>2019</v>
      </c>
      <c r="D46" s="12" t="s">
        <v>6</v>
      </c>
      <c r="E46" s="12" t="s">
        <v>204</v>
      </c>
      <c r="F46" s="23">
        <v>5.6288</v>
      </c>
    </row>
    <row r="47" spans="1:6">
      <c r="A47" s="1" t="s">
        <v>15</v>
      </c>
      <c r="B47" s="1" t="s">
        <v>273</v>
      </c>
      <c r="C47" s="8">
        <v>2019</v>
      </c>
      <c r="D47" s="12" t="s">
        <v>6</v>
      </c>
      <c r="E47" s="12" t="s">
        <v>204</v>
      </c>
      <c r="F47" s="23">
        <v>6.4633000000000003</v>
      </c>
    </row>
    <row r="48" spans="1:6">
      <c r="A48" s="1" t="s">
        <v>16</v>
      </c>
      <c r="B48" s="1" t="s">
        <v>274</v>
      </c>
      <c r="C48" s="8">
        <v>2019</v>
      </c>
      <c r="D48" s="12" t="s">
        <v>6</v>
      </c>
      <c r="E48" s="12" t="s">
        <v>204</v>
      </c>
      <c r="F48" s="23">
        <v>6.4474999999999998</v>
      </c>
    </row>
    <row r="49" spans="1:6">
      <c r="A49" s="1" t="s">
        <v>17</v>
      </c>
      <c r="B49" s="1" t="s">
        <v>275</v>
      </c>
      <c r="C49" s="8">
        <v>2019</v>
      </c>
      <c r="D49" s="12" t="s">
        <v>6</v>
      </c>
      <c r="E49" s="12" t="s">
        <v>204</v>
      </c>
      <c r="F49" s="23">
        <v>9.4314</v>
      </c>
    </row>
    <row r="50" spans="1:6">
      <c r="A50" s="1" t="s">
        <v>18</v>
      </c>
      <c r="B50" s="1" t="s">
        <v>276</v>
      </c>
      <c r="C50" s="8">
        <v>2019</v>
      </c>
      <c r="D50" s="12" t="s">
        <v>6</v>
      </c>
      <c r="E50" s="12" t="s">
        <v>204</v>
      </c>
      <c r="F50" s="23">
        <v>23.7029</v>
      </c>
    </row>
    <row r="51" spans="1:6">
      <c r="A51" s="1" t="s">
        <v>19</v>
      </c>
      <c r="B51" s="1" t="s">
        <v>277</v>
      </c>
      <c r="C51" s="8">
        <v>2019</v>
      </c>
      <c r="D51" s="12" t="s">
        <v>6</v>
      </c>
      <c r="E51" s="12" t="s">
        <v>204</v>
      </c>
      <c r="F51" s="23">
        <v>5.6539000000000001</v>
      </c>
    </row>
    <row r="52" spans="1:6">
      <c r="A52" s="1" t="s">
        <v>20</v>
      </c>
      <c r="B52" s="1" t="s">
        <v>278</v>
      </c>
      <c r="C52" s="8">
        <v>2019</v>
      </c>
      <c r="D52" s="12" t="s">
        <v>6</v>
      </c>
      <c r="E52" s="12" t="s">
        <v>204</v>
      </c>
      <c r="F52" s="23">
        <v>7.5734000000000004</v>
      </c>
    </row>
    <row r="53" spans="1:6">
      <c r="A53" s="1" t="s">
        <v>21</v>
      </c>
      <c r="B53" s="1" t="s">
        <v>279</v>
      </c>
      <c r="C53" s="8">
        <v>2019</v>
      </c>
      <c r="D53" s="12" t="s">
        <v>6</v>
      </c>
      <c r="E53" s="12" t="s">
        <v>204</v>
      </c>
      <c r="F53" s="23">
        <v>5.7249999999999996</v>
      </c>
    </row>
    <row r="54" spans="1:6">
      <c r="A54" s="1" t="s">
        <v>22</v>
      </c>
      <c r="B54" s="1" t="s">
        <v>280</v>
      </c>
      <c r="C54" s="8">
        <v>2019</v>
      </c>
      <c r="D54" s="12" t="s">
        <v>6</v>
      </c>
      <c r="E54" s="12" t="s">
        <v>204</v>
      </c>
      <c r="F54" s="23">
        <v>12.7028</v>
      </c>
    </row>
    <row r="55" spans="1:6">
      <c r="A55" s="1" t="s">
        <v>23</v>
      </c>
      <c r="B55" s="1" t="s">
        <v>281</v>
      </c>
      <c r="C55" s="8">
        <v>2019</v>
      </c>
      <c r="D55" s="12" t="s">
        <v>6</v>
      </c>
      <c r="E55" s="12" t="s">
        <v>204</v>
      </c>
      <c r="F55" s="23">
        <v>9.0638000000000005</v>
      </c>
    </row>
    <row r="56" spans="1:6">
      <c r="A56" s="1" t="s">
        <v>24</v>
      </c>
      <c r="B56" s="1" t="s">
        <v>282</v>
      </c>
      <c r="C56" s="8">
        <v>2019</v>
      </c>
      <c r="D56" s="12" t="s">
        <v>6</v>
      </c>
      <c r="E56" s="12" t="s">
        <v>204</v>
      </c>
      <c r="F56" s="23">
        <v>9.7661999999999995</v>
      </c>
    </row>
    <row r="57" spans="1:6">
      <c r="A57" s="1" t="s">
        <v>25</v>
      </c>
      <c r="B57" s="1" t="s">
        <v>283</v>
      </c>
      <c r="C57" s="8">
        <v>2019</v>
      </c>
      <c r="D57" s="12" t="s">
        <v>6</v>
      </c>
      <c r="E57" s="12" t="s">
        <v>204</v>
      </c>
      <c r="F57" s="23">
        <v>5.1397000000000004</v>
      </c>
    </row>
    <row r="58" spans="1:6">
      <c r="A58" s="1" t="s">
        <v>26</v>
      </c>
      <c r="B58" s="1" t="s">
        <v>284</v>
      </c>
      <c r="C58" s="8">
        <v>2019</v>
      </c>
      <c r="D58" s="12" t="s">
        <v>6</v>
      </c>
      <c r="E58" s="12" t="s">
        <v>204</v>
      </c>
      <c r="F58" s="23">
        <v>5.6384999999999996</v>
      </c>
    </row>
    <row r="59" spans="1:6">
      <c r="A59" s="1" t="s">
        <v>27</v>
      </c>
      <c r="B59" s="1" t="s">
        <v>285</v>
      </c>
      <c r="C59" s="8">
        <v>2019</v>
      </c>
      <c r="D59" s="12" t="s">
        <v>6</v>
      </c>
      <c r="E59" s="12" t="s">
        <v>204</v>
      </c>
      <c r="F59" s="23">
        <v>6.1223999999999998</v>
      </c>
    </row>
    <row r="60" spans="1:6">
      <c r="A60" s="1" t="s">
        <v>28</v>
      </c>
      <c r="B60" s="1" t="s">
        <v>286</v>
      </c>
      <c r="C60" s="8">
        <v>2019</v>
      </c>
      <c r="D60" s="12" t="s">
        <v>6</v>
      </c>
      <c r="E60" s="12" t="s">
        <v>204</v>
      </c>
      <c r="F60" s="23">
        <v>4.4730999999999996</v>
      </c>
    </row>
    <row r="61" spans="1:6">
      <c r="A61" s="1" t="s">
        <v>29</v>
      </c>
      <c r="B61" s="1" t="s">
        <v>287</v>
      </c>
      <c r="C61" s="8">
        <v>2019</v>
      </c>
      <c r="D61" s="12" t="s">
        <v>6</v>
      </c>
      <c r="E61" s="12" t="s">
        <v>204</v>
      </c>
      <c r="F61" s="23">
        <v>4.0987999999999998</v>
      </c>
    </row>
    <row r="62" spans="1:6">
      <c r="A62" s="1" t="s">
        <v>30</v>
      </c>
      <c r="B62" s="1" t="s">
        <v>288</v>
      </c>
      <c r="C62" s="8">
        <v>2019</v>
      </c>
      <c r="D62" s="12" t="s">
        <v>6</v>
      </c>
      <c r="E62" s="12" t="s">
        <v>204</v>
      </c>
      <c r="F62" s="23">
        <v>5.2534999999999998</v>
      </c>
    </row>
    <row r="63" spans="1:6">
      <c r="A63" s="1" t="s">
        <v>31</v>
      </c>
      <c r="B63" s="1" t="s">
        <v>289</v>
      </c>
      <c r="C63" s="8">
        <v>2019</v>
      </c>
      <c r="D63" s="12" t="s">
        <v>6</v>
      </c>
      <c r="E63" s="12" t="s">
        <v>204</v>
      </c>
      <c r="F63" s="23">
        <v>4.0842999999999998</v>
      </c>
    </row>
    <row r="64" spans="1:6">
      <c r="A64" s="1" t="s">
        <v>32</v>
      </c>
      <c r="B64" s="1" t="s">
        <v>290</v>
      </c>
      <c r="C64" s="8">
        <v>2019</v>
      </c>
      <c r="D64" s="12" t="s">
        <v>6</v>
      </c>
      <c r="E64" s="12" t="s">
        <v>204</v>
      </c>
      <c r="F64" s="23">
        <v>12.152100000000001</v>
      </c>
    </row>
    <row r="65" spans="1:6">
      <c r="A65" s="1" t="s">
        <v>33</v>
      </c>
      <c r="B65" s="1" t="s">
        <v>291</v>
      </c>
      <c r="C65" s="8">
        <v>2019</v>
      </c>
      <c r="D65" s="12" t="s">
        <v>6</v>
      </c>
      <c r="E65" s="12" t="s">
        <v>204</v>
      </c>
      <c r="F65" s="23">
        <v>6.6277999999999997</v>
      </c>
    </row>
    <row r="66" spans="1:6">
      <c r="A66" s="1" t="s">
        <v>34</v>
      </c>
      <c r="B66" s="1" t="s">
        <v>292</v>
      </c>
      <c r="C66" s="8">
        <v>2019</v>
      </c>
      <c r="D66" s="12" t="s">
        <v>6</v>
      </c>
      <c r="E66" s="12" t="s">
        <v>204</v>
      </c>
      <c r="F66" s="23">
        <v>9.9507999999999992</v>
      </c>
    </row>
    <row r="67" spans="1:6">
      <c r="A67" s="1" t="s">
        <v>35</v>
      </c>
      <c r="B67" s="1" t="s">
        <v>293</v>
      </c>
      <c r="C67" s="8">
        <v>2019</v>
      </c>
      <c r="D67" s="12" t="s">
        <v>6</v>
      </c>
      <c r="E67" s="12" t="s">
        <v>204</v>
      </c>
      <c r="F67" s="23">
        <v>5.3211000000000004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H331"/>
  <sheetViews>
    <sheetView workbookViewId="0"/>
  </sheetViews>
  <sheetFormatPr baseColWidth="10" defaultColWidth="14.5" defaultRowHeight="15.75" customHeight="1"/>
  <sheetData>
    <row r="1" spans="1:8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8" t="s">
        <v>312</v>
      </c>
      <c r="G1" s="1" t="s">
        <v>260</v>
      </c>
      <c r="H1" s="1"/>
    </row>
    <row r="2" spans="1:8">
      <c r="A2" s="3" t="s">
        <v>3</v>
      </c>
      <c r="B2" s="1" t="s">
        <v>261</v>
      </c>
      <c r="C2" s="8">
        <v>2012</v>
      </c>
      <c r="D2" s="12" t="s">
        <v>6</v>
      </c>
      <c r="E2" s="12" t="s">
        <v>209</v>
      </c>
      <c r="F2" s="8">
        <f t="shared" ref="F2:F256" si="0">100-G2</f>
        <v>35.799999999999997</v>
      </c>
      <c r="G2" s="8">
        <v>64.2</v>
      </c>
    </row>
    <row r="3" spans="1:8">
      <c r="A3" s="3" t="s">
        <v>4</v>
      </c>
      <c r="B3" s="1" t="s">
        <v>262</v>
      </c>
      <c r="C3" s="8">
        <v>2012</v>
      </c>
      <c r="D3" s="12" t="s">
        <v>6</v>
      </c>
      <c r="E3" s="12" t="s">
        <v>209</v>
      </c>
      <c r="F3" s="8">
        <f t="shared" si="0"/>
        <v>27.299999999999997</v>
      </c>
      <c r="G3" s="8">
        <v>72.7</v>
      </c>
    </row>
    <row r="4" spans="1:8">
      <c r="A4" s="1" t="s">
        <v>5</v>
      </c>
      <c r="B4" s="1" t="s">
        <v>263</v>
      </c>
      <c r="C4" s="8">
        <v>2012</v>
      </c>
      <c r="D4" s="8" t="s">
        <v>6</v>
      </c>
      <c r="E4" s="8" t="s">
        <v>209</v>
      </c>
      <c r="F4" s="8">
        <f t="shared" si="0"/>
        <v>28.900000000000006</v>
      </c>
      <c r="G4" s="8">
        <v>71.099999999999994</v>
      </c>
    </row>
    <row r="5" spans="1:8">
      <c r="A5" s="1" t="s">
        <v>6</v>
      </c>
      <c r="B5" s="1" t="s">
        <v>264</v>
      </c>
      <c r="C5" s="8">
        <v>2012</v>
      </c>
      <c r="D5" s="8" t="s">
        <v>6</v>
      </c>
      <c r="E5" s="8" t="s">
        <v>209</v>
      </c>
      <c r="F5" s="8">
        <f t="shared" si="0"/>
        <v>27.900000000000006</v>
      </c>
      <c r="G5" s="53">
        <v>72.099999999999994</v>
      </c>
    </row>
    <row r="6" spans="1:8">
      <c r="A6" s="1" t="s">
        <v>7</v>
      </c>
      <c r="B6" s="1" t="s">
        <v>265</v>
      </c>
      <c r="C6" s="8">
        <v>2012</v>
      </c>
      <c r="D6" s="8" t="s">
        <v>6</v>
      </c>
      <c r="E6" s="8" t="s">
        <v>209</v>
      </c>
      <c r="F6" s="8">
        <f t="shared" si="0"/>
        <v>37.200000000000003</v>
      </c>
      <c r="G6" s="8">
        <v>62.8</v>
      </c>
    </row>
    <row r="7" spans="1:8">
      <c r="A7" s="1" t="s">
        <v>8</v>
      </c>
      <c r="B7" s="1" t="s">
        <v>266</v>
      </c>
      <c r="C7" s="8">
        <v>2012</v>
      </c>
      <c r="D7" s="8" t="s">
        <v>6</v>
      </c>
      <c r="E7" s="8" t="s">
        <v>209</v>
      </c>
      <c r="F7" s="8">
        <f t="shared" si="0"/>
        <v>31.099999999999994</v>
      </c>
      <c r="G7" s="8">
        <v>68.900000000000006</v>
      </c>
    </row>
    <row r="8" spans="1:8">
      <c r="A8" s="1" t="s">
        <v>9</v>
      </c>
      <c r="B8" s="1" t="s">
        <v>267</v>
      </c>
      <c r="C8" s="8">
        <v>2012</v>
      </c>
      <c r="D8" s="8" t="s">
        <v>6</v>
      </c>
      <c r="E8" s="8" t="s">
        <v>209</v>
      </c>
      <c r="F8" s="8">
        <f t="shared" si="0"/>
        <v>35.099999999999994</v>
      </c>
      <c r="G8" s="8">
        <v>64.900000000000006</v>
      </c>
    </row>
    <row r="9" spans="1:8">
      <c r="A9" s="1" t="s">
        <v>10</v>
      </c>
      <c r="B9" s="1" t="s">
        <v>268</v>
      </c>
      <c r="C9" s="8">
        <v>2012</v>
      </c>
      <c r="D9" s="8" t="s">
        <v>6</v>
      </c>
      <c r="E9" s="8" t="s">
        <v>209</v>
      </c>
      <c r="F9" s="8">
        <f t="shared" si="0"/>
        <v>32.799999999999997</v>
      </c>
      <c r="G9" s="8">
        <v>67.2</v>
      </c>
    </row>
    <row r="10" spans="1:8">
      <c r="A10" s="1" t="s">
        <v>11</v>
      </c>
      <c r="B10" s="1" t="s">
        <v>269</v>
      </c>
      <c r="C10" s="8">
        <v>2012</v>
      </c>
      <c r="D10" s="8" t="s">
        <v>6</v>
      </c>
      <c r="E10" s="8" t="s">
        <v>209</v>
      </c>
      <c r="F10" s="8">
        <f t="shared" si="0"/>
        <v>28.799999999999997</v>
      </c>
      <c r="G10" s="8">
        <v>71.2</v>
      </c>
    </row>
    <row r="11" spans="1:8">
      <c r="A11" s="1" t="s">
        <v>12</v>
      </c>
      <c r="B11" s="1" t="s">
        <v>270</v>
      </c>
      <c r="C11" s="8">
        <v>2012</v>
      </c>
      <c r="D11" s="8" t="s">
        <v>6</v>
      </c>
      <c r="E11" s="8" t="s">
        <v>209</v>
      </c>
      <c r="F11" s="8">
        <f t="shared" si="0"/>
        <v>37.1</v>
      </c>
      <c r="G11" s="8">
        <v>62.9</v>
      </c>
    </row>
    <row r="12" spans="1:8">
      <c r="A12" s="1" t="s">
        <v>13</v>
      </c>
      <c r="B12" s="1" t="s">
        <v>271</v>
      </c>
      <c r="C12" s="8">
        <v>2012</v>
      </c>
      <c r="D12" s="8" t="s">
        <v>6</v>
      </c>
      <c r="E12" s="8" t="s">
        <v>209</v>
      </c>
      <c r="F12" s="8">
        <f t="shared" si="0"/>
        <v>32.400000000000006</v>
      </c>
      <c r="G12" s="8">
        <v>67.599999999999994</v>
      </c>
    </row>
    <row r="13" spans="1:8">
      <c r="A13" s="1" t="s">
        <v>14</v>
      </c>
      <c r="B13" s="1" t="s">
        <v>272</v>
      </c>
      <c r="C13" s="8">
        <v>2012</v>
      </c>
      <c r="D13" s="8" t="s">
        <v>6</v>
      </c>
      <c r="E13" s="8" t="s">
        <v>209</v>
      </c>
      <c r="F13" s="8">
        <f t="shared" si="0"/>
        <v>37.700000000000003</v>
      </c>
      <c r="G13" s="8">
        <v>62.3</v>
      </c>
    </row>
    <row r="14" spans="1:8">
      <c r="A14" s="1" t="s">
        <v>15</v>
      </c>
      <c r="B14" s="1" t="s">
        <v>273</v>
      </c>
      <c r="C14" s="8">
        <v>2012</v>
      </c>
      <c r="D14" s="8" t="s">
        <v>6</v>
      </c>
      <c r="E14" s="8" t="s">
        <v>209</v>
      </c>
      <c r="F14" s="8">
        <f t="shared" si="0"/>
        <v>45</v>
      </c>
      <c r="G14" s="8">
        <v>55</v>
      </c>
    </row>
    <row r="15" spans="1:8">
      <c r="A15" s="1" t="s">
        <v>16</v>
      </c>
      <c r="B15" s="1" t="s">
        <v>274</v>
      </c>
      <c r="C15" s="8">
        <v>2012</v>
      </c>
      <c r="D15" s="8" t="s">
        <v>6</v>
      </c>
      <c r="E15" s="8" t="s">
        <v>209</v>
      </c>
      <c r="F15" s="8">
        <f t="shared" si="0"/>
        <v>40.200000000000003</v>
      </c>
      <c r="G15" s="8">
        <v>59.8</v>
      </c>
    </row>
    <row r="16" spans="1:8">
      <c r="A16" s="1" t="s">
        <v>17</v>
      </c>
      <c r="B16" s="1" t="s">
        <v>275</v>
      </c>
      <c r="C16" s="8">
        <v>2012</v>
      </c>
      <c r="D16" s="8" t="s">
        <v>6</v>
      </c>
      <c r="E16" s="8" t="s">
        <v>209</v>
      </c>
      <c r="F16" s="8">
        <f t="shared" si="0"/>
        <v>27.700000000000003</v>
      </c>
      <c r="G16" s="8">
        <v>72.3</v>
      </c>
    </row>
    <row r="17" spans="1:7">
      <c r="A17" s="1" t="s">
        <v>18</v>
      </c>
      <c r="B17" s="1" t="s">
        <v>276</v>
      </c>
      <c r="C17" s="8">
        <v>2012</v>
      </c>
      <c r="D17" s="8" t="s">
        <v>6</v>
      </c>
      <c r="E17" s="8" t="s">
        <v>209</v>
      </c>
      <c r="F17" s="8">
        <f t="shared" si="0"/>
        <v>41.1</v>
      </c>
      <c r="G17" s="8">
        <v>58.9</v>
      </c>
    </row>
    <row r="18" spans="1:7">
      <c r="A18" s="1" t="s">
        <v>19</v>
      </c>
      <c r="B18" s="1" t="s">
        <v>277</v>
      </c>
      <c r="C18" s="8">
        <v>2012</v>
      </c>
      <c r="D18" s="8" t="s">
        <v>6</v>
      </c>
      <c r="E18" s="8" t="s">
        <v>209</v>
      </c>
      <c r="F18" s="8">
        <f t="shared" si="0"/>
        <v>26.299999999999997</v>
      </c>
      <c r="G18" s="8">
        <v>73.7</v>
      </c>
    </row>
    <row r="19" spans="1:7">
      <c r="A19" s="1" t="s">
        <v>20</v>
      </c>
      <c r="B19" s="1" t="s">
        <v>278</v>
      </c>
      <c r="C19" s="8">
        <v>2012</v>
      </c>
      <c r="D19" s="8" t="s">
        <v>6</v>
      </c>
      <c r="E19" s="8" t="s">
        <v>209</v>
      </c>
      <c r="F19" s="8">
        <f t="shared" si="0"/>
        <v>38.9</v>
      </c>
      <c r="G19" s="8">
        <v>61.1</v>
      </c>
    </row>
    <row r="20" spans="1:7">
      <c r="A20" s="1" t="s">
        <v>21</v>
      </c>
      <c r="B20" s="1" t="s">
        <v>279</v>
      </c>
      <c r="C20" s="8">
        <v>2012</v>
      </c>
      <c r="D20" s="8" t="s">
        <v>6</v>
      </c>
      <c r="E20" s="8" t="s">
        <v>209</v>
      </c>
      <c r="F20" s="8">
        <f t="shared" si="0"/>
        <v>27.599999999999994</v>
      </c>
      <c r="G20" s="8">
        <v>72.400000000000006</v>
      </c>
    </row>
    <row r="21" spans="1:7">
      <c r="A21" s="1" t="s">
        <v>22</v>
      </c>
      <c r="B21" s="1" t="s">
        <v>280</v>
      </c>
      <c r="C21" s="8">
        <v>2012</v>
      </c>
      <c r="D21" s="8" t="s">
        <v>6</v>
      </c>
      <c r="E21" s="8" t="s">
        <v>209</v>
      </c>
      <c r="F21" s="8">
        <f t="shared" si="0"/>
        <v>23</v>
      </c>
      <c r="G21" s="8">
        <v>77</v>
      </c>
    </row>
    <row r="22" spans="1:7">
      <c r="A22" s="1" t="s">
        <v>23</v>
      </c>
      <c r="B22" s="1" t="s">
        <v>281</v>
      </c>
      <c r="C22" s="8">
        <v>2012</v>
      </c>
      <c r="D22" s="8" t="s">
        <v>6</v>
      </c>
      <c r="E22" s="8" t="s">
        <v>209</v>
      </c>
      <c r="F22" s="8">
        <f t="shared" si="0"/>
        <v>48.2</v>
      </c>
      <c r="G22" s="8">
        <v>51.8</v>
      </c>
    </row>
    <row r="23" spans="1:7">
      <c r="A23" s="1" t="s">
        <v>24</v>
      </c>
      <c r="B23" s="1" t="s">
        <v>282</v>
      </c>
      <c r="C23" s="8">
        <v>2012</v>
      </c>
      <c r="D23" s="8" t="s">
        <v>6</v>
      </c>
      <c r="E23" s="8" t="s">
        <v>209</v>
      </c>
      <c r="F23" s="8">
        <f t="shared" si="0"/>
        <v>37.799999999999997</v>
      </c>
      <c r="G23" s="8">
        <v>62.2</v>
      </c>
    </row>
    <row r="24" spans="1:7">
      <c r="A24" s="1" t="s">
        <v>25</v>
      </c>
      <c r="B24" s="1" t="s">
        <v>283</v>
      </c>
      <c r="C24" s="8">
        <v>2012</v>
      </c>
      <c r="D24" s="8" t="s">
        <v>6</v>
      </c>
      <c r="E24" s="8" t="s">
        <v>209</v>
      </c>
      <c r="F24" s="8">
        <f t="shared" si="0"/>
        <v>29.799999999999997</v>
      </c>
      <c r="G24" s="8">
        <v>70.2</v>
      </c>
    </row>
    <row r="25" spans="1:7">
      <c r="A25" s="1" t="s">
        <v>26</v>
      </c>
      <c r="B25" s="1" t="s">
        <v>284</v>
      </c>
      <c r="C25" s="8">
        <v>2012</v>
      </c>
      <c r="D25" s="8" t="s">
        <v>6</v>
      </c>
      <c r="E25" s="8" t="s">
        <v>209</v>
      </c>
      <c r="F25" s="8">
        <f t="shared" si="0"/>
        <v>36.299999999999997</v>
      </c>
      <c r="G25" s="8">
        <v>63.7</v>
      </c>
    </row>
    <row r="26" spans="1:7">
      <c r="A26" s="1" t="s">
        <v>27</v>
      </c>
      <c r="B26" s="1" t="s">
        <v>285</v>
      </c>
      <c r="C26" s="8">
        <v>2012</v>
      </c>
      <c r="D26" s="8" t="s">
        <v>6</v>
      </c>
      <c r="E26" s="8" t="s">
        <v>209</v>
      </c>
      <c r="F26" s="8">
        <f t="shared" si="0"/>
        <v>32</v>
      </c>
      <c r="G26" s="8">
        <v>68</v>
      </c>
    </row>
    <row r="27" spans="1:7">
      <c r="A27" s="1" t="s">
        <v>28</v>
      </c>
      <c r="B27" s="1" t="s">
        <v>286</v>
      </c>
      <c r="C27" s="8">
        <v>2012</v>
      </c>
      <c r="D27" s="8" t="s">
        <v>6</v>
      </c>
      <c r="E27" s="8" t="s">
        <v>209</v>
      </c>
      <c r="F27" s="8">
        <f t="shared" si="0"/>
        <v>28.599999999999994</v>
      </c>
      <c r="G27" s="8">
        <v>71.400000000000006</v>
      </c>
    </row>
    <row r="28" spans="1:7">
      <c r="A28" s="1" t="s">
        <v>29</v>
      </c>
      <c r="B28" s="1" t="s">
        <v>287</v>
      </c>
      <c r="C28" s="8">
        <v>2012</v>
      </c>
      <c r="D28" s="8" t="s">
        <v>6</v>
      </c>
      <c r="E28" s="8" t="s">
        <v>209</v>
      </c>
      <c r="F28" s="8">
        <f t="shared" si="0"/>
        <v>28.700000000000003</v>
      </c>
      <c r="G28" s="8">
        <v>71.3</v>
      </c>
    </row>
    <row r="29" spans="1:7">
      <c r="A29" s="1" t="s">
        <v>30</v>
      </c>
      <c r="B29" s="1" t="s">
        <v>288</v>
      </c>
      <c r="C29" s="8">
        <v>2012</v>
      </c>
      <c r="D29" s="8" t="s">
        <v>6</v>
      </c>
      <c r="E29" s="8" t="s">
        <v>209</v>
      </c>
      <c r="F29" s="8">
        <f t="shared" si="0"/>
        <v>36.4</v>
      </c>
      <c r="G29" s="8">
        <v>63.6</v>
      </c>
    </row>
    <row r="30" spans="1:7">
      <c r="A30" s="1" t="s">
        <v>31</v>
      </c>
      <c r="B30" s="1" t="s">
        <v>289</v>
      </c>
      <c r="C30" s="8">
        <v>2012</v>
      </c>
      <c r="D30" s="8" t="s">
        <v>6</v>
      </c>
      <c r="E30" s="8" t="s">
        <v>209</v>
      </c>
      <c r="F30" s="8">
        <f t="shared" si="0"/>
        <v>30.200000000000003</v>
      </c>
      <c r="G30" s="8">
        <v>69.8</v>
      </c>
    </row>
    <row r="31" spans="1:7">
      <c r="A31" s="1" t="s">
        <v>32</v>
      </c>
      <c r="B31" s="1" t="s">
        <v>290</v>
      </c>
      <c r="C31" s="8">
        <v>2012</v>
      </c>
      <c r="D31" s="8" t="s">
        <v>6</v>
      </c>
      <c r="E31" s="8" t="s">
        <v>209</v>
      </c>
      <c r="F31" s="8">
        <f t="shared" si="0"/>
        <v>40</v>
      </c>
      <c r="G31" s="8">
        <v>60</v>
      </c>
    </row>
    <row r="32" spans="1:7">
      <c r="A32" s="1" t="s">
        <v>33</v>
      </c>
      <c r="B32" s="1" t="s">
        <v>291</v>
      </c>
      <c r="C32" s="8">
        <v>2012</v>
      </c>
      <c r="D32" s="8" t="s">
        <v>6</v>
      </c>
      <c r="E32" s="8" t="s">
        <v>209</v>
      </c>
      <c r="F32" s="8">
        <f t="shared" si="0"/>
        <v>42</v>
      </c>
      <c r="G32" s="8">
        <v>58</v>
      </c>
    </row>
    <row r="33" spans="1:7">
      <c r="A33" s="1" t="s">
        <v>34</v>
      </c>
      <c r="B33" s="1" t="s">
        <v>292</v>
      </c>
      <c r="C33" s="8">
        <v>2012</v>
      </c>
      <c r="D33" s="8" t="s">
        <v>6</v>
      </c>
      <c r="E33" s="8" t="s">
        <v>209</v>
      </c>
      <c r="F33" s="8">
        <f t="shared" si="0"/>
        <v>33.900000000000006</v>
      </c>
      <c r="G33" s="8">
        <v>66.099999999999994</v>
      </c>
    </row>
    <row r="34" spans="1:7">
      <c r="A34" s="1" t="s">
        <v>35</v>
      </c>
      <c r="B34" s="1" t="s">
        <v>293</v>
      </c>
      <c r="C34" s="8">
        <v>2012</v>
      </c>
      <c r="D34" s="8" t="s">
        <v>6</v>
      </c>
      <c r="E34" s="8" t="s">
        <v>209</v>
      </c>
      <c r="F34" s="8">
        <f t="shared" si="0"/>
        <v>28.099999999999994</v>
      </c>
      <c r="G34" s="8">
        <v>71.900000000000006</v>
      </c>
    </row>
    <row r="35" spans="1:7">
      <c r="A35" s="3" t="s">
        <v>3</v>
      </c>
      <c r="B35" s="1" t="s">
        <v>261</v>
      </c>
      <c r="C35" s="8">
        <v>2013</v>
      </c>
      <c r="D35" s="8" t="s">
        <v>6</v>
      </c>
      <c r="E35" s="8" t="s">
        <v>209</v>
      </c>
      <c r="F35" s="8">
        <f t="shared" si="0"/>
        <v>32.599999999999994</v>
      </c>
      <c r="G35" s="8">
        <v>67.400000000000006</v>
      </c>
    </row>
    <row r="36" spans="1:7">
      <c r="A36" s="3" t="s">
        <v>4</v>
      </c>
      <c r="B36" s="1" t="s">
        <v>262</v>
      </c>
      <c r="C36" s="8">
        <v>2013</v>
      </c>
      <c r="D36" s="8" t="s">
        <v>6</v>
      </c>
      <c r="E36" s="8" t="s">
        <v>209</v>
      </c>
      <c r="F36" s="8">
        <f t="shared" si="0"/>
        <v>28.5</v>
      </c>
      <c r="G36" s="8">
        <v>71.5</v>
      </c>
    </row>
    <row r="37" spans="1:7">
      <c r="A37" s="1" t="s">
        <v>5</v>
      </c>
      <c r="B37" s="1" t="s">
        <v>263</v>
      </c>
      <c r="C37" s="8">
        <v>2013</v>
      </c>
      <c r="D37" s="8" t="s">
        <v>6</v>
      </c>
      <c r="E37" s="8" t="s">
        <v>209</v>
      </c>
      <c r="F37" s="8">
        <f t="shared" si="0"/>
        <v>25.900000000000006</v>
      </c>
      <c r="G37" s="8">
        <v>74.099999999999994</v>
      </c>
    </row>
    <row r="38" spans="1:7">
      <c r="A38" s="1" t="s">
        <v>6</v>
      </c>
      <c r="B38" s="1" t="s">
        <v>264</v>
      </c>
      <c r="C38" s="8">
        <v>2013</v>
      </c>
      <c r="D38" s="8" t="s">
        <v>6</v>
      </c>
      <c r="E38" s="8" t="s">
        <v>209</v>
      </c>
      <c r="F38" s="8">
        <f t="shared" si="0"/>
        <v>25.099999999999994</v>
      </c>
      <c r="G38" s="8">
        <v>74.900000000000006</v>
      </c>
    </row>
    <row r="39" spans="1:7">
      <c r="A39" s="1" t="s">
        <v>7</v>
      </c>
      <c r="B39" s="1" t="s">
        <v>265</v>
      </c>
      <c r="C39" s="8">
        <v>2013</v>
      </c>
      <c r="D39" s="8" t="s">
        <v>6</v>
      </c>
      <c r="E39" s="8" t="s">
        <v>209</v>
      </c>
      <c r="F39" s="8">
        <f t="shared" si="0"/>
        <v>36.9</v>
      </c>
      <c r="G39" s="8">
        <v>63.1</v>
      </c>
    </row>
    <row r="40" spans="1:7">
      <c r="A40" s="1" t="s">
        <v>8</v>
      </c>
      <c r="B40" s="1" t="s">
        <v>266</v>
      </c>
      <c r="C40" s="8">
        <v>2013</v>
      </c>
      <c r="D40" s="8" t="s">
        <v>6</v>
      </c>
      <c r="E40" s="8" t="s">
        <v>209</v>
      </c>
      <c r="F40" s="8">
        <f t="shared" si="0"/>
        <v>29.599999999999994</v>
      </c>
      <c r="G40" s="8">
        <v>70.400000000000006</v>
      </c>
    </row>
    <row r="41" spans="1:7">
      <c r="A41" s="1" t="s">
        <v>9</v>
      </c>
      <c r="B41" s="1" t="s">
        <v>267</v>
      </c>
      <c r="C41" s="8">
        <v>2013</v>
      </c>
      <c r="D41" s="8" t="s">
        <v>6</v>
      </c>
      <c r="E41" s="8" t="s">
        <v>209</v>
      </c>
      <c r="F41" s="8">
        <f t="shared" si="0"/>
        <v>23</v>
      </c>
      <c r="G41" s="8">
        <v>77</v>
      </c>
    </row>
    <row r="42" spans="1:7">
      <c r="A42" s="1" t="s">
        <v>10</v>
      </c>
      <c r="B42" s="1" t="s">
        <v>268</v>
      </c>
      <c r="C42" s="8">
        <v>2013</v>
      </c>
      <c r="D42" s="8" t="s">
        <v>6</v>
      </c>
      <c r="E42" s="8" t="s">
        <v>209</v>
      </c>
      <c r="F42" s="8">
        <f t="shared" si="0"/>
        <v>33.799999999999997</v>
      </c>
      <c r="G42" s="8">
        <v>66.2</v>
      </c>
    </row>
    <row r="43" spans="1:7">
      <c r="A43" s="1" t="s">
        <v>11</v>
      </c>
      <c r="B43" s="1" t="s">
        <v>269</v>
      </c>
      <c r="C43" s="8">
        <v>2013</v>
      </c>
      <c r="D43" s="8" t="s">
        <v>6</v>
      </c>
      <c r="E43" s="8" t="s">
        <v>209</v>
      </c>
      <c r="F43" s="8">
        <f t="shared" si="0"/>
        <v>23</v>
      </c>
      <c r="G43" s="8">
        <v>77</v>
      </c>
    </row>
    <row r="44" spans="1:7">
      <c r="A44" s="1" t="s">
        <v>12</v>
      </c>
      <c r="B44" s="1" t="s">
        <v>270</v>
      </c>
      <c r="C44" s="8">
        <v>2013</v>
      </c>
      <c r="D44" s="8" t="s">
        <v>6</v>
      </c>
      <c r="E44" s="8" t="s">
        <v>209</v>
      </c>
      <c r="F44" s="8">
        <f t="shared" si="0"/>
        <v>33.599999999999994</v>
      </c>
      <c r="G44" s="8">
        <v>66.400000000000006</v>
      </c>
    </row>
    <row r="45" spans="1:7">
      <c r="A45" s="1" t="s">
        <v>13</v>
      </c>
      <c r="B45" s="1" t="s">
        <v>271</v>
      </c>
      <c r="C45" s="8">
        <v>2013</v>
      </c>
      <c r="D45" s="8" t="s">
        <v>6</v>
      </c>
      <c r="E45" s="8" t="s">
        <v>209</v>
      </c>
      <c r="F45" s="8">
        <f t="shared" si="0"/>
        <v>27.299999999999997</v>
      </c>
      <c r="G45" s="8">
        <v>72.7</v>
      </c>
    </row>
    <row r="46" spans="1:7">
      <c r="A46" s="1" t="s">
        <v>14</v>
      </c>
      <c r="B46" s="1" t="s">
        <v>272</v>
      </c>
      <c r="C46" s="8">
        <v>2013</v>
      </c>
      <c r="D46" s="8" t="s">
        <v>6</v>
      </c>
      <c r="E46" s="8" t="s">
        <v>209</v>
      </c>
      <c r="F46" s="8">
        <f t="shared" si="0"/>
        <v>33.400000000000006</v>
      </c>
      <c r="G46" s="8">
        <v>66.599999999999994</v>
      </c>
    </row>
    <row r="47" spans="1:7">
      <c r="A47" s="1" t="s">
        <v>15</v>
      </c>
      <c r="B47" s="1" t="s">
        <v>273</v>
      </c>
      <c r="C47" s="8">
        <v>2013</v>
      </c>
      <c r="D47" s="8" t="s">
        <v>6</v>
      </c>
      <c r="E47" s="8" t="s">
        <v>209</v>
      </c>
      <c r="F47" s="8">
        <f t="shared" si="0"/>
        <v>42.4</v>
      </c>
      <c r="G47" s="8">
        <v>57.6</v>
      </c>
    </row>
    <row r="48" spans="1:7">
      <c r="A48" s="1" t="s">
        <v>16</v>
      </c>
      <c r="B48" s="1" t="s">
        <v>274</v>
      </c>
      <c r="C48" s="8">
        <v>2013</v>
      </c>
      <c r="D48" s="8" t="s">
        <v>6</v>
      </c>
      <c r="E48" s="8" t="s">
        <v>209</v>
      </c>
      <c r="F48" s="8">
        <f t="shared" si="0"/>
        <v>40</v>
      </c>
      <c r="G48" s="8">
        <v>60</v>
      </c>
    </row>
    <row r="49" spans="1:7">
      <c r="A49" s="1" t="s">
        <v>17</v>
      </c>
      <c r="B49" s="1" t="s">
        <v>275</v>
      </c>
      <c r="C49" s="8">
        <v>2013</v>
      </c>
      <c r="D49" s="8" t="s">
        <v>6</v>
      </c>
      <c r="E49" s="8" t="s">
        <v>209</v>
      </c>
      <c r="F49" s="8">
        <f t="shared" si="0"/>
        <v>25.400000000000006</v>
      </c>
      <c r="G49" s="8">
        <v>74.599999999999994</v>
      </c>
    </row>
    <row r="50" spans="1:7">
      <c r="A50" s="1" t="s">
        <v>18</v>
      </c>
      <c r="B50" s="1" t="s">
        <v>276</v>
      </c>
      <c r="C50" s="8">
        <v>2013</v>
      </c>
      <c r="D50" s="8" t="s">
        <v>6</v>
      </c>
      <c r="E50" s="8" t="s">
        <v>209</v>
      </c>
      <c r="F50" s="8">
        <f t="shared" si="0"/>
        <v>36.5</v>
      </c>
      <c r="G50" s="8">
        <v>63.5</v>
      </c>
    </row>
    <row r="51" spans="1:7">
      <c r="A51" s="1" t="s">
        <v>19</v>
      </c>
      <c r="B51" s="1" t="s">
        <v>277</v>
      </c>
      <c r="C51" s="8">
        <v>2013</v>
      </c>
      <c r="D51" s="8" t="s">
        <v>6</v>
      </c>
      <c r="E51" s="8" t="s">
        <v>209</v>
      </c>
      <c r="F51" s="8">
        <f t="shared" si="0"/>
        <v>25.700000000000003</v>
      </c>
      <c r="G51" s="8">
        <v>74.3</v>
      </c>
    </row>
    <row r="52" spans="1:7">
      <c r="A52" s="1" t="s">
        <v>20</v>
      </c>
      <c r="B52" s="1" t="s">
        <v>278</v>
      </c>
      <c r="C52" s="8">
        <v>2013</v>
      </c>
      <c r="D52" s="8" t="s">
        <v>6</v>
      </c>
      <c r="E52" s="8" t="s">
        <v>209</v>
      </c>
      <c r="F52" s="8">
        <f t="shared" si="0"/>
        <v>35.200000000000003</v>
      </c>
      <c r="G52" s="8">
        <v>64.8</v>
      </c>
    </row>
    <row r="53" spans="1:7">
      <c r="A53" s="1" t="s">
        <v>21</v>
      </c>
      <c r="B53" s="1" t="s">
        <v>279</v>
      </c>
      <c r="C53" s="8">
        <v>2013</v>
      </c>
      <c r="D53" s="8" t="s">
        <v>6</v>
      </c>
      <c r="E53" s="8" t="s">
        <v>209</v>
      </c>
      <c r="F53" s="8">
        <f t="shared" si="0"/>
        <v>27.700000000000003</v>
      </c>
      <c r="G53" s="8">
        <v>72.3</v>
      </c>
    </row>
    <row r="54" spans="1:7">
      <c r="A54" s="1" t="s">
        <v>22</v>
      </c>
      <c r="B54" s="1" t="s">
        <v>280</v>
      </c>
      <c r="C54" s="8">
        <v>2013</v>
      </c>
      <c r="D54" s="8" t="s">
        <v>6</v>
      </c>
      <c r="E54" s="8" t="s">
        <v>209</v>
      </c>
      <c r="F54" s="8">
        <f t="shared" si="0"/>
        <v>26.599999999999994</v>
      </c>
      <c r="G54" s="8">
        <v>73.400000000000006</v>
      </c>
    </row>
    <row r="55" spans="1:7">
      <c r="A55" s="1" t="s">
        <v>23</v>
      </c>
      <c r="B55" s="1" t="s">
        <v>281</v>
      </c>
      <c r="C55" s="8">
        <v>2013</v>
      </c>
      <c r="D55" s="8" t="s">
        <v>6</v>
      </c>
      <c r="E55" s="8" t="s">
        <v>209</v>
      </c>
      <c r="F55" s="8">
        <f t="shared" si="0"/>
        <v>36.4</v>
      </c>
      <c r="G55" s="8">
        <v>63.6</v>
      </c>
    </row>
    <row r="56" spans="1:7">
      <c r="A56" s="1" t="s">
        <v>24</v>
      </c>
      <c r="B56" s="1" t="s">
        <v>282</v>
      </c>
      <c r="C56" s="8">
        <v>2013</v>
      </c>
      <c r="D56" s="8" t="s">
        <v>6</v>
      </c>
      <c r="E56" s="8" t="s">
        <v>209</v>
      </c>
      <c r="F56" s="8">
        <f t="shared" si="0"/>
        <v>37.9</v>
      </c>
      <c r="G56" s="8">
        <v>62.1</v>
      </c>
    </row>
    <row r="57" spans="1:7">
      <c r="A57" s="1" t="s">
        <v>25</v>
      </c>
      <c r="B57" s="1" t="s">
        <v>283</v>
      </c>
      <c r="C57" s="8">
        <v>2013</v>
      </c>
      <c r="D57" s="8" t="s">
        <v>6</v>
      </c>
      <c r="E57" s="8" t="s">
        <v>209</v>
      </c>
      <c r="F57" s="8">
        <f t="shared" si="0"/>
        <v>28.900000000000006</v>
      </c>
      <c r="G57" s="8">
        <v>71.099999999999994</v>
      </c>
    </row>
    <row r="58" spans="1:7">
      <c r="A58" s="1" t="s">
        <v>26</v>
      </c>
      <c r="B58" s="1" t="s">
        <v>284</v>
      </c>
      <c r="C58" s="8">
        <v>2013</v>
      </c>
      <c r="D58" s="8" t="s">
        <v>6</v>
      </c>
      <c r="E58" s="8" t="s">
        <v>209</v>
      </c>
      <c r="F58" s="8">
        <f t="shared" si="0"/>
        <v>37.9</v>
      </c>
      <c r="G58" s="8">
        <v>62.1</v>
      </c>
    </row>
    <row r="59" spans="1:7">
      <c r="A59" s="1" t="s">
        <v>27</v>
      </c>
      <c r="B59" s="1" t="s">
        <v>285</v>
      </c>
      <c r="C59" s="8">
        <v>2013</v>
      </c>
      <c r="D59" s="8" t="s">
        <v>6</v>
      </c>
      <c r="E59" s="8" t="s">
        <v>209</v>
      </c>
      <c r="F59" s="8">
        <f t="shared" si="0"/>
        <v>38.1</v>
      </c>
      <c r="G59" s="8">
        <v>61.9</v>
      </c>
    </row>
    <row r="60" spans="1:7">
      <c r="A60" s="1" t="s">
        <v>28</v>
      </c>
      <c r="B60" s="1" t="s">
        <v>286</v>
      </c>
      <c r="C60" s="8">
        <v>2013</v>
      </c>
      <c r="D60" s="8" t="s">
        <v>6</v>
      </c>
      <c r="E60" s="8" t="s">
        <v>209</v>
      </c>
      <c r="F60" s="8">
        <f t="shared" si="0"/>
        <v>27.700000000000003</v>
      </c>
      <c r="G60" s="8">
        <v>72.3</v>
      </c>
    </row>
    <row r="61" spans="1:7">
      <c r="A61" s="1" t="s">
        <v>29</v>
      </c>
      <c r="B61" s="1" t="s">
        <v>287</v>
      </c>
      <c r="C61" s="8">
        <v>2013</v>
      </c>
      <c r="D61" s="8" t="s">
        <v>6</v>
      </c>
      <c r="E61" s="8" t="s">
        <v>209</v>
      </c>
      <c r="F61" s="8">
        <f t="shared" si="0"/>
        <v>30.099999999999994</v>
      </c>
      <c r="G61" s="8">
        <v>69.900000000000006</v>
      </c>
    </row>
    <row r="62" spans="1:7">
      <c r="A62" s="1" t="s">
        <v>30</v>
      </c>
      <c r="B62" s="1" t="s">
        <v>288</v>
      </c>
      <c r="C62" s="8">
        <v>2013</v>
      </c>
      <c r="D62" s="8" t="s">
        <v>6</v>
      </c>
      <c r="E62" s="8" t="s">
        <v>209</v>
      </c>
      <c r="F62" s="8">
        <f t="shared" si="0"/>
        <v>30.200000000000003</v>
      </c>
      <c r="G62" s="8">
        <v>69.8</v>
      </c>
    </row>
    <row r="63" spans="1:7">
      <c r="A63" s="1" t="s">
        <v>31</v>
      </c>
      <c r="B63" s="1" t="s">
        <v>289</v>
      </c>
      <c r="C63" s="8">
        <v>2013</v>
      </c>
      <c r="D63" s="8" t="s">
        <v>6</v>
      </c>
      <c r="E63" s="8" t="s">
        <v>209</v>
      </c>
      <c r="F63" s="8">
        <f t="shared" si="0"/>
        <v>28.099999999999994</v>
      </c>
      <c r="G63" s="8">
        <v>71.900000000000006</v>
      </c>
    </row>
    <row r="64" spans="1:7">
      <c r="A64" s="1" t="s">
        <v>32</v>
      </c>
      <c r="B64" s="1" t="s">
        <v>290</v>
      </c>
      <c r="C64" s="8">
        <v>2013</v>
      </c>
      <c r="D64" s="8" t="s">
        <v>6</v>
      </c>
      <c r="E64" s="8" t="s">
        <v>209</v>
      </c>
      <c r="F64" s="8">
        <f t="shared" si="0"/>
        <v>35.5</v>
      </c>
      <c r="G64" s="8">
        <v>64.5</v>
      </c>
    </row>
    <row r="65" spans="1:7">
      <c r="A65" s="1" t="s">
        <v>33</v>
      </c>
      <c r="B65" s="1" t="s">
        <v>291</v>
      </c>
      <c r="C65" s="8">
        <v>2013</v>
      </c>
      <c r="D65" s="8" t="s">
        <v>6</v>
      </c>
      <c r="E65" s="8" t="s">
        <v>209</v>
      </c>
      <c r="F65" s="8">
        <f t="shared" si="0"/>
        <v>36.1</v>
      </c>
      <c r="G65" s="8">
        <v>63.9</v>
      </c>
    </row>
    <row r="66" spans="1:7">
      <c r="A66" s="1" t="s">
        <v>34</v>
      </c>
      <c r="B66" s="1" t="s">
        <v>292</v>
      </c>
      <c r="C66" s="8">
        <v>2013</v>
      </c>
      <c r="D66" s="8" t="s">
        <v>6</v>
      </c>
      <c r="E66" s="8" t="s">
        <v>209</v>
      </c>
      <c r="F66" s="8">
        <f t="shared" si="0"/>
        <v>36.9</v>
      </c>
      <c r="G66" s="8">
        <v>63.1</v>
      </c>
    </row>
    <row r="67" spans="1:7">
      <c r="A67" s="1" t="s">
        <v>35</v>
      </c>
      <c r="B67" s="1" t="s">
        <v>293</v>
      </c>
      <c r="C67" s="8">
        <v>2013</v>
      </c>
      <c r="D67" s="8" t="s">
        <v>6</v>
      </c>
      <c r="E67" s="8" t="s">
        <v>209</v>
      </c>
      <c r="F67" s="8">
        <f t="shared" si="0"/>
        <v>27.200000000000003</v>
      </c>
      <c r="G67" s="8">
        <v>72.8</v>
      </c>
    </row>
    <row r="68" spans="1:7">
      <c r="A68" s="3" t="s">
        <v>3</v>
      </c>
      <c r="B68" s="1" t="s">
        <v>261</v>
      </c>
      <c r="C68" s="8">
        <v>2014</v>
      </c>
      <c r="D68" s="8" t="s">
        <v>6</v>
      </c>
      <c r="E68" s="8" t="s">
        <v>209</v>
      </c>
      <c r="F68" s="8">
        <f t="shared" si="0"/>
        <v>34.900000000000006</v>
      </c>
      <c r="G68" s="8">
        <v>65.099999999999994</v>
      </c>
    </row>
    <row r="69" spans="1:7">
      <c r="A69" s="3" t="s">
        <v>4</v>
      </c>
      <c r="B69" s="1" t="s">
        <v>262</v>
      </c>
      <c r="C69" s="8">
        <v>2014</v>
      </c>
      <c r="D69" s="8" t="s">
        <v>6</v>
      </c>
      <c r="E69" s="8" t="s">
        <v>209</v>
      </c>
      <c r="F69" s="8">
        <f t="shared" si="0"/>
        <v>26.900000000000006</v>
      </c>
      <c r="G69" s="8">
        <v>73.099999999999994</v>
      </c>
    </row>
    <row r="70" spans="1:7">
      <c r="A70" s="1" t="s">
        <v>5</v>
      </c>
      <c r="B70" s="1" t="s">
        <v>263</v>
      </c>
      <c r="C70" s="8">
        <v>2014</v>
      </c>
      <c r="D70" s="8" t="s">
        <v>6</v>
      </c>
      <c r="E70" s="8" t="s">
        <v>209</v>
      </c>
      <c r="F70" s="8">
        <f t="shared" si="0"/>
        <v>30.400000000000006</v>
      </c>
      <c r="G70" s="8">
        <v>69.599999999999994</v>
      </c>
    </row>
    <row r="71" spans="1:7">
      <c r="A71" s="1" t="s">
        <v>6</v>
      </c>
      <c r="B71" s="1" t="s">
        <v>264</v>
      </c>
      <c r="C71" s="8">
        <v>2014</v>
      </c>
      <c r="D71" s="8" t="s">
        <v>6</v>
      </c>
      <c r="E71" s="8" t="s">
        <v>209</v>
      </c>
      <c r="F71" s="8">
        <f t="shared" si="0"/>
        <v>29.299999999999997</v>
      </c>
      <c r="G71" s="8">
        <v>70.7</v>
      </c>
    </row>
    <row r="72" spans="1:7">
      <c r="A72" s="1" t="s">
        <v>7</v>
      </c>
      <c r="B72" s="1" t="s">
        <v>265</v>
      </c>
      <c r="C72" s="8">
        <v>2014</v>
      </c>
      <c r="D72" s="8" t="s">
        <v>6</v>
      </c>
      <c r="E72" s="8" t="s">
        <v>209</v>
      </c>
      <c r="F72" s="8">
        <f t="shared" si="0"/>
        <v>36.299999999999997</v>
      </c>
      <c r="G72" s="8">
        <v>63.7</v>
      </c>
    </row>
    <row r="73" spans="1:7">
      <c r="A73" s="1" t="s">
        <v>8</v>
      </c>
      <c r="B73" s="1" t="s">
        <v>266</v>
      </c>
      <c r="C73" s="8">
        <v>2014</v>
      </c>
      <c r="D73" s="8" t="s">
        <v>6</v>
      </c>
      <c r="E73" s="8" t="s">
        <v>209</v>
      </c>
      <c r="F73" s="8">
        <f t="shared" si="0"/>
        <v>30.700000000000003</v>
      </c>
      <c r="G73" s="8">
        <v>69.3</v>
      </c>
    </row>
    <row r="74" spans="1:7">
      <c r="A74" s="1" t="s">
        <v>9</v>
      </c>
      <c r="B74" s="1" t="s">
        <v>267</v>
      </c>
      <c r="C74" s="8">
        <v>2014</v>
      </c>
      <c r="D74" s="8" t="s">
        <v>6</v>
      </c>
      <c r="E74" s="8" t="s">
        <v>209</v>
      </c>
      <c r="F74" s="8">
        <f t="shared" si="0"/>
        <v>28.700000000000003</v>
      </c>
      <c r="G74" s="8">
        <v>71.3</v>
      </c>
    </row>
    <row r="75" spans="1:7">
      <c r="A75" s="1" t="s">
        <v>10</v>
      </c>
      <c r="B75" s="1" t="s">
        <v>268</v>
      </c>
      <c r="C75" s="8">
        <v>2014</v>
      </c>
      <c r="D75" s="8" t="s">
        <v>6</v>
      </c>
      <c r="E75" s="8" t="s">
        <v>209</v>
      </c>
      <c r="F75" s="8">
        <f t="shared" si="0"/>
        <v>39</v>
      </c>
      <c r="G75" s="8">
        <v>61</v>
      </c>
    </row>
    <row r="76" spans="1:7">
      <c r="A76" s="1" t="s">
        <v>11</v>
      </c>
      <c r="B76" s="1" t="s">
        <v>269</v>
      </c>
      <c r="C76" s="8">
        <v>2014</v>
      </c>
      <c r="D76" s="8" t="s">
        <v>6</v>
      </c>
      <c r="E76" s="8" t="s">
        <v>209</v>
      </c>
      <c r="F76" s="8">
        <f t="shared" si="0"/>
        <v>28.599999999999994</v>
      </c>
      <c r="G76" s="8">
        <v>71.400000000000006</v>
      </c>
    </row>
    <row r="77" spans="1:7">
      <c r="A77" s="1" t="s">
        <v>12</v>
      </c>
      <c r="B77" s="1" t="s">
        <v>270</v>
      </c>
      <c r="C77" s="8">
        <v>2014</v>
      </c>
      <c r="D77" s="8" t="s">
        <v>6</v>
      </c>
      <c r="E77" s="8" t="s">
        <v>209</v>
      </c>
      <c r="F77" s="8">
        <f t="shared" si="0"/>
        <v>32.299999999999997</v>
      </c>
      <c r="G77" s="8">
        <f>33+34.7</f>
        <v>67.7</v>
      </c>
    </row>
    <row r="78" spans="1:7">
      <c r="A78" s="1" t="s">
        <v>13</v>
      </c>
      <c r="B78" s="1" t="s">
        <v>271</v>
      </c>
      <c r="C78" s="8">
        <v>2014</v>
      </c>
      <c r="D78" s="8" t="s">
        <v>6</v>
      </c>
      <c r="E78" s="8" t="s">
        <v>209</v>
      </c>
      <c r="F78" s="8">
        <f t="shared" si="0"/>
        <v>30.599999999999994</v>
      </c>
      <c r="G78" s="8">
        <f>46+23.4</f>
        <v>69.400000000000006</v>
      </c>
    </row>
    <row r="79" spans="1:7">
      <c r="A79" s="1" t="s">
        <v>14</v>
      </c>
      <c r="B79" s="1" t="s">
        <v>272</v>
      </c>
      <c r="C79" s="8">
        <v>2014</v>
      </c>
      <c r="D79" s="8" t="s">
        <v>6</v>
      </c>
      <c r="E79" s="8" t="s">
        <v>209</v>
      </c>
      <c r="F79" s="8">
        <f t="shared" si="0"/>
        <v>32</v>
      </c>
      <c r="G79" s="8">
        <f>45.8+22.2</f>
        <v>68</v>
      </c>
    </row>
    <row r="80" spans="1:7">
      <c r="A80" s="1" t="s">
        <v>15</v>
      </c>
      <c r="B80" s="1" t="s">
        <v>273</v>
      </c>
      <c r="C80" s="8">
        <v>2014</v>
      </c>
      <c r="D80" s="8" t="s">
        <v>6</v>
      </c>
      <c r="E80" s="8" t="s">
        <v>209</v>
      </c>
      <c r="F80" s="8">
        <f t="shared" si="0"/>
        <v>39.9</v>
      </c>
      <c r="G80" s="8">
        <f>41.2+18.9</f>
        <v>60.1</v>
      </c>
    </row>
    <row r="81" spans="1:7">
      <c r="A81" s="1" t="s">
        <v>16</v>
      </c>
      <c r="B81" s="1" t="s">
        <v>274</v>
      </c>
      <c r="C81" s="8">
        <v>2014</v>
      </c>
      <c r="D81" s="8" t="s">
        <v>6</v>
      </c>
      <c r="E81" s="8" t="s">
        <v>209</v>
      </c>
      <c r="F81" s="8">
        <f t="shared" si="0"/>
        <v>38.200000000000003</v>
      </c>
      <c r="G81" s="8">
        <f>36+25.8</f>
        <v>61.8</v>
      </c>
    </row>
    <row r="82" spans="1:7">
      <c r="A82" s="1" t="s">
        <v>17</v>
      </c>
      <c r="B82" s="1" t="s">
        <v>275</v>
      </c>
      <c r="C82" s="8">
        <v>2014</v>
      </c>
      <c r="D82" s="8" t="s">
        <v>6</v>
      </c>
      <c r="E82" s="8" t="s">
        <v>209</v>
      </c>
      <c r="F82" s="8">
        <f t="shared" si="0"/>
        <v>31</v>
      </c>
      <c r="G82" s="8">
        <f>46.3+22.7</f>
        <v>69</v>
      </c>
    </row>
    <row r="83" spans="1:7">
      <c r="A83" s="1" t="s">
        <v>18</v>
      </c>
      <c r="B83" s="1" t="s">
        <v>276</v>
      </c>
      <c r="C83" s="8">
        <v>2014</v>
      </c>
      <c r="D83" s="8" t="s">
        <v>6</v>
      </c>
      <c r="E83" s="8" t="s">
        <v>209</v>
      </c>
      <c r="F83" s="8">
        <f t="shared" si="0"/>
        <v>40.4</v>
      </c>
      <c r="G83" s="8">
        <f>28+31.6</f>
        <v>59.6</v>
      </c>
    </row>
    <row r="84" spans="1:7">
      <c r="A84" s="1" t="s">
        <v>19</v>
      </c>
      <c r="B84" s="1" t="s">
        <v>277</v>
      </c>
      <c r="C84" s="8">
        <v>2014</v>
      </c>
      <c r="D84" s="8" t="s">
        <v>6</v>
      </c>
      <c r="E84" s="8" t="s">
        <v>209</v>
      </c>
      <c r="F84" s="8">
        <f t="shared" si="0"/>
        <v>32.200000000000003</v>
      </c>
      <c r="G84" s="8">
        <f>44.3+23.5</f>
        <v>67.8</v>
      </c>
    </row>
    <row r="85" spans="1:7">
      <c r="A85" s="1" t="s">
        <v>20</v>
      </c>
      <c r="B85" s="1" t="s">
        <v>278</v>
      </c>
      <c r="C85" s="8">
        <v>2014</v>
      </c>
      <c r="D85" s="8" t="s">
        <v>6</v>
      </c>
      <c r="E85" s="8" t="s">
        <v>209</v>
      </c>
      <c r="F85" s="8">
        <f t="shared" si="0"/>
        <v>36.1</v>
      </c>
      <c r="G85" s="8">
        <f>36.5+27.4</f>
        <v>63.9</v>
      </c>
    </row>
    <row r="86" spans="1:7">
      <c r="A86" s="1" t="s">
        <v>21</v>
      </c>
      <c r="B86" s="1" t="s">
        <v>279</v>
      </c>
      <c r="C86" s="8">
        <v>2014</v>
      </c>
      <c r="D86" s="8" t="s">
        <v>6</v>
      </c>
      <c r="E86" s="8" t="s">
        <v>209</v>
      </c>
      <c r="F86" s="8">
        <f t="shared" si="0"/>
        <v>31.700000000000003</v>
      </c>
      <c r="G86" s="8">
        <f>48.1+20.2</f>
        <v>68.3</v>
      </c>
    </row>
    <row r="87" spans="1:7">
      <c r="A87" s="1" t="s">
        <v>22</v>
      </c>
      <c r="B87" s="1" t="s">
        <v>280</v>
      </c>
      <c r="C87" s="8">
        <v>2014</v>
      </c>
      <c r="D87" s="8" t="s">
        <v>6</v>
      </c>
      <c r="E87" s="8" t="s">
        <v>209</v>
      </c>
      <c r="F87" s="8">
        <f t="shared" si="0"/>
        <v>28.299999999999997</v>
      </c>
      <c r="G87" s="8">
        <f>47.7+24</f>
        <v>71.7</v>
      </c>
    </row>
    <row r="88" spans="1:7">
      <c r="A88" s="1" t="s">
        <v>23</v>
      </c>
      <c r="B88" s="1" t="s">
        <v>281</v>
      </c>
      <c r="C88" s="8">
        <v>2014</v>
      </c>
      <c r="D88" s="8" t="s">
        <v>6</v>
      </c>
      <c r="E88" s="8" t="s">
        <v>209</v>
      </c>
      <c r="F88" s="8">
        <f t="shared" si="0"/>
        <v>41.9</v>
      </c>
      <c r="G88" s="8">
        <f>39.1+19</f>
        <v>58.1</v>
      </c>
    </row>
    <row r="89" spans="1:7">
      <c r="A89" s="1" t="s">
        <v>24</v>
      </c>
      <c r="B89" s="1" t="s">
        <v>282</v>
      </c>
      <c r="C89" s="8">
        <v>2014</v>
      </c>
      <c r="D89" s="8" t="s">
        <v>6</v>
      </c>
      <c r="E89" s="8" t="s">
        <v>209</v>
      </c>
      <c r="F89" s="8">
        <f t="shared" si="0"/>
        <v>40.199999999999996</v>
      </c>
      <c r="G89" s="8">
        <f>35.2+24.6</f>
        <v>59.800000000000004</v>
      </c>
    </row>
    <row r="90" spans="1:7">
      <c r="A90" s="1" t="s">
        <v>25</v>
      </c>
      <c r="B90" s="1" t="s">
        <v>283</v>
      </c>
      <c r="C90" s="8">
        <v>2014</v>
      </c>
      <c r="D90" s="8" t="s">
        <v>6</v>
      </c>
      <c r="E90" s="8" t="s">
        <v>209</v>
      </c>
      <c r="F90" s="8">
        <f t="shared" si="0"/>
        <v>31.299999999999997</v>
      </c>
      <c r="G90" s="8">
        <f>42.5+26.2</f>
        <v>68.7</v>
      </c>
    </row>
    <row r="91" spans="1:7">
      <c r="A91" s="1" t="s">
        <v>26</v>
      </c>
      <c r="B91" s="1" t="s">
        <v>284</v>
      </c>
      <c r="C91" s="8">
        <v>2014</v>
      </c>
      <c r="D91" s="8" t="s">
        <v>6</v>
      </c>
      <c r="E91" s="8" t="s">
        <v>209</v>
      </c>
      <c r="F91" s="8">
        <f t="shared" si="0"/>
        <v>39.5</v>
      </c>
      <c r="G91" s="8">
        <f>36.1+24.4</f>
        <v>60.5</v>
      </c>
    </row>
    <row r="92" spans="1:7">
      <c r="A92" s="1" t="s">
        <v>27</v>
      </c>
      <c r="B92" s="1" t="s">
        <v>285</v>
      </c>
      <c r="C92" s="8">
        <v>2014</v>
      </c>
      <c r="D92" s="8" t="s">
        <v>6</v>
      </c>
      <c r="E92" s="8" t="s">
        <v>209</v>
      </c>
      <c r="F92" s="8">
        <f t="shared" si="0"/>
        <v>35.400000000000006</v>
      </c>
      <c r="G92" s="8">
        <f>42.9+21.7</f>
        <v>64.599999999999994</v>
      </c>
    </row>
    <row r="93" spans="1:7">
      <c r="A93" s="1" t="s">
        <v>28</v>
      </c>
      <c r="B93" s="1" t="s">
        <v>286</v>
      </c>
      <c r="C93" s="8">
        <v>2014</v>
      </c>
      <c r="D93" s="8" t="s">
        <v>6</v>
      </c>
      <c r="E93" s="8" t="s">
        <v>209</v>
      </c>
      <c r="F93" s="8">
        <f t="shared" si="0"/>
        <v>30.299999999999997</v>
      </c>
      <c r="G93" s="8">
        <f>47+22.7</f>
        <v>69.7</v>
      </c>
    </row>
    <row r="94" spans="1:7">
      <c r="A94" s="1" t="s">
        <v>29</v>
      </c>
      <c r="B94" s="1" t="s">
        <v>287</v>
      </c>
      <c r="C94" s="8">
        <v>2014</v>
      </c>
      <c r="D94" s="8" t="s">
        <v>6</v>
      </c>
      <c r="E94" s="8" t="s">
        <v>209</v>
      </c>
      <c r="F94" s="8">
        <f t="shared" si="0"/>
        <v>32.200000000000003</v>
      </c>
      <c r="G94" s="8">
        <f>43.8+24</f>
        <v>67.8</v>
      </c>
    </row>
    <row r="95" spans="1:7">
      <c r="A95" s="1" t="s">
        <v>30</v>
      </c>
      <c r="B95" s="1" t="s">
        <v>288</v>
      </c>
      <c r="C95" s="8">
        <v>2014</v>
      </c>
      <c r="D95" s="8" t="s">
        <v>6</v>
      </c>
      <c r="E95" s="8" t="s">
        <v>209</v>
      </c>
      <c r="F95" s="8">
        <f t="shared" si="0"/>
        <v>38.200000000000003</v>
      </c>
      <c r="G95" s="8">
        <f>40.5+21.3</f>
        <v>61.8</v>
      </c>
    </row>
    <row r="96" spans="1:7">
      <c r="A96" s="1" t="s">
        <v>31</v>
      </c>
      <c r="B96" s="1" t="s">
        <v>289</v>
      </c>
      <c r="C96" s="8">
        <v>2014</v>
      </c>
      <c r="D96" s="8" t="s">
        <v>6</v>
      </c>
      <c r="E96" s="8" t="s">
        <v>209</v>
      </c>
      <c r="F96" s="8">
        <f t="shared" si="0"/>
        <v>32.5</v>
      </c>
      <c r="G96" s="8">
        <f>44.4+23.1</f>
        <v>67.5</v>
      </c>
    </row>
    <row r="97" spans="1:7">
      <c r="A97" s="1" t="s">
        <v>32</v>
      </c>
      <c r="B97" s="1" t="s">
        <v>290</v>
      </c>
      <c r="C97" s="8">
        <v>2014</v>
      </c>
      <c r="D97" s="8" t="s">
        <v>6</v>
      </c>
      <c r="E97" s="8" t="s">
        <v>209</v>
      </c>
      <c r="F97" s="8">
        <f t="shared" si="0"/>
        <v>37.5</v>
      </c>
      <c r="G97" s="8">
        <f>37.4+25.1</f>
        <v>62.5</v>
      </c>
    </row>
    <row r="98" spans="1:7">
      <c r="A98" s="1" t="s">
        <v>33</v>
      </c>
      <c r="B98" s="1" t="s">
        <v>291</v>
      </c>
      <c r="C98" s="8">
        <v>2014</v>
      </c>
      <c r="D98" s="8" t="s">
        <v>6</v>
      </c>
      <c r="E98" s="8" t="s">
        <v>209</v>
      </c>
      <c r="F98" s="8">
        <f t="shared" si="0"/>
        <v>38.799999999999997</v>
      </c>
      <c r="G98" s="8">
        <f>36.4+24.8</f>
        <v>61.2</v>
      </c>
    </row>
    <row r="99" spans="1:7">
      <c r="A99" s="1" t="s">
        <v>34</v>
      </c>
      <c r="B99" s="1" t="s">
        <v>292</v>
      </c>
      <c r="C99" s="8">
        <v>2014</v>
      </c>
      <c r="D99" s="8" t="s">
        <v>6</v>
      </c>
      <c r="E99" s="8" t="s">
        <v>209</v>
      </c>
      <c r="F99" s="8">
        <f t="shared" si="0"/>
        <v>35</v>
      </c>
      <c r="G99" s="8">
        <f>41.5+23.5</f>
        <v>65</v>
      </c>
    </row>
    <row r="100" spans="1:7">
      <c r="A100" s="1" t="s">
        <v>35</v>
      </c>
      <c r="B100" s="1" t="s">
        <v>293</v>
      </c>
      <c r="C100" s="8">
        <v>2014</v>
      </c>
      <c r="D100" s="8" t="s">
        <v>6</v>
      </c>
      <c r="E100" s="8" t="s">
        <v>209</v>
      </c>
      <c r="F100" s="8">
        <f t="shared" si="0"/>
        <v>29.400000000000006</v>
      </c>
      <c r="G100" s="8">
        <f>48.2+22.4</f>
        <v>70.599999999999994</v>
      </c>
    </row>
    <row r="101" spans="1:7">
      <c r="A101" s="3" t="s">
        <v>3</v>
      </c>
      <c r="B101" s="1" t="s">
        <v>261</v>
      </c>
      <c r="C101" s="8">
        <v>2015</v>
      </c>
      <c r="D101" s="8" t="s">
        <v>6</v>
      </c>
      <c r="E101" s="8" t="s">
        <v>209</v>
      </c>
      <c r="F101" s="8">
        <f t="shared" si="0"/>
        <v>35.900000000000006</v>
      </c>
      <c r="G101" s="8">
        <f>39.2+24.9</f>
        <v>64.099999999999994</v>
      </c>
    </row>
    <row r="102" spans="1:7">
      <c r="A102" s="3" t="s">
        <v>4</v>
      </c>
      <c r="B102" s="1" t="s">
        <v>262</v>
      </c>
      <c r="C102" s="8">
        <v>2015</v>
      </c>
      <c r="D102" s="8" t="s">
        <v>6</v>
      </c>
      <c r="E102" s="8" t="s">
        <v>209</v>
      </c>
      <c r="F102" s="8">
        <f t="shared" si="0"/>
        <v>27.5</v>
      </c>
      <c r="G102" s="8">
        <f>46+26.5</f>
        <v>72.5</v>
      </c>
    </row>
    <row r="103" spans="1:7">
      <c r="A103" s="1" t="s">
        <v>5</v>
      </c>
      <c r="B103" s="1" t="s">
        <v>263</v>
      </c>
      <c r="C103" s="8">
        <v>2015</v>
      </c>
      <c r="D103" s="8" t="s">
        <v>6</v>
      </c>
      <c r="E103" s="8" t="s">
        <v>209</v>
      </c>
      <c r="F103" s="8">
        <f t="shared" si="0"/>
        <v>34.799999999999997</v>
      </c>
      <c r="G103" s="8">
        <f>40.9+24.3</f>
        <v>65.2</v>
      </c>
    </row>
    <row r="104" spans="1:7">
      <c r="A104" s="1" t="s">
        <v>6</v>
      </c>
      <c r="B104" s="1" t="s">
        <v>264</v>
      </c>
      <c r="C104" s="8">
        <v>2015</v>
      </c>
      <c r="D104" s="8" t="s">
        <v>6</v>
      </c>
      <c r="E104" s="8" t="s">
        <v>209</v>
      </c>
      <c r="F104" s="8">
        <f t="shared" si="0"/>
        <v>32.900000000000006</v>
      </c>
      <c r="G104" s="8">
        <f>41.4+25.7</f>
        <v>67.099999999999994</v>
      </c>
    </row>
    <row r="105" spans="1:7">
      <c r="A105" s="1" t="s">
        <v>7</v>
      </c>
      <c r="B105" s="1" t="s">
        <v>265</v>
      </c>
      <c r="C105" s="8">
        <v>2015</v>
      </c>
      <c r="D105" s="8" t="s">
        <v>6</v>
      </c>
      <c r="E105" s="8" t="s">
        <v>209</v>
      </c>
      <c r="F105" s="8">
        <f t="shared" si="0"/>
        <v>40</v>
      </c>
      <c r="G105" s="8">
        <f>36.3+23.7</f>
        <v>60</v>
      </c>
    </row>
    <row r="106" spans="1:7">
      <c r="A106" s="1" t="s">
        <v>8</v>
      </c>
      <c r="B106" s="1" t="s">
        <v>266</v>
      </c>
      <c r="C106" s="8">
        <v>2015</v>
      </c>
      <c r="D106" s="8" t="s">
        <v>6</v>
      </c>
      <c r="E106" s="8" t="s">
        <v>209</v>
      </c>
      <c r="F106" s="8">
        <f t="shared" si="0"/>
        <v>30.400000000000006</v>
      </c>
      <c r="G106" s="8">
        <f>44.1+25.5</f>
        <v>69.599999999999994</v>
      </c>
    </row>
    <row r="107" spans="1:7">
      <c r="A107" s="1" t="s">
        <v>9</v>
      </c>
      <c r="B107" s="1" t="s">
        <v>267</v>
      </c>
      <c r="C107" s="8">
        <v>2015</v>
      </c>
      <c r="D107" s="8" t="s">
        <v>6</v>
      </c>
      <c r="E107" s="8" t="s">
        <v>209</v>
      </c>
      <c r="F107" s="8">
        <f t="shared" si="0"/>
        <v>30.200000000000003</v>
      </c>
      <c r="G107" s="8">
        <f>45.1+24.7</f>
        <v>69.8</v>
      </c>
    </row>
    <row r="108" spans="1:7">
      <c r="A108" s="1" t="s">
        <v>10</v>
      </c>
      <c r="B108" s="1" t="s">
        <v>268</v>
      </c>
      <c r="C108" s="8">
        <v>2015</v>
      </c>
      <c r="D108" s="8" t="s">
        <v>6</v>
      </c>
      <c r="E108" s="8" t="s">
        <v>209</v>
      </c>
      <c r="F108" s="8">
        <f t="shared" si="0"/>
        <v>38.699999999999996</v>
      </c>
      <c r="G108" s="8">
        <f>42.2+19.1</f>
        <v>61.300000000000004</v>
      </c>
    </row>
    <row r="109" spans="1:7">
      <c r="A109" s="1" t="s">
        <v>11</v>
      </c>
      <c r="B109" s="1" t="s">
        <v>269</v>
      </c>
      <c r="C109" s="8">
        <v>2015</v>
      </c>
      <c r="D109" s="8" t="s">
        <v>6</v>
      </c>
      <c r="E109" s="8" t="s">
        <v>209</v>
      </c>
      <c r="F109" s="8">
        <f t="shared" si="0"/>
        <v>27.299999999999997</v>
      </c>
      <c r="G109" s="8">
        <f>47.1+25.6</f>
        <v>72.7</v>
      </c>
    </row>
    <row r="110" spans="1:7">
      <c r="A110" s="1" t="s">
        <v>12</v>
      </c>
      <c r="B110" s="1" t="s">
        <v>270</v>
      </c>
      <c r="C110" s="8">
        <v>2015</v>
      </c>
      <c r="D110" s="8" t="s">
        <v>6</v>
      </c>
      <c r="E110" s="8" t="s">
        <v>209</v>
      </c>
      <c r="F110" s="8">
        <f t="shared" si="0"/>
        <v>34.299999999999997</v>
      </c>
      <c r="G110" s="8">
        <f>28.5+37.2</f>
        <v>65.7</v>
      </c>
    </row>
    <row r="111" spans="1:7">
      <c r="A111" s="1" t="s">
        <v>13</v>
      </c>
      <c r="B111" s="1" t="s">
        <v>271</v>
      </c>
      <c r="C111" s="8">
        <v>2015</v>
      </c>
      <c r="D111" s="8" t="s">
        <v>6</v>
      </c>
      <c r="E111" s="8" t="s">
        <v>209</v>
      </c>
      <c r="F111" s="8">
        <f t="shared" si="0"/>
        <v>30.099999999999994</v>
      </c>
      <c r="G111" s="8">
        <f>46.9+23</f>
        <v>69.900000000000006</v>
      </c>
    </row>
    <row r="112" spans="1:7">
      <c r="A112" s="1" t="s">
        <v>14</v>
      </c>
      <c r="B112" s="1" t="s">
        <v>272</v>
      </c>
      <c r="C112" s="8">
        <v>2015</v>
      </c>
      <c r="D112" s="8" t="s">
        <v>6</v>
      </c>
      <c r="E112" s="8" t="s">
        <v>209</v>
      </c>
      <c r="F112" s="8">
        <f t="shared" si="0"/>
        <v>33.300000000000011</v>
      </c>
      <c r="G112" s="8">
        <f>43.8+22.9</f>
        <v>66.699999999999989</v>
      </c>
    </row>
    <row r="113" spans="1:7">
      <c r="A113" s="1" t="s">
        <v>15</v>
      </c>
      <c r="B113" s="1" t="s">
        <v>273</v>
      </c>
      <c r="C113" s="8">
        <v>2015</v>
      </c>
      <c r="D113" s="8" t="s">
        <v>6</v>
      </c>
      <c r="E113" s="8" t="s">
        <v>209</v>
      </c>
      <c r="F113" s="8">
        <f t="shared" si="0"/>
        <v>43.3</v>
      </c>
      <c r="G113" s="8">
        <f>39+17.7</f>
        <v>56.7</v>
      </c>
    </row>
    <row r="114" spans="1:7">
      <c r="A114" s="1" t="s">
        <v>16</v>
      </c>
      <c r="B114" s="1" t="s">
        <v>274</v>
      </c>
      <c r="C114" s="8">
        <v>2015</v>
      </c>
      <c r="D114" s="8" t="s">
        <v>6</v>
      </c>
      <c r="E114" s="8" t="s">
        <v>209</v>
      </c>
      <c r="F114" s="8">
        <f t="shared" si="0"/>
        <v>38.599999999999994</v>
      </c>
      <c r="G114" s="8">
        <f>37.7+23.7</f>
        <v>61.400000000000006</v>
      </c>
    </row>
    <row r="115" spans="1:7">
      <c r="A115" s="1" t="s">
        <v>17</v>
      </c>
      <c r="B115" s="1" t="s">
        <v>275</v>
      </c>
      <c r="C115" s="8">
        <v>2015</v>
      </c>
      <c r="D115" s="8" t="s">
        <v>6</v>
      </c>
      <c r="E115" s="8" t="s">
        <v>209</v>
      </c>
      <c r="F115" s="8">
        <f t="shared" si="0"/>
        <v>31.300000000000011</v>
      </c>
      <c r="G115" s="8">
        <f>43.8+24.9</f>
        <v>68.699999999999989</v>
      </c>
    </row>
    <row r="116" spans="1:7">
      <c r="A116" s="1" t="s">
        <v>18</v>
      </c>
      <c r="B116" s="1" t="s">
        <v>276</v>
      </c>
      <c r="C116" s="8">
        <v>2015</v>
      </c>
      <c r="D116" s="8" t="s">
        <v>6</v>
      </c>
      <c r="E116" s="8" t="s">
        <v>209</v>
      </c>
      <c r="F116" s="8">
        <f t="shared" si="0"/>
        <v>40</v>
      </c>
      <c r="G116" s="8">
        <f>32.8+27.2</f>
        <v>60</v>
      </c>
    </row>
    <row r="117" spans="1:7">
      <c r="A117" s="1" t="s">
        <v>19</v>
      </c>
      <c r="B117" s="1" t="s">
        <v>277</v>
      </c>
      <c r="C117" s="8">
        <v>2015</v>
      </c>
      <c r="D117" s="8" t="s">
        <v>6</v>
      </c>
      <c r="E117" s="8" t="s">
        <v>209</v>
      </c>
      <c r="F117" s="8">
        <f t="shared" si="0"/>
        <v>31.599999999999994</v>
      </c>
      <c r="G117" s="8">
        <f>46.7+21.7</f>
        <v>68.400000000000006</v>
      </c>
    </row>
    <row r="118" spans="1:7">
      <c r="A118" s="1" t="s">
        <v>20</v>
      </c>
      <c r="B118" s="1" t="s">
        <v>278</v>
      </c>
      <c r="C118" s="8">
        <v>2015</v>
      </c>
      <c r="D118" s="8" t="s">
        <v>6</v>
      </c>
      <c r="E118" s="8" t="s">
        <v>209</v>
      </c>
      <c r="F118" s="8">
        <f t="shared" si="0"/>
        <v>39.9</v>
      </c>
      <c r="G118" s="8">
        <f>34.5+25.6</f>
        <v>60.1</v>
      </c>
    </row>
    <row r="119" spans="1:7">
      <c r="A119" s="1" t="s">
        <v>21</v>
      </c>
      <c r="B119" s="1" t="s">
        <v>279</v>
      </c>
      <c r="C119" s="8">
        <v>2015</v>
      </c>
      <c r="D119" s="8" t="s">
        <v>6</v>
      </c>
      <c r="E119" s="8" t="s">
        <v>209</v>
      </c>
      <c r="F119" s="8">
        <f t="shared" si="0"/>
        <v>32.900000000000006</v>
      </c>
      <c r="G119" s="8">
        <f>46.7+20.4</f>
        <v>67.099999999999994</v>
      </c>
    </row>
    <row r="120" spans="1:7">
      <c r="A120" s="1" t="s">
        <v>22</v>
      </c>
      <c r="B120" s="1" t="s">
        <v>280</v>
      </c>
      <c r="C120" s="8">
        <v>2015</v>
      </c>
      <c r="D120" s="8" t="s">
        <v>6</v>
      </c>
      <c r="E120" s="8" t="s">
        <v>209</v>
      </c>
      <c r="F120" s="8">
        <f t="shared" si="0"/>
        <v>29.700000000000003</v>
      </c>
      <c r="G120" s="8">
        <f>44.5+25.8</f>
        <v>70.3</v>
      </c>
    </row>
    <row r="121" spans="1:7">
      <c r="A121" s="1" t="s">
        <v>23</v>
      </c>
      <c r="B121" s="1" t="s">
        <v>281</v>
      </c>
      <c r="C121" s="8">
        <v>2015</v>
      </c>
      <c r="D121" s="8" t="s">
        <v>6</v>
      </c>
      <c r="E121" s="8" t="s">
        <v>209</v>
      </c>
      <c r="F121" s="8">
        <f t="shared" si="0"/>
        <v>44.2</v>
      </c>
      <c r="G121" s="8">
        <f>34.5+21.3</f>
        <v>55.8</v>
      </c>
    </row>
    <row r="122" spans="1:7">
      <c r="A122" s="1" t="s">
        <v>24</v>
      </c>
      <c r="B122" s="1" t="s">
        <v>282</v>
      </c>
      <c r="C122" s="8">
        <v>2015</v>
      </c>
      <c r="D122" s="8" t="s">
        <v>6</v>
      </c>
      <c r="E122" s="8" t="s">
        <v>209</v>
      </c>
      <c r="F122" s="8">
        <f t="shared" si="0"/>
        <v>42.400000000000006</v>
      </c>
      <c r="G122" s="8">
        <f>36.3+21.3</f>
        <v>57.599999999999994</v>
      </c>
    </row>
    <row r="123" spans="1:7">
      <c r="A123" s="1" t="s">
        <v>25</v>
      </c>
      <c r="B123" s="1" t="s">
        <v>283</v>
      </c>
      <c r="C123" s="8">
        <v>2015</v>
      </c>
      <c r="D123" s="8" t="s">
        <v>6</v>
      </c>
      <c r="E123" s="8" t="s">
        <v>209</v>
      </c>
      <c r="F123" s="8">
        <f t="shared" si="0"/>
        <v>29.700000000000003</v>
      </c>
      <c r="G123" s="8">
        <f>42.6+27.7</f>
        <v>70.3</v>
      </c>
    </row>
    <row r="124" spans="1:7">
      <c r="A124" s="1" t="s">
        <v>26</v>
      </c>
      <c r="B124" s="1" t="s">
        <v>284</v>
      </c>
      <c r="C124" s="8">
        <v>2015</v>
      </c>
      <c r="D124" s="8" t="s">
        <v>6</v>
      </c>
      <c r="E124" s="8" t="s">
        <v>209</v>
      </c>
      <c r="F124" s="8">
        <f t="shared" si="0"/>
        <v>40.799999999999997</v>
      </c>
      <c r="G124" s="8">
        <f>33.7+25.5</f>
        <v>59.2</v>
      </c>
    </row>
    <row r="125" spans="1:7">
      <c r="A125" s="1" t="s">
        <v>27</v>
      </c>
      <c r="B125" s="1" t="s">
        <v>285</v>
      </c>
      <c r="C125" s="8">
        <v>2015</v>
      </c>
      <c r="D125" s="8" t="s">
        <v>6</v>
      </c>
      <c r="E125" s="8" t="s">
        <v>209</v>
      </c>
      <c r="F125" s="8">
        <f t="shared" si="0"/>
        <v>37</v>
      </c>
      <c r="G125" s="8">
        <f>40.1+22.9</f>
        <v>63</v>
      </c>
    </row>
    <row r="126" spans="1:7">
      <c r="A126" s="1" t="s">
        <v>28</v>
      </c>
      <c r="B126" s="1" t="s">
        <v>286</v>
      </c>
      <c r="C126" s="8">
        <v>2015</v>
      </c>
      <c r="D126" s="8" t="s">
        <v>6</v>
      </c>
      <c r="E126" s="8" t="s">
        <v>209</v>
      </c>
      <c r="F126" s="8">
        <f t="shared" si="0"/>
        <v>31.5</v>
      </c>
      <c r="G126" s="8">
        <f>43.9+24.6</f>
        <v>68.5</v>
      </c>
    </row>
    <row r="127" spans="1:7">
      <c r="A127" s="1" t="s">
        <v>29</v>
      </c>
      <c r="B127" s="1" t="s">
        <v>287</v>
      </c>
      <c r="C127" s="8">
        <v>2015</v>
      </c>
      <c r="D127" s="8" t="s">
        <v>6</v>
      </c>
      <c r="E127" s="8" t="s">
        <v>209</v>
      </c>
      <c r="F127" s="8">
        <f t="shared" si="0"/>
        <v>33.200000000000003</v>
      </c>
      <c r="G127" s="8">
        <f>45.5+21.3</f>
        <v>66.8</v>
      </c>
    </row>
    <row r="128" spans="1:7">
      <c r="A128" s="1" t="s">
        <v>30</v>
      </c>
      <c r="B128" s="1" t="s">
        <v>288</v>
      </c>
      <c r="C128" s="8">
        <v>2015</v>
      </c>
      <c r="D128" s="8" t="s">
        <v>6</v>
      </c>
      <c r="E128" s="8" t="s">
        <v>209</v>
      </c>
      <c r="F128" s="8">
        <f t="shared" si="0"/>
        <v>43.3</v>
      </c>
      <c r="G128" s="8">
        <f>37.4+19.3</f>
        <v>56.7</v>
      </c>
    </row>
    <row r="129" spans="1:7">
      <c r="A129" s="1" t="s">
        <v>31</v>
      </c>
      <c r="B129" s="1" t="s">
        <v>289</v>
      </c>
      <c r="C129" s="8">
        <v>2015</v>
      </c>
      <c r="D129" s="8" t="s">
        <v>6</v>
      </c>
      <c r="E129" s="8" t="s">
        <v>209</v>
      </c>
      <c r="F129" s="8">
        <f t="shared" si="0"/>
        <v>35.900000000000006</v>
      </c>
      <c r="G129" s="8">
        <f>41.6+22.5</f>
        <v>64.099999999999994</v>
      </c>
    </row>
    <row r="130" spans="1:7">
      <c r="A130" s="1" t="s">
        <v>32</v>
      </c>
      <c r="B130" s="1" t="s">
        <v>290</v>
      </c>
      <c r="C130" s="8">
        <v>2015</v>
      </c>
      <c r="D130" s="8" t="s">
        <v>6</v>
      </c>
      <c r="E130" s="8" t="s">
        <v>209</v>
      </c>
      <c r="F130" s="8">
        <f t="shared" si="0"/>
        <v>37.4</v>
      </c>
      <c r="G130" s="8">
        <f>37.5+25.1</f>
        <v>62.6</v>
      </c>
    </row>
    <row r="131" spans="1:7">
      <c r="A131" s="1" t="s">
        <v>33</v>
      </c>
      <c r="B131" s="1" t="s">
        <v>291</v>
      </c>
      <c r="C131" s="8">
        <v>2015</v>
      </c>
      <c r="D131" s="8" t="s">
        <v>6</v>
      </c>
      <c r="E131" s="8" t="s">
        <v>209</v>
      </c>
      <c r="F131" s="8">
        <f t="shared" si="0"/>
        <v>37.400000000000006</v>
      </c>
      <c r="G131" s="8">
        <f>40.3+22.3</f>
        <v>62.599999999999994</v>
      </c>
    </row>
    <row r="132" spans="1:7">
      <c r="A132" s="1" t="s">
        <v>34</v>
      </c>
      <c r="B132" s="1" t="s">
        <v>292</v>
      </c>
      <c r="C132" s="8">
        <v>2015</v>
      </c>
      <c r="D132" s="8" t="s">
        <v>6</v>
      </c>
      <c r="E132" s="8" t="s">
        <v>209</v>
      </c>
      <c r="F132" s="8">
        <f t="shared" si="0"/>
        <v>37.799999999999997</v>
      </c>
      <c r="G132" s="8">
        <f>38+24.2</f>
        <v>62.2</v>
      </c>
    </row>
    <row r="133" spans="1:7">
      <c r="A133" s="1" t="s">
        <v>35</v>
      </c>
      <c r="B133" s="1" t="s">
        <v>293</v>
      </c>
      <c r="C133" s="8">
        <v>2015</v>
      </c>
      <c r="D133" s="8" t="s">
        <v>6</v>
      </c>
      <c r="E133" s="8" t="s">
        <v>209</v>
      </c>
      <c r="F133" s="8">
        <f t="shared" si="0"/>
        <v>30.700000000000003</v>
      </c>
      <c r="G133" s="8">
        <f>45.4+23.9</f>
        <v>69.3</v>
      </c>
    </row>
    <row r="134" spans="1:7">
      <c r="A134" s="3" t="s">
        <v>3</v>
      </c>
      <c r="B134" s="1" t="s">
        <v>261</v>
      </c>
      <c r="C134" s="8">
        <v>2016</v>
      </c>
      <c r="D134" s="8" t="s">
        <v>6</v>
      </c>
      <c r="E134" s="8" t="s">
        <v>209</v>
      </c>
      <c r="F134" s="8">
        <f t="shared" si="0"/>
        <v>33.199999999999989</v>
      </c>
      <c r="G134" s="8">
        <f>40.2+26.6</f>
        <v>66.800000000000011</v>
      </c>
    </row>
    <row r="135" spans="1:7">
      <c r="A135" s="3" t="s">
        <v>4</v>
      </c>
      <c r="B135" s="1" t="s">
        <v>262</v>
      </c>
      <c r="C135" s="8">
        <v>2016</v>
      </c>
      <c r="D135" s="8" t="s">
        <v>6</v>
      </c>
      <c r="E135" s="8" t="s">
        <v>209</v>
      </c>
      <c r="F135" s="8">
        <f t="shared" si="0"/>
        <v>29.5</v>
      </c>
      <c r="G135" s="8">
        <f>44.6+25.9</f>
        <v>70.5</v>
      </c>
    </row>
    <row r="136" spans="1:7">
      <c r="A136" s="1" t="s">
        <v>5</v>
      </c>
      <c r="B136" s="1" t="s">
        <v>263</v>
      </c>
      <c r="C136" s="8">
        <v>2016</v>
      </c>
      <c r="D136" s="8" t="s">
        <v>6</v>
      </c>
      <c r="E136" s="8" t="s">
        <v>209</v>
      </c>
      <c r="F136" s="8">
        <f t="shared" si="0"/>
        <v>31.799999999999997</v>
      </c>
      <c r="G136" s="8">
        <f>39+29.2</f>
        <v>68.2</v>
      </c>
    </row>
    <row r="137" spans="1:7">
      <c r="A137" s="1" t="s">
        <v>6</v>
      </c>
      <c r="B137" s="1" t="s">
        <v>264</v>
      </c>
      <c r="C137" s="8">
        <v>2016</v>
      </c>
      <c r="D137" s="8" t="s">
        <v>6</v>
      </c>
      <c r="E137" s="8" t="s">
        <v>209</v>
      </c>
      <c r="F137" s="8">
        <f t="shared" si="0"/>
        <v>27.900000000000006</v>
      </c>
      <c r="G137" s="8">
        <f>44.9+27.2</f>
        <v>72.099999999999994</v>
      </c>
    </row>
    <row r="138" spans="1:7">
      <c r="A138" s="1" t="s">
        <v>7</v>
      </c>
      <c r="B138" s="1" t="s">
        <v>265</v>
      </c>
      <c r="C138" s="8">
        <v>2016</v>
      </c>
      <c r="D138" s="8" t="s">
        <v>6</v>
      </c>
      <c r="E138" s="8" t="s">
        <v>209</v>
      </c>
      <c r="F138" s="8">
        <f t="shared" si="0"/>
        <v>35.400000000000006</v>
      </c>
      <c r="G138" s="8">
        <f>42+22.6</f>
        <v>64.599999999999994</v>
      </c>
    </row>
    <row r="139" spans="1:7">
      <c r="A139" s="1" t="s">
        <v>8</v>
      </c>
      <c r="B139" s="1" t="s">
        <v>266</v>
      </c>
      <c r="C139" s="8">
        <v>2016</v>
      </c>
      <c r="D139" s="8" t="s">
        <v>6</v>
      </c>
      <c r="E139" s="8" t="s">
        <v>209</v>
      </c>
      <c r="F139" s="8">
        <f t="shared" si="0"/>
        <v>30</v>
      </c>
      <c r="G139" s="8">
        <f>46.1+23.9</f>
        <v>70</v>
      </c>
    </row>
    <row r="140" spans="1:7">
      <c r="A140" s="1" t="s">
        <v>9</v>
      </c>
      <c r="B140" s="1" t="s">
        <v>267</v>
      </c>
      <c r="C140" s="8">
        <v>2016</v>
      </c>
      <c r="D140" s="8" t="s">
        <v>6</v>
      </c>
      <c r="E140" s="8" t="s">
        <v>209</v>
      </c>
      <c r="F140" s="8">
        <f t="shared" si="0"/>
        <v>30.700000000000003</v>
      </c>
      <c r="G140" s="8">
        <f>44.6+24.7</f>
        <v>69.3</v>
      </c>
    </row>
    <row r="141" spans="1:7">
      <c r="A141" s="1" t="s">
        <v>10</v>
      </c>
      <c r="B141" s="1" t="s">
        <v>268</v>
      </c>
      <c r="C141" s="8">
        <v>2016</v>
      </c>
      <c r="D141" s="8" t="s">
        <v>6</v>
      </c>
      <c r="E141" s="8" t="s">
        <v>209</v>
      </c>
      <c r="F141" s="8">
        <f t="shared" si="0"/>
        <v>35.5</v>
      </c>
      <c r="G141" s="8">
        <f>44.6+19.9</f>
        <v>64.5</v>
      </c>
    </row>
    <row r="142" spans="1:7">
      <c r="A142" s="1" t="s">
        <v>11</v>
      </c>
      <c r="B142" s="1" t="s">
        <v>269</v>
      </c>
      <c r="C142" s="8">
        <v>2016</v>
      </c>
      <c r="D142" s="8" t="s">
        <v>6</v>
      </c>
      <c r="E142" s="8" t="s">
        <v>209</v>
      </c>
      <c r="F142" s="8">
        <f t="shared" si="0"/>
        <v>26.799999999999997</v>
      </c>
      <c r="G142" s="8">
        <f>47.1+26.1</f>
        <v>73.2</v>
      </c>
    </row>
    <row r="143" spans="1:7">
      <c r="A143" s="1" t="s">
        <v>12</v>
      </c>
      <c r="B143" s="1" t="s">
        <v>270</v>
      </c>
      <c r="C143" s="8">
        <v>2016</v>
      </c>
      <c r="D143" s="8" t="s">
        <v>6</v>
      </c>
      <c r="E143" s="8" t="s">
        <v>209</v>
      </c>
      <c r="F143" s="8">
        <f t="shared" si="0"/>
        <v>28.700000000000003</v>
      </c>
      <c r="G143" s="8">
        <f>36.9+34.4</f>
        <v>71.3</v>
      </c>
    </row>
    <row r="144" spans="1:7">
      <c r="A144" s="1" t="s">
        <v>13</v>
      </c>
      <c r="B144" s="1" t="s">
        <v>271</v>
      </c>
      <c r="C144" s="8">
        <v>2016</v>
      </c>
      <c r="D144" s="8" t="s">
        <v>6</v>
      </c>
      <c r="E144" s="8" t="s">
        <v>209</v>
      </c>
      <c r="F144" s="8">
        <f t="shared" si="0"/>
        <v>30.099999999999994</v>
      </c>
      <c r="G144" s="8">
        <f>45.3+24.6</f>
        <v>69.900000000000006</v>
      </c>
    </row>
    <row r="145" spans="1:7">
      <c r="A145" s="1" t="s">
        <v>14</v>
      </c>
      <c r="B145" s="1" t="s">
        <v>272</v>
      </c>
      <c r="C145" s="8">
        <v>2016</v>
      </c>
      <c r="D145" s="8" t="s">
        <v>6</v>
      </c>
      <c r="E145" s="8" t="s">
        <v>209</v>
      </c>
      <c r="F145" s="8">
        <f t="shared" si="0"/>
        <v>33.299999999999997</v>
      </c>
      <c r="G145" s="8">
        <f>39.7+27</f>
        <v>66.7</v>
      </c>
    </row>
    <row r="146" spans="1:7">
      <c r="A146" s="1" t="s">
        <v>15</v>
      </c>
      <c r="B146" s="1" t="s">
        <v>273</v>
      </c>
      <c r="C146" s="8">
        <v>2016</v>
      </c>
      <c r="D146" s="8" t="s">
        <v>6</v>
      </c>
      <c r="E146" s="8" t="s">
        <v>209</v>
      </c>
      <c r="F146" s="8">
        <f t="shared" si="0"/>
        <v>41.099999999999994</v>
      </c>
      <c r="G146" s="8">
        <f>38.7+20.2</f>
        <v>58.900000000000006</v>
      </c>
    </row>
    <row r="147" spans="1:7">
      <c r="A147" s="1" t="s">
        <v>16</v>
      </c>
      <c r="B147" s="1" t="s">
        <v>274</v>
      </c>
      <c r="C147" s="8">
        <v>2016</v>
      </c>
      <c r="D147" s="8" t="s">
        <v>6</v>
      </c>
      <c r="E147" s="8" t="s">
        <v>209</v>
      </c>
      <c r="F147" s="8">
        <f t="shared" si="0"/>
        <v>38.200000000000003</v>
      </c>
      <c r="G147" s="8">
        <f>36.3+25.5</f>
        <v>61.8</v>
      </c>
    </row>
    <row r="148" spans="1:7">
      <c r="A148" s="1" t="s">
        <v>17</v>
      </c>
      <c r="B148" s="1" t="s">
        <v>275</v>
      </c>
      <c r="C148" s="8">
        <v>2016</v>
      </c>
      <c r="D148" s="8" t="s">
        <v>6</v>
      </c>
      <c r="E148" s="8" t="s">
        <v>209</v>
      </c>
      <c r="F148" s="8">
        <f t="shared" si="0"/>
        <v>29.800000000000011</v>
      </c>
      <c r="G148" s="8">
        <f>44.8+25.4</f>
        <v>70.199999999999989</v>
      </c>
    </row>
    <row r="149" spans="1:7">
      <c r="A149" s="1" t="s">
        <v>18</v>
      </c>
      <c r="B149" s="1" t="s">
        <v>276</v>
      </c>
      <c r="C149" s="8">
        <v>2016</v>
      </c>
      <c r="D149" s="8" t="s">
        <v>6</v>
      </c>
      <c r="E149" s="8" t="s">
        <v>209</v>
      </c>
      <c r="F149" s="8">
        <f t="shared" si="0"/>
        <v>36.799999999999997</v>
      </c>
      <c r="G149" s="8">
        <f>30.8+32.4</f>
        <v>63.2</v>
      </c>
    </row>
    <row r="150" spans="1:7">
      <c r="A150" s="1" t="s">
        <v>19</v>
      </c>
      <c r="B150" s="1" t="s">
        <v>277</v>
      </c>
      <c r="C150" s="8">
        <v>2016</v>
      </c>
      <c r="D150" s="8" t="s">
        <v>6</v>
      </c>
      <c r="E150" s="8" t="s">
        <v>209</v>
      </c>
      <c r="F150" s="8">
        <f t="shared" si="0"/>
        <v>28.700000000000003</v>
      </c>
      <c r="G150" s="8">
        <f>44.9+26.4</f>
        <v>71.3</v>
      </c>
    </row>
    <row r="151" spans="1:7">
      <c r="A151" s="1" t="s">
        <v>20</v>
      </c>
      <c r="B151" s="1" t="s">
        <v>278</v>
      </c>
      <c r="C151" s="8">
        <v>2016</v>
      </c>
      <c r="D151" s="8" t="s">
        <v>6</v>
      </c>
      <c r="E151" s="8" t="s">
        <v>209</v>
      </c>
      <c r="F151" s="8">
        <f t="shared" si="0"/>
        <v>36.6</v>
      </c>
      <c r="G151" s="8">
        <f>35.3+28.1</f>
        <v>63.4</v>
      </c>
    </row>
    <row r="152" spans="1:7">
      <c r="A152" s="1" t="s">
        <v>21</v>
      </c>
      <c r="B152" s="1" t="s">
        <v>279</v>
      </c>
      <c r="C152" s="8">
        <v>2016</v>
      </c>
      <c r="D152" s="8" t="s">
        <v>6</v>
      </c>
      <c r="E152" s="8" t="s">
        <v>209</v>
      </c>
      <c r="F152" s="8">
        <f t="shared" si="0"/>
        <v>26.700000000000003</v>
      </c>
      <c r="G152" s="8">
        <f>52.8+20.5</f>
        <v>73.3</v>
      </c>
    </row>
    <row r="153" spans="1:7">
      <c r="A153" s="1" t="s">
        <v>22</v>
      </c>
      <c r="B153" s="1" t="s">
        <v>280</v>
      </c>
      <c r="C153" s="8">
        <v>2016</v>
      </c>
      <c r="D153" s="8" t="s">
        <v>6</v>
      </c>
      <c r="E153" s="8" t="s">
        <v>209</v>
      </c>
      <c r="F153" s="8">
        <f t="shared" si="0"/>
        <v>30.299999999999997</v>
      </c>
      <c r="G153" s="8">
        <f>46+23.7</f>
        <v>69.7</v>
      </c>
    </row>
    <row r="154" spans="1:7">
      <c r="A154" s="1" t="s">
        <v>23</v>
      </c>
      <c r="B154" s="1" t="s">
        <v>281</v>
      </c>
      <c r="C154" s="8">
        <v>2016</v>
      </c>
      <c r="D154" s="8" t="s">
        <v>6</v>
      </c>
      <c r="E154" s="8" t="s">
        <v>209</v>
      </c>
      <c r="F154" s="8">
        <f t="shared" si="0"/>
        <v>38.799999999999997</v>
      </c>
      <c r="G154" s="8">
        <f>39.2+22</f>
        <v>61.2</v>
      </c>
    </row>
    <row r="155" spans="1:7">
      <c r="A155" s="1" t="s">
        <v>24</v>
      </c>
      <c r="B155" s="1" t="s">
        <v>282</v>
      </c>
      <c r="C155" s="8">
        <v>2016</v>
      </c>
      <c r="D155" s="8" t="s">
        <v>6</v>
      </c>
      <c r="E155" s="8" t="s">
        <v>209</v>
      </c>
      <c r="F155" s="8">
        <f t="shared" si="0"/>
        <v>38.1</v>
      </c>
      <c r="G155" s="8">
        <f>36.8+25.1</f>
        <v>61.9</v>
      </c>
    </row>
    <row r="156" spans="1:7">
      <c r="A156" s="1" t="s">
        <v>25</v>
      </c>
      <c r="B156" s="1" t="s">
        <v>283</v>
      </c>
      <c r="C156" s="8">
        <v>2016</v>
      </c>
      <c r="D156" s="8" t="s">
        <v>6</v>
      </c>
      <c r="E156" s="8" t="s">
        <v>209</v>
      </c>
      <c r="F156" s="8">
        <f t="shared" si="0"/>
        <v>31.700000000000003</v>
      </c>
      <c r="G156" s="8">
        <f>40.4+27.9</f>
        <v>68.3</v>
      </c>
    </row>
    <row r="157" spans="1:7">
      <c r="A157" s="1" t="s">
        <v>26</v>
      </c>
      <c r="B157" s="1" t="s">
        <v>284</v>
      </c>
      <c r="C157" s="8">
        <v>2016</v>
      </c>
      <c r="D157" s="8" t="s">
        <v>6</v>
      </c>
      <c r="E157" s="8" t="s">
        <v>209</v>
      </c>
      <c r="F157" s="8">
        <f t="shared" si="0"/>
        <v>40.599999999999994</v>
      </c>
      <c r="G157" s="8">
        <f>33.1+26.3</f>
        <v>59.400000000000006</v>
      </c>
    </row>
    <row r="158" spans="1:7">
      <c r="A158" s="1" t="s">
        <v>27</v>
      </c>
      <c r="B158" s="1" t="s">
        <v>285</v>
      </c>
      <c r="C158" s="8">
        <v>2016</v>
      </c>
      <c r="D158" s="8" t="s">
        <v>6</v>
      </c>
      <c r="E158" s="8" t="s">
        <v>209</v>
      </c>
      <c r="F158" s="8">
        <f t="shared" si="0"/>
        <v>32.400000000000006</v>
      </c>
      <c r="G158" s="8">
        <f>38.3+29.3</f>
        <v>67.599999999999994</v>
      </c>
    </row>
    <row r="159" spans="1:7">
      <c r="A159" s="1" t="s">
        <v>28</v>
      </c>
      <c r="B159" s="1" t="s">
        <v>286</v>
      </c>
      <c r="C159" s="8">
        <v>2016</v>
      </c>
      <c r="D159" s="8" t="s">
        <v>6</v>
      </c>
      <c r="E159" s="8" t="s">
        <v>209</v>
      </c>
      <c r="F159" s="8">
        <f t="shared" si="0"/>
        <v>26.099999999999994</v>
      </c>
      <c r="G159" s="8">
        <f>51+22.9</f>
        <v>73.900000000000006</v>
      </c>
    </row>
    <row r="160" spans="1:7">
      <c r="A160" s="1" t="s">
        <v>29</v>
      </c>
      <c r="B160" s="1" t="s">
        <v>287</v>
      </c>
      <c r="C160" s="8">
        <v>2016</v>
      </c>
      <c r="D160" s="8" t="s">
        <v>6</v>
      </c>
      <c r="E160" s="8" t="s">
        <v>209</v>
      </c>
      <c r="F160" s="8">
        <f t="shared" si="0"/>
        <v>31.5</v>
      </c>
      <c r="G160" s="8">
        <f>45.4+23.1</f>
        <v>68.5</v>
      </c>
    </row>
    <row r="161" spans="1:7">
      <c r="A161" s="1" t="s">
        <v>30</v>
      </c>
      <c r="B161" s="1" t="s">
        <v>288</v>
      </c>
      <c r="C161" s="8">
        <v>2016</v>
      </c>
      <c r="D161" s="8" t="s">
        <v>6</v>
      </c>
      <c r="E161" s="8" t="s">
        <v>209</v>
      </c>
      <c r="F161" s="8">
        <f t="shared" si="0"/>
        <v>37.4</v>
      </c>
      <c r="G161" s="8">
        <f>43.2+19.4</f>
        <v>62.6</v>
      </c>
    </row>
    <row r="162" spans="1:7">
      <c r="A162" s="1" t="s">
        <v>31</v>
      </c>
      <c r="B162" s="1" t="s">
        <v>289</v>
      </c>
      <c r="C162" s="8">
        <v>2016</v>
      </c>
      <c r="D162" s="8" t="s">
        <v>6</v>
      </c>
      <c r="E162" s="8" t="s">
        <v>209</v>
      </c>
      <c r="F162" s="8">
        <f t="shared" si="0"/>
        <v>29.900000000000006</v>
      </c>
      <c r="G162" s="8">
        <f>42+28.1</f>
        <v>70.099999999999994</v>
      </c>
    </row>
    <row r="163" spans="1:7">
      <c r="A163" s="1" t="s">
        <v>32</v>
      </c>
      <c r="B163" s="1" t="s">
        <v>290</v>
      </c>
      <c r="C163" s="8">
        <v>2016</v>
      </c>
      <c r="D163" s="8" t="s">
        <v>6</v>
      </c>
      <c r="E163" s="8" t="s">
        <v>209</v>
      </c>
      <c r="F163" s="8">
        <f t="shared" si="0"/>
        <v>34.099999999999994</v>
      </c>
      <c r="G163" s="8">
        <f>36.6+29.3</f>
        <v>65.900000000000006</v>
      </c>
    </row>
    <row r="164" spans="1:7">
      <c r="A164" s="1" t="s">
        <v>33</v>
      </c>
      <c r="B164" s="1" t="s">
        <v>291</v>
      </c>
      <c r="C164" s="8">
        <v>2016</v>
      </c>
      <c r="D164" s="8" t="s">
        <v>6</v>
      </c>
      <c r="E164" s="8" t="s">
        <v>209</v>
      </c>
      <c r="F164" s="8">
        <f t="shared" si="0"/>
        <v>36.200000000000003</v>
      </c>
      <c r="G164" s="8">
        <v>63.8</v>
      </c>
    </row>
    <row r="165" spans="1:7">
      <c r="A165" s="1" t="s">
        <v>34</v>
      </c>
      <c r="B165" s="1" t="s">
        <v>292</v>
      </c>
      <c r="C165" s="8">
        <v>2016</v>
      </c>
      <c r="D165" s="8" t="s">
        <v>6</v>
      </c>
      <c r="E165" s="8" t="s">
        <v>209</v>
      </c>
      <c r="F165" s="8">
        <f t="shared" si="0"/>
        <v>32.799999999999997</v>
      </c>
      <c r="G165" s="8">
        <f>44.1+23.1</f>
        <v>67.2</v>
      </c>
    </row>
    <row r="166" spans="1:7">
      <c r="A166" s="1" t="s">
        <v>35</v>
      </c>
      <c r="B166" s="1" t="s">
        <v>293</v>
      </c>
      <c r="C166" s="8">
        <v>2016</v>
      </c>
      <c r="D166" s="8" t="s">
        <v>6</v>
      </c>
      <c r="E166" s="8" t="s">
        <v>209</v>
      </c>
      <c r="F166" s="8">
        <f t="shared" si="0"/>
        <v>27.299999999999997</v>
      </c>
      <c r="G166" s="8">
        <f>49.4+23.3</f>
        <v>72.7</v>
      </c>
    </row>
    <row r="167" spans="1:7">
      <c r="A167" s="3" t="s">
        <v>3</v>
      </c>
      <c r="B167" s="1" t="s">
        <v>261</v>
      </c>
      <c r="C167" s="8">
        <v>2017</v>
      </c>
      <c r="D167" s="8" t="s">
        <v>6</v>
      </c>
      <c r="E167" s="8" t="s">
        <v>209</v>
      </c>
      <c r="F167" s="8">
        <f t="shared" si="0"/>
        <v>35.900000000000006</v>
      </c>
      <c r="G167" s="8">
        <f>39.9+24.2</f>
        <v>64.099999999999994</v>
      </c>
    </row>
    <row r="168" spans="1:7">
      <c r="A168" s="3" t="s">
        <v>4</v>
      </c>
      <c r="B168" s="1" t="s">
        <v>262</v>
      </c>
      <c r="C168" s="8">
        <v>2017</v>
      </c>
      <c r="D168" s="8" t="s">
        <v>6</v>
      </c>
      <c r="E168" s="8" t="s">
        <v>209</v>
      </c>
      <c r="F168" s="8">
        <f t="shared" si="0"/>
        <v>33.900000000000006</v>
      </c>
      <c r="G168" s="8">
        <f>41.7+24.4</f>
        <v>66.099999999999994</v>
      </c>
    </row>
    <row r="169" spans="1:7">
      <c r="A169" s="1" t="s">
        <v>5</v>
      </c>
      <c r="B169" s="1" t="s">
        <v>263</v>
      </c>
      <c r="C169" s="8">
        <v>2017</v>
      </c>
      <c r="D169" s="8" t="s">
        <v>6</v>
      </c>
      <c r="E169" s="8" t="s">
        <v>209</v>
      </c>
      <c r="F169" s="8">
        <f t="shared" si="0"/>
        <v>31.700000000000003</v>
      </c>
      <c r="G169" s="8">
        <f>39.6+28.7</f>
        <v>68.3</v>
      </c>
    </row>
    <row r="170" spans="1:7">
      <c r="A170" s="1" t="s">
        <v>6</v>
      </c>
      <c r="B170" s="1" t="s">
        <v>264</v>
      </c>
      <c r="C170" s="8">
        <v>2017</v>
      </c>
      <c r="D170" s="8" t="s">
        <v>6</v>
      </c>
      <c r="E170" s="8" t="s">
        <v>209</v>
      </c>
      <c r="F170" s="8">
        <f t="shared" si="0"/>
        <v>29.099999999999994</v>
      </c>
      <c r="G170" s="8">
        <f>46.5+24.4</f>
        <v>70.900000000000006</v>
      </c>
    </row>
    <row r="171" spans="1:7">
      <c r="A171" s="1" t="s">
        <v>7</v>
      </c>
      <c r="B171" s="1" t="s">
        <v>265</v>
      </c>
      <c r="C171" s="8">
        <v>2017</v>
      </c>
      <c r="D171" s="8" t="s">
        <v>6</v>
      </c>
      <c r="E171" s="8" t="s">
        <v>209</v>
      </c>
      <c r="F171" s="8">
        <f t="shared" si="0"/>
        <v>37.400000000000006</v>
      </c>
      <c r="G171" s="8">
        <f>39.4+23.2</f>
        <v>62.599999999999994</v>
      </c>
    </row>
    <row r="172" spans="1:7">
      <c r="A172" s="1" t="s">
        <v>8</v>
      </c>
      <c r="B172" s="1" t="s">
        <v>266</v>
      </c>
      <c r="C172" s="8">
        <v>2017</v>
      </c>
      <c r="D172" s="8" t="s">
        <v>6</v>
      </c>
      <c r="E172" s="8" t="s">
        <v>209</v>
      </c>
      <c r="F172" s="8">
        <f t="shared" si="0"/>
        <v>32.700000000000003</v>
      </c>
      <c r="G172" s="8">
        <f>46.6+20.7</f>
        <v>67.3</v>
      </c>
    </row>
    <row r="173" spans="1:7">
      <c r="A173" s="1" t="s">
        <v>9</v>
      </c>
      <c r="B173" s="1" t="s">
        <v>267</v>
      </c>
      <c r="C173" s="8">
        <v>2017</v>
      </c>
      <c r="D173" s="8" t="s">
        <v>6</v>
      </c>
      <c r="E173" s="8" t="s">
        <v>209</v>
      </c>
      <c r="F173" s="8">
        <f t="shared" si="0"/>
        <v>30.599999999999994</v>
      </c>
      <c r="G173" s="8">
        <f>43.1+26.3</f>
        <v>69.400000000000006</v>
      </c>
    </row>
    <row r="174" spans="1:7">
      <c r="A174" s="1" t="s">
        <v>10</v>
      </c>
      <c r="B174" s="1" t="s">
        <v>268</v>
      </c>
      <c r="C174" s="8">
        <v>2017</v>
      </c>
      <c r="D174" s="8" t="s">
        <v>6</v>
      </c>
      <c r="E174" s="8" t="s">
        <v>209</v>
      </c>
      <c r="F174" s="8">
        <f t="shared" si="0"/>
        <v>35.400000000000006</v>
      </c>
      <c r="G174" s="8">
        <f>46.2+18.4</f>
        <v>64.599999999999994</v>
      </c>
    </row>
    <row r="175" spans="1:7">
      <c r="A175" s="1" t="s">
        <v>11</v>
      </c>
      <c r="B175" s="1" t="s">
        <v>269</v>
      </c>
      <c r="C175" s="8">
        <v>2017</v>
      </c>
      <c r="D175" s="8" t="s">
        <v>6</v>
      </c>
      <c r="E175" s="8" t="s">
        <v>209</v>
      </c>
      <c r="F175" s="8">
        <f t="shared" si="0"/>
        <v>28.5</v>
      </c>
      <c r="G175" s="8">
        <f>45.7+25.8</f>
        <v>71.5</v>
      </c>
    </row>
    <row r="176" spans="1:7">
      <c r="A176" s="1" t="s">
        <v>12</v>
      </c>
      <c r="B176" s="1" t="s">
        <v>270</v>
      </c>
      <c r="C176" s="8">
        <v>2017</v>
      </c>
      <c r="D176" s="8" t="s">
        <v>6</v>
      </c>
      <c r="E176" s="8" t="s">
        <v>209</v>
      </c>
      <c r="F176" s="8">
        <f t="shared" si="0"/>
        <v>33.700000000000003</v>
      </c>
      <c r="G176" s="8">
        <f>29.7+36.6</f>
        <v>66.3</v>
      </c>
    </row>
    <row r="177" spans="1:7">
      <c r="A177" s="1" t="s">
        <v>13</v>
      </c>
      <c r="B177" s="1" t="s">
        <v>271</v>
      </c>
      <c r="C177" s="8">
        <v>2017</v>
      </c>
      <c r="D177" s="8" t="s">
        <v>6</v>
      </c>
      <c r="E177" s="8" t="s">
        <v>209</v>
      </c>
      <c r="F177" s="8">
        <f t="shared" si="0"/>
        <v>30.800000000000011</v>
      </c>
      <c r="G177" s="8">
        <f>42.8+26.4</f>
        <v>69.199999999999989</v>
      </c>
    </row>
    <row r="178" spans="1:7">
      <c r="A178" s="1" t="s">
        <v>14</v>
      </c>
      <c r="B178" s="1" t="s">
        <v>272</v>
      </c>
      <c r="C178" s="8">
        <v>2017</v>
      </c>
      <c r="D178" s="8" t="s">
        <v>6</v>
      </c>
      <c r="E178" s="8" t="s">
        <v>209</v>
      </c>
      <c r="F178" s="8">
        <f t="shared" si="0"/>
        <v>29.5</v>
      </c>
      <c r="G178" s="8">
        <f>44.8+25.7</f>
        <v>70.5</v>
      </c>
    </row>
    <row r="179" spans="1:7">
      <c r="A179" s="1" t="s">
        <v>15</v>
      </c>
      <c r="B179" s="1" t="s">
        <v>273</v>
      </c>
      <c r="C179" s="8">
        <v>2017</v>
      </c>
      <c r="D179" s="8" t="s">
        <v>6</v>
      </c>
      <c r="E179" s="8" t="s">
        <v>209</v>
      </c>
      <c r="F179" s="8">
        <f t="shared" si="0"/>
        <v>40.5</v>
      </c>
      <c r="G179" s="8">
        <f>39.4+20.1</f>
        <v>59.5</v>
      </c>
    </row>
    <row r="180" spans="1:7">
      <c r="A180" s="1" t="s">
        <v>16</v>
      </c>
      <c r="B180" s="1" t="s">
        <v>274</v>
      </c>
      <c r="C180" s="8">
        <v>2017</v>
      </c>
      <c r="D180" s="8" t="s">
        <v>6</v>
      </c>
      <c r="E180" s="8" t="s">
        <v>209</v>
      </c>
      <c r="F180" s="8">
        <f t="shared" si="0"/>
        <v>41.8</v>
      </c>
      <c r="G180" s="8">
        <f>22.2+36</f>
        <v>58.2</v>
      </c>
    </row>
    <row r="181" spans="1:7">
      <c r="A181" s="1" t="s">
        <v>17</v>
      </c>
      <c r="B181" s="1" t="s">
        <v>275</v>
      </c>
      <c r="C181" s="8">
        <v>2017</v>
      </c>
      <c r="D181" s="8" t="s">
        <v>6</v>
      </c>
      <c r="E181" s="8" t="s">
        <v>209</v>
      </c>
      <c r="F181" s="8">
        <f t="shared" si="0"/>
        <v>29.300000000000011</v>
      </c>
      <c r="G181" s="8">
        <f>44.8+25.9</f>
        <v>70.699999999999989</v>
      </c>
    </row>
    <row r="182" spans="1:7">
      <c r="A182" s="1" t="s">
        <v>18</v>
      </c>
      <c r="B182" s="1" t="s">
        <v>276</v>
      </c>
      <c r="C182" s="8">
        <v>2017</v>
      </c>
      <c r="D182" s="8" t="s">
        <v>6</v>
      </c>
      <c r="E182" s="8" t="s">
        <v>209</v>
      </c>
      <c r="F182" s="8">
        <f t="shared" si="0"/>
        <v>37.299999999999997</v>
      </c>
      <c r="G182" s="8">
        <f>32.2+30.5</f>
        <v>62.7</v>
      </c>
    </row>
    <row r="183" spans="1:7">
      <c r="A183" s="1" t="s">
        <v>19</v>
      </c>
      <c r="B183" s="1" t="s">
        <v>277</v>
      </c>
      <c r="C183" s="8">
        <v>2017</v>
      </c>
      <c r="D183" s="8" t="s">
        <v>6</v>
      </c>
      <c r="E183" s="8" t="s">
        <v>209</v>
      </c>
      <c r="F183" s="8">
        <f t="shared" si="0"/>
        <v>26.700000000000003</v>
      </c>
      <c r="G183" s="8">
        <f>48.8+24.5</f>
        <v>73.3</v>
      </c>
    </row>
    <row r="184" spans="1:7">
      <c r="A184" s="1" t="s">
        <v>20</v>
      </c>
      <c r="B184" s="1" t="s">
        <v>278</v>
      </c>
      <c r="C184" s="8">
        <v>2017</v>
      </c>
      <c r="D184" s="8" t="s">
        <v>6</v>
      </c>
      <c r="E184" s="8" t="s">
        <v>209</v>
      </c>
      <c r="F184" s="8">
        <f t="shared" si="0"/>
        <v>38.5</v>
      </c>
      <c r="G184" s="8">
        <f>32.8+28.7</f>
        <v>61.5</v>
      </c>
    </row>
    <row r="185" spans="1:7">
      <c r="A185" s="1" t="s">
        <v>21</v>
      </c>
      <c r="B185" s="1" t="s">
        <v>279</v>
      </c>
      <c r="C185" s="8">
        <v>2017</v>
      </c>
      <c r="D185" s="8" t="s">
        <v>6</v>
      </c>
      <c r="E185" s="8" t="s">
        <v>209</v>
      </c>
      <c r="F185" s="8">
        <f t="shared" si="0"/>
        <v>30</v>
      </c>
      <c r="G185" s="8">
        <f>47.4+22.6</f>
        <v>70</v>
      </c>
    </row>
    <row r="186" spans="1:7">
      <c r="A186" s="1" t="s">
        <v>22</v>
      </c>
      <c r="B186" s="1" t="s">
        <v>280</v>
      </c>
      <c r="C186" s="8">
        <v>2017</v>
      </c>
      <c r="D186" s="8" t="s">
        <v>6</v>
      </c>
      <c r="E186" s="8" t="s">
        <v>209</v>
      </c>
      <c r="F186" s="8">
        <f t="shared" si="0"/>
        <v>30.099999999999994</v>
      </c>
      <c r="G186" s="8">
        <f>42.8+27.1</f>
        <v>69.900000000000006</v>
      </c>
    </row>
    <row r="187" spans="1:7">
      <c r="A187" s="1" t="s">
        <v>23</v>
      </c>
      <c r="B187" s="1" t="s">
        <v>281</v>
      </c>
      <c r="C187" s="8">
        <v>2017</v>
      </c>
      <c r="D187" s="8" t="s">
        <v>6</v>
      </c>
      <c r="E187" s="8" t="s">
        <v>209</v>
      </c>
      <c r="F187" s="8">
        <f t="shared" si="0"/>
        <v>39.4</v>
      </c>
      <c r="G187" s="8">
        <f>42+18.6</f>
        <v>60.6</v>
      </c>
    </row>
    <row r="188" spans="1:7">
      <c r="A188" s="1" t="s">
        <v>24</v>
      </c>
      <c r="B188" s="1" t="s">
        <v>282</v>
      </c>
      <c r="C188" s="8">
        <v>2017</v>
      </c>
      <c r="D188" s="8" t="s">
        <v>6</v>
      </c>
      <c r="E188" s="8" t="s">
        <v>209</v>
      </c>
      <c r="F188" s="8">
        <f t="shared" si="0"/>
        <v>38.1</v>
      </c>
      <c r="G188" s="8">
        <f>39+22.9</f>
        <v>61.9</v>
      </c>
    </row>
    <row r="189" spans="1:7">
      <c r="A189" s="1" t="s">
        <v>25</v>
      </c>
      <c r="B189" s="1" t="s">
        <v>283</v>
      </c>
      <c r="C189" s="8">
        <v>2017</v>
      </c>
      <c r="D189" s="8" t="s">
        <v>6</v>
      </c>
      <c r="E189" s="8" t="s">
        <v>209</v>
      </c>
      <c r="F189" s="8">
        <f t="shared" si="0"/>
        <v>33.200000000000003</v>
      </c>
      <c r="G189" s="8">
        <f>41.8+25</f>
        <v>66.8</v>
      </c>
    </row>
    <row r="190" spans="1:7">
      <c r="A190" s="1" t="s">
        <v>26</v>
      </c>
      <c r="B190" s="1" t="s">
        <v>284</v>
      </c>
      <c r="C190" s="8">
        <v>2017</v>
      </c>
      <c r="D190" s="8" t="s">
        <v>6</v>
      </c>
      <c r="E190" s="8" t="s">
        <v>209</v>
      </c>
      <c r="F190" s="8">
        <f t="shared" si="0"/>
        <v>38.9</v>
      </c>
      <c r="G190" s="8">
        <f>36+25.1</f>
        <v>61.1</v>
      </c>
    </row>
    <row r="191" spans="1:7">
      <c r="A191" s="1" t="s">
        <v>27</v>
      </c>
      <c r="B191" s="1" t="s">
        <v>285</v>
      </c>
      <c r="C191" s="8">
        <v>2017</v>
      </c>
      <c r="D191" s="8" t="s">
        <v>6</v>
      </c>
      <c r="E191" s="8" t="s">
        <v>209</v>
      </c>
      <c r="F191" s="8">
        <f t="shared" si="0"/>
        <v>30.599999999999994</v>
      </c>
      <c r="G191" s="8">
        <f>43.3+26.1</f>
        <v>69.400000000000006</v>
      </c>
    </row>
    <row r="192" spans="1:7">
      <c r="A192" s="1" t="s">
        <v>28</v>
      </c>
      <c r="B192" s="1" t="s">
        <v>286</v>
      </c>
      <c r="C192" s="8">
        <v>2017</v>
      </c>
      <c r="D192" s="8" t="s">
        <v>6</v>
      </c>
      <c r="E192" s="8" t="s">
        <v>209</v>
      </c>
      <c r="F192" s="8">
        <f t="shared" si="0"/>
        <v>30.400000000000006</v>
      </c>
      <c r="G192" s="8">
        <f>45.7+23.9</f>
        <v>69.599999999999994</v>
      </c>
    </row>
    <row r="193" spans="1:7">
      <c r="A193" s="1" t="s">
        <v>29</v>
      </c>
      <c r="B193" s="1" t="s">
        <v>287</v>
      </c>
      <c r="C193" s="8">
        <v>2017</v>
      </c>
      <c r="D193" s="8" t="s">
        <v>6</v>
      </c>
      <c r="E193" s="8" t="s">
        <v>209</v>
      </c>
      <c r="F193" s="8">
        <f t="shared" si="0"/>
        <v>34.299999999999997</v>
      </c>
      <c r="G193" s="8">
        <f>43.9+21.8</f>
        <v>65.7</v>
      </c>
    </row>
    <row r="194" spans="1:7">
      <c r="A194" s="1" t="s">
        <v>30</v>
      </c>
      <c r="B194" s="1" t="s">
        <v>288</v>
      </c>
      <c r="C194" s="8">
        <v>2017</v>
      </c>
      <c r="D194" s="8" t="s">
        <v>6</v>
      </c>
      <c r="E194" s="8" t="s">
        <v>209</v>
      </c>
      <c r="F194" s="8">
        <f t="shared" si="0"/>
        <v>38.299999999999997</v>
      </c>
      <c r="G194" s="8">
        <f>41.2+20.5</f>
        <v>61.7</v>
      </c>
    </row>
    <row r="195" spans="1:7">
      <c r="A195" s="1" t="s">
        <v>31</v>
      </c>
      <c r="B195" s="1" t="s">
        <v>289</v>
      </c>
      <c r="C195" s="8">
        <v>2017</v>
      </c>
      <c r="D195" s="8" t="s">
        <v>6</v>
      </c>
      <c r="E195" s="8" t="s">
        <v>209</v>
      </c>
      <c r="F195" s="8">
        <f t="shared" si="0"/>
        <v>31</v>
      </c>
      <c r="G195" s="8">
        <f>41.7+27.3</f>
        <v>69</v>
      </c>
    </row>
    <row r="196" spans="1:7">
      <c r="A196" s="1" t="s">
        <v>32</v>
      </c>
      <c r="B196" s="1" t="s">
        <v>290</v>
      </c>
      <c r="C196" s="8">
        <v>2017</v>
      </c>
      <c r="D196" s="8" t="s">
        <v>6</v>
      </c>
      <c r="E196" s="8" t="s">
        <v>209</v>
      </c>
      <c r="F196" s="8">
        <f t="shared" si="0"/>
        <v>35.400000000000006</v>
      </c>
      <c r="G196" s="8">
        <f>38.1+26.5</f>
        <v>64.599999999999994</v>
      </c>
    </row>
    <row r="197" spans="1:7">
      <c r="A197" s="1" t="s">
        <v>33</v>
      </c>
      <c r="B197" s="1" t="s">
        <v>291</v>
      </c>
      <c r="C197" s="8">
        <v>2017</v>
      </c>
      <c r="D197" s="8" t="s">
        <v>6</v>
      </c>
      <c r="E197" s="8" t="s">
        <v>209</v>
      </c>
      <c r="F197" s="8">
        <f t="shared" si="0"/>
        <v>37.200000000000003</v>
      </c>
      <c r="G197" s="8">
        <f>37.8+25</f>
        <v>62.8</v>
      </c>
    </row>
    <row r="198" spans="1:7">
      <c r="A198" s="1" t="s">
        <v>34</v>
      </c>
      <c r="B198" s="1" t="s">
        <v>292</v>
      </c>
      <c r="C198" s="8">
        <v>2017</v>
      </c>
      <c r="D198" s="8" t="s">
        <v>6</v>
      </c>
      <c r="E198" s="8" t="s">
        <v>209</v>
      </c>
      <c r="F198" s="8">
        <f t="shared" si="0"/>
        <v>33.5</v>
      </c>
      <c r="G198" s="8">
        <f>42.1+24.4</f>
        <v>66.5</v>
      </c>
    </row>
    <row r="199" spans="1:7">
      <c r="A199" s="1" t="s">
        <v>35</v>
      </c>
      <c r="B199" s="1" t="s">
        <v>293</v>
      </c>
      <c r="C199" s="8">
        <v>2017</v>
      </c>
      <c r="D199" s="8" t="s">
        <v>6</v>
      </c>
      <c r="E199" s="8" t="s">
        <v>209</v>
      </c>
      <c r="F199" s="8">
        <f t="shared" si="0"/>
        <v>26.300000000000011</v>
      </c>
      <c r="G199" s="8">
        <f>46.8+26.9</f>
        <v>73.699999999999989</v>
      </c>
    </row>
    <row r="200" spans="1:7">
      <c r="A200" s="3" t="s">
        <v>3</v>
      </c>
      <c r="B200" s="1" t="s">
        <v>261</v>
      </c>
      <c r="C200" s="8">
        <v>2018</v>
      </c>
      <c r="D200" s="8" t="s">
        <v>6</v>
      </c>
      <c r="E200" s="8" t="s">
        <v>209</v>
      </c>
      <c r="F200" s="8">
        <f t="shared" si="0"/>
        <v>33.900000000000006</v>
      </c>
      <c r="G200" s="8">
        <f>39.4+26.7</f>
        <v>66.099999999999994</v>
      </c>
    </row>
    <row r="201" spans="1:7">
      <c r="A201" s="3" t="s">
        <v>4</v>
      </c>
      <c r="B201" s="1" t="s">
        <v>262</v>
      </c>
      <c r="C201" s="8">
        <v>2018</v>
      </c>
      <c r="D201" s="8" t="s">
        <v>6</v>
      </c>
      <c r="E201" s="8" t="s">
        <v>209</v>
      </c>
      <c r="F201" s="8">
        <f t="shared" si="0"/>
        <v>31.599999999999994</v>
      </c>
      <c r="G201" s="8">
        <f>44.1+24.3</f>
        <v>68.400000000000006</v>
      </c>
    </row>
    <row r="202" spans="1:7">
      <c r="A202" s="1" t="s">
        <v>5</v>
      </c>
      <c r="B202" s="1" t="s">
        <v>263</v>
      </c>
      <c r="C202" s="8">
        <v>2018</v>
      </c>
      <c r="D202" s="8" t="s">
        <v>6</v>
      </c>
      <c r="E202" s="8" t="s">
        <v>209</v>
      </c>
      <c r="F202" s="8">
        <f t="shared" si="0"/>
        <v>31.200000000000003</v>
      </c>
      <c r="G202" s="8">
        <f>40.5+28.3</f>
        <v>68.8</v>
      </c>
    </row>
    <row r="203" spans="1:7">
      <c r="A203" s="1" t="s">
        <v>6</v>
      </c>
      <c r="B203" s="1" t="s">
        <v>264</v>
      </c>
      <c r="C203" s="8">
        <v>2018</v>
      </c>
      <c r="D203" s="8" t="s">
        <v>6</v>
      </c>
      <c r="E203" s="8" t="s">
        <v>209</v>
      </c>
      <c r="F203" s="8">
        <f t="shared" si="0"/>
        <v>26.599999999999994</v>
      </c>
      <c r="G203" s="8">
        <f>41.8+31.6</f>
        <v>73.400000000000006</v>
      </c>
    </row>
    <row r="204" spans="1:7">
      <c r="A204" s="1" t="s">
        <v>7</v>
      </c>
      <c r="B204" s="1" t="s">
        <v>265</v>
      </c>
      <c r="C204" s="8">
        <v>2018</v>
      </c>
      <c r="D204" s="8" t="s">
        <v>6</v>
      </c>
      <c r="E204" s="8" t="s">
        <v>209</v>
      </c>
      <c r="F204" s="8">
        <f t="shared" si="0"/>
        <v>39.599999999999994</v>
      </c>
      <c r="G204" s="8">
        <f>38.7+21.7</f>
        <v>60.400000000000006</v>
      </c>
    </row>
    <row r="205" spans="1:7">
      <c r="A205" s="1" t="s">
        <v>8</v>
      </c>
      <c r="B205" s="1" t="s">
        <v>266</v>
      </c>
      <c r="C205" s="8">
        <v>2018</v>
      </c>
      <c r="D205" s="8" t="s">
        <v>6</v>
      </c>
      <c r="E205" s="8" t="s">
        <v>209</v>
      </c>
      <c r="F205" s="8">
        <f t="shared" si="0"/>
        <v>30.099999999999994</v>
      </c>
      <c r="G205" s="8">
        <f>44.2+25.7</f>
        <v>69.900000000000006</v>
      </c>
    </row>
    <row r="206" spans="1:7">
      <c r="A206" s="1" t="s">
        <v>9</v>
      </c>
      <c r="B206" s="1" t="s">
        <v>267</v>
      </c>
      <c r="C206" s="8">
        <v>2018</v>
      </c>
      <c r="D206" s="8" t="s">
        <v>6</v>
      </c>
      <c r="E206" s="8" t="s">
        <v>209</v>
      </c>
      <c r="F206" s="8">
        <f t="shared" si="0"/>
        <v>31.400000000000006</v>
      </c>
      <c r="G206" s="8">
        <f>43.6+25</f>
        <v>68.599999999999994</v>
      </c>
    </row>
    <row r="207" spans="1:7">
      <c r="A207" s="1" t="s">
        <v>10</v>
      </c>
      <c r="B207" s="1" t="s">
        <v>268</v>
      </c>
      <c r="C207" s="8">
        <v>2018</v>
      </c>
      <c r="D207" s="8" t="s">
        <v>6</v>
      </c>
      <c r="E207" s="8" t="s">
        <v>209</v>
      </c>
      <c r="F207" s="8">
        <f t="shared" si="0"/>
        <v>33.799999999999997</v>
      </c>
      <c r="G207" s="8">
        <f>46.5+19.7</f>
        <v>66.2</v>
      </c>
    </row>
    <row r="208" spans="1:7">
      <c r="A208" s="1" t="s">
        <v>11</v>
      </c>
      <c r="B208" s="1" t="s">
        <v>269</v>
      </c>
      <c r="C208" s="8">
        <v>2018</v>
      </c>
      <c r="D208" s="8" t="s">
        <v>6</v>
      </c>
      <c r="E208" s="8" t="s">
        <v>209</v>
      </c>
      <c r="F208" s="8">
        <f t="shared" si="0"/>
        <v>28.099999999999994</v>
      </c>
      <c r="G208" s="8">
        <f t="shared" ref="G208:G209" si="1">43.4+28.5</f>
        <v>71.900000000000006</v>
      </c>
    </row>
    <row r="209" spans="1:7">
      <c r="A209" s="1" t="s">
        <v>12</v>
      </c>
      <c r="B209" s="1" t="s">
        <v>270</v>
      </c>
      <c r="C209" s="8">
        <v>2018</v>
      </c>
      <c r="D209" s="8" t="s">
        <v>6</v>
      </c>
      <c r="E209" s="8" t="s">
        <v>209</v>
      </c>
      <c r="F209" s="8">
        <f t="shared" si="0"/>
        <v>28.099999999999994</v>
      </c>
      <c r="G209" s="8">
        <f t="shared" si="1"/>
        <v>71.900000000000006</v>
      </c>
    </row>
    <row r="210" spans="1:7">
      <c r="A210" s="1" t="s">
        <v>13</v>
      </c>
      <c r="B210" s="1" t="s">
        <v>271</v>
      </c>
      <c r="C210" s="8">
        <v>2018</v>
      </c>
      <c r="D210" s="8" t="s">
        <v>6</v>
      </c>
      <c r="E210" s="8" t="s">
        <v>209</v>
      </c>
      <c r="F210" s="8">
        <f t="shared" si="0"/>
        <v>37</v>
      </c>
      <c r="G210" s="8">
        <f>29.5+33.5</f>
        <v>63</v>
      </c>
    </row>
    <row r="211" spans="1:7">
      <c r="A211" s="1" t="s">
        <v>14</v>
      </c>
      <c r="B211" s="1" t="s">
        <v>272</v>
      </c>
      <c r="C211" s="8">
        <v>2018</v>
      </c>
      <c r="D211" s="8" t="s">
        <v>6</v>
      </c>
      <c r="E211" s="8" t="s">
        <v>209</v>
      </c>
      <c r="F211" s="8">
        <f t="shared" si="0"/>
        <v>28</v>
      </c>
      <c r="G211" s="8">
        <f>46.7+25.3</f>
        <v>72</v>
      </c>
    </row>
    <row r="212" spans="1:7">
      <c r="A212" s="1" t="s">
        <v>15</v>
      </c>
      <c r="B212" s="1" t="s">
        <v>273</v>
      </c>
      <c r="C212" s="8">
        <v>2018</v>
      </c>
      <c r="D212" s="8" t="s">
        <v>6</v>
      </c>
      <c r="E212" s="8" t="s">
        <v>209</v>
      </c>
      <c r="F212" s="8">
        <f t="shared" si="0"/>
        <v>31.799999999999997</v>
      </c>
      <c r="G212" s="8">
        <f>42.9+25.3</f>
        <v>68.2</v>
      </c>
    </row>
    <row r="213" spans="1:7">
      <c r="A213" s="1" t="s">
        <v>16</v>
      </c>
      <c r="B213" s="1" t="s">
        <v>274</v>
      </c>
      <c r="C213" s="8">
        <v>2018</v>
      </c>
      <c r="D213" s="8" t="s">
        <v>6</v>
      </c>
      <c r="E213" s="8" t="s">
        <v>209</v>
      </c>
      <c r="F213" s="8">
        <f t="shared" si="0"/>
        <v>39.1</v>
      </c>
      <c r="G213" s="8">
        <f>39.5+21.4</f>
        <v>60.9</v>
      </c>
    </row>
    <row r="214" spans="1:7">
      <c r="A214" s="1" t="s">
        <v>17</v>
      </c>
      <c r="B214" s="1" t="s">
        <v>275</v>
      </c>
      <c r="C214" s="8">
        <v>2018</v>
      </c>
      <c r="D214" s="8" t="s">
        <v>6</v>
      </c>
      <c r="E214" s="8" t="s">
        <v>209</v>
      </c>
      <c r="F214" s="8">
        <f t="shared" si="0"/>
        <v>29.5</v>
      </c>
      <c r="G214" s="8">
        <f>45.2+25.3</f>
        <v>70.5</v>
      </c>
    </row>
    <row r="215" spans="1:7">
      <c r="A215" s="1" t="s">
        <v>18</v>
      </c>
      <c r="B215" s="1" t="s">
        <v>276</v>
      </c>
      <c r="C215" s="8">
        <v>2018</v>
      </c>
      <c r="D215" s="8" t="s">
        <v>6</v>
      </c>
      <c r="E215" s="8" t="s">
        <v>209</v>
      </c>
      <c r="F215" s="8">
        <f t="shared" si="0"/>
        <v>37.599999999999994</v>
      </c>
      <c r="G215" s="8">
        <f>29.2+33.2</f>
        <v>62.400000000000006</v>
      </c>
    </row>
    <row r="216" spans="1:7">
      <c r="A216" s="1" t="s">
        <v>19</v>
      </c>
      <c r="B216" s="1" t="s">
        <v>277</v>
      </c>
      <c r="C216" s="8">
        <v>2018</v>
      </c>
      <c r="D216" s="8" t="s">
        <v>6</v>
      </c>
      <c r="E216" s="8" t="s">
        <v>209</v>
      </c>
      <c r="F216" s="8">
        <f t="shared" si="0"/>
        <v>27.300000000000011</v>
      </c>
      <c r="G216" s="8">
        <f>46.8+25.9</f>
        <v>72.699999999999989</v>
      </c>
    </row>
    <row r="217" spans="1:7">
      <c r="A217" s="1" t="s">
        <v>20</v>
      </c>
      <c r="B217" s="1" t="s">
        <v>278</v>
      </c>
      <c r="C217" s="8">
        <v>2018</v>
      </c>
      <c r="D217" s="8" t="s">
        <v>6</v>
      </c>
      <c r="E217" s="8" t="s">
        <v>209</v>
      </c>
      <c r="F217" s="8">
        <f t="shared" si="0"/>
        <v>38.200000000000003</v>
      </c>
      <c r="G217" s="8">
        <f>35.9+25.9</f>
        <v>61.8</v>
      </c>
    </row>
    <row r="218" spans="1:7">
      <c r="A218" s="1" t="s">
        <v>21</v>
      </c>
      <c r="B218" s="1" t="s">
        <v>279</v>
      </c>
      <c r="C218" s="8">
        <v>2018</v>
      </c>
      <c r="D218" s="8" t="s">
        <v>6</v>
      </c>
      <c r="E218" s="8" t="s">
        <v>209</v>
      </c>
      <c r="F218" s="8">
        <f t="shared" si="0"/>
        <v>25.300000000000011</v>
      </c>
      <c r="G218" s="8">
        <f>48.8+25.9</f>
        <v>74.699999999999989</v>
      </c>
    </row>
    <row r="219" spans="1:7">
      <c r="A219" s="1" t="s">
        <v>22</v>
      </c>
      <c r="B219" s="1" t="s">
        <v>280</v>
      </c>
      <c r="C219" s="8">
        <v>2018</v>
      </c>
      <c r="D219" s="8" t="s">
        <v>6</v>
      </c>
      <c r="E219" s="8" t="s">
        <v>209</v>
      </c>
      <c r="F219" s="8">
        <f t="shared" si="0"/>
        <v>29.400000000000006</v>
      </c>
      <c r="G219" s="8">
        <f>42.1+28.5</f>
        <v>70.599999999999994</v>
      </c>
    </row>
    <row r="220" spans="1:7">
      <c r="A220" s="1" t="s">
        <v>23</v>
      </c>
      <c r="B220" s="1" t="s">
        <v>281</v>
      </c>
      <c r="C220" s="8">
        <v>2018</v>
      </c>
      <c r="D220" s="8" t="s">
        <v>6</v>
      </c>
      <c r="E220" s="8" t="s">
        <v>209</v>
      </c>
      <c r="F220" s="8">
        <f t="shared" si="0"/>
        <v>36.900000000000006</v>
      </c>
      <c r="G220" s="8">
        <f>40.8+22.3</f>
        <v>63.099999999999994</v>
      </c>
    </row>
    <row r="221" spans="1:7">
      <c r="A221" s="1" t="s">
        <v>24</v>
      </c>
      <c r="B221" s="1" t="s">
        <v>282</v>
      </c>
      <c r="C221" s="8">
        <v>2018</v>
      </c>
      <c r="D221" s="8" t="s">
        <v>6</v>
      </c>
      <c r="E221" s="8" t="s">
        <v>209</v>
      </c>
      <c r="F221" s="8">
        <f t="shared" si="0"/>
        <v>39.799999999999997</v>
      </c>
      <c r="G221" s="8">
        <f>35.4+24.8</f>
        <v>60.2</v>
      </c>
    </row>
    <row r="222" spans="1:7">
      <c r="A222" s="1" t="s">
        <v>25</v>
      </c>
      <c r="B222" s="1" t="s">
        <v>283</v>
      </c>
      <c r="C222" s="8">
        <v>2018</v>
      </c>
      <c r="D222" s="8" t="s">
        <v>6</v>
      </c>
      <c r="E222" s="8" t="s">
        <v>209</v>
      </c>
      <c r="F222" s="8">
        <f t="shared" si="0"/>
        <v>31.599999999999994</v>
      </c>
      <c r="G222" s="8">
        <f>41.8+26.6</f>
        <v>68.400000000000006</v>
      </c>
    </row>
    <row r="223" spans="1:7">
      <c r="A223" s="1" t="s">
        <v>26</v>
      </c>
      <c r="B223" s="1" t="s">
        <v>284</v>
      </c>
      <c r="C223" s="8">
        <v>2018</v>
      </c>
      <c r="D223" s="8" t="s">
        <v>6</v>
      </c>
      <c r="E223" s="8" t="s">
        <v>209</v>
      </c>
      <c r="F223" s="8">
        <f t="shared" si="0"/>
        <v>40.300000000000004</v>
      </c>
      <c r="G223" s="8">
        <f>35.3+24.4</f>
        <v>59.699999999999996</v>
      </c>
    </row>
    <row r="224" spans="1:7">
      <c r="A224" s="1" t="s">
        <v>27</v>
      </c>
      <c r="B224" s="1" t="s">
        <v>285</v>
      </c>
      <c r="C224" s="8">
        <v>2018</v>
      </c>
      <c r="D224" s="8" t="s">
        <v>6</v>
      </c>
      <c r="E224" s="8" t="s">
        <v>209</v>
      </c>
      <c r="F224" s="8">
        <f t="shared" si="0"/>
        <v>34.5</v>
      </c>
      <c r="G224" s="8">
        <f>40.7+24.8</f>
        <v>65.5</v>
      </c>
    </row>
    <row r="225" spans="1:7">
      <c r="A225" s="1" t="s">
        <v>28</v>
      </c>
      <c r="B225" s="1" t="s">
        <v>286</v>
      </c>
      <c r="C225" s="8">
        <v>2018</v>
      </c>
      <c r="D225" s="8" t="s">
        <v>6</v>
      </c>
      <c r="E225" s="8" t="s">
        <v>209</v>
      </c>
      <c r="F225" s="8">
        <f t="shared" si="0"/>
        <v>30.400000000000006</v>
      </c>
      <c r="G225" s="8">
        <f>44.3+25.3</f>
        <v>69.599999999999994</v>
      </c>
    </row>
    <row r="226" spans="1:7">
      <c r="A226" s="1" t="s">
        <v>29</v>
      </c>
      <c r="B226" s="1" t="s">
        <v>287</v>
      </c>
      <c r="C226" s="8">
        <v>2018</v>
      </c>
      <c r="D226" s="8" t="s">
        <v>6</v>
      </c>
      <c r="E226" s="8" t="s">
        <v>209</v>
      </c>
      <c r="F226" s="8">
        <f t="shared" si="0"/>
        <v>30.300000000000011</v>
      </c>
      <c r="G226" s="8">
        <f>44.3+25.4</f>
        <v>69.699999999999989</v>
      </c>
    </row>
    <row r="227" spans="1:7">
      <c r="A227" s="1" t="s">
        <v>30</v>
      </c>
      <c r="B227" s="1" t="s">
        <v>288</v>
      </c>
      <c r="C227" s="8">
        <v>2018</v>
      </c>
      <c r="D227" s="8" t="s">
        <v>6</v>
      </c>
      <c r="E227" s="8" t="s">
        <v>209</v>
      </c>
      <c r="F227" s="8">
        <f t="shared" si="0"/>
        <v>39.5</v>
      </c>
      <c r="G227" s="8">
        <f>39.9+20.6</f>
        <v>60.5</v>
      </c>
    </row>
    <row r="228" spans="1:7">
      <c r="A228" s="1" t="s">
        <v>31</v>
      </c>
      <c r="B228" s="1" t="s">
        <v>289</v>
      </c>
      <c r="C228" s="8">
        <v>2018</v>
      </c>
      <c r="D228" s="8" t="s">
        <v>6</v>
      </c>
      <c r="E228" s="8" t="s">
        <v>209</v>
      </c>
      <c r="F228" s="8">
        <f t="shared" si="0"/>
        <v>28.799999999999997</v>
      </c>
      <c r="G228" s="8">
        <f>44.5+26.7</f>
        <v>71.2</v>
      </c>
    </row>
    <row r="229" spans="1:7">
      <c r="A229" s="1" t="s">
        <v>32</v>
      </c>
      <c r="B229" s="1" t="s">
        <v>290</v>
      </c>
      <c r="C229" s="8">
        <v>2018</v>
      </c>
      <c r="D229" s="8" t="s">
        <v>6</v>
      </c>
      <c r="E229" s="8" t="s">
        <v>209</v>
      </c>
      <c r="F229" s="8">
        <f t="shared" si="0"/>
        <v>32.599999999999994</v>
      </c>
      <c r="G229" s="8">
        <f>36.3+31.1</f>
        <v>67.400000000000006</v>
      </c>
    </row>
    <row r="230" spans="1:7">
      <c r="A230" s="1" t="s">
        <v>33</v>
      </c>
      <c r="B230" s="1" t="s">
        <v>291</v>
      </c>
      <c r="C230" s="8">
        <v>2018</v>
      </c>
      <c r="D230" s="8" t="s">
        <v>6</v>
      </c>
      <c r="E230" s="8" t="s">
        <v>209</v>
      </c>
      <c r="F230" s="8">
        <f t="shared" si="0"/>
        <v>36.299999999999997</v>
      </c>
      <c r="G230" s="8">
        <f>41+22.7</f>
        <v>63.7</v>
      </c>
    </row>
    <row r="231" spans="1:7">
      <c r="A231" s="1" t="s">
        <v>34</v>
      </c>
      <c r="B231" s="1" t="s">
        <v>292</v>
      </c>
      <c r="C231" s="8">
        <v>2018</v>
      </c>
      <c r="D231" s="8" t="s">
        <v>6</v>
      </c>
      <c r="E231" s="8" t="s">
        <v>209</v>
      </c>
      <c r="F231" s="8">
        <f t="shared" si="0"/>
        <v>32.299999999999997</v>
      </c>
      <c r="G231" s="8">
        <f>46.2+21.5</f>
        <v>67.7</v>
      </c>
    </row>
    <row r="232" spans="1:7">
      <c r="A232" s="1" t="s">
        <v>35</v>
      </c>
      <c r="B232" s="1" t="s">
        <v>293</v>
      </c>
      <c r="C232" s="8">
        <v>2018</v>
      </c>
      <c r="D232" s="8" t="s">
        <v>6</v>
      </c>
      <c r="E232" s="8" t="s">
        <v>209</v>
      </c>
      <c r="F232" s="8">
        <f t="shared" si="0"/>
        <v>25.400000000000006</v>
      </c>
      <c r="G232" s="8">
        <f>47.6+27</f>
        <v>74.599999999999994</v>
      </c>
    </row>
    <row r="233" spans="1:7">
      <c r="A233" s="3" t="s">
        <v>3</v>
      </c>
      <c r="B233" s="1" t="s">
        <v>261</v>
      </c>
      <c r="C233" s="8">
        <v>2019</v>
      </c>
      <c r="D233" s="8" t="s">
        <v>6</v>
      </c>
      <c r="E233" s="8" t="s">
        <v>209</v>
      </c>
      <c r="F233" s="8">
        <f t="shared" si="0"/>
        <v>35.099999999999994</v>
      </c>
      <c r="G233" s="8">
        <f>39.7+25.2</f>
        <v>64.900000000000006</v>
      </c>
    </row>
    <row r="234" spans="1:7">
      <c r="A234" s="3" t="s">
        <v>4</v>
      </c>
      <c r="B234" s="1" t="s">
        <v>262</v>
      </c>
      <c r="C234" s="8">
        <v>2019</v>
      </c>
      <c r="D234" s="8" t="s">
        <v>6</v>
      </c>
      <c r="E234" s="8" t="s">
        <v>209</v>
      </c>
      <c r="F234" s="8">
        <f t="shared" si="0"/>
        <v>31.900000000000006</v>
      </c>
      <c r="G234" s="8">
        <f>42.4+25.7</f>
        <v>68.099999999999994</v>
      </c>
    </row>
    <row r="235" spans="1:7">
      <c r="A235" s="1" t="s">
        <v>5</v>
      </c>
      <c r="B235" s="1" t="s">
        <v>263</v>
      </c>
      <c r="C235" s="8">
        <v>2019</v>
      </c>
      <c r="D235" s="8" t="s">
        <v>6</v>
      </c>
      <c r="E235" s="8" t="s">
        <v>209</v>
      </c>
      <c r="F235" s="8">
        <f t="shared" si="0"/>
        <v>35.300000000000011</v>
      </c>
      <c r="G235" s="8">
        <f>38.3+26.4</f>
        <v>64.699999999999989</v>
      </c>
    </row>
    <row r="236" spans="1:7">
      <c r="A236" s="1" t="s">
        <v>6</v>
      </c>
      <c r="B236" s="1" t="s">
        <v>264</v>
      </c>
      <c r="C236" s="8">
        <v>2019</v>
      </c>
      <c r="D236" s="8" t="s">
        <v>6</v>
      </c>
      <c r="E236" s="8" t="s">
        <v>209</v>
      </c>
      <c r="F236" s="8">
        <f t="shared" si="0"/>
        <v>30.099999999999994</v>
      </c>
      <c r="G236" s="8">
        <f>45.4+24.5</f>
        <v>69.900000000000006</v>
      </c>
    </row>
    <row r="237" spans="1:7">
      <c r="A237" s="1" t="s">
        <v>7</v>
      </c>
      <c r="B237" s="1" t="s">
        <v>265</v>
      </c>
      <c r="C237" s="8">
        <v>2019</v>
      </c>
      <c r="D237" s="8" t="s">
        <v>6</v>
      </c>
      <c r="E237" s="8" t="s">
        <v>209</v>
      </c>
      <c r="F237" s="8">
        <f t="shared" si="0"/>
        <v>38.599999999999994</v>
      </c>
      <c r="G237" s="8">
        <f>43.1+18.3</f>
        <v>61.400000000000006</v>
      </c>
    </row>
    <row r="238" spans="1:7">
      <c r="A238" s="1" t="s">
        <v>8</v>
      </c>
      <c r="B238" s="1" t="s">
        <v>266</v>
      </c>
      <c r="C238" s="8">
        <v>2019</v>
      </c>
      <c r="D238" s="8" t="s">
        <v>6</v>
      </c>
      <c r="E238" s="8" t="s">
        <v>209</v>
      </c>
      <c r="F238" s="8">
        <f t="shared" si="0"/>
        <v>29.5</v>
      </c>
      <c r="G238" s="8">
        <f>49+21.5</f>
        <v>70.5</v>
      </c>
    </row>
    <row r="239" spans="1:7">
      <c r="A239" s="1" t="s">
        <v>9</v>
      </c>
      <c r="B239" s="1" t="s">
        <v>267</v>
      </c>
      <c r="C239" s="8">
        <v>2019</v>
      </c>
      <c r="D239" s="8" t="s">
        <v>6</v>
      </c>
      <c r="E239" s="8" t="s">
        <v>209</v>
      </c>
      <c r="F239" s="8">
        <f t="shared" si="0"/>
        <v>31.200000000000003</v>
      </c>
      <c r="G239" s="8">
        <f>45.9+22.9</f>
        <v>68.8</v>
      </c>
    </row>
    <row r="240" spans="1:7">
      <c r="A240" s="1" t="s">
        <v>10</v>
      </c>
      <c r="B240" s="1" t="s">
        <v>268</v>
      </c>
      <c r="C240" s="8">
        <v>2019</v>
      </c>
      <c r="D240" s="8" t="s">
        <v>6</v>
      </c>
      <c r="E240" s="8" t="s">
        <v>209</v>
      </c>
      <c r="F240" s="8">
        <f t="shared" si="0"/>
        <v>39.4</v>
      </c>
      <c r="G240" s="8">
        <f>39.1+21.5</f>
        <v>60.6</v>
      </c>
    </row>
    <row r="241" spans="1:7">
      <c r="A241" s="1" t="s">
        <v>11</v>
      </c>
      <c r="B241" s="1" t="s">
        <v>269</v>
      </c>
      <c r="C241" s="8">
        <v>2019</v>
      </c>
      <c r="D241" s="8" t="s">
        <v>6</v>
      </c>
      <c r="E241" s="8" t="s">
        <v>209</v>
      </c>
      <c r="F241" s="8">
        <f t="shared" si="0"/>
        <v>27.799999999999997</v>
      </c>
      <c r="G241" s="8">
        <f>45+27.2</f>
        <v>72.2</v>
      </c>
    </row>
    <row r="242" spans="1:7">
      <c r="A242" s="1" t="s">
        <v>12</v>
      </c>
      <c r="B242" s="1" t="s">
        <v>270</v>
      </c>
      <c r="C242" s="8">
        <v>2019</v>
      </c>
      <c r="D242" s="8" t="s">
        <v>6</v>
      </c>
      <c r="E242" s="8" t="s">
        <v>209</v>
      </c>
      <c r="F242" s="8">
        <f t="shared" si="0"/>
        <v>37.9</v>
      </c>
      <c r="G242" s="8">
        <f>29.1+33</f>
        <v>62.1</v>
      </c>
    </row>
    <row r="243" spans="1:7">
      <c r="A243" s="1" t="s">
        <v>13</v>
      </c>
      <c r="B243" s="1" t="s">
        <v>271</v>
      </c>
      <c r="C243" s="8">
        <v>2019</v>
      </c>
      <c r="D243" s="8" t="s">
        <v>6</v>
      </c>
      <c r="E243" s="8" t="s">
        <v>209</v>
      </c>
      <c r="F243" s="8">
        <f t="shared" si="0"/>
        <v>30.700000000000003</v>
      </c>
      <c r="G243" s="8">
        <f>44.3+25</f>
        <v>69.3</v>
      </c>
    </row>
    <row r="244" spans="1:7">
      <c r="A244" s="1" t="s">
        <v>14</v>
      </c>
      <c r="B244" s="1" t="s">
        <v>272</v>
      </c>
      <c r="C244" s="8">
        <v>2019</v>
      </c>
      <c r="D244" s="8" t="s">
        <v>6</v>
      </c>
      <c r="E244" s="8" t="s">
        <v>209</v>
      </c>
      <c r="F244" s="8">
        <f t="shared" si="0"/>
        <v>30.300000000000011</v>
      </c>
      <c r="G244" s="8">
        <f>43.8+25.9</f>
        <v>69.699999999999989</v>
      </c>
    </row>
    <row r="245" spans="1:7">
      <c r="A245" s="1" t="s">
        <v>15</v>
      </c>
      <c r="B245" s="1" t="s">
        <v>273</v>
      </c>
      <c r="C245" s="8">
        <v>2019</v>
      </c>
      <c r="D245" s="8" t="s">
        <v>6</v>
      </c>
      <c r="E245" s="8" t="s">
        <v>209</v>
      </c>
      <c r="F245" s="8">
        <f t="shared" si="0"/>
        <v>46.6</v>
      </c>
      <c r="G245" s="8">
        <f>19.1+34.3</f>
        <v>53.4</v>
      </c>
    </row>
    <row r="246" spans="1:7">
      <c r="A246" s="1" t="s">
        <v>16</v>
      </c>
      <c r="B246" s="1" t="s">
        <v>274</v>
      </c>
      <c r="C246" s="8">
        <v>2019</v>
      </c>
      <c r="D246" s="8" t="s">
        <v>6</v>
      </c>
      <c r="E246" s="8" t="s">
        <v>209</v>
      </c>
      <c r="F246" s="8">
        <f t="shared" si="0"/>
        <v>37.5</v>
      </c>
      <c r="G246" s="8">
        <f>25.3+37.2</f>
        <v>62.5</v>
      </c>
    </row>
    <row r="247" spans="1:7">
      <c r="A247" s="1" t="s">
        <v>17</v>
      </c>
      <c r="B247" s="1" t="s">
        <v>275</v>
      </c>
      <c r="C247" s="8">
        <v>2019</v>
      </c>
      <c r="D247" s="8" t="s">
        <v>6</v>
      </c>
      <c r="E247" s="8" t="s">
        <v>209</v>
      </c>
      <c r="F247" s="8">
        <f t="shared" si="0"/>
        <v>32</v>
      </c>
      <c r="G247" s="8">
        <f>44.4+23.6</f>
        <v>68</v>
      </c>
    </row>
    <row r="248" spans="1:7">
      <c r="A248" s="1" t="s">
        <v>18</v>
      </c>
      <c r="B248" s="1" t="s">
        <v>276</v>
      </c>
      <c r="C248" s="8">
        <v>2019</v>
      </c>
      <c r="D248" s="8" t="s">
        <v>6</v>
      </c>
      <c r="E248" s="8" t="s">
        <v>209</v>
      </c>
      <c r="F248" s="8">
        <f t="shared" si="0"/>
        <v>37.699999999999996</v>
      </c>
      <c r="G248" s="8">
        <f>29.1+33.2</f>
        <v>62.300000000000004</v>
      </c>
    </row>
    <row r="249" spans="1:7">
      <c r="A249" s="1" t="s">
        <v>19</v>
      </c>
      <c r="B249" s="1" t="s">
        <v>277</v>
      </c>
      <c r="C249" s="8">
        <v>2019</v>
      </c>
      <c r="D249" s="8" t="s">
        <v>6</v>
      </c>
      <c r="E249" s="8" t="s">
        <v>209</v>
      </c>
      <c r="F249" s="8">
        <f t="shared" si="0"/>
        <v>31</v>
      </c>
      <c r="G249" s="8">
        <f>45.3+23.7</f>
        <v>69</v>
      </c>
    </row>
    <row r="250" spans="1:7">
      <c r="A250" s="1" t="s">
        <v>20</v>
      </c>
      <c r="B250" s="1" t="s">
        <v>278</v>
      </c>
      <c r="C250" s="8">
        <v>2019</v>
      </c>
      <c r="D250" s="8" t="s">
        <v>6</v>
      </c>
      <c r="E250" s="8" t="s">
        <v>209</v>
      </c>
      <c r="F250" s="8">
        <f t="shared" si="0"/>
        <v>36.9</v>
      </c>
      <c r="G250" s="8">
        <f>37.2+25.9</f>
        <v>63.1</v>
      </c>
    </row>
    <row r="251" spans="1:7">
      <c r="A251" s="1" t="s">
        <v>21</v>
      </c>
      <c r="B251" s="1" t="s">
        <v>279</v>
      </c>
      <c r="C251" s="8">
        <v>2019</v>
      </c>
      <c r="D251" s="8" t="s">
        <v>6</v>
      </c>
      <c r="E251" s="8" t="s">
        <v>209</v>
      </c>
      <c r="F251" s="8">
        <f t="shared" si="0"/>
        <v>28.5</v>
      </c>
      <c r="G251" s="8">
        <f>48.9+22.6</f>
        <v>71.5</v>
      </c>
    </row>
    <row r="252" spans="1:7">
      <c r="A252" s="1" t="s">
        <v>22</v>
      </c>
      <c r="B252" s="1" t="s">
        <v>280</v>
      </c>
      <c r="C252" s="8">
        <v>2019</v>
      </c>
      <c r="D252" s="8" t="s">
        <v>6</v>
      </c>
      <c r="E252" s="8" t="s">
        <v>209</v>
      </c>
      <c r="F252" s="8">
        <f t="shared" si="0"/>
        <v>31.400000000000006</v>
      </c>
      <c r="G252" s="8">
        <f>42.9+25.7</f>
        <v>68.599999999999994</v>
      </c>
    </row>
    <row r="253" spans="1:7">
      <c r="A253" s="1" t="s">
        <v>23</v>
      </c>
      <c r="B253" s="1" t="s">
        <v>281</v>
      </c>
      <c r="C253" s="8">
        <v>2019</v>
      </c>
      <c r="D253" s="8" t="s">
        <v>6</v>
      </c>
      <c r="E253" s="8" t="s">
        <v>209</v>
      </c>
      <c r="F253" s="8">
        <f t="shared" si="0"/>
        <v>41</v>
      </c>
      <c r="G253" s="8">
        <f>39.7+19.3</f>
        <v>59</v>
      </c>
    </row>
    <row r="254" spans="1:7">
      <c r="A254" s="1" t="s">
        <v>24</v>
      </c>
      <c r="B254" s="1" t="s">
        <v>282</v>
      </c>
      <c r="C254" s="8">
        <v>2019</v>
      </c>
      <c r="D254" s="8" t="s">
        <v>6</v>
      </c>
      <c r="E254" s="8" t="s">
        <v>209</v>
      </c>
      <c r="F254" s="8">
        <f t="shared" si="0"/>
        <v>35.400000000000006</v>
      </c>
      <c r="G254" s="8">
        <f>38.4+26.2</f>
        <v>64.599999999999994</v>
      </c>
    </row>
    <row r="255" spans="1:7">
      <c r="A255" s="1" t="s">
        <v>25</v>
      </c>
      <c r="B255" s="1" t="s">
        <v>283</v>
      </c>
      <c r="C255" s="8">
        <v>2019</v>
      </c>
      <c r="D255" s="8" t="s">
        <v>6</v>
      </c>
      <c r="E255" s="8" t="s">
        <v>209</v>
      </c>
      <c r="F255" s="8">
        <f t="shared" si="0"/>
        <v>32.900000000000006</v>
      </c>
      <c r="G255" s="8">
        <f>42.4+24.7</f>
        <v>67.099999999999994</v>
      </c>
    </row>
    <row r="256" spans="1:7">
      <c r="A256" s="1" t="s">
        <v>26</v>
      </c>
      <c r="B256" s="1" t="s">
        <v>284</v>
      </c>
      <c r="C256" s="8">
        <v>2019</v>
      </c>
      <c r="D256" s="8" t="s">
        <v>6</v>
      </c>
      <c r="E256" s="8" t="s">
        <v>209</v>
      </c>
      <c r="F256" s="8">
        <f t="shared" si="0"/>
        <v>39.299999999999997</v>
      </c>
      <c r="G256" s="8">
        <f>37.1+23.6</f>
        <v>60.7</v>
      </c>
    </row>
    <row r="257" spans="1:7">
      <c r="A257" s="1" t="s">
        <v>27</v>
      </c>
      <c r="B257" s="1" t="s">
        <v>285</v>
      </c>
      <c r="C257" s="8">
        <v>2019</v>
      </c>
      <c r="D257" s="8" t="s">
        <v>6</v>
      </c>
      <c r="E257" s="8" t="s">
        <v>209</v>
      </c>
      <c r="F257" s="8">
        <f t="shared" ref="F257:F298" si="2">100-G257</f>
        <v>31.599999999999994</v>
      </c>
      <c r="G257" s="8">
        <f>26.4+42</f>
        <v>68.400000000000006</v>
      </c>
    </row>
    <row r="258" spans="1:7">
      <c r="A258" s="1" t="s">
        <v>28</v>
      </c>
      <c r="B258" s="1" t="s">
        <v>286</v>
      </c>
      <c r="C258" s="8">
        <v>2019</v>
      </c>
      <c r="D258" s="8" t="s">
        <v>6</v>
      </c>
      <c r="E258" s="8" t="s">
        <v>209</v>
      </c>
      <c r="F258" s="8">
        <f t="shared" si="2"/>
        <v>31.299999999999997</v>
      </c>
      <c r="G258" s="8">
        <f>47.1+21.6</f>
        <v>68.7</v>
      </c>
    </row>
    <row r="259" spans="1:7">
      <c r="A259" s="1" t="s">
        <v>29</v>
      </c>
      <c r="B259" s="1" t="s">
        <v>287</v>
      </c>
      <c r="C259" s="8">
        <v>2019</v>
      </c>
      <c r="D259" s="8" t="s">
        <v>6</v>
      </c>
      <c r="E259" s="8" t="s">
        <v>209</v>
      </c>
      <c r="F259" s="8">
        <f t="shared" si="2"/>
        <v>36.799999999999997</v>
      </c>
      <c r="G259" s="8">
        <f>20.3+42.9</f>
        <v>63.2</v>
      </c>
    </row>
    <row r="260" spans="1:7">
      <c r="A260" s="1" t="s">
        <v>30</v>
      </c>
      <c r="B260" s="1" t="s">
        <v>288</v>
      </c>
      <c r="C260" s="8">
        <v>2019</v>
      </c>
      <c r="D260" s="8" t="s">
        <v>6</v>
      </c>
      <c r="E260" s="8" t="s">
        <v>209</v>
      </c>
      <c r="F260" s="8">
        <f t="shared" si="2"/>
        <v>39.799999999999997</v>
      </c>
      <c r="G260" s="8">
        <f>19.8+40.4</f>
        <v>60.2</v>
      </c>
    </row>
    <row r="261" spans="1:7">
      <c r="A261" s="1" t="s">
        <v>31</v>
      </c>
      <c r="B261" s="1" t="s">
        <v>289</v>
      </c>
      <c r="C261" s="8">
        <v>2019</v>
      </c>
      <c r="D261" s="8" t="s">
        <v>6</v>
      </c>
      <c r="E261" s="8" t="s">
        <v>209</v>
      </c>
      <c r="F261" s="8">
        <f t="shared" si="2"/>
        <v>33.300000000000011</v>
      </c>
      <c r="G261" s="8">
        <f>42.3+24.4</f>
        <v>66.699999999999989</v>
      </c>
    </row>
    <row r="262" spans="1:7">
      <c r="A262" s="1" t="s">
        <v>32</v>
      </c>
      <c r="B262" s="1" t="s">
        <v>290</v>
      </c>
      <c r="C262" s="8">
        <v>2019</v>
      </c>
      <c r="D262" s="8" t="s">
        <v>6</v>
      </c>
      <c r="E262" s="8" t="s">
        <v>209</v>
      </c>
      <c r="F262" s="8">
        <f t="shared" si="2"/>
        <v>33.700000000000003</v>
      </c>
      <c r="G262" s="8">
        <f>38.8+27.5</f>
        <v>66.3</v>
      </c>
    </row>
    <row r="263" spans="1:7">
      <c r="A263" s="1" t="s">
        <v>33</v>
      </c>
      <c r="B263" s="1" t="s">
        <v>291</v>
      </c>
      <c r="C263" s="8">
        <v>2019</v>
      </c>
      <c r="D263" s="8" t="s">
        <v>6</v>
      </c>
      <c r="E263" s="8" t="s">
        <v>209</v>
      </c>
      <c r="F263" s="8">
        <f t="shared" si="2"/>
        <v>36.900000000000006</v>
      </c>
      <c r="G263" s="8">
        <f>22.7+40.4</f>
        <v>63.099999999999994</v>
      </c>
    </row>
    <row r="264" spans="1:7">
      <c r="A264" s="1" t="s">
        <v>34</v>
      </c>
      <c r="B264" s="1" t="s">
        <v>292</v>
      </c>
      <c r="C264" s="8">
        <v>2019</v>
      </c>
      <c r="D264" s="8" t="s">
        <v>6</v>
      </c>
      <c r="E264" s="8" t="s">
        <v>209</v>
      </c>
      <c r="F264" s="8">
        <f t="shared" si="2"/>
        <v>33.400000000000006</v>
      </c>
      <c r="G264" s="8">
        <f>44.9+21.7</f>
        <v>66.599999999999994</v>
      </c>
    </row>
    <row r="265" spans="1:7">
      <c r="A265" s="1" t="s">
        <v>35</v>
      </c>
      <c r="B265" s="1" t="s">
        <v>293</v>
      </c>
      <c r="C265" s="8">
        <v>2019</v>
      </c>
      <c r="D265" s="8" t="s">
        <v>6</v>
      </c>
      <c r="E265" s="8" t="s">
        <v>209</v>
      </c>
      <c r="F265" s="8">
        <f t="shared" si="2"/>
        <v>27.5</v>
      </c>
      <c r="G265" s="8">
        <f>49.1+23.4</f>
        <v>72.5</v>
      </c>
    </row>
    <row r="266" spans="1:7">
      <c r="A266" s="3" t="s">
        <v>3</v>
      </c>
      <c r="B266" s="1" t="s">
        <v>261</v>
      </c>
      <c r="C266" s="8">
        <v>2020</v>
      </c>
      <c r="D266" s="8" t="s">
        <v>6</v>
      </c>
      <c r="E266" s="8" t="s">
        <v>209</v>
      </c>
      <c r="F266" s="8">
        <f t="shared" si="2"/>
        <v>36</v>
      </c>
      <c r="G266" s="8">
        <f>35.9+28.1</f>
        <v>64</v>
      </c>
    </row>
    <row r="267" spans="1:7">
      <c r="A267" s="3" t="s">
        <v>4</v>
      </c>
      <c r="B267" s="1" t="s">
        <v>262</v>
      </c>
      <c r="C267" s="8">
        <v>2020</v>
      </c>
      <c r="D267" s="8" t="s">
        <v>6</v>
      </c>
      <c r="E267" s="8" t="s">
        <v>209</v>
      </c>
      <c r="F267" s="8">
        <f t="shared" si="2"/>
        <v>32.200000000000003</v>
      </c>
      <c r="G267" s="8">
        <f>27.4+40.4</f>
        <v>67.8</v>
      </c>
    </row>
    <row r="268" spans="1:7">
      <c r="A268" s="1" t="s">
        <v>5</v>
      </c>
      <c r="B268" s="1" t="s">
        <v>263</v>
      </c>
      <c r="C268" s="8">
        <v>2020</v>
      </c>
      <c r="D268" s="8" t="s">
        <v>6</v>
      </c>
      <c r="E268" s="8" t="s">
        <v>209</v>
      </c>
      <c r="F268" s="8">
        <f t="shared" si="2"/>
        <v>30.800000000000011</v>
      </c>
      <c r="G268" s="8">
        <f>31.9+37.3</f>
        <v>69.199999999999989</v>
      </c>
    </row>
    <row r="269" spans="1:7">
      <c r="A269" s="1" t="s">
        <v>6</v>
      </c>
      <c r="B269" s="1" t="s">
        <v>264</v>
      </c>
      <c r="C269" s="8">
        <v>2020</v>
      </c>
      <c r="D269" s="8" t="s">
        <v>6</v>
      </c>
      <c r="E269" s="8" t="s">
        <v>209</v>
      </c>
      <c r="F269" s="8">
        <f t="shared" si="2"/>
        <v>30</v>
      </c>
      <c r="G269" s="8">
        <f>45+25</f>
        <v>70</v>
      </c>
    </row>
    <row r="270" spans="1:7">
      <c r="A270" s="1" t="s">
        <v>7</v>
      </c>
      <c r="B270" s="1" t="s">
        <v>265</v>
      </c>
      <c r="C270" s="8">
        <v>2020</v>
      </c>
      <c r="D270" s="8" t="s">
        <v>6</v>
      </c>
      <c r="E270" s="8" t="s">
        <v>209</v>
      </c>
      <c r="F270" s="8">
        <f t="shared" si="2"/>
        <v>34.900000000000006</v>
      </c>
      <c r="G270" s="8">
        <f>40.4+24.7</f>
        <v>65.099999999999994</v>
      </c>
    </row>
    <row r="271" spans="1:7">
      <c r="A271" s="1" t="s">
        <v>8</v>
      </c>
      <c r="B271" s="1" t="s">
        <v>266</v>
      </c>
      <c r="C271" s="8">
        <v>2020</v>
      </c>
      <c r="D271" s="8" t="s">
        <v>6</v>
      </c>
      <c r="E271" s="8" t="s">
        <v>209</v>
      </c>
      <c r="F271" s="8">
        <f t="shared" si="2"/>
        <v>29.400000000000006</v>
      </c>
      <c r="G271" s="8">
        <f>42.2+28.4</f>
        <v>70.599999999999994</v>
      </c>
    </row>
    <row r="272" spans="1:7">
      <c r="A272" s="1" t="s">
        <v>9</v>
      </c>
      <c r="B272" s="1" t="s">
        <v>267</v>
      </c>
      <c r="C272" s="8">
        <v>2020</v>
      </c>
      <c r="D272" s="8" t="s">
        <v>6</v>
      </c>
      <c r="E272" s="8" t="s">
        <v>209</v>
      </c>
      <c r="F272" s="8">
        <f t="shared" si="2"/>
        <v>28.700000000000003</v>
      </c>
      <c r="G272" s="8">
        <f>46.5+24.8</f>
        <v>71.3</v>
      </c>
    </row>
    <row r="273" spans="1:7">
      <c r="A273" s="1" t="s">
        <v>10</v>
      </c>
      <c r="B273" s="1" t="s">
        <v>268</v>
      </c>
      <c r="C273" s="8">
        <v>2020</v>
      </c>
      <c r="D273" s="8" t="s">
        <v>6</v>
      </c>
      <c r="E273" s="8" t="s">
        <v>209</v>
      </c>
      <c r="F273" s="8">
        <f t="shared" si="2"/>
        <v>38</v>
      </c>
      <c r="G273" s="8">
        <f>39.8+22.2</f>
        <v>62</v>
      </c>
    </row>
    <row r="274" spans="1:7">
      <c r="A274" s="1" t="s">
        <v>11</v>
      </c>
      <c r="B274" s="1" t="s">
        <v>269</v>
      </c>
      <c r="C274" s="8">
        <v>2020</v>
      </c>
      <c r="D274" s="8" t="s">
        <v>6</v>
      </c>
      <c r="E274" s="8" t="s">
        <v>209</v>
      </c>
      <c r="F274" s="8">
        <f t="shared" si="2"/>
        <v>29.700000000000003</v>
      </c>
      <c r="G274" s="8">
        <f>37+33.3</f>
        <v>70.3</v>
      </c>
    </row>
    <row r="275" spans="1:7">
      <c r="A275" s="1" t="s">
        <v>12</v>
      </c>
      <c r="B275" s="1" t="s">
        <v>270</v>
      </c>
      <c r="C275" s="8">
        <v>2020</v>
      </c>
      <c r="D275" s="8" t="s">
        <v>6</v>
      </c>
      <c r="E275" s="8" t="s">
        <v>209</v>
      </c>
      <c r="F275" s="8">
        <f t="shared" si="2"/>
        <v>39.200000000000003</v>
      </c>
      <c r="G275" s="8">
        <f>28.4+32.4</f>
        <v>60.8</v>
      </c>
    </row>
    <row r="276" spans="1:7">
      <c r="A276" s="1" t="s">
        <v>13</v>
      </c>
      <c r="B276" s="1" t="s">
        <v>271</v>
      </c>
      <c r="C276" s="8">
        <v>2020</v>
      </c>
      <c r="D276" s="8" t="s">
        <v>6</v>
      </c>
      <c r="E276" s="8" t="s">
        <v>209</v>
      </c>
      <c r="F276" s="8">
        <f t="shared" si="2"/>
        <v>31.300000000000011</v>
      </c>
      <c r="G276" s="8">
        <f>40.8+27.9</f>
        <v>68.699999999999989</v>
      </c>
    </row>
    <row r="277" spans="1:7">
      <c r="A277" s="1" t="s">
        <v>14</v>
      </c>
      <c r="B277" s="1" t="s">
        <v>272</v>
      </c>
      <c r="C277" s="8">
        <v>2020</v>
      </c>
      <c r="D277" s="8" t="s">
        <v>6</v>
      </c>
      <c r="E277" s="8" t="s">
        <v>209</v>
      </c>
      <c r="F277" s="8">
        <f t="shared" si="2"/>
        <v>33.299999999999997</v>
      </c>
      <c r="G277" s="8">
        <f>38.2+28.5</f>
        <v>66.7</v>
      </c>
    </row>
    <row r="278" spans="1:7">
      <c r="A278" s="1" t="s">
        <v>15</v>
      </c>
      <c r="B278" s="1" t="s">
        <v>273</v>
      </c>
      <c r="C278" s="8">
        <v>2020</v>
      </c>
      <c r="D278" s="8" t="s">
        <v>6</v>
      </c>
      <c r="E278" s="8" t="s">
        <v>209</v>
      </c>
      <c r="F278" s="8">
        <f t="shared" si="2"/>
        <v>46.900000000000006</v>
      </c>
      <c r="G278" s="8">
        <f>29.7+23.4</f>
        <v>53.099999999999994</v>
      </c>
    </row>
    <row r="279" spans="1:7">
      <c r="A279" s="1" t="s">
        <v>16</v>
      </c>
      <c r="B279" s="1" t="s">
        <v>274</v>
      </c>
      <c r="C279" s="8">
        <v>2020</v>
      </c>
      <c r="D279" s="8" t="s">
        <v>6</v>
      </c>
      <c r="E279" s="8" t="s">
        <v>209</v>
      </c>
      <c r="F279" s="8">
        <f t="shared" si="2"/>
        <v>41</v>
      </c>
      <c r="G279" s="8">
        <f>32.7+26.3</f>
        <v>59</v>
      </c>
    </row>
    <row r="280" spans="1:7">
      <c r="A280" s="1" t="s">
        <v>17</v>
      </c>
      <c r="B280" s="1" t="s">
        <v>275</v>
      </c>
      <c r="C280" s="8">
        <v>2020</v>
      </c>
      <c r="D280" s="8" t="s">
        <v>6</v>
      </c>
      <c r="E280" s="8" t="s">
        <v>209</v>
      </c>
      <c r="F280" s="8">
        <f t="shared" si="2"/>
        <v>30.900000000000006</v>
      </c>
      <c r="G280" s="8">
        <f>38.4+30.7</f>
        <v>69.099999999999994</v>
      </c>
    </row>
    <row r="281" spans="1:7">
      <c r="A281" s="1" t="s">
        <v>18</v>
      </c>
      <c r="B281" s="1" t="s">
        <v>276</v>
      </c>
      <c r="C281" s="8">
        <v>2020</v>
      </c>
      <c r="D281" s="8" t="s">
        <v>6</v>
      </c>
      <c r="E281" s="8" t="s">
        <v>209</v>
      </c>
      <c r="F281" s="8">
        <f t="shared" si="2"/>
        <v>41.599999999999994</v>
      </c>
      <c r="G281" s="8">
        <f>26.8+31.6</f>
        <v>58.400000000000006</v>
      </c>
    </row>
    <row r="282" spans="1:7">
      <c r="A282" s="1" t="s">
        <v>19</v>
      </c>
      <c r="B282" s="1" t="s">
        <v>277</v>
      </c>
      <c r="C282" s="8">
        <v>2020</v>
      </c>
      <c r="D282" s="8" t="s">
        <v>6</v>
      </c>
      <c r="E282" s="8" t="s">
        <v>209</v>
      </c>
      <c r="F282" s="8">
        <f t="shared" si="2"/>
        <v>32.200000000000003</v>
      </c>
      <c r="G282" s="8">
        <f>44+23.8</f>
        <v>67.8</v>
      </c>
    </row>
    <row r="283" spans="1:7">
      <c r="A283" s="1" t="s">
        <v>20</v>
      </c>
      <c r="B283" s="1" t="s">
        <v>278</v>
      </c>
      <c r="C283" s="8">
        <v>2020</v>
      </c>
      <c r="D283" s="8" t="s">
        <v>6</v>
      </c>
      <c r="E283" s="8" t="s">
        <v>209</v>
      </c>
      <c r="F283" s="8">
        <f t="shared" si="2"/>
        <v>35</v>
      </c>
      <c r="G283" s="8">
        <f>36.1+28.9</f>
        <v>65</v>
      </c>
    </row>
    <row r="284" spans="1:7">
      <c r="A284" s="1" t="s">
        <v>21</v>
      </c>
      <c r="B284" s="1" t="s">
        <v>279</v>
      </c>
      <c r="C284" s="8">
        <v>2020</v>
      </c>
      <c r="D284" s="8" t="s">
        <v>6</v>
      </c>
      <c r="E284" s="8" t="s">
        <v>209</v>
      </c>
      <c r="F284" s="8">
        <f t="shared" si="2"/>
        <v>31.699999999999989</v>
      </c>
      <c r="G284" s="8">
        <f>46.2+22.1</f>
        <v>68.300000000000011</v>
      </c>
    </row>
    <row r="285" spans="1:7">
      <c r="A285" s="1" t="s">
        <v>22</v>
      </c>
      <c r="B285" s="1" t="s">
        <v>280</v>
      </c>
      <c r="C285" s="8">
        <v>2020</v>
      </c>
      <c r="D285" s="8" t="s">
        <v>6</v>
      </c>
      <c r="E285" s="8" t="s">
        <v>209</v>
      </c>
      <c r="F285" s="8">
        <f t="shared" si="2"/>
        <v>27.400000000000006</v>
      </c>
      <c r="G285" s="8">
        <f>46.1+26.5</f>
        <v>72.599999999999994</v>
      </c>
    </row>
    <row r="286" spans="1:7">
      <c r="A286" s="1" t="s">
        <v>23</v>
      </c>
      <c r="B286" s="1" t="s">
        <v>281</v>
      </c>
      <c r="C286" s="8">
        <v>2020</v>
      </c>
      <c r="D286" s="8" t="s">
        <v>6</v>
      </c>
      <c r="E286" s="8" t="s">
        <v>209</v>
      </c>
      <c r="F286" s="8">
        <f t="shared" si="2"/>
        <v>41.599999999999994</v>
      </c>
      <c r="G286" s="8">
        <f>36.6+21.8</f>
        <v>58.400000000000006</v>
      </c>
    </row>
    <row r="287" spans="1:7">
      <c r="A287" s="1" t="s">
        <v>24</v>
      </c>
      <c r="B287" s="1" t="s">
        <v>282</v>
      </c>
      <c r="C287" s="8">
        <v>2020</v>
      </c>
      <c r="D287" s="8" t="s">
        <v>6</v>
      </c>
      <c r="E287" s="8" t="s">
        <v>209</v>
      </c>
      <c r="F287" s="8">
        <f t="shared" si="2"/>
        <v>34.200000000000003</v>
      </c>
      <c r="G287" s="8">
        <f>36.3+29.5</f>
        <v>65.8</v>
      </c>
    </row>
    <row r="288" spans="1:7">
      <c r="A288" s="1" t="s">
        <v>25</v>
      </c>
      <c r="B288" s="1" t="s">
        <v>283</v>
      </c>
      <c r="C288" s="8">
        <v>2020</v>
      </c>
      <c r="D288" s="8" t="s">
        <v>6</v>
      </c>
      <c r="E288" s="8" t="s">
        <v>209</v>
      </c>
      <c r="F288" s="8">
        <f t="shared" si="2"/>
        <v>32.099999999999994</v>
      </c>
      <c r="G288" s="8">
        <f>30.8+37.1</f>
        <v>67.900000000000006</v>
      </c>
    </row>
    <row r="289" spans="1:7">
      <c r="A289" s="1" t="s">
        <v>26</v>
      </c>
      <c r="B289" s="1" t="s">
        <v>284</v>
      </c>
      <c r="C289" s="8">
        <v>2020</v>
      </c>
      <c r="D289" s="8" t="s">
        <v>6</v>
      </c>
      <c r="E289" s="8" t="s">
        <v>209</v>
      </c>
      <c r="F289" s="8">
        <f t="shared" si="2"/>
        <v>39.200000000000003</v>
      </c>
      <c r="G289" s="8">
        <f>35.9+24.9</f>
        <v>60.8</v>
      </c>
    </row>
    <row r="290" spans="1:7">
      <c r="A290" s="1" t="s">
        <v>27</v>
      </c>
      <c r="B290" s="1" t="s">
        <v>285</v>
      </c>
      <c r="C290" s="8">
        <v>2020</v>
      </c>
      <c r="D290" s="8" t="s">
        <v>6</v>
      </c>
      <c r="E290" s="8" t="s">
        <v>209</v>
      </c>
      <c r="F290" s="8">
        <f t="shared" si="2"/>
        <v>35.299999999999997</v>
      </c>
      <c r="G290" s="8">
        <f>37+27.7</f>
        <v>64.7</v>
      </c>
    </row>
    <row r="291" spans="1:7">
      <c r="A291" s="1" t="s">
        <v>28</v>
      </c>
      <c r="B291" s="1" t="s">
        <v>286</v>
      </c>
      <c r="C291" s="8">
        <v>2020</v>
      </c>
      <c r="D291" s="8" t="s">
        <v>6</v>
      </c>
      <c r="E291" s="8" t="s">
        <v>209</v>
      </c>
      <c r="F291" s="8">
        <f t="shared" si="2"/>
        <v>32.5</v>
      </c>
      <c r="G291" s="8">
        <f>24.6+42.9</f>
        <v>67.5</v>
      </c>
    </row>
    <row r="292" spans="1:7">
      <c r="A292" s="1" t="s">
        <v>29</v>
      </c>
      <c r="B292" s="1" t="s">
        <v>287</v>
      </c>
      <c r="C292" s="8">
        <v>2020</v>
      </c>
      <c r="D292" s="8" t="s">
        <v>6</v>
      </c>
      <c r="E292" s="8" t="s">
        <v>209</v>
      </c>
      <c r="F292" s="8">
        <f t="shared" si="2"/>
        <v>28</v>
      </c>
      <c r="G292" s="8">
        <f>42.8+29.2</f>
        <v>72</v>
      </c>
    </row>
    <row r="293" spans="1:7">
      <c r="A293" s="1" t="s">
        <v>30</v>
      </c>
      <c r="B293" s="1" t="s">
        <v>288</v>
      </c>
      <c r="C293" s="8">
        <v>2020</v>
      </c>
      <c r="D293" s="8" t="s">
        <v>6</v>
      </c>
      <c r="E293" s="8" t="s">
        <v>209</v>
      </c>
      <c r="F293" s="8">
        <f t="shared" si="2"/>
        <v>46.099999999999994</v>
      </c>
      <c r="G293" s="8">
        <f>21.7+32.2</f>
        <v>53.900000000000006</v>
      </c>
    </row>
    <row r="294" spans="1:7">
      <c r="A294" s="1" t="s">
        <v>31</v>
      </c>
      <c r="B294" s="1" t="s">
        <v>289</v>
      </c>
      <c r="C294" s="8">
        <v>2020</v>
      </c>
      <c r="D294" s="8" t="s">
        <v>6</v>
      </c>
      <c r="E294" s="8" t="s">
        <v>209</v>
      </c>
      <c r="F294" s="8">
        <f t="shared" si="2"/>
        <v>35.099999999999994</v>
      </c>
      <c r="G294" s="8">
        <f>28.5+36.4</f>
        <v>64.900000000000006</v>
      </c>
    </row>
    <row r="295" spans="1:7">
      <c r="A295" s="1" t="s">
        <v>32</v>
      </c>
      <c r="B295" s="1" t="s">
        <v>290</v>
      </c>
      <c r="C295" s="8">
        <v>2020</v>
      </c>
      <c r="D295" s="8" t="s">
        <v>6</v>
      </c>
      <c r="E295" s="8" t="s">
        <v>209</v>
      </c>
      <c r="F295" s="8">
        <f t="shared" si="2"/>
        <v>38.9</v>
      </c>
      <c r="G295" s="8">
        <f>28+33.1</f>
        <v>61.1</v>
      </c>
    </row>
    <row r="296" spans="1:7">
      <c r="A296" s="1" t="s">
        <v>33</v>
      </c>
      <c r="B296" s="1" t="s">
        <v>291</v>
      </c>
      <c r="C296" s="8">
        <v>2020</v>
      </c>
      <c r="D296" s="8" t="s">
        <v>6</v>
      </c>
      <c r="E296" s="8" t="s">
        <v>209</v>
      </c>
      <c r="F296" s="8">
        <f t="shared" si="2"/>
        <v>40.400000000000006</v>
      </c>
      <c r="G296" s="8">
        <f>34.8+24.8</f>
        <v>59.599999999999994</v>
      </c>
    </row>
    <row r="297" spans="1:7">
      <c r="A297" s="1" t="s">
        <v>34</v>
      </c>
      <c r="B297" s="1" t="s">
        <v>292</v>
      </c>
      <c r="C297" s="8">
        <v>2020</v>
      </c>
      <c r="D297" s="8" t="s">
        <v>6</v>
      </c>
      <c r="E297" s="8" t="s">
        <v>209</v>
      </c>
      <c r="F297" s="8">
        <f t="shared" si="2"/>
        <v>28.200000000000003</v>
      </c>
      <c r="G297" s="8">
        <f>45.6+26.2</f>
        <v>71.8</v>
      </c>
    </row>
    <row r="298" spans="1:7">
      <c r="A298" s="1" t="s">
        <v>35</v>
      </c>
      <c r="B298" s="1" t="s">
        <v>293</v>
      </c>
      <c r="C298" s="8">
        <v>2020</v>
      </c>
      <c r="D298" s="8" t="s">
        <v>6</v>
      </c>
      <c r="E298" s="8" t="s">
        <v>209</v>
      </c>
      <c r="F298" s="8">
        <f t="shared" si="2"/>
        <v>30.5</v>
      </c>
      <c r="G298" s="8">
        <f>42.3+27.2</f>
        <v>69.5</v>
      </c>
    </row>
    <row r="299" spans="1:7">
      <c r="A299" s="1"/>
      <c r="B299" s="1"/>
    </row>
    <row r="300" spans="1:7">
      <c r="A300" s="1"/>
      <c r="B300" s="1"/>
    </row>
    <row r="301" spans="1:7">
      <c r="A301" s="1"/>
      <c r="B301" s="1"/>
    </row>
    <row r="302" spans="1:7">
      <c r="A302" s="1"/>
      <c r="B302" s="1"/>
    </row>
    <row r="303" spans="1:7">
      <c r="A303" s="1"/>
      <c r="B303" s="1"/>
    </row>
    <row r="304" spans="1:7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filterMode="1">
    <outlinePr summaryBelow="0" summaryRight="0"/>
  </sheetPr>
  <dimension ref="A1:G903"/>
  <sheetViews>
    <sheetView workbookViewId="0"/>
  </sheetViews>
  <sheetFormatPr baseColWidth="10" defaultColWidth="14.5" defaultRowHeight="15.75" customHeight="1"/>
  <sheetData>
    <row r="1" spans="1:7" ht="13">
      <c r="A1" s="8" t="s">
        <v>1</v>
      </c>
      <c r="B1" s="8" t="s">
        <v>259</v>
      </c>
      <c r="C1" s="8" t="s">
        <v>0</v>
      </c>
      <c r="D1" s="8" t="s">
        <v>36</v>
      </c>
      <c r="E1" s="8" t="s">
        <v>38</v>
      </c>
      <c r="F1" s="8" t="s">
        <v>455</v>
      </c>
      <c r="G1" s="73" t="s">
        <v>260</v>
      </c>
    </row>
    <row r="2" spans="1:7" ht="15" hidden="1">
      <c r="A2" s="74" t="s">
        <v>3</v>
      </c>
      <c r="B2" s="63" t="s">
        <v>261</v>
      </c>
      <c r="C2" s="31">
        <v>1992</v>
      </c>
      <c r="D2" s="12" t="s">
        <v>6</v>
      </c>
      <c r="E2" s="12" t="s">
        <v>213</v>
      </c>
      <c r="F2" s="31">
        <v>1.8961864748155099</v>
      </c>
      <c r="G2" s="8">
        <f t="shared" ref="G2:G256" si="0">F2*100/-1</f>
        <v>-189.61864748155099</v>
      </c>
    </row>
    <row r="3" spans="1:7" ht="15" hidden="1">
      <c r="A3" s="74" t="s">
        <v>4</v>
      </c>
      <c r="B3" s="63" t="s">
        <v>262</v>
      </c>
      <c r="C3" s="31">
        <v>1992</v>
      </c>
      <c r="D3" s="12" t="s">
        <v>6</v>
      </c>
      <c r="E3" s="12" t="s">
        <v>213</v>
      </c>
      <c r="F3" s="31">
        <v>0</v>
      </c>
      <c r="G3" s="8">
        <f t="shared" si="0"/>
        <v>0</v>
      </c>
    </row>
    <row r="4" spans="1:7" ht="15" hidden="1">
      <c r="A4" s="74" t="s">
        <v>5</v>
      </c>
      <c r="B4" s="63" t="s">
        <v>263</v>
      </c>
      <c r="C4" s="31">
        <v>1992</v>
      </c>
      <c r="D4" s="12" t="s">
        <v>6</v>
      </c>
      <c r="E4" s="12" t="s">
        <v>213</v>
      </c>
      <c r="F4" s="31">
        <v>7.5</v>
      </c>
      <c r="G4" s="8">
        <f t="shared" si="0"/>
        <v>-750</v>
      </c>
    </row>
    <row r="5" spans="1:7" ht="15" hidden="1">
      <c r="A5" s="74" t="s">
        <v>6</v>
      </c>
      <c r="B5" s="63" t="s">
        <v>264</v>
      </c>
      <c r="C5" s="31">
        <v>1992</v>
      </c>
      <c r="D5" s="12" t="s">
        <v>6</v>
      </c>
      <c r="E5" s="12" t="s">
        <v>213</v>
      </c>
      <c r="F5" s="31">
        <v>1.125</v>
      </c>
      <c r="G5" s="8">
        <f t="shared" si="0"/>
        <v>-112.5</v>
      </c>
    </row>
    <row r="6" spans="1:7" ht="15" hidden="1">
      <c r="A6" s="74" t="s">
        <v>7</v>
      </c>
      <c r="B6" s="63" t="s">
        <v>265</v>
      </c>
      <c r="C6" s="31">
        <v>1992</v>
      </c>
      <c r="D6" s="12" t="s">
        <v>6</v>
      </c>
      <c r="E6" s="12" t="s">
        <v>213</v>
      </c>
      <c r="F6" s="31">
        <v>1</v>
      </c>
      <c r="G6" s="8">
        <f t="shared" si="0"/>
        <v>-100</v>
      </c>
    </row>
    <row r="7" spans="1:7" ht="15" hidden="1">
      <c r="A7" s="74" t="s">
        <v>8</v>
      </c>
      <c r="B7" s="63" t="s">
        <v>266</v>
      </c>
      <c r="C7" s="31">
        <v>1992</v>
      </c>
      <c r="D7" s="12" t="s">
        <v>6</v>
      </c>
      <c r="E7" s="12" t="s">
        <v>213</v>
      </c>
      <c r="F7" s="31">
        <v>1.8888888888888899</v>
      </c>
      <c r="G7" s="8">
        <f t="shared" si="0"/>
        <v>-188.888888888889</v>
      </c>
    </row>
    <row r="8" spans="1:7" ht="15" hidden="1">
      <c r="A8" s="74" t="s">
        <v>9</v>
      </c>
      <c r="B8" s="63" t="s">
        <v>267</v>
      </c>
      <c r="C8" s="31">
        <v>1992</v>
      </c>
      <c r="D8" s="12" t="s">
        <v>6</v>
      </c>
      <c r="E8" s="12" t="s">
        <v>213</v>
      </c>
      <c r="F8" s="31">
        <v>8.3333333333333301E-2</v>
      </c>
      <c r="G8" s="8">
        <f t="shared" si="0"/>
        <v>-8.3333333333333304</v>
      </c>
    </row>
    <row r="9" spans="1:7" ht="15" hidden="1">
      <c r="A9" s="74" t="s">
        <v>10</v>
      </c>
      <c r="B9" s="63" t="s">
        <v>268</v>
      </c>
      <c r="C9" s="31">
        <v>1992</v>
      </c>
      <c r="D9" s="12" t="s">
        <v>6</v>
      </c>
      <c r="E9" s="12" t="s">
        <v>213</v>
      </c>
      <c r="F9" s="31">
        <v>1.5714285714285701</v>
      </c>
      <c r="G9" s="8">
        <f t="shared" si="0"/>
        <v>-157.142857142857</v>
      </c>
    </row>
    <row r="10" spans="1:7" ht="15" hidden="1">
      <c r="A10" s="74" t="s">
        <v>11</v>
      </c>
      <c r="B10" s="63" t="s">
        <v>269</v>
      </c>
      <c r="C10" s="31">
        <v>1992</v>
      </c>
      <c r="D10" s="12" t="s">
        <v>6</v>
      </c>
      <c r="E10" s="12" t="s">
        <v>213</v>
      </c>
      <c r="F10" s="31">
        <v>0.5625</v>
      </c>
      <c r="G10" s="8">
        <f t="shared" si="0"/>
        <v>-56.25</v>
      </c>
    </row>
    <row r="11" spans="1:7" ht="15" hidden="1">
      <c r="A11" s="74" t="s">
        <v>12</v>
      </c>
      <c r="B11" s="63" t="s">
        <v>270</v>
      </c>
      <c r="C11" s="31">
        <v>1992</v>
      </c>
      <c r="D11" s="12" t="s">
        <v>6</v>
      </c>
      <c r="E11" s="12" t="s">
        <v>213</v>
      </c>
      <c r="F11" s="31">
        <v>0.53846153846153899</v>
      </c>
      <c r="G11" s="8">
        <f t="shared" si="0"/>
        <v>-53.846153846153896</v>
      </c>
    </row>
    <row r="12" spans="1:7" ht="15" hidden="1">
      <c r="A12" s="74" t="s">
        <v>13</v>
      </c>
      <c r="B12" s="63" t="s">
        <v>271</v>
      </c>
      <c r="C12" s="31">
        <v>1992</v>
      </c>
      <c r="D12" s="12" t="s">
        <v>6</v>
      </c>
      <c r="E12" s="12" t="s">
        <v>213</v>
      </c>
      <c r="F12" s="31">
        <v>1</v>
      </c>
      <c r="G12" s="8">
        <f t="shared" si="0"/>
        <v>-100</v>
      </c>
    </row>
    <row r="13" spans="1:7" ht="15" hidden="1">
      <c r="A13" s="74" t="s">
        <v>14</v>
      </c>
      <c r="B13" s="63" t="s">
        <v>272</v>
      </c>
      <c r="C13" s="31">
        <v>1992</v>
      </c>
      <c r="D13" s="12" t="s">
        <v>6</v>
      </c>
      <c r="E13" s="12" t="s">
        <v>213</v>
      </c>
      <c r="F13" s="31">
        <v>4</v>
      </c>
      <c r="G13" s="8">
        <f t="shared" si="0"/>
        <v>-400</v>
      </c>
    </row>
    <row r="14" spans="1:7" ht="15" hidden="1">
      <c r="A14" s="74" t="s">
        <v>15</v>
      </c>
      <c r="B14" s="63" t="s">
        <v>273</v>
      </c>
      <c r="C14" s="31">
        <v>1992</v>
      </c>
      <c r="D14" s="12" t="s">
        <v>6</v>
      </c>
      <c r="E14" s="12" t="s">
        <v>213</v>
      </c>
      <c r="F14" s="31">
        <v>3.6666666666666701</v>
      </c>
      <c r="G14" s="8">
        <f t="shared" si="0"/>
        <v>-366.66666666666703</v>
      </c>
    </row>
    <row r="15" spans="1:7" ht="15" hidden="1">
      <c r="A15" s="74" t="s">
        <v>16</v>
      </c>
      <c r="B15" s="63" t="s">
        <v>274</v>
      </c>
      <c r="C15" s="31">
        <v>1992</v>
      </c>
      <c r="D15" s="12" t="s">
        <v>6</v>
      </c>
      <c r="E15" s="12" t="s">
        <v>213</v>
      </c>
      <c r="F15" s="31">
        <v>3.1111111111111098</v>
      </c>
      <c r="G15" s="8">
        <f t="shared" si="0"/>
        <v>-311.11111111111097</v>
      </c>
    </row>
    <row r="16" spans="1:7" ht="15" hidden="1">
      <c r="A16" s="74" t="s">
        <v>17</v>
      </c>
      <c r="B16" s="63" t="s">
        <v>275</v>
      </c>
      <c r="C16" s="31">
        <v>1992</v>
      </c>
      <c r="D16" s="12" t="s">
        <v>6</v>
      </c>
      <c r="E16" s="12" t="s">
        <v>213</v>
      </c>
      <c r="F16" s="31">
        <v>1.3333333333333299</v>
      </c>
      <c r="G16" s="8">
        <f t="shared" si="0"/>
        <v>-133.333333333333</v>
      </c>
    </row>
    <row r="17" spans="1:7" ht="15" hidden="1">
      <c r="A17" s="74" t="s">
        <v>18</v>
      </c>
      <c r="B17" s="63" t="s">
        <v>276</v>
      </c>
      <c r="C17" s="31">
        <v>1992</v>
      </c>
      <c r="D17" s="12" t="s">
        <v>6</v>
      </c>
      <c r="E17" s="12" t="s">
        <v>213</v>
      </c>
      <c r="F17" s="31">
        <v>2.3333333333333299</v>
      </c>
      <c r="G17" s="8">
        <f t="shared" si="0"/>
        <v>-233.333333333333</v>
      </c>
    </row>
    <row r="18" spans="1:7" ht="15" hidden="1">
      <c r="A18" s="74" t="s">
        <v>19</v>
      </c>
      <c r="B18" s="63" t="s">
        <v>277</v>
      </c>
      <c r="C18" s="31">
        <v>1992</v>
      </c>
      <c r="D18" s="12" t="s">
        <v>6</v>
      </c>
      <c r="E18" s="12" t="s">
        <v>213</v>
      </c>
      <c r="F18" s="31">
        <v>4.8181818181818201</v>
      </c>
      <c r="G18" s="8">
        <f t="shared" si="0"/>
        <v>-481.81818181818198</v>
      </c>
    </row>
    <row r="19" spans="1:7" ht="15" hidden="1">
      <c r="A19" s="74" t="s">
        <v>20</v>
      </c>
      <c r="B19" s="63" t="s">
        <v>278</v>
      </c>
      <c r="C19" s="31">
        <v>1992</v>
      </c>
      <c r="D19" s="12" t="s">
        <v>6</v>
      </c>
      <c r="E19" s="12" t="s">
        <v>213</v>
      </c>
      <c r="F19" s="31">
        <v>2.4444444444444402</v>
      </c>
      <c r="G19" s="8">
        <f t="shared" si="0"/>
        <v>-244.44444444444403</v>
      </c>
    </row>
    <row r="20" spans="1:7" ht="15" hidden="1">
      <c r="A20" s="74" t="s">
        <v>21</v>
      </c>
      <c r="B20" s="63" t="s">
        <v>279</v>
      </c>
      <c r="C20" s="31">
        <v>1992</v>
      </c>
      <c r="D20" s="12" t="s">
        <v>6</v>
      </c>
      <c r="E20" s="12" t="s">
        <v>213</v>
      </c>
      <c r="F20" s="31">
        <v>2.28571428571429</v>
      </c>
      <c r="G20" s="8">
        <f t="shared" si="0"/>
        <v>-228.57142857142901</v>
      </c>
    </row>
    <row r="21" spans="1:7" ht="15" hidden="1">
      <c r="A21" s="74" t="s">
        <v>22</v>
      </c>
      <c r="B21" s="63" t="s">
        <v>280</v>
      </c>
      <c r="C21" s="31">
        <v>1992</v>
      </c>
      <c r="D21" s="12" t="s">
        <v>6</v>
      </c>
      <c r="E21" s="12" t="s">
        <v>213</v>
      </c>
      <c r="F21" s="31">
        <v>0.14285714285714299</v>
      </c>
      <c r="G21" s="8">
        <f t="shared" si="0"/>
        <v>-14.285714285714299</v>
      </c>
    </row>
    <row r="22" spans="1:7" ht="15" hidden="1">
      <c r="A22" s="74" t="s">
        <v>23</v>
      </c>
      <c r="B22" s="63" t="s">
        <v>281</v>
      </c>
      <c r="C22" s="31">
        <v>1992</v>
      </c>
      <c r="D22" s="12" t="s">
        <v>6</v>
      </c>
      <c r="E22" s="12" t="s">
        <v>213</v>
      </c>
      <c r="F22" s="31">
        <v>4</v>
      </c>
      <c r="G22" s="8">
        <f t="shared" si="0"/>
        <v>-400</v>
      </c>
    </row>
    <row r="23" spans="1:7" ht="15" hidden="1">
      <c r="A23" s="74" t="s">
        <v>24</v>
      </c>
      <c r="B23" s="63" t="s">
        <v>282</v>
      </c>
      <c r="C23" s="31">
        <v>1992</v>
      </c>
      <c r="D23" s="12" t="s">
        <v>6</v>
      </c>
      <c r="E23" s="12" t="s">
        <v>213</v>
      </c>
      <c r="F23" s="31">
        <v>0.625</v>
      </c>
      <c r="G23" s="8">
        <f t="shared" si="0"/>
        <v>-62.5</v>
      </c>
    </row>
    <row r="24" spans="1:7" ht="15" hidden="1">
      <c r="A24" s="74" t="s">
        <v>26</v>
      </c>
      <c r="B24" s="63" t="s">
        <v>284</v>
      </c>
      <c r="C24" s="31">
        <v>1992</v>
      </c>
      <c r="D24" s="12" t="s">
        <v>6</v>
      </c>
      <c r="E24" s="12" t="s">
        <v>213</v>
      </c>
      <c r="F24" s="31">
        <v>1.4166666666666701</v>
      </c>
      <c r="G24" s="8">
        <f t="shared" si="0"/>
        <v>-141.666666666667</v>
      </c>
    </row>
    <row r="25" spans="1:7" ht="15" hidden="1">
      <c r="A25" s="74" t="s">
        <v>27</v>
      </c>
      <c r="B25" s="63" t="s">
        <v>285</v>
      </c>
      <c r="C25" s="31">
        <v>1992</v>
      </c>
      <c r="D25" s="12" t="s">
        <v>6</v>
      </c>
      <c r="E25" s="12" t="s">
        <v>213</v>
      </c>
      <c r="F25" s="31">
        <v>0.5</v>
      </c>
      <c r="G25" s="8">
        <f t="shared" si="0"/>
        <v>-50</v>
      </c>
    </row>
    <row r="26" spans="1:7" ht="15" hidden="1">
      <c r="A26" s="74" t="s">
        <v>28</v>
      </c>
      <c r="B26" s="63" t="s">
        <v>286</v>
      </c>
      <c r="C26" s="31">
        <v>1992</v>
      </c>
      <c r="D26" s="12" t="s">
        <v>6</v>
      </c>
      <c r="E26" s="12" t="s">
        <v>213</v>
      </c>
      <c r="F26" s="31">
        <v>2.5</v>
      </c>
      <c r="G26" s="8">
        <f t="shared" si="0"/>
        <v>-250</v>
      </c>
    </row>
    <row r="27" spans="1:7" ht="15" hidden="1">
      <c r="A27" s="74" t="s">
        <v>29</v>
      </c>
      <c r="B27" s="63" t="s">
        <v>287</v>
      </c>
      <c r="C27" s="31">
        <v>1992</v>
      </c>
      <c r="D27" s="12" t="s">
        <v>6</v>
      </c>
      <c r="E27" s="12" t="s">
        <v>213</v>
      </c>
      <c r="F27" s="31">
        <v>1.07692307692308</v>
      </c>
      <c r="G27" s="8">
        <f t="shared" si="0"/>
        <v>-107.69230769230799</v>
      </c>
    </row>
    <row r="28" spans="1:7" ht="15" hidden="1">
      <c r="A28" s="74" t="s">
        <v>30</v>
      </c>
      <c r="B28" s="63" t="s">
        <v>288</v>
      </c>
      <c r="C28" s="31">
        <v>1992</v>
      </c>
      <c r="D28" s="12" t="s">
        <v>6</v>
      </c>
      <c r="E28" s="12" t="s">
        <v>213</v>
      </c>
      <c r="F28" s="31">
        <v>2.71428571428571</v>
      </c>
      <c r="G28" s="8">
        <f t="shared" si="0"/>
        <v>-271.42857142857099</v>
      </c>
    </row>
    <row r="29" spans="1:7" ht="15" hidden="1">
      <c r="A29" s="74" t="s">
        <v>31</v>
      </c>
      <c r="B29" s="63" t="s">
        <v>289</v>
      </c>
      <c r="C29" s="31">
        <v>1992</v>
      </c>
      <c r="D29" s="12" t="s">
        <v>6</v>
      </c>
      <c r="E29" s="12" t="s">
        <v>213</v>
      </c>
      <c r="F29" s="31">
        <v>0.33333333333333298</v>
      </c>
      <c r="G29" s="8">
        <f t="shared" si="0"/>
        <v>-33.3333333333333</v>
      </c>
    </row>
    <row r="30" spans="1:7" ht="15" hidden="1">
      <c r="A30" s="74" t="s">
        <v>32</v>
      </c>
      <c r="B30" s="63" t="s">
        <v>290</v>
      </c>
      <c r="C30" s="31">
        <v>1992</v>
      </c>
      <c r="D30" s="12" t="s">
        <v>6</v>
      </c>
      <c r="E30" s="12" t="s">
        <v>213</v>
      </c>
      <c r="F30" s="31">
        <v>0.91666666666666696</v>
      </c>
      <c r="G30" s="8">
        <f t="shared" si="0"/>
        <v>-91.6666666666667</v>
      </c>
    </row>
    <row r="31" spans="1:7" ht="15" hidden="1">
      <c r="A31" s="74" t="s">
        <v>33</v>
      </c>
      <c r="B31" s="63" t="s">
        <v>291</v>
      </c>
      <c r="C31" s="31">
        <v>1992</v>
      </c>
      <c r="D31" s="12" t="s">
        <v>6</v>
      </c>
      <c r="E31" s="12" t="s">
        <v>213</v>
      </c>
      <c r="F31" s="31">
        <v>1.55555555555556</v>
      </c>
      <c r="G31" s="8">
        <f t="shared" si="0"/>
        <v>-155.555555555556</v>
      </c>
    </row>
    <row r="32" spans="1:7" ht="15" hidden="1">
      <c r="A32" s="74" t="s">
        <v>34</v>
      </c>
      <c r="B32" s="63" t="s">
        <v>292</v>
      </c>
      <c r="C32" s="31">
        <v>1992</v>
      </c>
      <c r="D32" s="12" t="s">
        <v>6</v>
      </c>
      <c r="E32" s="12" t="s">
        <v>213</v>
      </c>
      <c r="F32" s="31">
        <v>2.1666666666666701</v>
      </c>
      <c r="G32" s="8">
        <f t="shared" si="0"/>
        <v>-216.666666666667</v>
      </c>
    </row>
    <row r="33" spans="1:7" ht="15" hidden="1">
      <c r="A33" s="74" t="s">
        <v>35</v>
      </c>
      <c r="B33" s="63" t="s">
        <v>293</v>
      </c>
      <c r="C33" s="31">
        <v>1992</v>
      </c>
      <c r="D33" s="12" t="s">
        <v>6</v>
      </c>
      <c r="E33" s="12" t="s">
        <v>213</v>
      </c>
      <c r="F33" s="31">
        <v>1.5714285714285701</v>
      </c>
      <c r="G33" s="8">
        <f t="shared" si="0"/>
        <v>-157.142857142857</v>
      </c>
    </row>
    <row r="34" spans="1:7" ht="15" hidden="1">
      <c r="A34" s="74" t="s">
        <v>3</v>
      </c>
      <c r="B34" s="63" t="s">
        <v>261</v>
      </c>
      <c r="C34" s="31">
        <v>1994</v>
      </c>
      <c r="D34" s="12" t="s">
        <v>6</v>
      </c>
      <c r="E34" s="12" t="s">
        <v>213</v>
      </c>
      <c r="F34" s="31">
        <v>2.0980297927878602</v>
      </c>
      <c r="G34" s="8">
        <f t="shared" si="0"/>
        <v>-209.80297927878601</v>
      </c>
    </row>
    <row r="35" spans="1:7" ht="15" hidden="1">
      <c r="A35" s="74" t="s">
        <v>4</v>
      </c>
      <c r="B35" s="63" t="s">
        <v>262</v>
      </c>
      <c r="C35" s="31">
        <v>1994</v>
      </c>
      <c r="D35" s="12" t="s">
        <v>6</v>
      </c>
      <c r="E35" s="12" t="s">
        <v>213</v>
      </c>
      <c r="F35" s="31">
        <v>0</v>
      </c>
      <c r="G35" s="8">
        <f t="shared" si="0"/>
        <v>0</v>
      </c>
    </row>
    <row r="36" spans="1:7" ht="15" hidden="1">
      <c r="A36" s="74" t="s">
        <v>5</v>
      </c>
      <c r="B36" s="63" t="s">
        <v>263</v>
      </c>
      <c r="C36" s="31">
        <v>1994</v>
      </c>
      <c r="D36" s="12" t="s">
        <v>6</v>
      </c>
      <c r="E36" s="12" t="s">
        <v>213</v>
      </c>
      <c r="F36" s="31">
        <v>7.5</v>
      </c>
      <c r="G36" s="8">
        <f t="shared" si="0"/>
        <v>-750</v>
      </c>
    </row>
    <row r="37" spans="1:7" ht="15" hidden="1">
      <c r="A37" s="74" t="s">
        <v>6</v>
      </c>
      <c r="B37" s="63" t="s">
        <v>264</v>
      </c>
      <c r="C37" s="31">
        <v>1994</v>
      </c>
      <c r="D37" s="12" t="s">
        <v>6</v>
      </c>
      <c r="E37" s="12" t="s">
        <v>213</v>
      </c>
      <c r="F37" s="31">
        <v>1.125</v>
      </c>
      <c r="G37" s="8">
        <f t="shared" si="0"/>
        <v>-112.5</v>
      </c>
    </row>
    <row r="38" spans="1:7" ht="15" hidden="1">
      <c r="A38" s="74" t="s">
        <v>7</v>
      </c>
      <c r="B38" s="63" t="s">
        <v>265</v>
      </c>
      <c r="C38" s="31">
        <v>1994</v>
      </c>
      <c r="D38" s="12" t="s">
        <v>6</v>
      </c>
      <c r="E38" s="12" t="s">
        <v>213</v>
      </c>
      <c r="F38" s="31">
        <v>1</v>
      </c>
      <c r="G38" s="8">
        <f t="shared" si="0"/>
        <v>-100</v>
      </c>
    </row>
    <row r="39" spans="1:7" ht="15" hidden="1">
      <c r="A39" s="74" t="s">
        <v>8</v>
      </c>
      <c r="B39" s="63" t="s">
        <v>266</v>
      </c>
      <c r="C39" s="31">
        <v>1994</v>
      </c>
      <c r="D39" s="12" t="s">
        <v>6</v>
      </c>
      <c r="E39" s="12" t="s">
        <v>213</v>
      </c>
      <c r="F39" s="31">
        <v>1.8888888888888899</v>
      </c>
      <c r="G39" s="8">
        <f t="shared" si="0"/>
        <v>-188.888888888889</v>
      </c>
    </row>
    <row r="40" spans="1:7" ht="15" hidden="1">
      <c r="A40" s="74" t="s">
        <v>9</v>
      </c>
      <c r="B40" s="63" t="s">
        <v>267</v>
      </c>
      <c r="C40" s="31">
        <v>1994</v>
      </c>
      <c r="D40" s="12" t="s">
        <v>6</v>
      </c>
      <c r="E40" s="12" t="s">
        <v>213</v>
      </c>
      <c r="F40" s="31">
        <v>8.3333333333333301E-2</v>
      </c>
      <c r="G40" s="8">
        <f t="shared" si="0"/>
        <v>-8.3333333333333304</v>
      </c>
    </row>
    <row r="41" spans="1:7" ht="15" hidden="1">
      <c r="A41" s="74" t="s">
        <v>10</v>
      </c>
      <c r="B41" s="63" t="s">
        <v>268</v>
      </c>
      <c r="C41" s="31">
        <v>1994</v>
      </c>
      <c r="D41" s="12" t="s">
        <v>6</v>
      </c>
      <c r="E41" s="12" t="s">
        <v>213</v>
      </c>
      <c r="F41" s="31">
        <v>1.5714285714285701</v>
      </c>
      <c r="G41" s="8">
        <f t="shared" si="0"/>
        <v>-157.142857142857</v>
      </c>
    </row>
    <row r="42" spans="1:7" ht="15" hidden="1">
      <c r="A42" s="74" t="s">
        <v>11</v>
      </c>
      <c r="B42" s="63" t="s">
        <v>269</v>
      </c>
      <c r="C42" s="31">
        <v>1994</v>
      </c>
      <c r="D42" s="12" t="s">
        <v>6</v>
      </c>
      <c r="E42" s="12" t="s">
        <v>213</v>
      </c>
      <c r="F42" s="31">
        <v>0.5625</v>
      </c>
      <c r="G42" s="8">
        <f t="shared" si="0"/>
        <v>-56.25</v>
      </c>
    </row>
    <row r="43" spans="1:7" ht="15" hidden="1">
      <c r="A43" s="74" t="s">
        <v>12</v>
      </c>
      <c r="B43" s="63" t="s">
        <v>270</v>
      </c>
      <c r="C43" s="31">
        <v>1994</v>
      </c>
      <c r="D43" s="12" t="s">
        <v>6</v>
      </c>
      <c r="E43" s="12" t="s">
        <v>213</v>
      </c>
      <c r="F43" s="31">
        <v>0.53846153846153899</v>
      </c>
      <c r="G43" s="8">
        <f t="shared" si="0"/>
        <v>-53.846153846153896</v>
      </c>
    </row>
    <row r="44" spans="1:7" ht="15" hidden="1">
      <c r="A44" s="74" t="s">
        <v>13</v>
      </c>
      <c r="B44" s="63" t="s">
        <v>271</v>
      </c>
      <c r="C44" s="31">
        <v>1994</v>
      </c>
      <c r="D44" s="12" t="s">
        <v>6</v>
      </c>
      <c r="E44" s="12" t="s">
        <v>213</v>
      </c>
      <c r="F44" s="31">
        <v>1</v>
      </c>
      <c r="G44" s="8">
        <f t="shared" si="0"/>
        <v>-100</v>
      </c>
    </row>
    <row r="45" spans="1:7" ht="15" hidden="1">
      <c r="A45" s="74" t="s">
        <v>14</v>
      </c>
      <c r="B45" s="63" t="s">
        <v>272</v>
      </c>
      <c r="C45" s="31">
        <v>1994</v>
      </c>
      <c r="D45" s="12" t="s">
        <v>6</v>
      </c>
      <c r="E45" s="12" t="s">
        <v>213</v>
      </c>
      <c r="F45" s="31">
        <v>4</v>
      </c>
      <c r="G45" s="8">
        <f t="shared" si="0"/>
        <v>-400</v>
      </c>
    </row>
    <row r="46" spans="1:7" ht="15" hidden="1">
      <c r="A46" s="74" t="s">
        <v>15</v>
      </c>
      <c r="B46" s="63" t="s">
        <v>273</v>
      </c>
      <c r="C46" s="31">
        <v>1994</v>
      </c>
      <c r="D46" s="12" t="s">
        <v>6</v>
      </c>
      <c r="E46" s="12" t="s">
        <v>213</v>
      </c>
      <c r="F46" s="31">
        <v>3.6666666666666701</v>
      </c>
      <c r="G46" s="8">
        <f t="shared" si="0"/>
        <v>-366.66666666666703</v>
      </c>
    </row>
    <row r="47" spans="1:7" ht="15" hidden="1">
      <c r="A47" s="74" t="s">
        <v>16</v>
      </c>
      <c r="B47" s="63" t="s">
        <v>274</v>
      </c>
      <c r="C47" s="31">
        <v>1994</v>
      </c>
      <c r="D47" s="12" t="s">
        <v>6</v>
      </c>
      <c r="E47" s="12" t="s">
        <v>213</v>
      </c>
      <c r="F47" s="31">
        <v>3.1111111111111098</v>
      </c>
      <c r="G47" s="8">
        <f t="shared" si="0"/>
        <v>-311.11111111111097</v>
      </c>
    </row>
    <row r="48" spans="1:7" ht="15" hidden="1">
      <c r="A48" s="74" t="s">
        <v>17</v>
      </c>
      <c r="B48" s="63" t="s">
        <v>275</v>
      </c>
      <c r="C48" s="31">
        <v>1994</v>
      </c>
      <c r="D48" s="12" t="s">
        <v>6</v>
      </c>
      <c r="E48" s="12" t="s">
        <v>213</v>
      </c>
      <c r="F48" s="31">
        <v>1.3333333333333299</v>
      </c>
      <c r="G48" s="8">
        <f t="shared" si="0"/>
        <v>-133.333333333333</v>
      </c>
    </row>
    <row r="49" spans="1:7" ht="15" hidden="1">
      <c r="A49" s="74" t="s">
        <v>18</v>
      </c>
      <c r="B49" s="63" t="s">
        <v>276</v>
      </c>
      <c r="C49" s="31">
        <v>1994</v>
      </c>
      <c r="D49" s="12" t="s">
        <v>6</v>
      </c>
      <c r="E49" s="12" t="s">
        <v>213</v>
      </c>
      <c r="F49" s="31">
        <v>2.3333333333333299</v>
      </c>
      <c r="G49" s="8">
        <f t="shared" si="0"/>
        <v>-233.333333333333</v>
      </c>
    </row>
    <row r="50" spans="1:7" ht="15" hidden="1">
      <c r="A50" s="74" t="s">
        <v>19</v>
      </c>
      <c r="B50" s="63" t="s">
        <v>277</v>
      </c>
      <c r="C50" s="31">
        <v>1994</v>
      </c>
      <c r="D50" s="12" t="s">
        <v>6</v>
      </c>
      <c r="E50" s="12" t="s">
        <v>213</v>
      </c>
      <c r="F50" s="31">
        <v>4.8181818181818201</v>
      </c>
      <c r="G50" s="8">
        <f t="shared" si="0"/>
        <v>-481.81818181818198</v>
      </c>
    </row>
    <row r="51" spans="1:7" ht="15" hidden="1">
      <c r="A51" s="74" t="s">
        <v>20</v>
      </c>
      <c r="B51" s="63" t="s">
        <v>278</v>
      </c>
      <c r="C51" s="31">
        <v>1994</v>
      </c>
      <c r="D51" s="12" t="s">
        <v>6</v>
      </c>
      <c r="E51" s="12" t="s">
        <v>213</v>
      </c>
      <c r="F51" s="31">
        <v>2.4444444444444402</v>
      </c>
      <c r="G51" s="8">
        <f t="shared" si="0"/>
        <v>-244.44444444444403</v>
      </c>
    </row>
    <row r="52" spans="1:7" ht="15" hidden="1">
      <c r="A52" s="74" t="s">
        <v>21</v>
      </c>
      <c r="B52" s="63" t="s">
        <v>279</v>
      </c>
      <c r="C52" s="31">
        <v>1994</v>
      </c>
      <c r="D52" s="12" t="s">
        <v>6</v>
      </c>
      <c r="E52" s="12" t="s">
        <v>213</v>
      </c>
      <c r="F52" s="31">
        <v>2.28571428571429</v>
      </c>
      <c r="G52" s="8">
        <f t="shared" si="0"/>
        <v>-228.57142857142901</v>
      </c>
    </row>
    <row r="53" spans="1:7" ht="15" hidden="1">
      <c r="A53" s="74" t="s">
        <v>22</v>
      </c>
      <c r="B53" s="63" t="s">
        <v>280</v>
      </c>
      <c r="C53" s="31">
        <v>1994</v>
      </c>
      <c r="D53" s="12" t="s">
        <v>6</v>
      </c>
      <c r="E53" s="12" t="s">
        <v>213</v>
      </c>
      <c r="F53" s="31">
        <v>6.4</v>
      </c>
      <c r="G53" s="8">
        <f t="shared" si="0"/>
        <v>-640</v>
      </c>
    </row>
    <row r="54" spans="1:7" ht="15" hidden="1">
      <c r="A54" s="74" t="s">
        <v>23</v>
      </c>
      <c r="B54" s="63" t="s">
        <v>281</v>
      </c>
      <c r="C54" s="31">
        <v>1994</v>
      </c>
      <c r="D54" s="12" t="s">
        <v>6</v>
      </c>
      <c r="E54" s="12" t="s">
        <v>213</v>
      </c>
      <c r="F54" s="31">
        <v>4</v>
      </c>
      <c r="G54" s="8">
        <f t="shared" si="0"/>
        <v>-400</v>
      </c>
    </row>
    <row r="55" spans="1:7" ht="15" hidden="1">
      <c r="A55" s="74" t="s">
        <v>24</v>
      </c>
      <c r="B55" s="63" t="s">
        <v>282</v>
      </c>
      <c r="C55" s="31">
        <v>1994</v>
      </c>
      <c r="D55" s="12" t="s">
        <v>6</v>
      </c>
      <c r="E55" s="12" t="s">
        <v>213</v>
      </c>
      <c r="F55" s="31">
        <v>0.625</v>
      </c>
      <c r="G55" s="8">
        <f t="shared" si="0"/>
        <v>-62.5</v>
      </c>
    </row>
    <row r="56" spans="1:7" ht="15" hidden="1">
      <c r="A56" s="74" t="s">
        <v>26</v>
      </c>
      <c r="B56" s="63" t="s">
        <v>284</v>
      </c>
      <c r="C56" s="31">
        <v>1994</v>
      </c>
      <c r="D56" s="12" t="s">
        <v>6</v>
      </c>
      <c r="E56" s="12" t="s">
        <v>213</v>
      </c>
      <c r="F56" s="31">
        <v>1.4166666666666701</v>
      </c>
      <c r="G56" s="8">
        <f t="shared" si="0"/>
        <v>-141.666666666667</v>
      </c>
    </row>
    <row r="57" spans="1:7" ht="15" hidden="1">
      <c r="A57" s="74" t="s">
        <v>27</v>
      </c>
      <c r="B57" s="63" t="s">
        <v>285</v>
      </c>
      <c r="C57" s="31">
        <v>1994</v>
      </c>
      <c r="D57" s="12" t="s">
        <v>6</v>
      </c>
      <c r="E57" s="12" t="s">
        <v>213</v>
      </c>
      <c r="F57" s="31">
        <v>0.5</v>
      </c>
      <c r="G57" s="8">
        <f t="shared" si="0"/>
        <v>-50</v>
      </c>
    </row>
    <row r="58" spans="1:7" ht="15" hidden="1">
      <c r="A58" s="74" t="s">
        <v>28</v>
      </c>
      <c r="B58" s="63" t="s">
        <v>286</v>
      </c>
      <c r="C58" s="31">
        <v>1994</v>
      </c>
      <c r="D58" s="12" t="s">
        <v>6</v>
      </c>
      <c r="E58" s="12" t="s">
        <v>213</v>
      </c>
      <c r="F58" s="31">
        <v>2.5</v>
      </c>
      <c r="G58" s="8">
        <f t="shared" si="0"/>
        <v>-250</v>
      </c>
    </row>
    <row r="59" spans="1:7" ht="15" hidden="1">
      <c r="A59" s="74" t="s">
        <v>29</v>
      </c>
      <c r="B59" s="63" t="s">
        <v>287</v>
      </c>
      <c r="C59" s="31">
        <v>1994</v>
      </c>
      <c r="D59" s="12" t="s">
        <v>6</v>
      </c>
      <c r="E59" s="12" t="s">
        <v>213</v>
      </c>
      <c r="F59" s="31">
        <v>1.07692307692308</v>
      </c>
      <c r="G59" s="8">
        <f t="shared" si="0"/>
        <v>-107.69230769230799</v>
      </c>
    </row>
    <row r="60" spans="1:7" ht="15" hidden="1">
      <c r="A60" s="74" t="s">
        <v>30</v>
      </c>
      <c r="B60" s="63" t="s">
        <v>288</v>
      </c>
      <c r="C60" s="31">
        <v>1994</v>
      </c>
      <c r="D60" s="12" t="s">
        <v>6</v>
      </c>
      <c r="E60" s="12" t="s">
        <v>213</v>
      </c>
      <c r="F60" s="31">
        <v>2.71428571428571</v>
      </c>
      <c r="G60" s="8">
        <f t="shared" si="0"/>
        <v>-271.42857142857099</v>
      </c>
    </row>
    <row r="61" spans="1:7" ht="15" hidden="1">
      <c r="A61" s="74" t="s">
        <v>31</v>
      </c>
      <c r="B61" s="63" t="s">
        <v>289</v>
      </c>
      <c r="C61" s="31">
        <v>1994</v>
      </c>
      <c r="D61" s="12" t="s">
        <v>6</v>
      </c>
      <c r="E61" s="12" t="s">
        <v>213</v>
      </c>
      <c r="F61" s="31">
        <v>0.33333333333333298</v>
      </c>
      <c r="G61" s="8">
        <f t="shared" si="0"/>
        <v>-33.3333333333333</v>
      </c>
    </row>
    <row r="62" spans="1:7" ht="15" hidden="1">
      <c r="A62" s="74" t="s">
        <v>32</v>
      </c>
      <c r="B62" s="63" t="s">
        <v>290</v>
      </c>
      <c r="C62" s="31">
        <v>1994</v>
      </c>
      <c r="D62" s="12" t="s">
        <v>6</v>
      </c>
      <c r="E62" s="12" t="s">
        <v>213</v>
      </c>
      <c r="F62" s="31">
        <v>0.91666666666666696</v>
      </c>
      <c r="G62" s="8">
        <f t="shared" si="0"/>
        <v>-91.6666666666667</v>
      </c>
    </row>
    <row r="63" spans="1:7" ht="15" hidden="1">
      <c r="A63" s="74" t="s">
        <v>33</v>
      </c>
      <c r="B63" s="63" t="s">
        <v>291</v>
      </c>
      <c r="C63" s="31">
        <v>1994</v>
      </c>
      <c r="D63" s="12" t="s">
        <v>6</v>
      </c>
      <c r="E63" s="12" t="s">
        <v>213</v>
      </c>
      <c r="F63" s="31">
        <v>1.55555555555556</v>
      </c>
      <c r="G63" s="8">
        <f t="shared" si="0"/>
        <v>-155.555555555556</v>
      </c>
    </row>
    <row r="64" spans="1:7" ht="15" hidden="1">
      <c r="A64" s="74" t="s">
        <v>34</v>
      </c>
      <c r="B64" s="63" t="s">
        <v>292</v>
      </c>
      <c r="C64" s="31">
        <v>1994</v>
      </c>
      <c r="D64" s="12" t="s">
        <v>6</v>
      </c>
      <c r="E64" s="12" t="s">
        <v>213</v>
      </c>
      <c r="F64" s="31">
        <v>2.1666666666666701</v>
      </c>
      <c r="G64" s="8">
        <f t="shared" si="0"/>
        <v>-216.666666666667</v>
      </c>
    </row>
    <row r="65" spans="1:7" ht="15" hidden="1">
      <c r="A65" s="74" t="s">
        <v>35</v>
      </c>
      <c r="B65" s="63" t="s">
        <v>293</v>
      </c>
      <c r="C65" s="31">
        <v>1994</v>
      </c>
      <c r="D65" s="12" t="s">
        <v>6</v>
      </c>
      <c r="E65" s="12" t="s">
        <v>213</v>
      </c>
      <c r="F65" s="31">
        <v>1.5714285714285701</v>
      </c>
      <c r="G65" s="8">
        <f t="shared" si="0"/>
        <v>-157.142857142857</v>
      </c>
    </row>
    <row r="66" spans="1:7" ht="15" hidden="1">
      <c r="A66" s="74" t="s">
        <v>3</v>
      </c>
      <c r="B66" s="63" t="s">
        <v>261</v>
      </c>
      <c r="C66" s="31">
        <v>1995</v>
      </c>
      <c r="D66" s="12" t="s">
        <v>6</v>
      </c>
      <c r="E66" s="12" t="s">
        <v>213</v>
      </c>
      <c r="F66" s="31">
        <v>4.4690190633739002</v>
      </c>
      <c r="G66" s="8">
        <f t="shared" si="0"/>
        <v>-446.90190633739002</v>
      </c>
    </row>
    <row r="67" spans="1:7" ht="15" hidden="1">
      <c r="A67" s="74" t="s">
        <v>4</v>
      </c>
      <c r="B67" s="63" t="s">
        <v>262</v>
      </c>
      <c r="C67" s="31">
        <v>1995</v>
      </c>
      <c r="D67" s="12" t="s">
        <v>6</v>
      </c>
      <c r="E67" s="12" t="s">
        <v>213</v>
      </c>
      <c r="F67" s="31">
        <v>7</v>
      </c>
      <c r="G67" s="8">
        <f t="shared" si="0"/>
        <v>-700</v>
      </c>
    </row>
    <row r="68" spans="1:7" ht="15" hidden="1">
      <c r="A68" s="74" t="s">
        <v>5</v>
      </c>
      <c r="B68" s="63" t="s">
        <v>263</v>
      </c>
      <c r="C68" s="31">
        <v>1995</v>
      </c>
      <c r="D68" s="12" t="s">
        <v>6</v>
      </c>
      <c r="E68" s="12" t="s">
        <v>213</v>
      </c>
      <c r="F68" s="31">
        <v>11</v>
      </c>
      <c r="G68" s="8">
        <f t="shared" si="0"/>
        <v>-1100</v>
      </c>
    </row>
    <row r="69" spans="1:7" ht="15" hidden="1">
      <c r="A69" s="74" t="s">
        <v>6</v>
      </c>
      <c r="B69" s="63" t="s">
        <v>264</v>
      </c>
      <c r="C69" s="31">
        <v>1995</v>
      </c>
      <c r="D69" s="12" t="s">
        <v>6</v>
      </c>
      <c r="E69" s="12" t="s">
        <v>213</v>
      </c>
      <c r="F69" s="31">
        <v>1.125</v>
      </c>
      <c r="G69" s="8">
        <f t="shared" si="0"/>
        <v>-112.5</v>
      </c>
    </row>
    <row r="70" spans="1:7" ht="15" hidden="1">
      <c r="A70" s="74" t="s">
        <v>7</v>
      </c>
      <c r="B70" s="63" t="s">
        <v>265</v>
      </c>
      <c r="C70" s="31">
        <v>1995</v>
      </c>
      <c r="D70" s="12" t="s">
        <v>6</v>
      </c>
      <c r="E70" s="12" t="s">
        <v>213</v>
      </c>
      <c r="F70" s="31">
        <v>1</v>
      </c>
      <c r="G70" s="8">
        <f t="shared" si="0"/>
        <v>-100</v>
      </c>
    </row>
    <row r="71" spans="1:7" ht="15" hidden="1">
      <c r="A71" s="74" t="s">
        <v>8</v>
      </c>
      <c r="B71" s="63" t="s">
        <v>266</v>
      </c>
      <c r="C71" s="31">
        <v>1995</v>
      </c>
      <c r="D71" s="12" t="s">
        <v>6</v>
      </c>
      <c r="E71" s="12" t="s">
        <v>213</v>
      </c>
      <c r="F71" s="31">
        <v>1.8888888888888899</v>
      </c>
      <c r="G71" s="8">
        <f t="shared" si="0"/>
        <v>-188.888888888889</v>
      </c>
    </row>
    <row r="72" spans="1:7" ht="15" hidden="1">
      <c r="A72" s="74" t="s">
        <v>9</v>
      </c>
      <c r="B72" s="63" t="s">
        <v>267</v>
      </c>
      <c r="C72" s="31">
        <v>1995</v>
      </c>
      <c r="D72" s="12" t="s">
        <v>6</v>
      </c>
      <c r="E72" s="12" t="s">
        <v>213</v>
      </c>
      <c r="F72" s="31">
        <v>8.3333333333333301E-2</v>
      </c>
      <c r="G72" s="8">
        <f t="shared" si="0"/>
        <v>-8.3333333333333304</v>
      </c>
    </row>
    <row r="73" spans="1:7" ht="15" hidden="1">
      <c r="A73" s="74" t="s">
        <v>10</v>
      </c>
      <c r="B73" s="63" t="s">
        <v>268</v>
      </c>
      <c r="C73" s="31">
        <v>1995</v>
      </c>
      <c r="D73" s="12" t="s">
        <v>6</v>
      </c>
      <c r="E73" s="12" t="s">
        <v>213</v>
      </c>
      <c r="F73" s="31">
        <v>1.5714285714285701</v>
      </c>
      <c r="G73" s="8">
        <f t="shared" si="0"/>
        <v>-157.142857142857</v>
      </c>
    </row>
    <row r="74" spans="1:7" ht="15" hidden="1">
      <c r="A74" s="74" t="s">
        <v>11</v>
      </c>
      <c r="B74" s="63" t="s">
        <v>269</v>
      </c>
      <c r="C74" s="31">
        <v>1995</v>
      </c>
      <c r="D74" s="12" t="s">
        <v>6</v>
      </c>
      <c r="E74" s="12" t="s">
        <v>213</v>
      </c>
      <c r="F74" s="31">
        <v>6</v>
      </c>
      <c r="G74" s="8">
        <f t="shared" si="0"/>
        <v>-600</v>
      </c>
    </row>
    <row r="75" spans="1:7" ht="15" hidden="1">
      <c r="A75" s="74" t="s">
        <v>12</v>
      </c>
      <c r="B75" s="63" t="s">
        <v>270</v>
      </c>
      <c r="C75" s="31">
        <v>1995</v>
      </c>
      <c r="D75" s="12" t="s">
        <v>6</v>
      </c>
      <c r="E75" s="12" t="s">
        <v>213</v>
      </c>
      <c r="F75" s="31">
        <v>0.53846153846153899</v>
      </c>
      <c r="G75" s="8">
        <f t="shared" si="0"/>
        <v>-53.846153846153896</v>
      </c>
    </row>
    <row r="76" spans="1:7" ht="15" hidden="1">
      <c r="A76" s="74" t="s">
        <v>13</v>
      </c>
      <c r="B76" s="63" t="s">
        <v>271</v>
      </c>
      <c r="C76" s="31">
        <v>1995</v>
      </c>
      <c r="D76" s="12" t="s">
        <v>6</v>
      </c>
      <c r="E76" s="12" t="s">
        <v>213</v>
      </c>
      <c r="F76" s="31">
        <v>1</v>
      </c>
      <c r="G76" s="8">
        <f t="shared" si="0"/>
        <v>-100</v>
      </c>
    </row>
    <row r="77" spans="1:7" ht="15" hidden="1">
      <c r="A77" s="74" t="s">
        <v>14</v>
      </c>
      <c r="B77" s="63" t="s">
        <v>272</v>
      </c>
      <c r="C77" s="31">
        <v>1995</v>
      </c>
      <c r="D77" s="12" t="s">
        <v>6</v>
      </c>
      <c r="E77" s="12" t="s">
        <v>213</v>
      </c>
      <c r="F77" s="31">
        <v>4</v>
      </c>
      <c r="G77" s="8">
        <f t="shared" si="0"/>
        <v>-400</v>
      </c>
    </row>
    <row r="78" spans="1:7" ht="15" hidden="1">
      <c r="A78" s="74" t="s">
        <v>15</v>
      </c>
      <c r="B78" s="63" t="s">
        <v>273</v>
      </c>
      <c r="C78" s="31">
        <v>1995</v>
      </c>
      <c r="D78" s="12" t="s">
        <v>6</v>
      </c>
      <c r="E78" s="12" t="s">
        <v>213</v>
      </c>
      <c r="F78" s="31">
        <v>3.6666666666666701</v>
      </c>
      <c r="G78" s="8">
        <f t="shared" si="0"/>
        <v>-366.66666666666703</v>
      </c>
    </row>
    <row r="79" spans="1:7" ht="15" hidden="1">
      <c r="A79" s="74" t="s">
        <v>16</v>
      </c>
      <c r="B79" s="63" t="s">
        <v>274</v>
      </c>
      <c r="C79" s="31">
        <v>1995</v>
      </c>
      <c r="D79" s="12" t="s">
        <v>6</v>
      </c>
      <c r="E79" s="12" t="s">
        <v>213</v>
      </c>
      <c r="F79" s="31">
        <v>3.1111111111111098</v>
      </c>
      <c r="G79" s="8">
        <f t="shared" si="0"/>
        <v>-311.11111111111097</v>
      </c>
    </row>
    <row r="80" spans="1:7" ht="15" hidden="1">
      <c r="A80" s="74" t="s">
        <v>17</v>
      </c>
      <c r="B80" s="63" t="s">
        <v>275</v>
      </c>
      <c r="C80" s="31">
        <v>1995</v>
      </c>
      <c r="D80" s="12" t="s">
        <v>6</v>
      </c>
      <c r="E80" s="12" t="s">
        <v>213</v>
      </c>
      <c r="F80" s="31">
        <v>1.3333333333333299</v>
      </c>
      <c r="G80" s="8">
        <f t="shared" si="0"/>
        <v>-133.333333333333</v>
      </c>
    </row>
    <row r="81" spans="1:7" ht="15" hidden="1">
      <c r="A81" s="74" t="s">
        <v>18</v>
      </c>
      <c r="B81" s="63" t="s">
        <v>276</v>
      </c>
      <c r="C81" s="31">
        <v>1995</v>
      </c>
      <c r="D81" s="12" t="s">
        <v>6</v>
      </c>
      <c r="E81" s="12" t="s">
        <v>213</v>
      </c>
      <c r="F81" s="31">
        <v>2.3333333333333299</v>
      </c>
      <c r="G81" s="8">
        <f t="shared" si="0"/>
        <v>-233.333333333333</v>
      </c>
    </row>
    <row r="82" spans="1:7" ht="15" hidden="1">
      <c r="A82" s="74" t="s">
        <v>19</v>
      </c>
      <c r="B82" s="63" t="s">
        <v>277</v>
      </c>
      <c r="C82" s="31">
        <v>1995</v>
      </c>
      <c r="D82" s="12" t="s">
        <v>6</v>
      </c>
      <c r="E82" s="12" t="s">
        <v>213</v>
      </c>
      <c r="F82" s="31">
        <v>13</v>
      </c>
      <c r="G82" s="8">
        <f t="shared" si="0"/>
        <v>-1300</v>
      </c>
    </row>
    <row r="83" spans="1:7" ht="15" hidden="1">
      <c r="A83" s="74" t="s">
        <v>20</v>
      </c>
      <c r="B83" s="63" t="s">
        <v>278</v>
      </c>
      <c r="C83" s="31">
        <v>1995</v>
      </c>
      <c r="D83" s="12" t="s">
        <v>6</v>
      </c>
      <c r="E83" s="12" t="s">
        <v>213</v>
      </c>
      <c r="F83" s="31">
        <v>2.4444444444444402</v>
      </c>
      <c r="G83" s="8">
        <f t="shared" si="0"/>
        <v>-244.44444444444403</v>
      </c>
    </row>
    <row r="84" spans="1:7" ht="15" hidden="1">
      <c r="A84" s="74" t="s">
        <v>21</v>
      </c>
      <c r="B84" s="63" t="s">
        <v>279</v>
      </c>
      <c r="C84" s="31">
        <v>1995</v>
      </c>
      <c r="D84" s="12" t="s">
        <v>6</v>
      </c>
      <c r="E84" s="12" t="s">
        <v>213</v>
      </c>
      <c r="F84" s="31">
        <v>2.28571428571429</v>
      </c>
      <c r="G84" s="8">
        <f t="shared" si="0"/>
        <v>-228.57142857142901</v>
      </c>
    </row>
    <row r="85" spans="1:7" ht="15" hidden="1">
      <c r="A85" s="74" t="s">
        <v>22</v>
      </c>
      <c r="B85" s="63" t="s">
        <v>280</v>
      </c>
      <c r="C85" s="31">
        <v>1995</v>
      </c>
      <c r="D85" s="12" t="s">
        <v>6</v>
      </c>
      <c r="E85" s="12" t="s">
        <v>213</v>
      </c>
      <c r="F85" s="31">
        <v>6.4</v>
      </c>
      <c r="G85" s="8">
        <f t="shared" si="0"/>
        <v>-640</v>
      </c>
    </row>
    <row r="86" spans="1:7" ht="15" hidden="1">
      <c r="A86" s="74" t="s">
        <v>23</v>
      </c>
      <c r="B86" s="63" t="s">
        <v>281</v>
      </c>
      <c r="C86" s="31">
        <v>1995</v>
      </c>
      <c r="D86" s="12" t="s">
        <v>6</v>
      </c>
      <c r="E86" s="12" t="s">
        <v>213</v>
      </c>
      <c r="F86" s="31">
        <v>12</v>
      </c>
      <c r="G86" s="8">
        <f t="shared" si="0"/>
        <v>-1200</v>
      </c>
    </row>
    <row r="87" spans="1:7" ht="15" hidden="1">
      <c r="A87" s="74" t="s">
        <v>24</v>
      </c>
      <c r="B87" s="63" t="s">
        <v>282</v>
      </c>
      <c r="C87" s="31">
        <v>1995</v>
      </c>
      <c r="D87" s="12" t="s">
        <v>6</v>
      </c>
      <c r="E87" s="12" t="s">
        <v>213</v>
      </c>
      <c r="F87" s="31">
        <v>5.8</v>
      </c>
      <c r="G87" s="8">
        <f t="shared" si="0"/>
        <v>-580</v>
      </c>
    </row>
    <row r="88" spans="1:7" ht="15" hidden="1">
      <c r="A88" s="74" t="s">
        <v>26</v>
      </c>
      <c r="B88" s="63" t="s">
        <v>284</v>
      </c>
      <c r="C88" s="31">
        <v>1995</v>
      </c>
      <c r="D88" s="12" t="s">
        <v>6</v>
      </c>
      <c r="E88" s="12" t="s">
        <v>213</v>
      </c>
      <c r="F88" s="31">
        <v>1.4166666666666701</v>
      </c>
      <c r="G88" s="8">
        <f t="shared" si="0"/>
        <v>-141.666666666667</v>
      </c>
    </row>
    <row r="89" spans="1:7" ht="15" hidden="1">
      <c r="A89" s="74" t="s">
        <v>27</v>
      </c>
      <c r="B89" s="63" t="s">
        <v>285</v>
      </c>
      <c r="C89" s="31">
        <v>1995</v>
      </c>
      <c r="D89" s="12" t="s">
        <v>6</v>
      </c>
      <c r="E89" s="12" t="s">
        <v>213</v>
      </c>
      <c r="F89" s="31">
        <v>0.5</v>
      </c>
      <c r="G89" s="8">
        <f t="shared" si="0"/>
        <v>-50</v>
      </c>
    </row>
    <row r="90" spans="1:7" ht="15" hidden="1">
      <c r="A90" s="74" t="s">
        <v>28</v>
      </c>
      <c r="B90" s="63" t="s">
        <v>286</v>
      </c>
      <c r="C90" s="31">
        <v>1995</v>
      </c>
      <c r="D90" s="12" t="s">
        <v>6</v>
      </c>
      <c r="E90" s="12" t="s">
        <v>213</v>
      </c>
      <c r="F90" s="31">
        <v>6</v>
      </c>
      <c r="G90" s="8">
        <f t="shared" si="0"/>
        <v>-600</v>
      </c>
    </row>
    <row r="91" spans="1:7" ht="15" hidden="1">
      <c r="A91" s="74" t="s">
        <v>29</v>
      </c>
      <c r="B91" s="63" t="s">
        <v>287</v>
      </c>
      <c r="C91" s="31">
        <v>1995</v>
      </c>
      <c r="D91" s="12" t="s">
        <v>6</v>
      </c>
      <c r="E91" s="12" t="s">
        <v>213</v>
      </c>
      <c r="F91" s="31">
        <v>1.07692307692308</v>
      </c>
      <c r="G91" s="8">
        <f t="shared" si="0"/>
        <v>-107.69230769230799</v>
      </c>
    </row>
    <row r="92" spans="1:7" ht="15" hidden="1">
      <c r="A92" s="74" t="s">
        <v>30</v>
      </c>
      <c r="B92" s="63" t="s">
        <v>288</v>
      </c>
      <c r="C92" s="31">
        <v>1995</v>
      </c>
      <c r="D92" s="12" t="s">
        <v>6</v>
      </c>
      <c r="E92" s="12" t="s">
        <v>213</v>
      </c>
      <c r="F92" s="31">
        <v>2.71428571428571</v>
      </c>
      <c r="G92" s="8">
        <f t="shared" si="0"/>
        <v>-271.42857142857099</v>
      </c>
    </row>
    <row r="93" spans="1:7" ht="15" hidden="1">
      <c r="A93" s="74" t="s">
        <v>31</v>
      </c>
      <c r="B93" s="63" t="s">
        <v>289</v>
      </c>
      <c r="C93" s="31">
        <v>1995</v>
      </c>
      <c r="D93" s="12" t="s">
        <v>6</v>
      </c>
      <c r="E93" s="12" t="s">
        <v>213</v>
      </c>
      <c r="F93" s="31">
        <v>0.33333333333333298</v>
      </c>
      <c r="G93" s="8">
        <f t="shared" si="0"/>
        <v>-33.3333333333333</v>
      </c>
    </row>
    <row r="94" spans="1:7" ht="15" hidden="1">
      <c r="A94" s="74" t="s">
        <v>32</v>
      </c>
      <c r="B94" s="63" t="s">
        <v>290</v>
      </c>
      <c r="C94" s="31">
        <v>1995</v>
      </c>
      <c r="D94" s="12" t="s">
        <v>6</v>
      </c>
      <c r="E94" s="12" t="s">
        <v>213</v>
      </c>
      <c r="F94" s="31">
        <v>5.75</v>
      </c>
      <c r="G94" s="8">
        <f t="shared" si="0"/>
        <v>-575</v>
      </c>
    </row>
    <row r="95" spans="1:7" ht="15" hidden="1">
      <c r="A95" s="74" t="s">
        <v>33</v>
      </c>
      <c r="B95" s="63" t="s">
        <v>291</v>
      </c>
      <c r="C95" s="31">
        <v>1995</v>
      </c>
      <c r="D95" s="12" t="s">
        <v>6</v>
      </c>
      <c r="E95" s="12" t="s">
        <v>213</v>
      </c>
      <c r="F95" s="31">
        <v>18</v>
      </c>
      <c r="G95" s="8">
        <f t="shared" si="0"/>
        <v>-1800</v>
      </c>
    </row>
    <row r="96" spans="1:7" ht="15" hidden="1">
      <c r="A96" s="74" t="s">
        <v>34</v>
      </c>
      <c r="B96" s="63" t="s">
        <v>292</v>
      </c>
      <c r="C96" s="31">
        <v>1995</v>
      </c>
      <c r="D96" s="12" t="s">
        <v>6</v>
      </c>
      <c r="E96" s="12" t="s">
        <v>213</v>
      </c>
      <c r="F96" s="31">
        <v>2.1666666666666701</v>
      </c>
      <c r="G96" s="8">
        <f t="shared" si="0"/>
        <v>-216.666666666667</v>
      </c>
    </row>
    <row r="97" spans="1:7" ht="15" hidden="1">
      <c r="A97" s="74" t="s">
        <v>35</v>
      </c>
      <c r="B97" s="63" t="s">
        <v>293</v>
      </c>
      <c r="C97" s="31">
        <v>1995</v>
      </c>
      <c r="D97" s="12" t="s">
        <v>6</v>
      </c>
      <c r="E97" s="12" t="s">
        <v>213</v>
      </c>
      <c r="F97" s="31">
        <v>13</v>
      </c>
      <c r="G97" s="8">
        <f t="shared" si="0"/>
        <v>-1300</v>
      </c>
    </row>
    <row r="98" spans="1:7" ht="15" hidden="1">
      <c r="A98" s="74" t="s">
        <v>3</v>
      </c>
      <c r="B98" s="63" t="s">
        <v>261</v>
      </c>
      <c r="C98" s="31">
        <v>1996</v>
      </c>
      <c r="D98" s="12" t="s">
        <v>6</v>
      </c>
      <c r="E98" s="12" t="s">
        <v>213</v>
      </c>
      <c r="F98" s="31">
        <v>4.7042341171373403</v>
      </c>
      <c r="G98" s="8">
        <f t="shared" si="0"/>
        <v>-470.42341171373403</v>
      </c>
    </row>
    <row r="99" spans="1:7" ht="15" hidden="1">
      <c r="A99" s="74" t="s">
        <v>4</v>
      </c>
      <c r="B99" s="63" t="s">
        <v>262</v>
      </c>
      <c r="C99" s="31">
        <v>1996</v>
      </c>
      <c r="D99" s="12" t="s">
        <v>6</v>
      </c>
      <c r="E99" s="12" t="s">
        <v>213</v>
      </c>
      <c r="F99" s="31">
        <v>7</v>
      </c>
      <c r="G99" s="8">
        <f t="shared" si="0"/>
        <v>-700</v>
      </c>
    </row>
    <row r="100" spans="1:7" ht="15" hidden="1">
      <c r="A100" s="74" t="s">
        <v>5</v>
      </c>
      <c r="B100" s="63" t="s">
        <v>263</v>
      </c>
      <c r="C100" s="31">
        <v>1996</v>
      </c>
      <c r="D100" s="12" t="s">
        <v>6</v>
      </c>
      <c r="E100" s="12" t="s">
        <v>213</v>
      </c>
      <c r="F100" s="31">
        <v>11</v>
      </c>
      <c r="G100" s="8">
        <f t="shared" si="0"/>
        <v>-1100</v>
      </c>
    </row>
    <row r="101" spans="1:7" ht="15" hidden="1">
      <c r="A101" s="74" t="s">
        <v>6</v>
      </c>
      <c r="B101" s="63" t="s">
        <v>264</v>
      </c>
      <c r="C101" s="31">
        <v>1996</v>
      </c>
      <c r="D101" s="12" t="s">
        <v>6</v>
      </c>
      <c r="E101" s="12" t="s">
        <v>213</v>
      </c>
      <c r="F101" s="31">
        <v>8</v>
      </c>
      <c r="G101" s="8">
        <f t="shared" si="0"/>
        <v>-800</v>
      </c>
    </row>
    <row r="102" spans="1:7" ht="15" hidden="1">
      <c r="A102" s="74" t="s">
        <v>7</v>
      </c>
      <c r="B102" s="63" t="s">
        <v>265</v>
      </c>
      <c r="C102" s="31">
        <v>1996</v>
      </c>
      <c r="D102" s="12" t="s">
        <v>6</v>
      </c>
      <c r="E102" s="12" t="s">
        <v>213</v>
      </c>
      <c r="F102" s="31">
        <v>1</v>
      </c>
      <c r="G102" s="8">
        <f t="shared" si="0"/>
        <v>-100</v>
      </c>
    </row>
    <row r="103" spans="1:7" ht="15" hidden="1">
      <c r="A103" s="74" t="s">
        <v>8</v>
      </c>
      <c r="B103" s="63" t="s">
        <v>266</v>
      </c>
      <c r="C103" s="31">
        <v>1996</v>
      </c>
      <c r="D103" s="12" t="s">
        <v>6</v>
      </c>
      <c r="E103" s="12" t="s">
        <v>213</v>
      </c>
      <c r="F103" s="31">
        <v>1.8888888888888899</v>
      </c>
      <c r="G103" s="8">
        <f t="shared" si="0"/>
        <v>-188.888888888889</v>
      </c>
    </row>
    <row r="104" spans="1:7" ht="15" hidden="1">
      <c r="A104" s="74" t="s">
        <v>9</v>
      </c>
      <c r="B104" s="63" t="s">
        <v>267</v>
      </c>
      <c r="C104" s="31">
        <v>1996</v>
      </c>
      <c r="D104" s="12" t="s">
        <v>6</v>
      </c>
      <c r="E104" s="12" t="s">
        <v>213</v>
      </c>
      <c r="F104" s="31">
        <v>8.3333333333333301E-2</v>
      </c>
      <c r="G104" s="8">
        <f t="shared" si="0"/>
        <v>-8.3333333333333304</v>
      </c>
    </row>
    <row r="105" spans="1:7" ht="15" hidden="1">
      <c r="A105" s="74" t="s">
        <v>10</v>
      </c>
      <c r="B105" s="63" t="s">
        <v>268</v>
      </c>
      <c r="C105" s="31">
        <v>1996</v>
      </c>
      <c r="D105" s="12" t="s">
        <v>6</v>
      </c>
      <c r="E105" s="12" t="s">
        <v>213</v>
      </c>
      <c r="F105" s="31">
        <v>1.5714285714285701</v>
      </c>
      <c r="G105" s="8">
        <f t="shared" si="0"/>
        <v>-157.142857142857</v>
      </c>
    </row>
    <row r="106" spans="1:7" ht="15" hidden="1">
      <c r="A106" s="74" t="s">
        <v>11</v>
      </c>
      <c r="B106" s="63" t="s">
        <v>269</v>
      </c>
      <c r="C106" s="31">
        <v>1996</v>
      </c>
      <c r="D106" s="12" t="s">
        <v>6</v>
      </c>
      <c r="E106" s="12" t="s">
        <v>213</v>
      </c>
      <c r="F106" s="31">
        <v>6</v>
      </c>
      <c r="G106" s="8">
        <f t="shared" si="0"/>
        <v>-600</v>
      </c>
    </row>
    <row r="107" spans="1:7" ht="15" hidden="1">
      <c r="A107" s="74" t="s">
        <v>12</v>
      </c>
      <c r="B107" s="63" t="s">
        <v>270</v>
      </c>
      <c r="C107" s="31">
        <v>1996</v>
      </c>
      <c r="D107" s="12" t="s">
        <v>6</v>
      </c>
      <c r="E107" s="12" t="s">
        <v>213</v>
      </c>
      <c r="F107" s="31">
        <v>0.53846153846153899</v>
      </c>
      <c r="G107" s="8">
        <f t="shared" si="0"/>
        <v>-53.846153846153896</v>
      </c>
    </row>
    <row r="108" spans="1:7" ht="15" hidden="1">
      <c r="A108" s="74" t="s">
        <v>13</v>
      </c>
      <c r="B108" s="63" t="s">
        <v>271</v>
      </c>
      <c r="C108" s="31">
        <v>1996</v>
      </c>
      <c r="D108" s="12" t="s">
        <v>6</v>
      </c>
      <c r="E108" s="12" t="s">
        <v>213</v>
      </c>
      <c r="F108" s="31">
        <v>1</v>
      </c>
      <c r="G108" s="8">
        <f t="shared" si="0"/>
        <v>-100</v>
      </c>
    </row>
    <row r="109" spans="1:7" ht="15" hidden="1">
      <c r="A109" s="74" t="s">
        <v>14</v>
      </c>
      <c r="B109" s="63" t="s">
        <v>272</v>
      </c>
      <c r="C109" s="31">
        <v>1996</v>
      </c>
      <c r="D109" s="12" t="s">
        <v>6</v>
      </c>
      <c r="E109" s="12" t="s">
        <v>213</v>
      </c>
      <c r="F109" s="31">
        <v>4</v>
      </c>
      <c r="G109" s="8">
        <f t="shared" si="0"/>
        <v>-400</v>
      </c>
    </row>
    <row r="110" spans="1:7" ht="15" hidden="1">
      <c r="A110" s="74" t="s">
        <v>15</v>
      </c>
      <c r="B110" s="63" t="s">
        <v>273</v>
      </c>
      <c r="C110" s="31">
        <v>1996</v>
      </c>
      <c r="D110" s="12" t="s">
        <v>6</v>
      </c>
      <c r="E110" s="12" t="s">
        <v>213</v>
      </c>
      <c r="F110" s="31">
        <v>3.1111111111111098</v>
      </c>
      <c r="G110" s="8">
        <f t="shared" si="0"/>
        <v>-311.11111111111097</v>
      </c>
    </row>
    <row r="111" spans="1:7" ht="15" hidden="1">
      <c r="A111" s="74" t="s">
        <v>16</v>
      </c>
      <c r="B111" s="63" t="s">
        <v>274</v>
      </c>
      <c r="C111" s="31">
        <v>1996</v>
      </c>
      <c r="D111" s="12" t="s">
        <v>6</v>
      </c>
      <c r="E111" s="12" t="s">
        <v>213</v>
      </c>
      <c r="F111" s="31">
        <v>2.5</v>
      </c>
      <c r="G111" s="8">
        <f t="shared" si="0"/>
        <v>-250</v>
      </c>
    </row>
    <row r="112" spans="1:7" ht="15" hidden="1">
      <c r="A112" s="74" t="s">
        <v>17</v>
      </c>
      <c r="B112" s="63" t="s">
        <v>275</v>
      </c>
      <c r="C112" s="31">
        <v>1996</v>
      </c>
      <c r="D112" s="12" t="s">
        <v>6</v>
      </c>
      <c r="E112" s="12" t="s">
        <v>213</v>
      </c>
      <c r="F112" s="31">
        <v>1.3333333333333299</v>
      </c>
      <c r="G112" s="8">
        <f t="shared" si="0"/>
        <v>-133.333333333333</v>
      </c>
    </row>
    <row r="113" spans="1:7" ht="15" hidden="1">
      <c r="A113" s="74" t="s">
        <v>18</v>
      </c>
      <c r="B113" s="63" t="s">
        <v>276</v>
      </c>
      <c r="C113" s="31">
        <v>1996</v>
      </c>
      <c r="D113" s="12" t="s">
        <v>6</v>
      </c>
      <c r="E113" s="12" t="s">
        <v>213</v>
      </c>
      <c r="F113" s="31">
        <v>2.3333333333333299</v>
      </c>
      <c r="G113" s="8">
        <f t="shared" si="0"/>
        <v>-233.333333333333</v>
      </c>
    </row>
    <row r="114" spans="1:7" ht="15" hidden="1">
      <c r="A114" s="74" t="s">
        <v>19</v>
      </c>
      <c r="B114" s="63" t="s">
        <v>277</v>
      </c>
      <c r="C114" s="31">
        <v>1996</v>
      </c>
      <c r="D114" s="12" t="s">
        <v>6</v>
      </c>
      <c r="E114" s="12" t="s">
        <v>213</v>
      </c>
      <c r="F114" s="31">
        <v>13</v>
      </c>
      <c r="G114" s="8">
        <f t="shared" si="0"/>
        <v>-1300</v>
      </c>
    </row>
    <row r="115" spans="1:7" ht="15" hidden="1">
      <c r="A115" s="74" t="s">
        <v>20</v>
      </c>
      <c r="B115" s="63" t="s">
        <v>278</v>
      </c>
      <c r="C115" s="31">
        <v>1996</v>
      </c>
      <c r="D115" s="12" t="s">
        <v>6</v>
      </c>
      <c r="E115" s="12" t="s">
        <v>213</v>
      </c>
      <c r="F115" s="31">
        <v>2.4444444444444402</v>
      </c>
      <c r="G115" s="8">
        <f t="shared" si="0"/>
        <v>-244.44444444444403</v>
      </c>
    </row>
    <row r="116" spans="1:7" ht="15" hidden="1">
      <c r="A116" s="74" t="s">
        <v>21</v>
      </c>
      <c r="B116" s="63" t="s">
        <v>279</v>
      </c>
      <c r="C116" s="31">
        <v>1996</v>
      </c>
      <c r="D116" s="12" t="s">
        <v>6</v>
      </c>
      <c r="E116" s="12" t="s">
        <v>213</v>
      </c>
      <c r="F116" s="31">
        <v>2.28571428571429</v>
      </c>
      <c r="G116" s="8">
        <f t="shared" si="0"/>
        <v>-228.57142857142901</v>
      </c>
    </row>
    <row r="117" spans="1:7" ht="15" hidden="1">
      <c r="A117" s="74" t="s">
        <v>22</v>
      </c>
      <c r="B117" s="63" t="s">
        <v>280</v>
      </c>
      <c r="C117" s="31">
        <v>1996</v>
      </c>
      <c r="D117" s="12" t="s">
        <v>6</v>
      </c>
      <c r="E117" s="12" t="s">
        <v>213</v>
      </c>
      <c r="F117" s="31">
        <v>6.4</v>
      </c>
      <c r="G117" s="8">
        <f t="shared" si="0"/>
        <v>-640</v>
      </c>
    </row>
    <row r="118" spans="1:7" ht="15" hidden="1">
      <c r="A118" s="74" t="s">
        <v>23</v>
      </c>
      <c r="B118" s="63" t="s">
        <v>281</v>
      </c>
      <c r="C118" s="31">
        <v>1996</v>
      </c>
      <c r="D118" s="12" t="s">
        <v>6</v>
      </c>
      <c r="E118" s="12" t="s">
        <v>213</v>
      </c>
      <c r="F118" s="31">
        <v>12</v>
      </c>
      <c r="G118" s="8">
        <f t="shared" si="0"/>
        <v>-1200</v>
      </c>
    </row>
    <row r="119" spans="1:7" ht="15" hidden="1">
      <c r="A119" s="74" t="s">
        <v>24</v>
      </c>
      <c r="B119" s="63" t="s">
        <v>282</v>
      </c>
      <c r="C119" s="31">
        <v>1996</v>
      </c>
      <c r="D119" s="12" t="s">
        <v>6</v>
      </c>
      <c r="E119" s="12" t="s">
        <v>213</v>
      </c>
      <c r="F119" s="31">
        <v>5.8</v>
      </c>
      <c r="G119" s="8">
        <f t="shared" si="0"/>
        <v>-580</v>
      </c>
    </row>
    <row r="120" spans="1:7" ht="15" hidden="1">
      <c r="A120" s="74" t="s">
        <v>26</v>
      </c>
      <c r="B120" s="63" t="s">
        <v>284</v>
      </c>
      <c r="C120" s="31">
        <v>1996</v>
      </c>
      <c r="D120" s="12" t="s">
        <v>6</v>
      </c>
      <c r="E120" s="12" t="s">
        <v>213</v>
      </c>
      <c r="F120" s="31">
        <v>3</v>
      </c>
      <c r="G120" s="8">
        <f t="shared" si="0"/>
        <v>-300</v>
      </c>
    </row>
    <row r="121" spans="1:7" ht="15" hidden="1">
      <c r="A121" s="74" t="s">
        <v>27</v>
      </c>
      <c r="B121" s="63" t="s">
        <v>285</v>
      </c>
      <c r="C121" s="31">
        <v>1996</v>
      </c>
      <c r="D121" s="12" t="s">
        <v>6</v>
      </c>
      <c r="E121" s="12" t="s">
        <v>213</v>
      </c>
      <c r="F121" s="31">
        <v>0.5</v>
      </c>
      <c r="G121" s="8">
        <f t="shared" si="0"/>
        <v>-50</v>
      </c>
    </row>
    <row r="122" spans="1:7" ht="15" hidden="1">
      <c r="A122" s="74" t="s">
        <v>28</v>
      </c>
      <c r="B122" s="63" t="s">
        <v>286</v>
      </c>
      <c r="C122" s="31">
        <v>1996</v>
      </c>
      <c r="D122" s="12" t="s">
        <v>6</v>
      </c>
      <c r="E122" s="12" t="s">
        <v>213</v>
      </c>
      <c r="F122" s="31">
        <v>6</v>
      </c>
      <c r="G122" s="8">
        <f t="shared" si="0"/>
        <v>-600</v>
      </c>
    </row>
    <row r="123" spans="1:7" ht="15" hidden="1">
      <c r="A123" s="74" t="s">
        <v>29</v>
      </c>
      <c r="B123" s="63" t="s">
        <v>287</v>
      </c>
      <c r="C123" s="31">
        <v>1996</v>
      </c>
      <c r="D123" s="12" t="s">
        <v>6</v>
      </c>
      <c r="E123" s="12" t="s">
        <v>213</v>
      </c>
      <c r="F123" s="31">
        <v>1.07692307692308</v>
      </c>
      <c r="G123" s="8">
        <f t="shared" si="0"/>
        <v>-107.69230769230799</v>
      </c>
    </row>
    <row r="124" spans="1:7" ht="15" hidden="1">
      <c r="A124" s="74" t="s">
        <v>30</v>
      </c>
      <c r="B124" s="63" t="s">
        <v>288</v>
      </c>
      <c r="C124" s="31">
        <v>1996</v>
      </c>
      <c r="D124" s="12" t="s">
        <v>6</v>
      </c>
      <c r="E124" s="12" t="s">
        <v>213</v>
      </c>
      <c r="F124" s="31">
        <v>2.71428571428571</v>
      </c>
      <c r="G124" s="8">
        <f t="shared" si="0"/>
        <v>-271.42857142857099</v>
      </c>
    </row>
    <row r="125" spans="1:7" ht="15" hidden="1">
      <c r="A125" s="74" t="s">
        <v>31</v>
      </c>
      <c r="B125" s="63" t="s">
        <v>289</v>
      </c>
      <c r="C125" s="31">
        <v>1996</v>
      </c>
      <c r="D125" s="12" t="s">
        <v>6</v>
      </c>
      <c r="E125" s="12" t="s">
        <v>213</v>
      </c>
      <c r="F125" s="31">
        <v>0.33333333333333298</v>
      </c>
      <c r="G125" s="8">
        <f t="shared" si="0"/>
        <v>-33.3333333333333</v>
      </c>
    </row>
    <row r="126" spans="1:7" ht="15" hidden="1">
      <c r="A126" s="74" t="s">
        <v>32</v>
      </c>
      <c r="B126" s="63" t="s">
        <v>290</v>
      </c>
      <c r="C126" s="31">
        <v>1996</v>
      </c>
      <c r="D126" s="12" t="s">
        <v>6</v>
      </c>
      <c r="E126" s="12" t="s">
        <v>213</v>
      </c>
      <c r="F126" s="31">
        <v>5.75</v>
      </c>
      <c r="G126" s="8">
        <f t="shared" si="0"/>
        <v>-575</v>
      </c>
    </row>
    <row r="127" spans="1:7" ht="15" hidden="1">
      <c r="A127" s="74" t="s">
        <v>33</v>
      </c>
      <c r="B127" s="63" t="s">
        <v>291</v>
      </c>
      <c r="C127" s="31">
        <v>1996</v>
      </c>
      <c r="D127" s="12" t="s">
        <v>6</v>
      </c>
      <c r="E127" s="12" t="s">
        <v>213</v>
      </c>
      <c r="F127" s="31">
        <v>18</v>
      </c>
      <c r="G127" s="8">
        <f t="shared" si="0"/>
        <v>-1800</v>
      </c>
    </row>
    <row r="128" spans="1:7" ht="15" hidden="1">
      <c r="A128" s="74" t="s">
        <v>34</v>
      </c>
      <c r="B128" s="63" t="s">
        <v>292</v>
      </c>
      <c r="C128" s="31">
        <v>1996</v>
      </c>
      <c r="D128" s="12" t="s">
        <v>6</v>
      </c>
      <c r="E128" s="12" t="s">
        <v>213</v>
      </c>
      <c r="F128" s="31">
        <v>2.1666666666666701</v>
      </c>
      <c r="G128" s="8">
        <f t="shared" si="0"/>
        <v>-216.666666666667</v>
      </c>
    </row>
    <row r="129" spans="1:7" ht="15" hidden="1">
      <c r="A129" s="74" t="s">
        <v>35</v>
      </c>
      <c r="B129" s="63" t="s">
        <v>293</v>
      </c>
      <c r="C129" s="31">
        <v>1996</v>
      </c>
      <c r="D129" s="12" t="s">
        <v>6</v>
      </c>
      <c r="E129" s="12" t="s">
        <v>213</v>
      </c>
      <c r="F129" s="31">
        <v>13</v>
      </c>
      <c r="G129" s="8">
        <f t="shared" si="0"/>
        <v>-1300</v>
      </c>
    </row>
    <row r="130" spans="1:7" ht="15" hidden="1">
      <c r="A130" s="74" t="s">
        <v>3</v>
      </c>
      <c r="B130" s="63" t="s">
        <v>261</v>
      </c>
      <c r="C130" s="31">
        <v>1997</v>
      </c>
      <c r="D130" s="12" t="s">
        <v>6</v>
      </c>
      <c r="E130" s="12" t="s">
        <v>213</v>
      </c>
      <c r="F130" s="31">
        <v>5.3394905273937496</v>
      </c>
      <c r="G130" s="8">
        <f t="shared" si="0"/>
        <v>-533.94905273937502</v>
      </c>
    </row>
    <row r="131" spans="1:7" ht="15" hidden="1">
      <c r="A131" s="74" t="s">
        <v>4</v>
      </c>
      <c r="B131" s="63" t="s">
        <v>262</v>
      </c>
      <c r="C131" s="31">
        <v>1997</v>
      </c>
      <c r="D131" s="12" t="s">
        <v>6</v>
      </c>
      <c r="E131" s="12" t="s">
        <v>213</v>
      </c>
      <c r="F131" s="31">
        <v>7</v>
      </c>
      <c r="G131" s="8">
        <f t="shared" si="0"/>
        <v>-700</v>
      </c>
    </row>
    <row r="132" spans="1:7" ht="15" hidden="1">
      <c r="A132" s="74" t="s">
        <v>5</v>
      </c>
      <c r="B132" s="63" t="s">
        <v>263</v>
      </c>
      <c r="C132" s="31">
        <v>1997</v>
      </c>
      <c r="D132" s="12" t="s">
        <v>6</v>
      </c>
      <c r="E132" s="12" t="s">
        <v>213</v>
      </c>
      <c r="F132" s="31">
        <v>11</v>
      </c>
      <c r="G132" s="8">
        <f t="shared" si="0"/>
        <v>-1100</v>
      </c>
    </row>
    <row r="133" spans="1:7" ht="15" hidden="1">
      <c r="A133" s="74" t="s">
        <v>6</v>
      </c>
      <c r="B133" s="63" t="s">
        <v>264</v>
      </c>
      <c r="C133" s="31">
        <v>1997</v>
      </c>
      <c r="D133" s="12" t="s">
        <v>6</v>
      </c>
      <c r="E133" s="12" t="s">
        <v>213</v>
      </c>
      <c r="F133" s="31">
        <v>8</v>
      </c>
      <c r="G133" s="8">
        <f t="shared" si="0"/>
        <v>-800</v>
      </c>
    </row>
    <row r="134" spans="1:7" ht="15" hidden="1">
      <c r="A134" s="74" t="s">
        <v>7</v>
      </c>
      <c r="B134" s="63" t="s">
        <v>265</v>
      </c>
      <c r="C134" s="31">
        <v>1997</v>
      </c>
      <c r="D134" s="12" t="s">
        <v>6</v>
      </c>
      <c r="E134" s="12" t="s">
        <v>213</v>
      </c>
      <c r="F134" s="31">
        <v>3</v>
      </c>
      <c r="G134" s="8">
        <f t="shared" si="0"/>
        <v>-300</v>
      </c>
    </row>
    <row r="135" spans="1:7" ht="15" hidden="1">
      <c r="A135" s="74" t="s">
        <v>8</v>
      </c>
      <c r="B135" s="63" t="s">
        <v>266</v>
      </c>
      <c r="C135" s="31">
        <v>1997</v>
      </c>
      <c r="D135" s="12" t="s">
        <v>6</v>
      </c>
      <c r="E135" s="12" t="s">
        <v>213</v>
      </c>
      <c r="F135" s="31">
        <v>6</v>
      </c>
      <c r="G135" s="8">
        <f t="shared" si="0"/>
        <v>-600</v>
      </c>
    </row>
    <row r="136" spans="1:7" ht="15" hidden="1">
      <c r="A136" s="74" t="s">
        <v>9</v>
      </c>
      <c r="B136" s="63" t="s">
        <v>267</v>
      </c>
      <c r="C136" s="31">
        <v>1997</v>
      </c>
      <c r="D136" s="12" t="s">
        <v>6</v>
      </c>
      <c r="E136" s="12" t="s">
        <v>213</v>
      </c>
      <c r="F136" s="31">
        <v>3</v>
      </c>
      <c r="G136" s="8">
        <f t="shared" si="0"/>
        <v>-300</v>
      </c>
    </row>
    <row r="137" spans="1:7" ht="15" hidden="1">
      <c r="A137" s="74" t="s">
        <v>10</v>
      </c>
      <c r="B137" s="63" t="s">
        <v>268</v>
      </c>
      <c r="C137" s="31">
        <v>1997</v>
      </c>
      <c r="D137" s="12" t="s">
        <v>6</v>
      </c>
      <c r="E137" s="12" t="s">
        <v>213</v>
      </c>
      <c r="F137" s="31">
        <v>1.5714285714285701</v>
      </c>
      <c r="G137" s="8">
        <f t="shared" si="0"/>
        <v>-157.142857142857</v>
      </c>
    </row>
    <row r="138" spans="1:7" ht="15" hidden="1">
      <c r="A138" s="74" t="s">
        <v>11</v>
      </c>
      <c r="B138" s="63" t="s">
        <v>269</v>
      </c>
      <c r="C138" s="31">
        <v>1997</v>
      </c>
      <c r="D138" s="12" t="s">
        <v>6</v>
      </c>
      <c r="E138" s="12" t="s">
        <v>213</v>
      </c>
      <c r="F138" s="31">
        <v>6</v>
      </c>
      <c r="G138" s="8">
        <f t="shared" si="0"/>
        <v>-600</v>
      </c>
    </row>
    <row r="139" spans="1:7" ht="15" hidden="1">
      <c r="A139" s="74" t="s">
        <v>12</v>
      </c>
      <c r="B139" s="63" t="s">
        <v>270</v>
      </c>
      <c r="C139" s="31">
        <v>1997</v>
      </c>
      <c r="D139" s="12" t="s">
        <v>6</v>
      </c>
      <c r="E139" s="12" t="s">
        <v>213</v>
      </c>
      <c r="F139" s="31">
        <v>2.125</v>
      </c>
      <c r="G139" s="8">
        <f t="shared" si="0"/>
        <v>-212.5</v>
      </c>
    </row>
    <row r="140" spans="1:7" ht="15" hidden="1">
      <c r="A140" s="74" t="s">
        <v>13</v>
      </c>
      <c r="B140" s="63" t="s">
        <v>271</v>
      </c>
      <c r="C140" s="31">
        <v>1997</v>
      </c>
      <c r="D140" s="12" t="s">
        <v>6</v>
      </c>
      <c r="E140" s="12" t="s">
        <v>213</v>
      </c>
      <c r="F140" s="31">
        <v>1</v>
      </c>
      <c r="G140" s="8">
        <f t="shared" si="0"/>
        <v>-100</v>
      </c>
    </row>
    <row r="141" spans="1:7" ht="15" hidden="1">
      <c r="A141" s="74" t="s">
        <v>14</v>
      </c>
      <c r="B141" s="63" t="s">
        <v>272</v>
      </c>
      <c r="C141" s="31">
        <v>1997</v>
      </c>
      <c r="D141" s="12" t="s">
        <v>6</v>
      </c>
      <c r="E141" s="12" t="s">
        <v>213</v>
      </c>
      <c r="F141" s="31">
        <v>10</v>
      </c>
      <c r="G141" s="8">
        <f t="shared" si="0"/>
        <v>-1000</v>
      </c>
    </row>
    <row r="142" spans="1:7" ht="15" hidden="1">
      <c r="A142" s="74" t="s">
        <v>15</v>
      </c>
      <c r="B142" s="63" t="s">
        <v>273</v>
      </c>
      <c r="C142" s="31">
        <v>1997</v>
      </c>
      <c r="D142" s="12" t="s">
        <v>6</v>
      </c>
      <c r="E142" s="12" t="s">
        <v>213</v>
      </c>
      <c r="F142" s="31">
        <v>3.1111111111111098</v>
      </c>
      <c r="G142" s="8">
        <f t="shared" si="0"/>
        <v>-311.11111111111097</v>
      </c>
    </row>
    <row r="143" spans="1:7" ht="15" hidden="1">
      <c r="A143" s="74" t="s">
        <v>16</v>
      </c>
      <c r="B143" s="63" t="s">
        <v>274</v>
      </c>
      <c r="C143" s="31">
        <v>1997</v>
      </c>
      <c r="D143" s="12" t="s">
        <v>6</v>
      </c>
      <c r="E143" s="12" t="s">
        <v>213</v>
      </c>
      <c r="F143" s="31">
        <v>2.5</v>
      </c>
      <c r="G143" s="8">
        <f t="shared" si="0"/>
        <v>-250</v>
      </c>
    </row>
    <row r="144" spans="1:7" ht="15" hidden="1">
      <c r="A144" s="74" t="s">
        <v>17</v>
      </c>
      <c r="B144" s="63" t="s">
        <v>275</v>
      </c>
      <c r="C144" s="31">
        <v>1997</v>
      </c>
      <c r="D144" s="12" t="s">
        <v>6</v>
      </c>
      <c r="E144" s="12" t="s">
        <v>213</v>
      </c>
      <c r="F144" s="31">
        <v>1.3333333333333299</v>
      </c>
      <c r="G144" s="8">
        <f t="shared" si="0"/>
        <v>-133.333333333333</v>
      </c>
    </row>
    <row r="145" spans="1:7" ht="15" hidden="1">
      <c r="A145" s="74" t="s">
        <v>18</v>
      </c>
      <c r="B145" s="63" t="s">
        <v>276</v>
      </c>
      <c r="C145" s="31">
        <v>1997</v>
      </c>
      <c r="D145" s="12" t="s">
        <v>6</v>
      </c>
      <c r="E145" s="12" t="s">
        <v>213</v>
      </c>
      <c r="F145" s="31">
        <v>2.3333333333333299</v>
      </c>
      <c r="G145" s="8">
        <f t="shared" si="0"/>
        <v>-233.333333333333</v>
      </c>
    </row>
    <row r="146" spans="1:7" ht="15" hidden="1">
      <c r="A146" s="74" t="s">
        <v>19</v>
      </c>
      <c r="B146" s="63" t="s">
        <v>277</v>
      </c>
      <c r="C146" s="31">
        <v>1997</v>
      </c>
      <c r="D146" s="12" t="s">
        <v>6</v>
      </c>
      <c r="E146" s="12" t="s">
        <v>213</v>
      </c>
      <c r="F146" s="31">
        <v>13</v>
      </c>
      <c r="G146" s="8">
        <f t="shared" si="0"/>
        <v>-1300</v>
      </c>
    </row>
    <row r="147" spans="1:7" ht="15" hidden="1">
      <c r="A147" s="74" t="s">
        <v>20</v>
      </c>
      <c r="B147" s="63" t="s">
        <v>278</v>
      </c>
      <c r="C147" s="31">
        <v>1997</v>
      </c>
      <c r="D147" s="12" t="s">
        <v>6</v>
      </c>
      <c r="E147" s="12" t="s">
        <v>213</v>
      </c>
      <c r="F147" s="31">
        <v>1.75</v>
      </c>
      <c r="G147" s="8">
        <f t="shared" si="0"/>
        <v>-175</v>
      </c>
    </row>
    <row r="148" spans="1:7" ht="15" hidden="1">
      <c r="A148" s="74" t="s">
        <v>21</v>
      </c>
      <c r="B148" s="63" t="s">
        <v>279</v>
      </c>
      <c r="C148" s="31">
        <v>1997</v>
      </c>
      <c r="D148" s="12" t="s">
        <v>6</v>
      </c>
      <c r="E148" s="12" t="s">
        <v>213</v>
      </c>
      <c r="F148" s="31">
        <v>2.28571428571429</v>
      </c>
      <c r="G148" s="8">
        <f t="shared" si="0"/>
        <v>-228.57142857142901</v>
      </c>
    </row>
    <row r="149" spans="1:7" ht="15" hidden="1">
      <c r="A149" s="74" t="s">
        <v>22</v>
      </c>
      <c r="B149" s="63" t="s">
        <v>280</v>
      </c>
      <c r="C149" s="31">
        <v>1997</v>
      </c>
      <c r="D149" s="12" t="s">
        <v>6</v>
      </c>
      <c r="E149" s="12" t="s">
        <v>213</v>
      </c>
      <c r="F149" s="31">
        <v>5</v>
      </c>
      <c r="G149" s="8">
        <f t="shared" si="0"/>
        <v>-500</v>
      </c>
    </row>
    <row r="150" spans="1:7" ht="15" hidden="1">
      <c r="A150" s="74" t="s">
        <v>23</v>
      </c>
      <c r="B150" s="63" t="s">
        <v>281</v>
      </c>
      <c r="C150" s="31">
        <v>1997</v>
      </c>
      <c r="D150" s="12" t="s">
        <v>6</v>
      </c>
      <c r="E150" s="12" t="s">
        <v>213</v>
      </c>
      <c r="F150" s="31">
        <v>12</v>
      </c>
      <c r="G150" s="8">
        <f t="shared" si="0"/>
        <v>-1200</v>
      </c>
    </row>
    <row r="151" spans="1:7" ht="15" hidden="1">
      <c r="A151" s="74" t="s">
        <v>24</v>
      </c>
      <c r="B151" s="63" t="s">
        <v>282</v>
      </c>
      <c r="C151" s="31">
        <v>1997</v>
      </c>
      <c r="D151" s="12" t="s">
        <v>6</v>
      </c>
      <c r="E151" s="12" t="s">
        <v>213</v>
      </c>
      <c r="F151" s="31">
        <v>5.8</v>
      </c>
      <c r="G151" s="8">
        <f t="shared" si="0"/>
        <v>-580</v>
      </c>
    </row>
    <row r="152" spans="1:7" ht="15" hidden="1">
      <c r="A152" s="74" t="s">
        <v>26</v>
      </c>
      <c r="B152" s="63" t="s">
        <v>284</v>
      </c>
      <c r="C152" s="31">
        <v>1997</v>
      </c>
      <c r="D152" s="12" t="s">
        <v>6</v>
      </c>
      <c r="E152" s="12" t="s">
        <v>213</v>
      </c>
      <c r="F152" s="31">
        <v>3</v>
      </c>
      <c r="G152" s="8">
        <f t="shared" si="0"/>
        <v>-300</v>
      </c>
    </row>
    <row r="153" spans="1:7" ht="15" hidden="1">
      <c r="A153" s="74" t="s">
        <v>27</v>
      </c>
      <c r="B153" s="63" t="s">
        <v>285</v>
      </c>
      <c r="C153" s="31">
        <v>1997</v>
      </c>
      <c r="D153" s="12" t="s">
        <v>6</v>
      </c>
      <c r="E153" s="12" t="s">
        <v>213</v>
      </c>
      <c r="F153" s="31">
        <v>0.5</v>
      </c>
      <c r="G153" s="8">
        <f t="shared" si="0"/>
        <v>-50</v>
      </c>
    </row>
    <row r="154" spans="1:7" ht="15" hidden="1">
      <c r="A154" s="74" t="s">
        <v>28</v>
      </c>
      <c r="B154" s="63" t="s">
        <v>286</v>
      </c>
      <c r="C154" s="31">
        <v>1997</v>
      </c>
      <c r="D154" s="12" t="s">
        <v>6</v>
      </c>
      <c r="E154" s="12" t="s">
        <v>213</v>
      </c>
      <c r="F154" s="31">
        <v>6</v>
      </c>
      <c r="G154" s="8">
        <f t="shared" si="0"/>
        <v>-600</v>
      </c>
    </row>
    <row r="155" spans="1:7" ht="15" hidden="1">
      <c r="A155" s="74" t="s">
        <v>29</v>
      </c>
      <c r="B155" s="63" t="s">
        <v>287</v>
      </c>
      <c r="C155" s="31">
        <v>1997</v>
      </c>
      <c r="D155" s="12" t="s">
        <v>6</v>
      </c>
      <c r="E155" s="12" t="s">
        <v>213</v>
      </c>
      <c r="F155" s="31">
        <v>6.25</v>
      </c>
      <c r="G155" s="8">
        <f t="shared" si="0"/>
        <v>-625</v>
      </c>
    </row>
    <row r="156" spans="1:7" ht="15" hidden="1">
      <c r="A156" s="74" t="s">
        <v>30</v>
      </c>
      <c r="B156" s="63" t="s">
        <v>288</v>
      </c>
      <c r="C156" s="31">
        <v>1997</v>
      </c>
      <c r="D156" s="12" t="s">
        <v>6</v>
      </c>
      <c r="E156" s="12" t="s">
        <v>213</v>
      </c>
      <c r="F156" s="31">
        <v>2.71428571428571</v>
      </c>
      <c r="G156" s="8">
        <f t="shared" si="0"/>
        <v>-271.42857142857099</v>
      </c>
    </row>
    <row r="157" spans="1:7" ht="15" hidden="1">
      <c r="A157" s="74" t="s">
        <v>31</v>
      </c>
      <c r="B157" s="63" t="s">
        <v>289</v>
      </c>
      <c r="C157" s="31">
        <v>1997</v>
      </c>
      <c r="D157" s="12" t="s">
        <v>6</v>
      </c>
      <c r="E157" s="12" t="s">
        <v>213</v>
      </c>
      <c r="F157" s="31">
        <v>0.33333333333333298</v>
      </c>
      <c r="G157" s="8">
        <f t="shared" si="0"/>
        <v>-33.3333333333333</v>
      </c>
    </row>
    <row r="158" spans="1:7" ht="15" hidden="1">
      <c r="A158" s="74" t="s">
        <v>32</v>
      </c>
      <c r="B158" s="63" t="s">
        <v>290</v>
      </c>
      <c r="C158" s="31">
        <v>1997</v>
      </c>
      <c r="D158" s="12" t="s">
        <v>6</v>
      </c>
      <c r="E158" s="12" t="s">
        <v>213</v>
      </c>
      <c r="F158" s="31">
        <v>5.75</v>
      </c>
      <c r="G158" s="8">
        <f t="shared" si="0"/>
        <v>-575</v>
      </c>
    </row>
    <row r="159" spans="1:7" ht="15" hidden="1">
      <c r="A159" s="74" t="s">
        <v>33</v>
      </c>
      <c r="B159" s="63" t="s">
        <v>291</v>
      </c>
      <c r="C159" s="31">
        <v>1997</v>
      </c>
      <c r="D159" s="12" t="s">
        <v>6</v>
      </c>
      <c r="E159" s="12" t="s">
        <v>213</v>
      </c>
      <c r="F159" s="31">
        <v>18</v>
      </c>
      <c r="G159" s="8">
        <f t="shared" si="0"/>
        <v>-1800</v>
      </c>
    </row>
    <row r="160" spans="1:7" ht="15" hidden="1">
      <c r="A160" s="74" t="s">
        <v>34</v>
      </c>
      <c r="B160" s="63" t="s">
        <v>292</v>
      </c>
      <c r="C160" s="31">
        <v>1997</v>
      </c>
      <c r="D160" s="12" t="s">
        <v>6</v>
      </c>
      <c r="E160" s="12" t="s">
        <v>213</v>
      </c>
      <c r="F160" s="31">
        <v>2.1666666666666701</v>
      </c>
      <c r="G160" s="8">
        <f t="shared" si="0"/>
        <v>-216.666666666667</v>
      </c>
    </row>
    <row r="161" spans="1:7" ht="15" hidden="1">
      <c r="A161" s="74" t="s">
        <v>35</v>
      </c>
      <c r="B161" s="63" t="s">
        <v>293</v>
      </c>
      <c r="C161" s="31">
        <v>1997</v>
      </c>
      <c r="D161" s="12" t="s">
        <v>6</v>
      </c>
      <c r="E161" s="12" t="s">
        <v>213</v>
      </c>
      <c r="F161" s="31">
        <v>13</v>
      </c>
      <c r="G161" s="8">
        <f t="shared" si="0"/>
        <v>-1300</v>
      </c>
    </row>
    <row r="162" spans="1:7" ht="15" hidden="1">
      <c r="A162" s="74" t="s">
        <v>3</v>
      </c>
      <c r="B162" s="63" t="s">
        <v>261</v>
      </c>
      <c r="C162" s="31">
        <v>1998</v>
      </c>
      <c r="D162" s="12" t="s">
        <v>6</v>
      </c>
      <c r="E162" s="12" t="s">
        <v>213</v>
      </c>
      <c r="F162" s="31">
        <v>6.5409242191500301</v>
      </c>
      <c r="G162" s="8">
        <f t="shared" si="0"/>
        <v>-654.092421915003</v>
      </c>
    </row>
    <row r="163" spans="1:7" ht="15" hidden="1">
      <c r="A163" s="74" t="s">
        <v>4</v>
      </c>
      <c r="B163" s="63" t="s">
        <v>262</v>
      </c>
      <c r="C163" s="31">
        <v>1998</v>
      </c>
      <c r="D163" s="12" t="s">
        <v>6</v>
      </c>
      <c r="E163" s="12" t="s">
        <v>213</v>
      </c>
      <c r="F163" s="31">
        <v>7</v>
      </c>
      <c r="G163" s="8">
        <f t="shared" si="0"/>
        <v>-700</v>
      </c>
    </row>
    <row r="164" spans="1:7" ht="15" hidden="1">
      <c r="A164" s="74" t="s">
        <v>5</v>
      </c>
      <c r="B164" s="63" t="s">
        <v>263</v>
      </c>
      <c r="C164" s="31">
        <v>1998</v>
      </c>
      <c r="D164" s="12" t="s">
        <v>6</v>
      </c>
      <c r="E164" s="12" t="s">
        <v>213</v>
      </c>
      <c r="F164" s="31">
        <v>23</v>
      </c>
      <c r="G164" s="8">
        <f t="shared" si="0"/>
        <v>-2300</v>
      </c>
    </row>
    <row r="165" spans="1:7" ht="15" hidden="1">
      <c r="A165" s="74" t="s">
        <v>6</v>
      </c>
      <c r="B165" s="63" t="s">
        <v>264</v>
      </c>
      <c r="C165" s="31">
        <v>1998</v>
      </c>
      <c r="D165" s="12" t="s">
        <v>6</v>
      </c>
      <c r="E165" s="12" t="s">
        <v>213</v>
      </c>
      <c r="F165" s="31">
        <v>8</v>
      </c>
      <c r="G165" s="8">
        <f t="shared" si="0"/>
        <v>-800</v>
      </c>
    </row>
    <row r="166" spans="1:7" ht="15" hidden="1">
      <c r="A166" s="74" t="s">
        <v>7</v>
      </c>
      <c r="B166" s="63" t="s">
        <v>265</v>
      </c>
      <c r="C166" s="31">
        <v>1998</v>
      </c>
      <c r="D166" s="12" t="s">
        <v>6</v>
      </c>
      <c r="E166" s="12" t="s">
        <v>213</v>
      </c>
      <c r="F166" s="31">
        <v>3</v>
      </c>
      <c r="G166" s="8">
        <f t="shared" si="0"/>
        <v>-300</v>
      </c>
    </row>
    <row r="167" spans="1:7" ht="15" hidden="1">
      <c r="A167" s="74" t="s">
        <v>8</v>
      </c>
      <c r="B167" s="63" t="s">
        <v>266</v>
      </c>
      <c r="C167" s="31">
        <v>1998</v>
      </c>
      <c r="D167" s="12" t="s">
        <v>6</v>
      </c>
      <c r="E167" s="12" t="s">
        <v>213</v>
      </c>
      <c r="F167" s="31">
        <v>6</v>
      </c>
      <c r="G167" s="8">
        <f t="shared" si="0"/>
        <v>-600</v>
      </c>
    </row>
    <row r="168" spans="1:7" ht="15" hidden="1">
      <c r="A168" s="74" t="s">
        <v>9</v>
      </c>
      <c r="B168" s="63" t="s">
        <v>267</v>
      </c>
      <c r="C168" s="31">
        <v>1998</v>
      </c>
      <c r="D168" s="12" t="s">
        <v>6</v>
      </c>
      <c r="E168" s="12" t="s">
        <v>213</v>
      </c>
      <c r="F168" s="31">
        <v>3</v>
      </c>
      <c r="G168" s="8">
        <f t="shared" si="0"/>
        <v>-300</v>
      </c>
    </row>
    <row r="169" spans="1:7" ht="15" hidden="1">
      <c r="A169" s="74" t="s">
        <v>10</v>
      </c>
      <c r="B169" s="63" t="s">
        <v>268</v>
      </c>
      <c r="C169" s="31">
        <v>1998</v>
      </c>
      <c r="D169" s="12" t="s">
        <v>6</v>
      </c>
      <c r="E169" s="12" t="s">
        <v>213</v>
      </c>
      <c r="F169" s="31">
        <v>18</v>
      </c>
      <c r="G169" s="8">
        <f t="shared" si="0"/>
        <v>-1800</v>
      </c>
    </row>
    <row r="170" spans="1:7" ht="15" hidden="1">
      <c r="A170" s="74" t="s">
        <v>11</v>
      </c>
      <c r="B170" s="63" t="s">
        <v>269</v>
      </c>
      <c r="C170" s="31">
        <v>1998</v>
      </c>
      <c r="D170" s="12" t="s">
        <v>6</v>
      </c>
      <c r="E170" s="12" t="s">
        <v>213</v>
      </c>
      <c r="F170" s="31">
        <v>2.71428571428571</v>
      </c>
      <c r="G170" s="8">
        <f t="shared" si="0"/>
        <v>-271.42857142857099</v>
      </c>
    </row>
    <row r="171" spans="1:7" ht="15" hidden="1">
      <c r="A171" s="74" t="s">
        <v>12</v>
      </c>
      <c r="B171" s="63" t="s">
        <v>270</v>
      </c>
      <c r="C171" s="31">
        <v>1998</v>
      </c>
      <c r="D171" s="12" t="s">
        <v>6</v>
      </c>
      <c r="E171" s="12" t="s">
        <v>213</v>
      </c>
      <c r="F171" s="31">
        <v>2.125</v>
      </c>
      <c r="G171" s="8">
        <f t="shared" si="0"/>
        <v>-212.5</v>
      </c>
    </row>
    <row r="172" spans="1:7" ht="15" hidden="1">
      <c r="A172" s="74" t="s">
        <v>13</v>
      </c>
      <c r="B172" s="63" t="s">
        <v>271</v>
      </c>
      <c r="C172" s="31">
        <v>1998</v>
      </c>
      <c r="D172" s="12" t="s">
        <v>6</v>
      </c>
      <c r="E172" s="12" t="s">
        <v>213</v>
      </c>
      <c r="F172" s="31">
        <v>23</v>
      </c>
      <c r="G172" s="8">
        <f t="shared" si="0"/>
        <v>-2300</v>
      </c>
    </row>
    <row r="173" spans="1:7" ht="15" hidden="1">
      <c r="A173" s="74" t="s">
        <v>14</v>
      </c>
      <c r="B173" s="63" t="s">
        <v>272</v>
      </c>
      <c r="C173" s="31">
        <v>1998</v>
      </c>
      <c r="D173" s="12" t="s">
        <v>6</v>
      </c>
      <c r="E173" s="12" t="s">
        <v>213</v>
      </c>
      <c r="F173" s="31">
        <v>10</v>
      </c>
      <c r="G173" s="8">
        <f t="shared" si="0"/>
        <v>-1000</v>
      </c>
    </row>
    <row r="174" spans="1:7" ht="15" hidden="1">
      <c r="A174" s="74" t="s">
        <v>15</v>
      </c>
      <c r="B174" s="63" t="s">
        <v>273</v>
      </c>
      <c r="C174" s="31">
        <v>1998</v>
      </c>
      <c r="D174" s="12" t="s">
        <v>6</v>
      </c>
      <c r="E174" s="12" t="s">
        <v>213</v>
      </c>
      <c r="F174" s="31">
        <v>3.1111111111111098</v>
      </c>
      <c r="G174" s="8">
        <f t="shared" si="0"/>
        <v>-311.11111111111097</v>
      </c>
    </row>
    <row r="175" spans="1:7" ht="15" hidden="1">
      <c r="A175" s="74" t="s">
        <v>16</v>
      </c>
      <c r="B175" s="63" t="s">
        <v>274</v>
      </c>
      <c r="C175" s="31">
        <v>1998</v>
      </c>
      <c r="D175" s="12" t="s">
        <v>6</v>
      </c>
      <c r="E175" s="12" t="s">
        <v>213</v>
      </c>
      <c r="F175" s="31">
        <v>2.5</v>
      </c>
      <c r="G175" s="8">
        <f t="shared" si="0"/>
        <v>-250</v>
      </c>
    </row>
    <row r="176" spans="1:7" ht="15" hidden="1">
      <c r="A176" s="74" t="s">
        <v>17</v>
      </c>
      <c r="B176" s="63" t="s">
        <v>275</v>
      </c>
      <c r="C176" s="31">
        <v>1998</v>
      </c>
      <c r="D176" s="12" t="s">
        <v>6</v>
      </c>
      <c r="E176" s="12" t="s">
        <v>213</v>
      </c>
      <c r="F176" s="31">
        <v>11.3333333333333</v>
      </c>
      <c r="G176" s="8">
        <f t="shared" si="0"/>
        <v>-1133.3333333333301</v>
      </c>
    </row>
    <row r="177" spans="1:7" ht="15" hidden="1">
      <c r="A177" s="74" t="s">
        <v>18</v>
      </c>
      <c r="B177" s="63" t="s">
        <v>276</v>
      </c>
      <c r="C177" s="31">
        <v>1998</v>
      </c>
      <c r="D177" s="12" t="s">
        <v>6</v>
      </c>
      <c r="E177" s="12" t="s">
        <v>213</v>
      </c>
      <c r="F177" s="31">
        <v>2.3333333333333299</v>
      </c>
      <c r="G177" s="8">
        <f t="shared" si="0"/>
        <v>-233.333333333333</v>
      </c>
    </row>
    <row r="178" spans="1:7" ht="15" hidden="1">
      <c r="A178" s="74" t="s">
        <v>19</v>
      </c>
      <c r="B178" s="63" t="s">
        <v>277</v>
      </c>
      <c r="C178" s="31">
        <v>1998</v>
      </c>
      <c r="D178" s="12" t="s">
        <v>6</v>
      </c>
      <c r="E178" s="12" t="s">
        <v>213</v>
      </c>
      <c r="F178" s="31">
        <v>5.5</v>
      </c>
      <c r="G178" s="8">
        <f t="shared" si="0"/>
        <v>-550</v>
      </c>
    </row>
    <row r="179" spans="1:7" ht="15" hidden="1">
      <c r="A179" s="74" t="s">
        <v>20</v>
      </c>
      <c r="B179" s="63" t="s">
        <v>278</v>
      </c>
      <c r="C179" s="31">
        <v>1998</v>
      </c>
      <c r="D179" s="12" t="s">
        <v>6</v>
      </c>
      <c r="E179" s="12" t="s">
        <v>213</v>
      </c>
      <c r="F179" s="31">
        <v>1.75</v>
      </c>
      <c r="G179" s="8">
        <f t="shared" si="0"/>
        <v>-175</v>
      </c>
    </row>
    <row r="180" spans="1:7" ht="15" hidden="1">
      <c r="A180" s="74" t="s">
        <v>21</v>
      </c>
      <c r="B180" s="63" t="s">
        <v>279</v>
      </c>
      <c r="C180" s="31">
        <v>1998</v>
      </c>
      <c r="D180" s="12" t="s">
        <v>6</v>
      </c>
      <c r="E180" s="12" t="s">
        <v>213</v>
      </c>
      <c r="F180" s="31">
        <v>2.28571428571429</v>
      </c>
      <c r="G180" s="8">
        <f t="shared" si="0"/>
        <v>-228.57142857142901</v>
      </c>
    </row>
    <row r="181" spans="1:7" ht="15" hidden="1">
      <c r="A181" s="74" t="s">
        <v>22</v>
      </c>
      <c r="B181" s="63" t="s">
        <v>280</v>
      </c>
      <c r="C181" s="31">
        <v>1998</v>
      </c>
      <c r="D181" s="12" t="s">
        <v>6</v>
      </c>
      <c r="E181" s="12" t="s">
        <v>213</v>
      </c>
      <c r="F181" s="31">
        <v>5</v>
      </c>
      <c r="G181" s="8">
        <f t="shared" si="0"/>
        <v>-500</v>
      </c>
    </row>
    <row r="182" spans="1:7" ht="15" hidden="1">
      <c r="A182" s="74" t="s">
        <v>23</v>
      </c>
      <c r="B182" s="63" t="s">
        <v>281</v>
      </c>
      <c r="C182" s="31">
        <v>1998</v>
      </c>
      <c r="D182" s="12" t="s">
        <v>6</v>
      </c>
      <c r="E182" s="12" t="s">
        <v>213</v>
      </c>
      <c r="F182" s="31">
        <v>11.6666666666667</v>
      </c>
      <c r="G182" s="8">
        <f t="shared" si="0"/>
        <v>-1166.6666666666699</v>
      </c>
    </row>
    <row r="183" spans="1:7" ht="15" hidden="1">
      <c r="A183" s="74" t="s">
        <v>24</v>
      </c>
      <c r="B183" s="63" t="s">
        <v>282</v>
      </c>
      <c r="C183" s="31">
        <v>1998</v>
      </c>
      <c r="D183" s="12" t="s">
        <v>6</v>
      </c>
      <c r="E183" s="12" t="s">
        <v>213</v>
      </c>
      <c r="F183" s="31">
        <v>5.8</v>
      </c>
      <c r="G183" s="8">
        <f t="shared" si="0"/>
        <v>-580</v>
      </c>
    </row>
    <row r="184" spans="1:7" ht="15" hidden="1">
      <c r="A184" s="74" t="s">
        <v>26</v>
      </c>
      <c r="B184" s="63" t="s">
        <v>284</v>
      </c>
      <c r="C184" s="31">
        <v>1998</v>
      </c>
      <c r="D184" s="12" t="s">
        <v>6</v>
      </c>
      <c r="E184" s="12" t="s">
        <v>213</v>
      </c>
      <c r="F184" s="31">
        <v>3</v>
      </c>
      <c r="G184" s="8">
        <f t="shared" si="0"/>
        <v>-300</v>
      </c>
    </row>
    <row r="185" spans="1:7" ht="15" hidden="1">
      <c r="A185" s="74" t="s">
        <v>27</v>
      </c>
      <c r="B185" s="63" t="s">
        <v>285</v>
      </c>
      <c r="C185" s="31">
        <v>1998</v>
      </c>
      <c r="D185" s="12" t="s">
        <v>6</v>
      </c>
      <c r="E185" s="12" t="s">
        <v>213</v>
      </c>
      <c r="F185" s="31">
        <v>0.5</v>
      </c>
      <c r="G185" s="8">
        <f t="shared" si="0"/>
        <v>-50</v>
      </c>
    </row>
    <row r="186" spans="1:7" ht="15" hidden="1">
      <c r="A186" s="74" t="s">
        <v>28</v>
      </c>
      <c r="B186" s="63" t="s">
        <v>286</v>
      </c>
      <c r="C186" s="31">
        <v>1998</v>
      </c>
      <c r="D186" s="12" t="s">
        <v>6</v>
      </c>
      <c r="E186" s="12" t="s">
        <v>213</v>
      </c>
      <c r="F186" s="31">
        <v>2.4444444444444402</v>
      </c>
      <c r="G186" s="8">
        <f t="shared" si="0"/>
        <v>-244.44444444444403</v>
      </c>
    </row>
    <row r="187" spans="1:7" ht="15" hidden="1">
      <c r="A187" s="74" t="s">
        <v>29</v>
      </c>
      <c r="B187" s="63" t="s">
        <v>287</v>
      </c>
      <c r="C187" s="31">
        <v>1998</v>
      </c>
      <c r="D187" s="12" t="s">
        <v>6</v>
      </c>
      <c r="E187" s="12" t="s">
        <v>213</v>
      </c>
      <c r="F187" s="31">
        <v>6.25</v>
      </c>
      <c r="G187" s="8">
        <f t="shared" si="0"/>
        <v>-625</v>
      </c>
    </row>
    <row r="188" spans="1:7" ht="15" hidden="1">
      <c r="A188" s="74" t="s">
        <v>30</v>
      </c>
      <c r="B188" s="63" t="s">
        <v>288</v>
      </c>
      <c r="C188" s="31">
        <v>1998</v>
      </c>
      <c r="D188" s="12" t="s">
        <v>6</v>
      </c>
      <c r="E188" s="12" t="s">
        <v>213</v>
      </c>
      <c r="F188" s="31">
        <v>13.5</v>
      </c>
      <c r="G188" s="8">
        <f t="shared" si="0"/>
        <v>-1350</v>
      </c>
    </row>
    <row r="189" spans="1:7" ht="15" hidden="1">
      <c r="A189" s="74" t="s">
        <v>31</v>
      </c>
      <c r="B189" s="63" t="s">
        <v>289</v>
      </c>
      <c r="C189" s="31">
        <v>1998</v>
      </c>
      <c r="D189" s="12" t="s">
        <v>6</v>
      </c>
      <c r="E189" s="12" t="s">
        <v>213</v>
      </c>
      <c r="F189" s="31">
        <v>0.33333333333333298</v>
      </c>
      <c r="G189" s="8">
        <f t="shared" si="0"/>
        <v>-33.3333333333333</v>
      </c>
    </row>
    <row r="190" spans="1:7" ht="15" hidden="1">
      <c r="A190" s="74" t="s">
        <v>32</v>
      </c>
      <c r="B190" s="63" t="s">
        <v>290</v>
      </c>
      <c r="C190" s="31">
        <v>1998</v>
      </c>
      <c r="D190" s="12" t="s">
        <v>6</v>
      </c>
      <c r="E190" s="12" t="s">
        <v>213</v>
      </c>
      <c r="F190" s="31">
        <v>5.75</v>
      </c>
      <c r="G190" s="8">
        <f t="shared" si="0"/>
        <v>-575</v>
      </c>
    </row>
    <row r="191" spans="1:7" ht="15" hidden="1">
      <c r="A191" s="74" t="s">
        <v>33</v>
      </c>
      <c r="B191" s="63" t="s">
        <v>291</v>
      </c>
      <c r="C191" s="31">
        <v>1998</v>
      </c>
      <c r="D191" s="12" t="s">
        <v>6</v>
      </c>
      <c r="E191" s="12" t="s">
        <v>213</v>
      </c>
      <c r="F191" s="31">
        <v>6.8</v>
      </c>
      <c r="G191" s="8">
        <f t="shared" si="0"/>
        <v>-680</v>
      </c>
    </row>
    <row r="192" spans="1:7" ht="15" hidden="1">
      <c r="A192" s="74" t="s">
        <v>34</v>
      </c>
      <c r="B192" s="63" t="s">
        <v>292</v>
      </c>
      <c r="C192" s="31">
        <v>1998</v>
      </c>
      <c r="D192" s="12" t="s">
        <v>6</v>
      </c>
      <c r="E192" s="12" t="s">
        <v>213</v>
      </c>
      <c r="F192" s="31">
        <v>1.5714285714285701</v>
      </c>
      <c r="G192" s="8">
        <f t="shared" si="0"/>
        <v>-157.142857142857</v>
      </c>
    </row>
    <row r="193" spans="1:7" ht="15" hidden="1">
      <c r="A193" s="74" t="s">
        <v>35</v>
      </c>
      <c r="B193" s="63" t="s">
        <v>293</v>
      </c>
      <c r="C193" s="31">
        <v>1998</v>
      </c>
      <c r="D193" s="12" t="s">
        <v>6</v>
      </c>
      <c r="E193" s="12" t="s">
        <v>213</v>
      </c>
      <c r="F193" s="31">
        <v>5.5</v>
      </c>
      <c r="G193" s="8">
        <f t="shared" si="0"/>
        <v>-550</v>
      </c>
    </row>
    <row r="194" spans="1:7" ht="15" hidden="1">
      <c r="A194" s="74" t="s">
        <v>3</v>
      </c>
      <c r="B194" s="63" t="s">
        <v>261</v>
      </c>
      <c r="C194" s="31">
        <v>1999</v>
      </c>
      <c r="D194" s="12" t="s">
        <v>6</v>
      </c>
      <c r="E194" s="12" t="s">
        <v>213</v>
      </c>
      <c r="F194" s="31">
        <v>6.9985535074244796</v>
      </c>
      <c r="G194" s="8">
        <f t="shared" si="0"/>
        <v>-699.85535074244797</v>
      </c>
    </row>
    <row r="195" spans="1:7" ht="15" hidden="1">
      <c r="A195" s="74" t="s">
        <v>4</v>
      </c>
      <c r="B195" s="63" t="s">
        <v>262</v>
      </c>
      <c r="C195" s="31">
        <v>1999</v>
      </c>
      <c r="D195" s="12" t="s">
        <v>6</v>
      </c>
      <c r="E195" s="12" t="s">
        <v>213</v>
      </c>
      <c r="F195" s="31">
        <v>7</v>
      </c>
      <c r="G195" s="8">
        <f t="shared" si="0"/>
        <v>-700</v>
      </c>
    </row>
    <row r="196" spans="1:7" ht="15" hidden="1">
      <c r="A196" s="74" t="s">
        <v>5</v>
      </c>
      <c r="B196" s="63" t="s">
        <v>263</v>
      </c>
      <c r="C196" s="31">
        <v>1999</v>
      </c>
      <c r="D196" s="12" t="s">
        <v>6</v>
      </c>
      <c r="E196" s="12" t="s">
        <v>213</v>
      </c>
      <c r="F196" s="31">
        <v>23</v>
      </c>
      <c r="G196" s="8">
        <f t="shared" si="0"/>
        <v>-2300</v>
      </c>
    </row>
    <row r="197" spans="1:7" ht="15" hidden="1">
      <c r="A197" s="74" t="s">
        <v>6</v>
      </c>
      <c r="B197" s="63" t="s">
        <v>264</v>
      </c>
      <c r="C197" s="31">
        <v>1999</v>
      </c>
      <c r="D197" s="12" t="s">
        <v>6</v>
      </c>
      <c r="E197" s="12" t="s">
        <v>213</v>
      </c>
      <c r="F197" s="31">
        <v>3.25</v>
      </c>
      <c r="G197" s="8">
        <f t="shared" si="0"/>
        <v>-325</v>
      </c>
    </row>
    <row r="198" spans="1:7" ht="15" hidden="1">
      <c r="A198" s="74" t="s">
        <v>7</v>
      </c>
      <c r="B198" s="63" t="s">
        <v>265</v>
      </c>
      <c r="C198" s="31">
        <v>1999</v>
      </c>
      <c r="D198" s="12" t="s">
        <v>6</v>
      </c>
      <c r="E198" s="12" t="s">
        <v>213</v>
      </c>
      <c r="F198" s="31">
        <v>3</v>
      </c>
      <c r="G198" s="8">
        <f t="shared" si="0"/>
        <v>-300</v>
      </c>
    </row>
    <row r="199" spans="1:7" ht="15" hidden="1">
      <c r="A199" s="74" t="s">
        <v>8</v>
      </c>
      <c r="B199" s="63" t="s">
        <v>266</v>
      </c>
      <c r="C199" s="31">
        <v>1999</v>
      </c>
      <c r="D199" s="12" t="s">
        <v>6</v>
      </c>
      <c r="E199" s="12" t="s">
        <v>213</v>
      </c>
      <c r="F199" s="31">
        <v>6</v>
      </c>
      <c r="G199" s="8">
        <f t="shared" si="0"/>
        <v>-600</v>
      </c>
    </row>
    <row r="200" spans="1:7" ht="15" hidden="1">
      <c r="A200" s="74" t="s">
        <v>9</v>
      </c>
      <c r="B200" s="63" t="s">
        <v>267</v>
      </c>
      <c r="C200" s="31">
        <v>1999</v>
      </c>
      <c r="D200" s="12" t="s">
        <v>6</v>
      </c>
      <c r="E200" s="12" t="s">
        <v>213</v>
      </c>
      <c r="F200" s="31">
        <v>3</v>
      </c>
      <c r="G200" s="8">
        <f t="shared" si="0"/>
        <v>-300</v>
      </c>
    </row>
    <row r="201" spans="1:7" ht="15" hidden="1">
      <c r="A201" s="74" t="s">
        <v>10</v>
      </c>
      <c r="B201" s="63" t="s">
        <v>268</v>
      </c>
      <c r="C201" s="31">
        <v>1999</v>
      </c>
      <c r="D201" s="12" t="s">
        <v>6</v>
      </c>
      <c r="E201" s="12" t="s">
        <v>213</v>
      </c>
      <c r="F201" s="31">
        <v>18</v>
      </c>
      <c r="G201" s="8">
        <f t="shared" si="0"/>
        <v>-1800</v>
      </c>
    </row>
    <row r="202" spans="1:7" ht="15" hidden="1">
      <c r="A202" s="74" t="s">
        <v>11</v>
      </c>
      <c r="B202" s="63" t="s">
        <v>269</v>
      </c>
      <c r="C202" s="31">
        <v>1999</v>
      </c>
      <c r="D202" s="12" t="s">
        <v>6</v>
      </c>
      <c r="E202" s="12" t="s">
        <v>213</v>
      </c>
      <c r="F202" s="31">
        <v>2.71428571428571</v>
      </c>
      <c r="G202" s="8">
        <f t="shared" si="0"/>
        <v>-271.42857142857099</v>
      </c>
    </row>
    <row r="203" spans="1:7" ht="15" hidden="1">
      <c r="A203" s="74" t="s">
        <v>12</v>
      </c>
      <c r="B203" s="63" t="s">
        <v>270</v>
      </c>
      <c r="C203" s="31">
        <v>1999</v>
      </c>
      <c r="D203" s="12" t="s">
        <v>6</v>
      </c>
      <c r="E203" s="12" t="s">
        <v>213</v>
      </c>
      <c r="F203" s="31">
        <v>2.125</v>
      </c>
      <c r="G203" s="8">
        <f t="shared" si="0"/>
        <v>-212.5</v>
      </c>
    </row>
    <row r="204" spans="1:7" ht="15" hidden="1">
      <c r="A204" s="74" t="s">
        <v>13</v>
      </c>
      <c r="B204" s="63" t="s">
        <v>271</v>
      </c>
      <c r="C204" s="31">
        <v>1999</v>
      </c>
      <c r="D204" s="12" t="s">
        <v>6</v>
      </c>
      <c r="E204" s="12" t="s">
        <v>213</v>
      </c>
      <c r="F204" s="31">
        <v>23</v>
      </c>
      <c r="G204" s="8">
        <f t="shared" si="0"/>
        <v>-2300</v>
      </c>
    </row>
    <row r="205" spans="1:7" ht="15" hidden="1">
      <c r="A205" s="74" t="s">
        <v>14</v>
      </c>
      <c r="B205" s="63" t="s">
        <v>272</v>
      </c>
      <c r="C205" s="31">
        <v>1999</v>
      </c>
      <c r="D205" s="12" t="s">
        <v>6</v>
      </c>
      <c r="E205" s="12" t="s">
        <v>213</v>
      </c>
      <c r="F205" s="31">
        <v>10</v>
      </c>
      <c r="G205" s="8">
        <f t="shared" si="0"/>
        <v>-1000</v>
      </c>
    </row>
    <row r="206" spans="1:7" ht="15" hidden="1">
      <c r="A206" s="74" t="s">
        <v>15</v>
      </c>
      <c r="B206" s="63" t="s">
        <v>273</v>
      </c>
      <c r="C206" s="31">
        <v>1999</v>
      </c>
      <c r="D206" s="12" t="s">
        <v>6</v>
      </c>
      <c r="E206" s="12" t="s">
        <v>213</v>
      </c>
      <c r="F206" s="31">
        <v>5.6666666666666696</v>
      </c>
      <c r="G206" s="8">
        <f t="shared" si="0"/>
        <v>-566.66666666666697</v>
      </c>
    </row>
    <row r="207" spans="1:7" ht="15" hidden="1">
      <c r="A207" s="74" t="s">
        <v>16</v>
      </c>
      <c r="B207" s="63" t="s">
        <v>274</v>
      </c>
      <c r="C207" s="31">
        <v>1999</v>
      </c>
      <c r="D207" s="12" t="s">
        <v>6</v>
      </c>
      <c r="E207" s="12" t="s">
        <v>213</v>
      </c>
      <c r="F207" s="31">
        <v>12.5</v>
      </c>
      <c r="G207" s="8">
        <f t="shared" si="0"/>
        <v>-1250</v>
      </c>
    </row>
    <row r="208" spans="1:7" ht="15" hidden="1">
      <c r="A208" s="74" t="s">
        <v>17</v>
      </c>
      <c r="B208" s="63" t="s">
        <v>275</v>
      </c>
      <c r="C208" s="31">
        <v>1999</v>
      </c>
      <c r="D208" s="12" t="s">
        <v>6</v>
      </c>
      <c r="E208" s="12" t="s">
        <v>213</v>
      </c>
      <c r="F208" s="31">
        <v>11.3333333333333</v>
      </c>
      <c r="G208" s="8">
        <f t="shared" si="0"/>
        <v>-1133.3333333333301</v>
      </c>
    </row>
    <row r="209" spans="1:7" ht="15" hidden="1">
      <c r="A209" s="74" t="s">
        <v>18</v>
      </c>
      <c r="B209" s="63" t="s">
        <v>276</v>
      </c>
      <c r="C209" s="31">
        <v>1999</v>
      </c>
      <c r="D209" s="12" t="s">
        <v>6</v>
      </c>
      <c r="E209" s="12" t="s">
        <v>213</v>
      </c>
      <c r="F209" s="31">
        <v>2.3333333333333299</v>
      </c>
      <c r="G209" s="8">
        <f t="shared" si="0"/>
        <v>-233.333333333333</v>
      </c>
    </row>
    <row r="210" spans="1:7" ht="15" hidden="1">
      <c r="A210" s="74" t="s">
        <v>19</v>
      </c>
      <c r="B210" s="63" t="s">
        <v>277</v>
      </c>
      <c r="C210" s="31">
        <v>1999</v>
      </c>
      <c r="D210" s="12" t="s">
        <v>6</v>
      </c>
      <c r="E210" s="12" t="s">
        <v>213</v>
      </c>
      <c r="F210" s="31">
        <v>5.5</v>
      </c>
      <c r="G210" s="8">
        <f t="shared" si="0"/>
        <v>-550</v>
      </c>
    </row>
    <row r="211" spans="1:7" ht="15" hidden="1">
      <c r="A211" s="74" t="s">
        <v>20</v>
      </c>
      <c r="B211" s="63" t="s">
        <v>278</v>
      </c>
      <c r="C211" s="31">
        <v>1999</v>
      </c>
      <c r="D211" s="12" t="s">
        <v>6</v>
      </c>
      <c r="E211" s="12" t="s">
        <v>213</v>
      </c>
      <c r="F211" s="31">
        <v>1.75</v>
      </c>
      <c r="G211" s="8">
        <f t="shared" si="0"/>
        <v>-175</v>
      </c>
    </row>
    <row r="212" spans="1:7" ht="15" hidden="1">
      <c r="A212" s="74" t="s">
        <v>21</v>
      </c>
      <c r="B212" s="63" t="s">
        <v>279</v>
      </c>
      <c r="C212" s="31">
        <v>1999</v>
      </c>
      <c r="D212" s="12" t="s">
        <v>6</v>
      </c>
      <c r="E212" s="12" t="s">
        <v>213</v>
      </c>
      <c r="F212" s="31">
        <v>5.5</v>
      </c>
      <c r="G212" s="8">
        <f t="shared" si="0"/>
        <v>-550</v>
      </c>
    </row>
    <row r="213" spans="1:7" ht="15" hidden="1">
      <c r="A213" s="74" t="s">
        <v>22</v>
      </c>
      <c r="B213" s="63" t="s">
        <v>280</v>
      </c>
      <c r="C213" s="31">
        <v>1999</v>
      </c>
      <c r="D213" s="12" t="s">
        <v>6</v>
      </c>
      <c r="E213" s="12" t="s">
        <v>213</v>
      </c>
      <c r="F213" s="31">
        <v>5</v>
      </c>
      <c r="G213" s="8">
        <f t="shared" si="0"/>
        <v>-500</v>
      </c>
    </row>
    <row r="214" spans="1:7" ht="15" hidden="1">
      <c r="A214" s="74" t="s">
        <v>23</v>
      </c>
      <c r="B214" s="63" t="s">
        <v>281</v>
      </c>
      <c r="C214" s="31">
        <v>1999</v>
      </c>
      <c r="D214" s="12" t="s">
        <v>6</v>
      </c>
      <c r="E214" s="12" t="s">
        <v>213</v>
      </c>
      <c r="F214" s="31">
        <v>11.6666666666667</v>
      </c>
      <c r="G214" s="8">
        <f t="shared" si="0"/>
        <v>-1166.6666666666699</v>
      </c>
    </row>
    <row r="215" spans="1:7" ht="15" hidden="1">
      <c r="A215" s="74" t="s">
        <v>24</v>
      </c>
      <c r="B215" s="63" t="s">
        <v>282</v>
      </c>
      <c r="C215" s="31">
        <v>1999</v>
      </c>
      <c r="D215" s="12" t="s">
        <v>6</v>
      </c>
      <c r="E215" s="12" t="s">
        <v>213</v>
      </c>
      <c r="F215" s="31">
        <v>5.8</v>
      </c>
      <c r="G215" s="8">
        <f t="shared" si="0"/>
        <v>-580</v>
      </c>
    </row>
    <row r="216" spans="1:7" ht="15" hidden="1">
      <c r="A216" s="74" t="s">
        <v>26</v>
      </c>
      <c r="B216" s="63" t="s">
        <v>284</v>
      </c>
      <c r="C216" s="31">
        <v>1999</v>
      </c>
      <c r="D216" s="12" t="s">
        <v>6</v>
      </c>
      <c r="E216" s="12" t="s">
        <v>213</v>
      </c>
      <c r="F216" s="31">
        <v>4.25</v>
      </c>
      <c r="G216" s="8">
        <f t="shared" si="0"/>
        <v>-425</v>
      </c>
    </row>
    <row r="217" spans="1:7" ht="15" hidden="1">
      <c r="A217" s="74" t="s">
        <v>27</v>
      </c>
      <c r="B217" s="63" t="s">
        <v>285</v>
      </c>
      <c r="C217" s="31">
        <v>1999</v>
      </c>
      <c r="D217" s="12" t="s">
        <v>6</v>
      </c>
      <c r="E217" s="12" t="s">
        <v>213</v>
      </c>
      <c r="F217" s="31">
        <v>0.5</v>
      </c>
      <c r="G217" s="8">
        <f t="shared" si="0"/>
        <v>-50</v>
      </c>
    </row>
    <row r="218" spans="1:7" ht="15" hidden="1">
      <c r="A218" s="74" t="s">
        <v>28</v>
      </c>
      <c r="B218" s="63" t="s">
        <v>286</v>
      </c>
      <c r="C218" s="31">
        <v>1999</v>
      </c>
      <c r="D218" s="12" t="s">
        <v>6</v>
      </c>
      <c r="E218" s="12" t="s">
        <v>213</v>
      </c>
      <c r="F218" s="31">
        <v>2.4444444444444402</v>
      </c>
      <c r="G218" s="8">
        <f t="shared" si="0"/>
        <v>-244.44444444444403</v>
      </c>
    </row>
    <row r="219" spans="1:7" ht="15" hidden="1">
      <c r="A219" s="74" t="s">
        <v>29</v>
      </c>
      <c r="B219" s="63" t="s">
        <v>287</v>
      </c>
      <c r="C219" s="31">
        <v>1999</v>
      </c>
      <c r="D219" s="12" t="s">
        <v>6</v>
      </c>
      <c r="E219" s="12" t="s">
        <v>213</v>
      </c>
      <c r="F219" s="31">
        <v>6.25</v>
      </c>
      <c r="G219" s="8">
        <f t="shared" si="0"/>
        <v>-625</v>
      </c>
    </row>
    <row r="220" spans="1:7" ht="15" hidden="1">
      <c r="A220" s="74" t="s">
        <v>30</v>
      </c>
      <c r="B220" s="63" t="s">
        <v>288</v>
      </c>
      <c r="C220" s="31">
        <v>1999</v>
      </c>
      <c r="D220" s="12" t="s">
        <v>6</v>
      </c>
      <c r="E220" s="12" t="s">
        <v>213</v>
      </c>
      <c r="F220" s="31">
        <v>13.5</v>
      </c>
      <c r="G220" s="8">
        <f t="shared" si="0"/>
        <v>-1350</v>
      </c>
    </row>
    <row r="221" spans="1:7" ht="15" hidden="1">
      <c r="A221" s="74" t="s">
        <v>31</v>
      </c>
      <c r="B221" s="63" t="s">
        <v>289</v>
      </c>
      <c r="C221" s="31">
        <v>1999</v>
      </c>
      <c r="D221" s="12" t="s">
        <v>6</v>
      </c>
      <c r="E221" s="12" t="s">
        <v>213</v>
      </c>
      <c r="F221" s="31">
        <v>6</v>
      </c>
      <c r="G221" s="8">
        <f t="shared" si="0"/>
        <v>-600</v>
      </c>
    </row>
    <row r="222" spans="1:7" ht="15" hidden="1">
      <c r="A222" s="74" t="s">
        <v>32</v>
      </c>
      <c r="B222" s="63" t="s">
        <v>290</v>
      </c>
      <c r="C222" s="31">
        <v>1999</v>
      </c>
      <c r="D222" s="12" t="s">
        <v>6</v>
      </c>
      <c r="E222" s="12" t="s">
        <v>213</v>
      </c>
      <c r="F222" s="31">
        <v>2</v>
      </c>
      <c r="G222" s="8">
        <f t="shared" si="0"/>
        <v>-200</v>
      </c>
    </row>
    <row r="223" spans="1:7" ht="15" hidden="1">
      <c r="A223" s="74" t="s">
        <v>33</v>
      </c>
      <c r="B223" s="63" t="s">
        <v>291</v>
      </c>
      <c r="C223" s="31">
        <v>1999</v>
      </c>
      <c r="D223" s="12" t="s">
        <v>6</v>
      </c>
      <c r="E223" s="12" t="s">
        <v>213</v>
      </c>
      <c r="F223" s="31">
        <v>6.8</v>
      </c>
      <c r="G223" s="8">
        <f t="shared" si="0"/>
        <v>-680</v>
      </c>
    </row>
    <row r="224" spans="1:7" ht="15" hidden="1">
      <c r="A224" s="74" t="s">
        <v>34</v>
      </c>
      <c r="B224" s="63" t="s">
        <v>292</v>
      </c>
      <c r="C224" s="31">
        <v>1999</v>
      </c>
      <c r="D224" s="12" t="s">
        <v>6</v>
      </c>
      <c r="E224" s="12" t="s">
        <v>213</v>
      </c>
      <c r="F224" s="31">
        <v>1.5714285714285701</v>
      </c>
      <c r="G224" s="8">
        <f t="shared" si="0"/>
        <v>-157.142857142857</v>
      </c>
    </row>
    <row r="225" spans="1:7" ht="15" hidden="1">
      <c r="A225" s="74" t="s">
        <v>35</v>
      </c>
      <c r="B225" s="63" t="s">
        <v>293</v>
      </c>
      <c r="C225" s="31">
        <v>1999</v>
      </c>
      <c r="D225" s="12" t="s">
        <v>6</v>
      </c>
      <c r="E225" s="12" t="s">
        <v>213</v>
      </c>
      <c r="F225" s="31">
        <v>5.5</v>
      </c>
      <c r="G225" s="8">
        <f t="shared" si="0"/>
        <v>-550</v>
      </c>
    </row>
    <row r="226" spans="1:7" ht="15" hidden="1">
      <c r="A226" s="74" t="s">
        <v>3</v>
      </c>
      <c r="B226" s="63" t="s">
        <v>261</v>
      </c>
      <c r="C226" s="31">
        <v>2000</v>
      </c>
      <c r="D226" s="12" t="s">
        <v>6</v>
      </c>
      <c r="E226" s="12" t="s">
        <v>213</v>
      </c>
      <c r="F226" s="31">
        <v>8.0872631848438292</v>
      </c>
      <c r="G226" s="8">
        <f t="shared" si="0"/>
        <v>-808.72631848438289</v>
      </c>
    </row>
    <row r="227" spans="1:7" ht="15" hidden="1">
      <c r="A227" s="74" t="s">
        <v>4</v>
      </c>
      <c r="B227" s="63" t="s">
        <v>262</v>
      </c>
      <c r="C227" s="31">
        <v>2000</v>
      </c>
      <c r="D227" s="12" t="s">
        <v>6</v>
      </c>
      <c r="E227" s="12" t="s">
        <v>213</v>
      </c>
      <c r="F227" s="31">
        <v>7</v>
      </c>
      <c r="G227" s="8">
        <f t="shared" si="0"/>
        <v>-700</v>
      </c>
    </row>
    <row r="228" spans="1:7" ht="15" hidden="1">
      <c r="A228" s="74" t="s">
        <v>5</v>
      </c>
      <c r="B228" s="63" t="s">
        <v>263</v>
      </c>
      <c r="C228" s="31">
        <v>2000</v>
      </c>
      <c r="D228" s="12" t="s">
        <v>6</v>
      </c>
      <c r="E228" s="12" t="s">
        <v>213</v>
      </c>
      <c r="F228" s="31">
        <v>23</v>
      </c>
      <c r="G228" s="8">
        <f t="shared" si="0"/>
        <v>-2300</v>
      </c>
    </row>
    <row r="229" spans="1:7" ht="15" hidden="1">
      <c r="A229" s="74" t="s">
        <v>6</v>
      </c>
      <c r="B229" s="63" t="s">
        <v>264</v>
      </c>
      <c r="C229" s="31">
        <v>2000</v>
      </c>
      <c r="D229" s="12" t="s">
        <v>6</v>
      </c>
      <c r="E229" s="12" t="s">
        <v>213</v>
      </c>
      <c r="F229" s="31">
        <v>3.25</v>
      </c>
      <c r="G229" s="8">
        <f t="shared" si="0"/>
        <v>-325</v>
      </c>
    </row>
    <row r="230" spans="1:7" ht="15" hidden="1">
      <c r="A230" s="74" t="s">
        <v>7</v>
      </c>
      <c r="B230" s="63" t="s">
        <v>265</v>
      </c>
      <c r="C230" s="31">
        <v>2000</v>
      </c>
      <c r="D230" s="12" t="s">
        <v>6</v>
      </c>
      <c r="E230" s="12" t="s">
        <v>213</v>
      </c>
      <c r="F230" s="31">
        <v>4.3333333333333304</v>
      </c>
      <c r="G230" s="8">
        <f t="shared" si="0"/>
        <v>-433.33333333333303</v>
      </c>
    </row>
    <row r="231" spans="1:7" ht="15" hidden="1">
      <c r="A231" s="74" t="s">
        <v>8</v>
      </c>
      <c r="B231" s="63" t="s">
        <v>266</v>
      </c>
      <c r="C231" s="31">
        <v>2000</v>
      </c>
      <c r="D231" s="12" t="s">
        <v>6</v>
      </c>
      <c r="E231" s="12" t="s">
        <v>213</v>
      </c>
      <c r="F231" s="31">
        <v>3.3333333333333299</v>
      </c>
      <c r="G231" s="8">
        <f t="shared" si="0"/>
        <v>-333.33333333333297</v>
      </c>
    </row>
    <row r="232" spans="1:7" ht="15" hidden="1">
      <c r="A232" s="74" t="s">
        <v>9</v>
      </c>
      <c r="B232" s="63" t="s">
        <v>267</v>
      </c>
      <c r="C232" s="31">
        <v>2000</v>
      </c>
      <c r="D232" s="12" t="s">
        <v>6</v>
      </c>
      <c r="E232" s="12" t="s">
        <v>213</v>
      </c>
      <c r="F232" s="31">
        <v>6.3333333333333304</v>
      </c>
      <c r="G232" s="8">
        <f t="shared" si="0"/>
        <v>-633.33333333333303</v>
      </c>
    </row>
    <row r="233" spans="1:7" ht="15" hidden="1">
      <c r="A233" s="74" t="s">
        <v>10</v>
      </c>
      <c r="B233" s="63" t="s">
        <v>268</v>
      </c>
      <c r="C233" s="31">
        <v>2000</v>
      </c>
      <c r="D233" s="12" t="s">
        <v>6</v>
      </c>
      <c r="E233" s="12" t="s">
        <v>213</v>
      </c>
      <c r="F233" s="31">
        <v>18</v>
      </c>
      <c r="G233" s="8">
        <f t="shared" si="0"/>
        <v>-1800</v>
      </c>
    </row>
    <row r="234" spans="1:7" ht="15" hidden="1">
      <c r="A234" s="74" t="s">
        <v>11</v>
      </c>
      <c r="B234" s="63" t="s">
        <v>269</v>
      </c>
      <c r="C234" s="31">
        <v>2000</v>
      </c>
      <c r="D234" s="12" t="s">
        <v>6</v>
      </c>
      <c r="E234" s="12" t="s">
        <v>213</v>
      </c>
      <c r="F234" s="31">
        <v>2.71428571428571</v>
      </c>
      <c r="G234" s="8">
        <f t="shared" si="0"/>
        <v>-271.42857142857099</v>
      </c>
    </row>
    <row r="235" spans="1:7" ht="15" hidden="1">
      <c r="A235" s="74" t="s">
        <v>12</v>
      </c>
      <c r="B235" s="63" t="s">
        <v>270</v>
      </c>
      <c r="C235" s="31">
        <v>2000</v>
      </c>
      <c r="D235" s="12" t="s">
        <v>6</v>
      </c>
      <c r="E235" s="12" t="s">
        <v>213</v>
      </c>
      <c r="F235" s="31">
        <v>2.125</v>
      </c>
      <c r="G235" s="8">
        <f t="shared" si="0"/>
        <v>-212.5</v>
      </c>
    </row>
    <row r="236" spans="1:7" ht="15" hidden="1">
      <c r="A236" s="74" t="s">
        <v>13</v>
      </c>
      <c r="B236" s="63" t="s">
        <v>271</v>
      </c>
      <c r="C236" s="31">
        <v>2000</v>
      </c>
      <c r="D236" s="12" t="s">
        <v>6</v>
      </c>
      <c r="E236" s="12" t="s">
        <v>213</v>
      </c>
      <c r="F236" s="31">
        <v>23</v>
      </c>
      <c r="G236" s="8">
        <f t="shared" si="0"/>
        <v>-2300</v>
      </c>
    </row>
    <row r="237" spans="1:7" ht="15" hidden="1">
      <c r="A237" s="74" t="s">
        <v>14</v>
      </c>
      <c r="B237" s="63" t="s">
        <v>272</v>
      </c>
      <c r="C237" s="31">
        <v>2000</v>
      </c>
      <c r="D237" s="12" t="s">
        <v>6</v>
      </c>
      <c r="E237" s="12" t="s">
        <v>213</v>
      </c>
      <c r="F237" s="31">
        <v>4</v>
      </c>
      <c r="G237" s="8">
        <f t="shared" si="0"/>
        <v>-400</v>
      </c>
    </row>
    <row r="238" spans="1:7" ht="15" hidden="1">
      <c r="A238" s="74" t="s">
        <v>15</v>
      </c>
      <c r="B238" s="63" t="s">
        <v>273</v>
      </c>
      <c r="C238" s="31">
        <v>2000</v>
      </c>
      <c r="D238" s="12" t="s">
        <v>6</v>
      </c>
      <c r="E238" s="12" t="s">
        <v>213</v>
      </c>
      <c r="F238" s="31">
        <v>5.6666666666666696</v>
      </c>
      <c r="G238" s="8">
        <f t="shared" si="0"/>
        <v>-566.66666666666697</v>
      </c>
    </row>
    <row r="239" spans="1:7" ht="15" hidden="1">
      <c r="A239" s="74" t="s">
        <v>16</v>
      </c>
      <c r="B239" s="63" t="s">
        <v>274</v>
      </c>
      <c r="C239" s="31">
        <v>2000</v>
      </c>
      <c r="D239" s="12" t="s">
        <v>6</v>
      </c>
      <c r="E239" s="12" t="s">
        <v>213</v>
      </c>
      <c r="F239" s="31">
        <v>12.5</v>
      </c>
      <c r="G239" s="8">
        <f t="shared" si="0"/>
        <v>-1250</v>
      </c>
    </row>
    <row r="240" spans="1:7" ht="15" hidden="1">
      <c r="A240" s="74" t="s">
        <v>17</v>
      </c>
      <c r="B240" s="63" t="s">
        <v>275</v>
      </c>
      <c r="C240" s="31">
        <v>2000</v>
      </c>
      <c r="D240" s="12" t="s">
        <v>6</v>
      </c>
      <c r="E240" s="12" t="s">
        <v>213</v>
      </c>
      <c r="F240" s="31">
        <v>11.3333333333333</v>
      </c>
      <c r="G240" s="8">
        <f t="shared" si="0"/>
        <v>-1133.3333333333301</v>
      </c>
    </row>
    <row r="241" spans="1:7" ht="15" hidden="1">
      <c r="A241" s="74" t="s">
        <v>18</v>
      </c>
      <c r="B241" s="63" t="s">
        <v>276</v>
      </c>
      <c r="C241" s="31">
        <v>2000</v>
      </c>
      <c r="D241" s="12" t="s">
        <v>6</v>
      </c>
      <c r="E241" s="12" t="s">
        <v>213</v>
      </c>
      <c r="F241" s="31">
        <v>2.3333333333333299</v>
      </c>
      <c r="G241" s="8">
        <f t="shared" si="0"/>
        <v>-233.333333333333</v>
      </c>
    </row>
    <row r="242" spans="1:7" ht="15" hidden="1">
      <c r="A242" s="74" t="s">
        <v>19</v>
      </c>
      <c r="B242" s="63" t="s">
        <v>277</v>
      </c>
      <c r="C242" s="31">
        <v>2000</v>
      </c>
      <c r="D242" s="12" t="s">
        <v>6</v>
      </c>
      <c r="E242" s="12" t="s">
        <v>213</v>
      </c>
      <c r="F242" s="31">
        <v>5.5</v>
      </c>
      <c r="G242" s="8">
        <f t="shared" si="0"/>
        <v>-550</v>
      </c>
    </row>
    <row r="243" spans="1:7" ht="15" hidden="1">
      <c r="A243" s="74" t="s">
        <v>20</v>
      </c>
      <c r="B243" s="63" t="s">
        <v>278</v>
      </c>
      <c r="C243" s="31">
        <v>2000</v>
      </c>
      <c r="D243" s="12" t="s">
        <v>6</v>
      </c>
      <c r="E243" s="12" t="s">
        <v>213</v>
      </c>
      <c r="F243" s="31">
        <v>8</v>
      </c>
      <c r="G243" s="8">
        <f t="shared" si="0"/>
        <v>-800</v>
      </c>
    </row>
    <row r="244" spans="1:7" ht="15" hidden="1">
      <c r="A244" s="74" t="s">
        <v>21</v>
      </c>
      <c r="B244" s="63" t="s">
        <v>279</v>
      </c>
      <c r="C244" s="31">
        <v>2000</v>
      </c>
      <c r="D244" s="12" t="s">
        <v>6</v>
      </c>
      <c r="E244" s="12" t="s">
        <v>213</v>
      </c>
      <c r="F244" s="31">
        <v>5.5</v>
      </c>
      <c r="G244" s="8">
        <f t="shared" si="0"/>
        <v>-550</v>
      </c>
    </row>
    <row r="245" spans="1:7" ht="15" hidden="1">
      <c r="A245" s="74" t="s">
        <v>22</v>
      </c>
      <c r="B245" s="63" t="s">
        <v>280</v>
      </c>
      <c r="C245" s="31">
        <v>2000</v>
      </c>
      <c r="D245" s="12" t="s">
        <v>6</v>
      </c>
      <c r="E245" s="12" t="s">
        <v>213</v>
      </c>
      <c r="F245" s="31">
        <v>12</v>
      </c>
      <c r="G245" s="8">
        <f t="shared" si="0"/>
        <v>-1200</v>
      </c>
    </row>
    <row r="246" spans="1:7" ht="15" hidden="1">
      <c r="A246" s="74" t="s">
        <v>23</v>
      </c>
      <c r="B246" s="63" t="s">
        <v>281</v>
      </c>
      <c r="C246" s="31">
        <v>2000</v>
      </c>
      <c r="D246" s="12" t="s">
        <v>6</v>
      </c>
      <c r="E246" s="12" t="s">
        <v>213</v>
      </c>
      <c r="F246" s="31">
        <v>11.6666666666667</v>
      </c>
      <c r="G246" s="8">
        <f t="shared" si="0"/>
        <v>-1166.6666666666699</v>
      </c>
    </row>
    <row r="247" spans="1:7" ht="15" hidden="1">
      <c r="A247" s="74" t="s">
        <v>24</v>
      </c>
      <c r="B247" s="63" t="s">
        <v>282</v>
      </c>
      <c r="C247" s="31">
        <v>2000</v>
      </c>
      <c r="D247" s="12" t="s">
        <v>6</v>
      </c>
      <c r="E247" s="12" t="s">
        <v>213</v>
      </c>
      <c r="F247" s="31">
        <v>5.8</v>
      </c>
      <c r="G247" s="8">
        <f t="shared" si="0"/>
        <v>-580</v>
      </c>
    </row>
    <row r="248" spans="1:7" ht="15" hidden="1">
      <c r="A248" s="74" t="s">
        <v>26</v>
      </c>
      <c r="B248" s="63" t="s">
        <v>284</v>
      </c>
      <c r="C248" s="31">
        <v>2000</v>
      </c>
      <c r="D248" s="12" t="s">
        <v>6</v>
      </c>
      <c r="E248" s="12" t="s">
        <v>213</v>
      </c>
      <c r="F248" s="31">
        <v>4.25</v>
      </c>
      <c r="G248" s="8">
        <f t="shared" si="0"/>
        <v>-425</v>
      </c>
    </row>
    <row r="249" spans="1:7" ht="15" hidden="1">
      <c r="A249" s="74" t="s">
        <v>27</v>
      </c>
      <c r="B249" s="63" t="s">
        <v>285</v>
      </c>
      <c r="C249" s="31">
        <v>2000</v>
      </c>
      <c r="D249" s="12" t="s">
        <v>6</v>
      </c>
      <c r="E249" s="12" t="s">
        <v>213</v>
      </c>
      <c r="F249" s="31">
        <v>25</v>
      </c>
      <c r="G249" s="8">
        <f t="shared" si="0"/>
        <v>-2500</v>
      </c>
    </row>
    <row r="250" spans="1:7" ht="15" hidden="1">
      <c r="A250" s="74" t="s">
        <v>28</v>
      </c>
      <c r="B250" s="63" t="s">
        <v>286</v>
      </c>
      <c r="C250" s="31">
        <v>2000</v>
      </c>
      <c r="D250" s="12" t="s">
        <v>6</v>
      </c>
      <c r="E250" s="12" t="s">
        <v>213</v>
      </c>
      <c r="F250" s="31">
        <v>2.4444444444444402</v>
      </c>
      <c r="G250" s="8">
        <f t="shared" si="0"/>
        <v>-244.44444444444403</v>
      </c>
    </row>
    <row r="251" spans="1:7" ht="15" hidden="1">
      <c r="A251" s="74" t="s">
        <v>29</v>
      </c>
      <c r="B251" s="63" t="s">
        <v>287</v>
      </c>
      <c r="C251" s="31">
        <v>2000</v>
      </c>
      <c r="D251" s="12" t="s">
        <v>6</v>
      </c>
      <c r="E251" s="12" t="s">
        <v>213</v>
      </c>
      <c r="F251" s="31">
        <v>6.25</v>
      </c>
      <c r="G251" s="8">
        <f t="shared" si="0"/>
        <v>-625</v>
      </c>
    </row>
    <row r="252" spans="1:7" ht="15" hidden="1">
      <c r="A252" s="74" t="s">
        <v>30</v>
      </c>
      <c r="B252" s="63" t="s">
        <v>288</v>
      </c>
      <c r="C252" s="31">
        <v>2000</v>
      </c>
      <c r="D252" s="12" t="s">
        <v>6</v>
      </c>
      <c r="E252" s="12" t="s">
        <v>213</v>
      </c>
      <c r="F252" s="31">
        <v>13.5</v>
      </c>
      <c r="G252" s="8">
        <f t="shared" si="0"/>
        <v>-1350</v>
      </c>
    </row>
    <row r="253" spans="1:7" ht="15" hidden="1">
      <c r="A253" s="74" t="s">
        <v>31</v>
      </c>
      <c r="B253" s="63" t="s">
        <v>289</v>
      </c>
      <c r="C253" s="31">
        <v>2000</v>
      </c>
      <c r="D253" s="12" t="s">
        <v>6</v>
      </c>
      <c r="E253" s="12" t="s">
        <v>213</v>
      </c>
      <c r="F253" s="31">
        <v>6</v>
      </c>
      <c r="G253" s="8">
        <f t="shared" si="0"/>
        <v>-600</v>
      </c>
    </row>
    <row r="254" spans="1:7" ht="15" hidden="1">
      <c r="A254" s="74" t="s">
        <v>32</v>
      </c>
      <c r="B254" s="63" t="s">
        <v>290</v>
      </c>
      <c r="C254" s="31">
        <v>2000</v>
      </c>
      <c r="D254" s="12" t="s">
        <v>6</v>
      </c>
      <c r="E254" s="12" t="s">
        <v>213</v>
      </c>
      <c r="F254" s="31">
        <v>2</v>
      </c>
      <c r="G254" s="8">
        <f t="shared" si="0"/>
        <v>-200</v>
      </c>
    </row>
    <row r="255" spans="1:7" ht="15" hidden="1">
      <c r="A255" s="74" t="s">
        <v>33</v>
      </c>
      <c r="B255" s="63" t="s">
        <v>291</v>
      </c>
      <c r="C255" s="31">
        <v>2000</v>
      </c>
      <c r="D255" s="12" t="s">
        <v>6</v>
      </c>
      <c r="E255" s="12" t="s">
        <v>213</v>
      </c>
      <c r="F255" s="31">
        <v>6.8</v>
      </c>
      <c r="G255" s="8">
        <f t="shared" si="0"/>
        <v>-680</v>
      </c>
    </row>
    <row r="256" spans="1:7" ht="15" hidden="1">
      <c r="A256" s="74" t="s">
        <v>34</v>
      </c>
      <c r="B256" s="63" t="s">
        <v>292</v>
      </c>
      <c r="C256" s="31">
        <v>2000</v>
      </c>
      <c r="D256" s="12" t="s">
        <v>6</v>
      </c>
      <c r="E256" s="12" t="s">
        <v>213</v>
      </c>
      <c r="F256" s="31">
        <v>1.5714285714285701</v>
      </c>
      <c r="G256" s="8">
        <f t="shared" si="0"/>
        <v>-157.142857142857</v>
      </c>
    </row>
    <row r="257" spans="1:7" ht="15" hidden="1">
      <c r="A257" s="74" t="s">
        <v>35</v>
      </c>
      <c r="B257" s="63" t="s">
        <v>293</v>
      </c>
      <c r="C257" s="31">
        <v>2000</v>
      </c>
      <c r="D257" s="12" t="s">
        <v>6</v>
      </c>
      <c r="E257" s="12" t="s">
        <v>213</v>
      </c>
      <c r="F257" s="31">
        <v>5.5</v>
      </c>
      <c r="G257" s="8">
        <f t="shared" ref="G257:G511" si="1">F257*100/-1</f>
        <v>-550</v>
      </c>
    </row>
    <row r="258" spans="1:7" ht="15" hidden="1">
      <c r="A258" s="74" t="s">
        <v>3</v>
      </c>
      <c r="B258" s="63" t="s">
        <v>261</v>
      </c>
      <c r="C258" s="31">
        <v>2001</v>
      </c>
      <c r="D258" s="12" t="s">
        <v>6</v>
      </c>
      <c r="E258" s="12" t="s">
        <v>213</v>
      </c>
      <c r="F258" s="31">
        <v>6.3189324116743499</v>
      </c>
      <c r="G258" s="8">
        <f t="shared" si="1"/>
        <v>-631.89324116743501</v>
      </c>
    </row>
    <row r="259" spans="1:7" ht="15" hidden="1">
      <c r="A259" s="74" t="s">
        <v>4</v>
      </c>
      <c r="B259" s="63" t="s">
        <v>262</v>
      </c>
      <c r="C259" s="31">
        <v>2001</v>
      </c>
      <c r="D259" s="12" t="s">
        <v>6</v>
      </c>
      <c r="E259" s="12" t="s">
        <v>213</v>
      </c>
      <c r="F259" s="31">
        <v>7</v>
      </c>
      <c r="G259" s="8">
        <f t="shared" si="1"/>
        <v>-700</v>
      </c>
    </row>
    <row r="260" spans="1:7" ht="15" hidden="1">
      <c r="A260" s="74" t="s">
        <v>5</v>
      </c>
      <c r="B260" s="63" t="s">
        <v>263</v>
      </c>
      <c r="C260" s="31">
        <v>2001</v>
      </c>
      <c r="D260" s="12" t="s">
        <v>6</v>
      </c>
      <c r="E260" s="12" t="s">
        <v>213</v>
      </c>
      <c r="F260" s="31">
        <v>4.25</v>
      </c>
      <c r="G260" s="8">
        <f t="shared" si="1"/>
        <v>-425</v>
      </c>
    </row>
    <row r="261" spans="1:7" ht="15" hidden="1">
      <c r="A261" s="74" t="s">
        <v>6</v>
      </c>
      <c r="B261" s="63" t="s">
        <v>264</v>
      </c>
      <c r="C261" s="31">
        <v>2001</v>
      </c>
      <c r="D261" s="12" t="s">
        <v>6</v>
      </c>
      <c r="E261" s="12" t="s">
        <v>213</v>
      </c>
      <c r="F261" s="31">
        <v>3.25</v>
      </c>
      <c r="G261" s="8">
        <f t="shared" si="1"/>
        <v>-325</v>
      </c>
    </row>
    <row r="262" spans="1:7" ht="15" hidden="1">
      <c r="A262" s="74" t="s">
        <v>7</v>
      </c>
      <c r="B262" s="63" t="s">
        <v>265</v>
      </c>
      <c r="C262" s="31">
        <v>2001</v>
      </c>
      <c r="D262" s="12" t="s">
        <v>6</v>
      </c>
      <c r="E262" s="12" t="s">
        <v>213</v>
      </c>
      <c r="F262" s="31">
        <v>4.3333333333333304</v>
      </c>
      <c r="G262" s="8">
        <f t="shared" si="1"/>
        <v>-433.33333333333303</v>
      </c>
    </row>
    <row r="263" spans="1:7" ht="15" hidden="1">
      <c r="A263" s="74" t="s">
        <v>8</v>
      </c>
      <c r="B263" s="63" t="s">
        <v>266</v>
      </c>
      <c r="C263" s="31">
        <v>2001</v>
      </c>
      <c r="D263" s="12" t="s">
        <v>6</v>
      </c>
      <c r="E263" s="12" t="s">
        <v>213</v>
      </c>
      <c r="F263" s="31">
        <v>3.3333333333333299</v>
      </c>
      <c r="G263" s="8">
        <f t="shared" si="1"/>
        <v>-333.33333333333297</v>
      </c>
    </row>
    <row r="264" spans="1:7" ht="15" hidden="1">
      <c r="A264" s="74" t="s">
        <v>9</v>
      </c>
      <c r="B264" s="63" t="s">
        <v>267</v>
      </c>
      <c r="C264" s="31">
        <v>2001</v>
      </c>
      <c r="D264" s="12" t="s">
        <v>6</v>
      </c>
      <c r="E264" s="12" t="s">
        <v>213</v>
      </c>
      <c r="F264" s="31">
        <v>6.3333333333333304</v>
      </c>
      <c r="G264" s="8">
        <f t="shared" si="1"/>
        <v>-633.33333333333303</v>
      </c>
    </row>
    <row r="265" spans="1:7" ht="15" hidden="1">
      <c r="A265" s="74" t="s">
        <v>10</v>
      </c>
      <c r="B265" s="63" t="s">
        <v>268</v>
      </c>
      <c r="C265" s="31">
        <v>2001</v>
      </c>
      <c r="D265" s="12" t="s">
        <v>6</v>
      </c>
      <c r="E265" s="12" t="s">
        <v>213</v>
      </c>
      <c r="F265" s="31">
        <v>8</v>
      </c>
      <c r="G265" s="8">
        <f t="shared" si="1"/>
        <v>-800</v>
      </c>
    </row>
    <row r="266" spans="1:7" ht="15" hidden="1">
      <c r="A266" s="74" t="s">
        <v>11</v>
      </c>
      <c r="B266" s="63" t="s">
        <v>269</v>
      </c>
      <c r="C266" s="31">
        <v>2001</v>
      </c>
      <c r="D266" s="12" t="s">
        <v>6</v>
      </c>
      <c r="E266" s="12" t="s">
        <v>213</v>
      </c>
      <c r="F266" s="31">
        <v>9</v>
      </c>
      <c r="G266" s="8">
        <f t="shared" si="1"/>
        <v>-900</v>
      </c>
    </row>
    <row r="267" spans="1:7" ht="15" hidden="1">
      <c r="A267" s="74" t="s">
        <v>12</v>
      </c>
      <c r="B267" s="63" t="s">
        <v>270</v>
      </c>
      <c r="C267" s="31">
        <v>2001</v>
      </c>
      <c r="D267" s="12" t="s">
        <v>6</v>
      </c>
      <c r="E267" s="12" t="s">
        <v>213</v>
      </c>
      <c r="F267" s="31">
        <v>2.125</v>
      </c>
      <c r="G267" s="8">
        <f t="shared" si="1"/>
        <v>-212.5</v>
      </c>
    </row>
    <row r="268" spans="1:7" ht="15" hidden="1">
      <c r="A268" s="74" t="s">
        <v>13</v>
      </c>
      <c r="B268" s="63" t="s">
        <v>271</v>
      </c>
      <c r="C268" s="31">
        <v>2001</v>
      </c>
      <c r="D268" s="12" t="s">
        <v>6</v>
      </c>
      <c r="E268" s="12" t="s">
        <v>213</v>
      </c>
      <c r="F268" s="31">
        <v>6.3333333333333304</v>
      </c>
      <c r="G268" s="8">
        <f t="shared" si="1"/>
        <v>-633.33333333333303</v>
      </c>
    </row>
    <row r="269" spans="1:7" ht="15" hidden="1">
      <c r="A269" s="74" t="s">
        <v>14</v>
      </c>
      <c r="B269" s="63" t="s">
        <v>272</v>
      </c>
      <c r="C269" s="31">
        <v>2001</v>
      </c>
      <c r="D269" s="12" t="s">
        <v>6</v>
      </c>
      <c r="E269" s="12" t="s">
        <v>213</v>
      </c>
      <c r="F269" s="31">
        <v>4</v>
      </c>
      <c r="G269" s="8">
        <f t="shared" si="1"/>
        <v>-400</v>
      </c>
    </row>
    <row r="270" spans="1:7" ht="15" hidden="1">
      <c r="A270" s="74" t="s">
        <v>15</v>
      </c>
      <c r="B270" s="63" t="s">
        <v>273</v>
      </c>
      <c r="C270" s="31">
        <v>2001</v>
      </c>
      <c r="D270" s="12" t="s">
        <v>6</v>
      </c>
      <c r="E270" s="12" t="s">
        <v>213</v>
      </c>
      <c r="F270" s="31">
        <v>5.6666666666666696</v>
      </c>
      <c r="G270" s="8">
        <f t="shared" si="1"/>
        <v>-566.66666666666697</v>
      </c>
    </row>
    <row r="271" spans="1:7" ht="15" hidden="1">
      <c r="A271" s="74" t="s">
        <v>16</v>
      </c>
      <c r="B271" s="63" t="s">
        <v>274</v>
      </c>
      <c r="C271" s="31">
        <v>2001</v>
      </c>
      <c r="D271" s="12" t="s">
        <v>6</v>
      </c>
      <c r="E271" s="12" t="s">
        <v>213</v>
      </c>
      <c r="F271" s="31">
        <v>12.5</v>
      </c>
      <c r="G271" s="8">
        <f t="shared" si="1"/>
        <v>-1250</v>
      </c>
    </row>
    <row r="272" spans="1:7" ht="15" hidden="1">
      <c r="A272" s="74" t="s">
        <v>17</v>
      </c>
      <c r="B272" s="63" t="s">
        <v>275</v>
      </c>
      <c r="C272" s="31">
        <v>2001</v>
      </c>
      <c r="D272" s="12" t="s">
        <v>6</v>
      </c>
      <c r="E272" s="12" t="s">
        <v>213</v>
      </c>
      <c r="F272" s="31">
        <v>11.3333333333333</v>
      </c>
      <c r="G272" s="8">
        <f t="shared" si="1"/>
        <v>-1133.3333333333301</v>
      </c>
    </row>
    <row r="273" spans="1:7" ht="15" hidden="1">
      <c r="A273" s="74" t="s">
        <v>18</v>
      </c>
      <c r="B273" s="63" t="s">
        <v>276</v>
      </c>
      <c r="C273" s="31">
        <v>2001</v>
      </c>
      <c r="D273" s="12" t="s">
        <v>6</v>
      </c>
      <c r="E273" s="12" t="s">
        <v>213</v>
      </c>
      <c r="F273" s="31">
        <v>2.3333333333333299</v>
      </c>
      <c r="G273" s="8">
        <f t="shared" si="1"/>
        <v>-233.333333333333</v>
      </c>
    </row>
    <row r="274" spans="1:7" ht="15" hidden="1">
      <c r="A274" s="74" t="s">
        <v>19</v>
      </c>
      <c r="B274" s="63" t="s">
        <v>277</v>
      </c>
      <c r="C274" s="31">
        <v>2001</v>
      </c>
      <c r="D274" s="12" t="s">
        <v>6</v>
      </c>
      <c r="E274" s="12" t="s">
        <v>213</v>
      </c>
      <c r="F274" s="31">
        <v>5.5</v>
      </c>
      <c r="G274" s="8">
        <f t="shared" si="1"/>
        <v>-550</v>
      </c>
    </row>
    <row r="275" spans="1:7" ht="15" hidden="1">
      <c r="A275" s="74" t="s">
        <v>20</v>
      </c>
      <c r="B275" s="63" t="s">
        <v>278</v>
      </c>
      <c r="C275" s="31">
        <v>2001</v>
      </c>
      <c r="D275" s="12" t="s">
        <v>6</v>
      </c>
      <c r="E275" s="12" t="s">
        <v>213</v>
      </c>
      <c r="F275" s="31">
        <v>8</v>
      </c>
      <c r="G275" s="8">
        <f t="shared" si="1"/>
        <v>-800</v>
      </c>
    </row>
    <row r="276" spans="1:7" ht="15" hidden="1">
      <c r="A276" s="74" t="s">
        <v>21</v>
      </c>
      <c r="B276" s="63" t="s">
        <v>279</v>
      </c>
      <c r="C276" s="31">
        <v>2001</v>
      </c>
      <c r="D276" s="12" t="s">
        <v>6</v>
      </c>
      <c r="E276" s="12" t="s">
        <v>213</v>
      </c>
      <c r="F276" s="31">
        <v>5.5</v>
      </c>
      <c r="G276" s="8">
        <f t="shared" si="1"/>
        <v>-550</v>
      </c>
    </row>
    <row r="277" spans="1:7" ht="15" hidden="1">
      <c r="A277" s="74" t="s">
        <v>22</v>
      </c>
      <c r="B277" s="63" t="s">
        <v>280</v>
      </c>
      <c r="C277" s="31">
        <v>2001</v>
      </c>
      <c r="D277" s="12" t="s">
        <v>6</v>
      </c>
      <c r="E277" s="12" t="s">
        <v>213</v>
      </c>
      <c r="F277" s="31">
        <v>12</v>
      </c>
      <c r="G277" s="8">
        <f t="shared" si="1"/>
        <v>-1200</v>
      </c>
    </row>
    <row r="278" spans="1:7" ht="15" hidden="1">
      <c r="A278" s="74" t="s">
        <v>23</v>
      </c>
      <c r="B278" s="63" t="s">
        <v>281</v>
      </c>
      <c r="C278" s="31">
        <v>2001</v>
      </c>
      <c r="D278" s="12" t="s">
        <v>6</v>
      </c>
      <c r="E278" s="12" t="s">
        <v>213</v>
      </c>
      <c r="F278" s="31">
        <v>4</v>
      </c>
      <c r="G278" s="8">
        <f t="shared" si="1"/>
        <v>-400</v>
      </c>
    </row>
    <row r="279" spans="1:7" ht="15" hidden="1">
      <c r="A279" s="74" t="s">
        <v>24</v>
      </c>
      <c r="B279" s="63" t="s">
        <v>282</v>
      </c>
      <c r="C279" s="31">
        <v>2001</v>
      </c>
      <c r="D279" s="12" t="s">
        <v>6</v>
      </c>
      <c r="E279" s="12" t="s">
        <v>213</v>
      </c>
      <c r="F279" s="31">
        <v>3</v>
      </c>
      <c r="G279" s="8">
        <f t="shared" si="1"/>
        <v>-300</v>
      </c>
    </row>
    <row r="280" spans="1:7" ht="15" hidden="1">
      <c r="A280" s="74" t="s">
        <v>26</v>
      </c>
      <c r="B280" s="63" t="s">
        <v>284</v>
      </c>
      <c r="C280" s="31">
        <v>2001</v>
      </c>
      <c r="D280" s="12" t="s">
        <v>6</v>
      </c>
      <c r="E280" s="12" t="s">
        <v>213</v>
      </c>
      <c r="F280" s="31">
        <v>4.25</v>
      </c>
      <c r="G280" s="8">
        <f t="shared" si="1"/>
        <v>-425</v>
      </c>
    </row>
    <row r="281" spans="1:7" ht="15" hidden="1">
      <c r="A281" s="74" t="s">
        <v>27</v>
      </c>
      <c r="B281" s="63" t="s">
        <v>285</v>
      </c>
      <c r="C281" s="31">
        <v>2001</v>
      </c>
      <c r="D281" s="12" t="s">
        <v>6</v>
      </c>
      <c r="E281" s="12" t="s">
        <v>213</v>
      </c>
      <c r="F281" s="31">
        <v>25</v>
      </c>
      <c r="G281" s="8">
        <f t="shared" si="1"/>
        <v>-2500</v>
      </c>
    </row>
    <row r="282" spans="1:7" ht="15" hidden="1">
      <c r="A282" s="74" t="s">
        <v>28</v>
      </c>
      <c r="B282" s="63" t="s">
        <v>286</v>
      </c>
      <c r="C282" s="31">
        <v>2001</v>
      </c>
      <c r="D282" s="12" t="s">
        <v>6</v>
      </c>
      <c r="E282" s="12" t="s">
        <v>213</v>
      </c>
      <c r="F282" s="31">
        <v>4.6666666666666696</v>
      </c>
      <c r="G282" s="8">
        <f t="shared" si="1"/>
        <v>-466.66666666666697</v>
      </c>
    </row>
    <row r="283" spans="1:7" ht="15" hidden="1">
      <c r="A283" s="74" t="s">
        <v>29</v>
      </c>
      <c r="B283" s="63" t="s">
        <v>287</v>
      </c>
      <c r="C283" s="31">
        <v>2001</v>
      </c>
      <c r="D283" s="12" t="s">
        <v>6</v>
      </c>
      <c r="E283" s="12" t="s">
        <v>213</v>
      </c>
      <c r="F283" s="31">
        <v>6.25</v>
      </c>
      <c r="G283" s="8">
        <f t="shared" si="1"/>
        <v>-625</v>
      </c>
    </row>
    <row r="284" spans="1:7" ht="15" hidden="1">
      <c r="A284" s="74" t="s">
        <v>30</v>
      </c>
      <c r="B284" s="63" t="s">
        <v>288</v>
      </c>
      <c r="C284" s="31">
        <v>2001</v>
      </c>
      <c r="D284" s="12" t="s">
        <v>6</v>
      </c>
      <c r="E284" s="12" t="s">
        <v>213</v>
      </c>
      <c r="F284" s="31">
        <v>5.75</v>
      </c>
      <c r="G284" s="8">
        <f t="shared" si="1"/>
        <v>-575</v>
      </c>
    </row>
    <row r="285" spans="1:7" ht="15" hidden="1">
      <c r="A285" s="74" t="s">
        <v>31</v>
      </c>
      <c r="B285" s="63" t="s">
        <v>289</v>
      </c>
      <c r="C285" s="31">
        <v>2001</v>
      </c>
      <c r="D285" s="12" t="s">
        <v>6</v>
      </c>
      <c r="E285" s="12" t="s">
        <v>213</v>
      </c>
      <c r="F285" s="31">
        <v>6</v>
      </c>
      <c r="G285" s="8">
        <f t="shared" si="1"/>
        <v>-600</v>
      </c>
    </row>
    <row r="286" spans="1:7" ht="15" hidden="1">
      <c r="A286" s="74" t="s">
        <v>32</v>
      </c>
      <c r="B286" s="63" t="s">
        <v>290</v>
      </c>
      <c r="C286" s="31">
        <v>2001</v>
      </c>
      <c r="D286" s="12" t="s">
        <v>6</v>
      </c>
      <c r="E286" s="12" t="s">
        <v>213</v>
      </c>
      <c r="F286" s="31">
        <v>2</v>
      </c>
      <c r="G286" s="8">
        <f t="shared" si="1"/>
        <v>-200</v>
      </c>
    </row>
    <row r="287" spans="1:7" ht="15" hidden="1">
      <c r="A287" s="74" t="s">
        <v>33</v>
      </c>
      <c r="B287" s="63" t="s">
        <v>291</v>
      </c>
      <c r="C287" s="31">
        <v>2001</v>
      </c>
      <c r="D287" s="12" t="s">
        <v>6</v>
      </c>
      <c r="E287" s="12" t="s">
        <v>213</v>
      </c>
      <c r="F287" s="31">
        <v>4.4285714285714297</v>
      </c>
      <c r="G287" s="8">
        <f t="shared" si="1"/>
        <v>-442.85714285714295</v>
      </c>
    </row>
    <row r="288" spans="1:7" ht="15" hidden="1">
      <c r="A288" s="74" t="s">
        <v>34</v>
      </c>
      <c r="B288" s="63" t="s">
        <v>292</v>
      </c>
      <c r="C288" s="31">
        <v>2001</v>
      </c>
      <c r="D288" s="12" t="s">
        <v>6</v>
      </c>
      <c r="E288" s="12" t="s">
        <v>213</v>
      </c>
      <c r="F288" s="31">
        <v>4.25</v>
      </c>
      <c r="G288" s="8">
        <f t="shared" si="1"/>
        <v>-425</v>
      </c>
    </row>
    <row r="289" spans="1:7" ht="15" hidden="1">
      <c r="A289" s="74" t="s">
        <v>35</v>
      </c>
      <c r="B289" s="63" t="s">
        <v>293</v>
      </c>
      <c r="C289" s="31">
        <v>2001</v>
      </c>
      <c r="D289" s="12" t="s">
        <v>6</v>
      </c>
      <c r="E289" s="12" t="s">
        <v>213</v>
      </c>
      <c r="F289" s="31">
        <v>5.5</v>
      </c>
      <c r="G289" s="8">
        <f t="shared" si="1"/>
        <v>-550</v>
      </c>
    </row>
    <row r="290" spans="1:7" ht="15" hidden="1">
      <c r="A290" s="74" t="s">
        <v>3</v>
      </c>
      <c r="B290" s="63" t="s">
        <v>261</v>
      </c>
      <c r="C290" s="31">
        <v>2002</v>
      </c>
      <c r="D290" s="12" t="s">
        <v>6</v>
      </c>
      <c r="E290" s="12" t="s">
        <v>213</v>
      </c>
      <c r="F290" s="31">
        <v>5.93837685611879</v>
      </c>
      <c r="G290" s="8">
        <f t="shared" si="1"/>
        <v>-593.83768561187901</v>
      </c>
    </row>
    <row r="291" spans="1:7" ht="15" hidden="1">
      <c r="A291" s="74" t="s">
        <v>4</v>
      </c>
      <c r="B291" s="63" t="s">
        <v>262</v>
      </c>
      <c r="C291" s="31">
        <v>2002</v>
      </c>
      <c r="D291" s="12" t="s">
        <v>6</v>
      </c>
      <c r="E291" s="12" t="s">
        <v>213</v>
      </c>
      <c r="F291" s="31">
        <v>7</v>
      </c>
      <c r="G291" s="8">
        <f t="shared" si="1"/>
        <v>-700</v>
      </c>
    </row>
    <row r="292" spans="1:7" ht="15" hidden="1">
      <c r="A292" s="74" t="s">
        <v>5</v>
      </c>
      <c r="B292" s="63" t="s">
        <v>263</v>
      </c>
      <c r="C292" s="31">
        <v>2002</v>
      </c>
      <c r="D292" s="12" t="s">
        <v>6</v>
      </c>
      <c r="E292" s="12" t="s">
        <v>213</v>
      </c>
      <c r="F292" s="31">
        <v>4.25</v>
      </c>
      <c r="G292" s="8">
        <f t="shared" si="1"/>
        <v>-425</v>
      </c>
    </row>
    <row r="293" spans="1:7" ht="15" hidden="1">
      <c r="A293" s="74" t="s">
        <v>6</v>
      </c>
      <c r="B293" s="63" t="s">
        <v>264</v>
      </c>
      <c r="C293" s="31">
        <v>2002</v>
      </c>
      <c r="D293" s="12" t="s">
        <v>6</v>
      </c>
      <c r="E293" s="12" t="s">
        <v>213</v>
      </c>
      <c r="F293" s="31">
        <v>1.5</v>
      </c>
      <c r="G293" s="8">
        <f t="shared" si="1"/>
        <v>-150</v>
      </c>
    </row>
    <row r="294" spans="1:7" ht="15" hidden="1">
      <c r="A294" s="74" t="s">
        <v>7</v>
      </c>
      <c r="B294" s="63" t="s">
        <v>265</v>
      </c>
      <c r="C294" s="31">
        <v>2002</v>
      </c>
      <c r="D294" s="12" t="s">
        <v>6</v>
      </c>
      <c r="E294" s="12" t="s">
        <v>213</v>
      </c>
      <c r="F294" s="31">
        <v>4.3333333333333304</v>
      </c>
      <c r="G294" s="8">
        <f t="shared" si="1"/>
        <v>-433.33333333333303</v>
      </c>
    </row>
    <row r="295" spans="1:7" ht="15" hidden="1">
      <c r="A295" s="74" t="s">
        <v>8</v>
      </c>
      <c r="B295" s="63" t="s">
        <v>266</v>
      </c>
      <c r="C295" s="31">
        <v>2002</v>
      </c>
      <c r="D295" s="12" t="s">
        <v>6</v>
      </c>
      <c r="E295" s="12" t="s">
        <v>213</v>
      </c>
      <c r="F295" s="31">
        <v>3.3333333333333299</v>
      </c>
      <c r="G295" s="8">
        <f t="shared" si="1"/>
        <v>-333.33333333333297</v>
      </c>
    </row>
    <row r="296" spans="1:7" ht="15" hidden="1">
      <c r="A296" s="74" t="s">
        <v>9</v>
      </c>
      <c r="B296" s="63" t="s">
        <v>267</v>
      </c>
      <c r="C296" s="31">
        <v>2002</v>
      </c>
      <c r="D296" s="12" t="s">
        <v>6</v>
      </c>
      <c r="E296" s="12" t="s">
        <v>213</v>
      </c>
      <c r="F296" s="31">
        <v>6.3333333333333304</v>
      </c>
      <c r="G296" s="8">
        <f t="shared" si="1"/>
        <v>-633.33333333333303</v>
      </c>
    </row>
    <row r="297" spans="1:7" ht="15" hidden="1">
      <c r="A297" s="74" t="s">
        <v>10</v>
      </c>
      <c r="B297" s="63" t="s">
        <v>268</v>
      </c>
      <c r="C297" s="31">
        <v>2002</v>
      </c>
      <c r="D297" s="12" t="s">
        <v>6</v>
      </c>
      <c r="E297" s="12" t="s">
        <v>213</v>
      </c>
      <c r="F297" s="31">
        <v>8</v>
      </c>
      <c r="G297" s="8">
        <f t="shared" si="1"/>
        <v>-800</v>
      </c>
    </row>
    <row r="298" spans="1:7" ht="15" hidden="1">
      <c r="A298" s="74" t="s">
        <v>11</v>
      </c>
      <c r="B298" s="63" t="s">
        <v>269</v>
      </c>
      <c r="C298" s="31">
        <v>2002</v>
      </c>
      <c r="D298" s="12" t="s">
        <v>6</v>
      </c>
      <c r="E298" s="12" t="s">
        <v>213</v>
      </c>
      <c r="F298" s="31">
        <v>9</v>
      </c>
      <c r="G298" s="8">
        <f t="shared" si="1"/>
        <v>-900</v>
      </c>
    </row>
    <row r="299" spans="1:7" ht="15" hidden="1">
      <c r="A299" s="74" t="s">
        <v>12</v>
      </c>
      <c r="B299" s="63" t="s">
        <v>270</v>
      </c>
      <c r="C299" s="31">
        <v>2002</v>
      </c>
      <c r="D299" s="12" t="s">
        <v>6</v>
      </c>
      <c r="E299" s="12" t="s">
        <v>213</v>
      </c>
      <c r="F299" s="31">
        <v>2.125</v>
      </c>
      <c r="G299" s="8">
        <f t="shared" si="1"/>
        <v>-212.5</v>
      </c>
    </row>
    <row r="300" spans="1:7" ht="15" hidden="1">
      <c r="A300" s="74" t="s">
        <v>13</v>
      </c>
      <c r="B300" s="63" t="s">
        <v>271</v>
      </c>
      <c r="C300" s="31">
        <v>2002</v>
      </c>
      <c r="D300" s="12" t="s">
        <v>6</v>
      </c>
      <c r="E300" s="12" t="s">
        <v>213</v>
      </c>
      <c r="F300" s="31">
        <v>6.3333333333333304</v>
      </c>
      <c r="G300" s="8">
        <f t="shared" si="1"/>
        <v>-633.33333333333303</v>
      </c>
    </row>
    <row r="301" spans="1:7" ht="15" hidden="1">
      <c r="A301" s="74" t="s">
        <v>14</v>
      </c>
      <c r="B301" s="63" t="s">
        <v>272</v>
      </c>
      <c r="C301" s="31">
        <v>2002</v>
      </c>
      <c r="D301" s="12" t="s">
        <v>6</v>
      </c>
      <c r="E301" s="12" t="s">
        <v>213</v>
      </c>
      <c r="F301" s="31">
        <v>4</v>
      </c>
      <c r="G301" s="8">
        <f t="shared" si="1"/>
        <v>-400</v>
      </c>
    </row>
    <row r="302" spans="1:7" ht="15" hidden="1">
      <c r="A302" s="74" t="s">
        <v>15</v>
      </c>
      <c r="B302" s="63" t="s">
        <v>273</v>
      </c>
      <c r="C302" s="31">
        <v>2002</v>
      </c>
      <c r="D302" s="12" t="s">
        <v>6</v>
      </c>
      <c r="E302" s="12" t="s">
        <v>213</v>
      </c>
      <c r="F302" s="31">
        <v>3.1111111111111098</v>
      </c>
      <c r="G302" s="8">
        <f t="shared" si="1"/>
        <v>-311.11111111111097</v>
      </c>
    </row>
    <row r="303" spans="1:7" ht="15" hidden="1">
      <c r="A303" s="74" t="s">
        <v>16</v>
      </c>
      <c r="B303" s="63" t="s">
        <v>274</v>
      </c>
      <c r="C303" s="31">
        <v>2002</v>
      </c>
      <c r="D303" s="12" t="s">
        <v>6</v>
      </c>
      <c r="E303" s="12" t="s">
        <v>213</v>
      </c>
      <c r="F303" s="31">
        <v>3.8</v>
      </c>
      <c r="G303" s="8">
        <f t="shared" si="1"/>
        <v>-380</v>
      </c>
    </row>
    <row r="304" spans="1:7" ht="15" hidden="1">
      <c r="A304" s="74" t="s">
        <v>17</v>
      </c>
      <c r="B304" s="63" t="s">
        <v>275</v>
      </c>
      <c r="C304" s="31">
        <v>2002</v>
      </c>
      <c r="D304" s="12" t="s">
        <v>6</v>
      </c>
      <c r="E304" s="12" t="s">
        <v>213</v>
      </c>
      <c r="F304" s="31">
        <v>11.3333333333333</v>
      </c>
      <c r="G304" s="8">
        <f t="shared" si="1"/>
        <v>-1133.3333333333301</v>
      </c>
    </row>
    <row r="305" spans="1:7" ht="15" hidden="1">
      <c r="A305" s="74" t="s">
        <v>18</v>
      </c>
      <c r="B305" s="63" t="s">
        <v>276</v>
      </c>
      <c r="C305" s="31">
        <v>2002</v>
      </c>
      <c r="D305" s="12" t="s">
        <v>6</v>
      </c>
      <c r="E305" s="12" t="s">
        <v>213</v>
      </c>
      <c r="F305" s="31">
        <v>2.3333333333333299</v>
      </c>
      <c r="G305" s="8">
        <f t="shared" si="1"/>
        <v>-233.333333333333</v>
      </c>
    </row>
    <row r="306" spans="1:7" ht="15" hidden="1">
      <c r="A306" s="74" t="s">
        <v>19</v>
      </c>
      <c r="B306" s="63" t="s">
        <v>277</v>
      </c>
      <c r="C306" s="31">
        <v>2002</v>
      </c>
      <c r="D306" s="12" t="s">
        <v>6</v>
      </c>
      <c r="E306" s="12" t="s">
        <v>213</v>
      </c>
      <c r="F306" s="31">
        <v>4.6666666666666696</v>
      </c>
      <c r="G306" s="8">
        <f t="shared" si="1"/>
        <v>-466.66666666666697</v>
      </c>
    </row>
    <row r="307" spans="1:7" ht="15" hidden="1">
      <c r="A307" s="74" t="s">
        <v>20</v>
      </c>
      <c r="B307" s="63" t="s">
        <v>278</v>
      </c>
      <c r="C307" s="31">
        <v>2002</v>
      </c>
      <c r="D307" s="12" t="s">
        <v>6</v>
      </c>
      <c r="E307" s="12" t="s">
        <v>213</v>
      </c>
      <c r="F307" s="31">
        <v>8</v>
      </c>
      <c r="G307" s="8">
        <f t="shared" si="1"/>
        <v>-800</v>
      </c>
    </row>
    <row r="308" spans="1:7" ht="15" hidden="1">
      <c r="A308" s="74" t="s">
        <v>21</v>
      </c>
      <c r="B308" s="63" t="s">
        <v>279</v>
      </c>
      <c r="C308" s="31">
        <v>2002</v>
      </c>
      <c r="D308" s="12" t="s">
        <v>6</v>
      </c>
      <c r="E308" s="12" t="s">
        <v>213</v>
      </c>
      <c r="F308" s="31">
        <v>4</v>
      </c>
      <c r="G308" s="8">
        <f t="shared" si="1"/>
        <v>-400</v>
      </c>
    </row>
    <row r="309" spans="1:7" ht="15" hidden="1">
      <c r="A309" s="74" t="s">
        <v>22</v>
      </c>
      <c r="B309" s="63" t="s">
        <v>280</v>
      </c>
      <c r="C309" s="31">
        <v>2002</v>
      </c>
      <c r="D309" s="12" t="s">
        <v>6</v>
      </c>
      <c r="E309" s="12" t="s">
        <v>213</v>
      </c>
      <c r="F309" s="31">
        <v>12</v>
      </c>
      <c r="G309" s="8">
        <f t="shared" si="1"/>
        <v>-1200</v>
      </c>
    </row>
    <row r="310" spans="1:7" ht="15" hidden="1">
      <c r="A310" s="74" t="s">
        <v>23</v>
      </c>
      <c r="B310" s="63" t="s">
        <v>281</v>
      </c>
      <c r="C310" s="31">
        <v>2002</v>
      </c>
      <c r="D310" s="12" t="s">
        <v>6</v>
      </c>
      <c r="E310" s="12" t="s">
        <v>213</v>
      </c>
      <c r="F310" s="31">
        <v>4</v>
      </c>
      <c r="G310" s="8">
        <f t="shared" si="1"/>
        <v>-400</v>
      </c>
    </row>
    <row r="311" spans="1:7" ht="15" hidden="1">
      <c r="A311" s="74" t="s">
        <v>24</v>
      </c>
      <c r="B311" s="63" t="s">
        <v>282</v>
      </c>
      <c r="C311" s="31">
        <v>2002</v>
      </c>
      <c r="D311" s="12" t="s">
        <v>6</v>
      </c>
      <c r="E311" s="12" t="s">
        <v>213</v>
      </c>
      <c r="F311" s="31">
        <v>3</v>
      </c>
      <c r="G311" s="8">
        <f t="shared" si="1"/>
        <v>-300</v>
      </c>
    </row>
    <row r="312" spans="1:7" ht="15" hidden="1">
      <c r="A312" s="74" t="s">
        <v>26</v>
      </c>
      <c r="B312" s="63" t="s">
        <v>284</v>
      </c>
      <c r="C312" s="31">
        <v>2002</v>
      </c>
      <c r="D312" s="12" t="s">
        <v>6</v>
      </c>
      <c r="E312" s="12" t="s">
        <v>213</v>
      </c>
      <c r="F312" s="31">
        <v>1.125</v>
      </c>
      <c r="G312" s="8">
        <f t="shared" si="1"/>
        <v>-112.5</v>
      </c>
    </row>
    <row r="313" spans="1:7" ht="15" hidden="1">
      <c r="A313" s="74" t="s">
        <v>27</v>
      </c>
      <c r="B313" s="63" t="s">
        <v>285</v>
      </c>
      <c r="C313" s="31">
        <v>2002</v>
      </c>
      <c r="D313" s="12" t="s">
        <v>6</v>
      </c>
      <c r="E313" s="12" t="s">
        <v>213</v>
      </c>
      <c r="F313" s="31">
        <v>25</v>
      </c>
      <c r="G313" s="8">
        <f t="shared" si="1"/>
        <v>-2500</v>
      </c>
    </row>
    <row r="314" spans="1:7" ht="15" hidden="1">
      <c r="A314" s="74" t="s">
        <v>28</v>
      </c>
      <c r="B314" s="63" t="s">
        <v>286</v>
      </c>
      <c r="C314" s="31">
        <v>2002</v>
      </c>
      <c r="D314" s="12" t="s">
        <v>6</v>
      </c>
      <c r="E314" s="12" t="s">
        <v>213</v>
      </c>
      <c r="F314" s="31">
        <v>4.6666666666666696</v>
      </c>
      <c r="G314" s="8">
        <f t="shared" si="1"/>
        <v>-466.66666666666697</v>
      </c>
    </row>
    <row r="315" spans="1:7" ht="15" hidden="1">
      <c r="A315" s="74" t="s">
        <v>29</v>
      </c>
      <c r="B315" s="63" t="s">
        <v>287</v>
      </c>
      <c r="C315" s="31">
        <v>2002</v>
      </c>
      <c r="D315" s="12" t="s">
        <v>6</v>
      </c>
      <c r="E315" s="12" t="s">
        <v>213</v>
      </c>
      <c r="F315" s="31">
        <v>6.25</v>
      </c>
      <c r="G315" s="8">
        <f t="shared" si="1"/>
        <v>-625</v>
      </c>
    </row>
    <row r="316" spans="1:7" ht="15" hidden="1">
      <c r="A316" s="74" t="s">
        <v>30</v>
      </c>
      <c r="B316" s="63" t="s">
        <v>288</v>
      </c>
      <c r="C316" s="31">
        <v>2002</v>
      </c>
      <c r="D316" s="12" t="s">
        <v>6</v>
      </c>
      <c r="E316" s="12" t="s">
        <v>213</v>
      </c>
      <c r="F316" s="31">
        <v>5.75</v>
      </c>
      <c r="G316" s="8">
        <f t="shared" si="1"/>
        <v>-575</v>
      </c>
    </row>
    <row r="317" spans="1:7" ht="15" hidden="1">
      <c r="A317" s="74" t="s">
        <v>31</v>
      </c>
      <c r="B317" s="63" t="s">
        <v>289</v>
      </c>
      <c r="C317" s="31">
        <v>2002</v>
      </c>
      <c r="D317" s="12" t="s">
        <v>6</v>
      </c>
      <c r="E317" s="12" t="s">
        <v>213</v>
      </c>
      <c r="F317" s="31">
        <v>8.6666666666666696</v>
      </c>
      <c r="G317" s="8">
        <f t="shared" si="1"/>
        <v>-866.66666666666697</v>
      </c>
    </row>
    <row r="318" spans="1:7" ht="15" hidden="1">
      <c r="A318" s="74" t="s">
        <v>32</v>
      </c>
      <c r="B318" s="63" t="s">
        <v>290</v>
      </c>
      <c r="C318" s="31">
        <v>2002</v>
      </c>
      <c r="D318" s="12" t="s">
        <v>6</v>
      </c>
      <c r="E318" s="12" t="s">
        <v>213</v>
      </c>
      <c r="F318" s="31">
        <v>6</v>
      </c>
      <c r="G318" s="8">
        <f t="shared" si="1"/>
        <v>-600</v>
      </c>
    </row>
    <row r="319" spans="1:7" ht="15" hidden="1">
      <c r="A319" s="74" t="s">
        <v>33</v>
      </c>
      <c r="B319" s="63" t="s">
        <v>291</v>
      </c>
      <c r="C319" s="31">
        <v>2002</v>
      </c>
      <c r="D319" s="12" t="s">
        <v>6</v>
      </c>
      <c r="E319" s="12" t="s">
        <v>213</v>
      </c>
      <c r="F319" s="31">
        <v>4.4285714285714297</v>
      </c>
      <c r="G319" s="8">
        <f t="shared" si="1"/>
        <v>-442.85714285714295</v>
      </c>
    </row>
    <row r="320" spans="1:7" ht="15" hidden="1">
      <c r="A320" s="74" t="s">
        <v>34</v>
      </c>
      <c r="B320" s="63" t="s">
        <v>292</v>
      </c>
      <c r="C320" s="31">
        <v>2002</v>
      </c>
      <c r="D320" s="12" t="s">
        <v>6</v>
      </c>
      <c r="E320" s="12" t="s">
        <v>213</v>
      </c>
      <c r="F320" s="31">
        <v>4.25</v>
      </c>
      <c r="G320" s="8">
        <f t="shared" si="1"/>
        <v>-425</v>
      </c>
    </row>
    <row r="321" spans="1:7" ht="15" hidden="1">
      <c r="A321" s="74" t="s">
        <v>35</v>
      </c>
      <c r="B321" s="63" t="s">
        <v>293</v>
      </c>
      <c r="C321" s="31">
        <v>2002</v>
      </c>
      <c r="D321" s="12" t="s">
        <v>6</v>
      </c>
      <c r="E321" s="12" t="s">
        <v>213</v>
      </c>
      <c r="F321" s="31">
        <v>5.5</v>
      </c>
      <c r="G321" s="8">
        <f t="shared" si="1"/>
        <v>-550</v>
      </c>
    </row>
    <row r="322" spans="1:7" ht="15" hidden="1">
      <c r="A322" s="74" t="s">
        <v>3</v>
      </c>
      <c r="B322" s="63" t="s">
        <v>261</v>
      </c>
      <c r="C322" s="31">
        <v>2003</v>
      </c>
      <c r="D322" s="12" t="s">
        <v>6</v>
      </c>
      <c r="E322" s="12" t="s">
        <v>213</v>
      </c>
      <c r="F322" s="31">
        <v>4.7438893543732297</v>
      </c>
      <c r="G322" s="8">
        <f t="shared" si="1"/>
        <v>-474.38893543732297</v>
      </c>
    </row>
    <row r="323" spans="1:7" ht="15" hidden="1">
      <c r="A323" s="74" t="s">
        <v>4</v>
      </c>
      <c r="B323" s="63" t="s">
        <v>262</v>
      </c>
      <c r="C323" s="31">
        <v>2003</v>
      </c>
      <c r="D323" s="12" t="s">
        <v>6</v>
      </c>
      <c r="E323" s="12" t="s">
        <v>213</v>
      </c>
      <c r="F323" s="31">
        <v>7</v>
      </c>
      <c r="G323" s="8">
        <f t="shared" si="1"/>
        <v>-700</v>
      </c>
    </row>
    <row r="324" spans="1:7" ht="15" hidden="1">
      <c r="A324" s="74" t="s">
        <v>5</v>
      </c>
      <c r="B324" s="63" t="s">
        <v>263</v>
      </c>
      <c r="C324" s="31">
        <v>2003</v>
      </c>
      <c r="D324" s="12" t="s">
        <v>6</v>
      </c>
      <c r="E324" s="12" t="s">
        <v>213</v>
      </c>
      <c r="F324" s="31">
        <v>4.25</v>
      </c>
      <c r="G324" s="8">
        <f t="shared" si="1"/>
        <v>-425</v>
      </c>
    </row>
    <row r="325" spans="1:7" ht="15" hidden="1">
      <c r="A325" s="74" t="s">
        <v>6</v>
      </c>
      <c r="B325" s="63" t="s">
        <v>264</v>
      </c>
      <c r="C325" s="31">
        <v>2003</v>
      </c>
      <c r="D325" s="12" t="s">
        <v>6</v>
      </c>
      <c r="E325" s="12" t="s">
        <v>213</v>
      </c>
      <c r="F325" s="31">
        <v>1.5</v>
      </c>
      <c r="G325" s="8">
        <f t="shared" si="1"/>
        <v>-150</v>
      </c>
    </row>
    <row r="326" spans="1:7" ht="15" hidden="1">
      <c r="A326" s="74" t="s">
        <v>7</v>
      </c>
      <c r="B326" s="63" t="s">
        <v>265</v>
      </c>
      <c r="C326" s="31">
        <v>2003</v>
      </c>
      <c r="D326" s="12" t="s">
        <v>6</v>
      </c>
      <c r="E326" s="12" t="s">
        <v>213</v>
      </c>
      <c r="F326" s="31">
        <v>1.5</v>
      </c>
      <c r="G326" s="8">
        <f t="shared" si="1"/>
        <v>-150</v>
      </c>
    </row>
    <row r="327" spans="1:7" ht="15" hidden="1">
      <c r="A327" s="74" t="s">
        <v>8</v>
      </c>
      <c r="B327" s="63" t="s">
        <v>266</v>
      </c>
      <c r="C327" s="31">
        <v>2003</v>
      </c>
      <c r="D327" s="12" t="s">
        <v>6</v>
      </c>
      <c r="E327" s="12" t="s">
        <v>213</v>
      </c>
      <c r="F327" s="31">
        <v>3</v>
      </c>
      <c r="G327" s="8">
        <f t="shared" si="1"/>
        <v>-300</v>
      </c>
    </row>
    <row r="328" spans="1:7" ht="15" hidden="1">
      <c r="A328" s="74" t="s">
        <v>9</v>
      </c>
      <c r="B328" s="63" t="s">
        <v>267</v>
      </c>
      <c r="C328" s="31">
        <v>2003</v>
      </c>
      <c r="D328" s="12" t="s">
        <v>6</v>
      </c>
      <c r="E328" s="12" t="s">
        <v>213</v>
      </c>
      <c r="F328" s="31">
        <v>4.25</v>
      </c>
      <c r="G328" s="8">
        <f t="shared" si="1"/>
        <v>-425</v>
      </c>
    </row>
    <row r="329" spans="1:7" ht="15" hidden="1">
      <c r="A329" s="74" t="s">
        <v>10</v>
      </c>
      <c r="B329" s="63" t="s">
        <v>268</v>
      </c>
      <c r="C329" s="31">
        <v>2003</v>
      </c>
      <c r="D329" s="12" t="s">
        <v>6</v>
      </c>
      <c r="E329" s="12" t="s">
        <v>213</v>
      </c>
      <c r="F329" s="31">
        <v>8</v>
      </c>
      <c r="G329" s="8">
        <f t="shared" si="1"/>
        <v>-800</v>
      </c>
    </row>
    <row r="330" spans="1:7" ht="15" hidden="1">
      <c r="A330" s="74" t="s">
        <v>11</v>
      </c>
      <c r="B330" s="63" t="s">
        <v>269</v>
      </c>
      <c r="C330" s="31">
        <v>2003</v>
      </c>
      <c r="D330" s="12" t="s">
        <v>6</v>
      </c>
      <c r="E330" s="12" t="s">
        <v>213</v>
      </c>
      <c r="F330" s="31">
        <v>9</v>
      </c>
      <c r="G330" s="8">
        <f t="shared" si="1"/>
        <v>-900</v>
      </c>
    </row>
    <row r="331" spans="1:7" ht="15" hidden="1">
      <c r="A331" s="74" t="s">
        <v>12</v>
      </c>
      <c r="B331" s="63" t="s">
        <v>270</v>
      </c>
      <c r="C331" s="31">
        <v>2003</v>
      </c>
      <c r="D331" s="12" t="s">
        <v>6</v>
      </c>
      <c r="E331" s="12" t="s">
        <v>213</v>
      </c>
      <c r="F331" s="31">
        <v>1</v>
      </c>
      <c r="G331" s="8">
        <f t="shared" si="1"/>
        <v>-100</v>
      </c>
    </row>
    <row r="332" spans="1:7" ht="15" hidden="1">
      <c r="A332" s="74" t="s">
        <v>13</v>
      </c>
      <c r="B332" s="63" t="s">
        <v>271</v>
      </c>
      <c r="C332" s="31">
        <v>2003</v>
      </c>
      <c r="D332" s="12" t="s">
        <v>6</v>
      </c>
      <c r="E332" s="12" t="s">
        <v>213</v>
      </c>
      <c r="F332" s="31">
        <v>6.3333333333333304</v>
      </c>
      <c r="G332" s="8">
        <f t="shared" si="1"/>
        <v>-633.33333333333303</v>
      </c>
    </row>
    <row r="333" spans="1:7" ht="15" hidden="1">
      <c r="A333" s="74" t="s">
        <v>14</v>
      </c>
      <c r="B333" s="63" t="s">
        <v>272</v>
      </c>
      <c r="C333" s="31">
        <v>2003</v>
      </c>
      <c r="D333" s="12" t="s">
        <v>6</v>
      </c>
      <c r="E333" s="12" t="s">
        <v>213</v>
      </c>
      <c r="F333" s="31">
        <v>3.1428571428571401</v>
      </c>
      <c r="G333" s="8">
        <f t="shared" si="1"/>
        <v>-314.28571428571399</v>
      </c>
    </row>
    <row r="334" spans="1:7" ht="15" hidden="1">
      <c r="A334" s="74" t="s">
        <v>15</v>
      </c>
      <c r="B334" s="63" t="s">
        <v>273</v>
      </c>
      <c r="C334" s="31">
        <v>2003</v>
      </c>
      <c r="D334" s="12" t="s">
        <v>6</v>
      </c>
      <c r="E334" s="12" t="s">
        <v>213</v>
      </c>
      <c r="F334" s="31">
        <v>3.1111111111111098</v>
      </c>
      <c r="G334" s="8">
        <f t="shared" si="1"/>
        <v>-311.11111111111097</v>
      </c>
    </row>
    <row r="335" spans="1:7" ht="15" hidden="1">
      <c r="A335" s="74" t="s">
        <v>16</v>
      </c>
      <c r="B335" s="63" t="s">
        <v>274</v>
      </c>
      <c r="C335" s="31">
        <v>2003</v>
      </c>
      <c r="D335" s="12" t="s">
        <v>6</v>
      </c>
      <c r="E335" s="12" t="s">
        <v>213</v>
      </c>
      <c r="F335" s="31">
        <v>3.8</v>
      </c>
      <c r="G335" s="8">
        <f t="shared" si="1"/>
        <v>-380</v>
      </c>
    </row>
    <row r="336" spans="1:7" ht="15" hidden="1">
      <c r="A336" s="74" t="s">
        <v>17</v>
      </c>
      <c r="B336" s="63" t="s">
        <v>275</v>
      </c>
      <c r="C336" s="31">
        <v>2003</v>
      </c>
      <c r="D336" s="12" t="s">
        <v>6</v>
      </c>
      <c r="E336" s="12" t="s">
        <v>213</v>
      </c>
      <c r="F336" s="31">
        <v>11.3333333333333</v>
      </c>
      <c r="G336" s="8">
        <f t="shared" si="1"/>
        <v>-1133.3333333333301</v>
      </c>
    </row>
    <row r="337" spans="1:7" ht="15" hidden="1">
      <c r="A337" s="74" t="s">
        <v>18</v>
      </c>
      <c r="B337" s="63" t="s">
        <v>276</v>
      </c>
      <c r="C337" s="31">
        <v>2003</v>
      </c>
      <c r="D337" s="12" t="s">
        <v>6</v>
      </c>
      <c r="E337" s="12" t="s">
        <v>213</v>
      </c>
      <c r="F337" s="31">
        <v>4.8181818181818201</v>
      </c>
      <c r="G337" s="8">
        <f t="shared" si="1"/>
        <v>-481.81818181818198</v>
      </c>
    </row>
    <row r="338" spans="1:7" ht="15" hidden="1">
      <c r="A338" s="74" t="s">
        <v>19</v>
      </c>
      <c r="B338" s="63" t="s">
        <v>277</v>
      </c>
      <c r="C338" s="31">
        <v>2003</v>
      </c>
      <c r="D338" s="12" t="s">
        <v>6</v>
      </c>
      <c r="E338" s="12" t="s">
        <v>213</v>
      </c>
      <c r="F338" s="31">
        <v>4.6666666666666696</v>
      </c>
      <c r="G338" s="8">
        <f t="shared" si="1"/>
        <v>-466.66666666666697</v>
      </c>
    </row>
    <row r="339" spans="1:7" ht="15" hidden="1">
      <c r="A339" s="74" t="s">
        <v>20</v>
      </c>
      <c r="B339" s="63" t="s">
        <v>278</v>
      </c>
      <c r="C339" s="31">
        <v>2003</v>
      </c>
      <c r="D339" s="12" t="s">
        <v>6</v>
      </c>
      <c r="E339" s="12" t="s">
        <v>213</v>
      </c>
      <c r="F339" s="31">
        <v>8</v>
      </c>
      <c r="G339" s="8">
        <f t="shared" si="1"/>
        <v>-800</v>
      </c>
    </row>
    <row r="340" spans="1:7" ht="15" hidden="1">
      <c r="A340" s="74" t="s">
        <v>21</v>
      </c>
      <c r="B340" s="63" t="s">
        <v>279</v>
      </c>
      <c r="C340" s="31">
        <v>2003</v>
      </c>
      <c r="D340" s="12" t="s">
        <v>6</v>
      </c>
      <c r="E340" s="12" t="s">
        <v>213</v>
      </c>
      <c r="F340" s="31">
        <v>4</v>
      </c>
      <c r="G340" s="8">
        <f t="shared" si="1"/>
        <v>-400</v>
      </c>
    </row>
    <row r="341" spans="1:7" ht="15" hidden="1">
      <c r="A341" s="74" t="s">
        <v>22</v>
      </c>
      <c r="B341" s="63" t="s">
        <v>280</v>
      </c>
      <c r="C341" s="31">
        <v>2003</v>
      </c>
      <c r="D341" s="12" t="s">
        <v>6</v>
      </c>
      <c r="E341" s="12" t="s">
        <v>213</v>
      </c>
      <c r="F341" s="31">
        <v>1.8181818181818199</v>
      </c>
      <c r="G341" s="8">
        <f t="shared" si="1"/>
        <v>-181.81818181818198</v>
      </c>
    </row>
    <row r="342" spans="1:7" ht="15" hidden="1">
      <c r="A342" s="74" t="s">
        <v>23</v>
      </c>
      <c r="B342" s="63" t="s">
        <v>281</v>
      </c>
      <c r="C342" s="31">
        <v>2003</v>
      </c>
      <c r="D342" s="12" t="s">
        <v>6</v>
      </c>
      <c r="E342" s="12" t="s">
        <v>213</v>
      </c>
      <c r="F342" s="31">
        <v>4</v>
      </c>
      <c r="G342" s="8">
        <f t="shared" si="1"/>
        <v>-400</v>
      </c>
    </row>
    <row r="343" spans="1:7" ht="15" hidden="1">
      <c r="A343" s="74" t="s">
        <v>24</v>
      </c>
      <c r="B343" s="63" t="s">
        <v>282</v>
      </c>
      <c r="C343" s="31">
        <v>2003</v>
      </c>
      <c r="D343" s="12" t="s">
        <v>6</v>
      </c>
      <c r="E343" s="12" t="s">
        <v>213</v>
      </c>
      <c r="F343" s="31">
        <v>3</v>
      </c>
      <c r="G343" s="8">
        <f t="shared" si="1"/>
        <v>-300</v>
      </c>
    </row>
    <row r="344" spans="1:7" ht="15" hidden="1">
      <c r="A344" s="74" t="s">
        <v>26</v>
      </c>
      <c r="B344" s="63" t="s">
        <v>284</v>
      </c>
      <c r="C344" s="31">
        <v>2003</v>
      </c>
      <c r="D344" s="12" t="s">
        <v>6</v>
      </c>
      <c r="E344" s="12" t="s">
        <v>213</v>
      </c>
      <c r="F344" s="31">
        <v>1.125</v>
      </c>
      <c r="G344" s="8">
        <f t="shared" si="1"/>
        <v>-112.5</v>
      </c>
    </row>
    <row r="345" spans="1:7" ht="15" hidden="1">
      <c r="A345" s="74" t="s">
        <v>27</v>
      </c>
      <c r="B345" s="63" t="s">
        <v>285</v>
      </c>
      <c r="C345" s="31">
        <v>2003</v>
      </c>
      <c r="D345" s="12" t="s">
        <v>6</v>
      </c>
      <c r="E345" s="12" t="s">
        <v>213</v>
      </c>
      <c r="F345" s="31">
        <v>3.4</v>
      </c>
      <c r="G345" s="8">
        <f t="shared" si="1"/>
        <v>-340</v>
      </c>
    </row>
    <row r="346" spans="1:7" ht="15" hidden="1">
      <c r="A346" s="74" t="s">
        <v>28</v>
      </c>
      <c r="B346" s="63" t="s">
        <v>286</v>
      </c>
      <c r="C346" s="31">
        <v>2003</v>
      </c>
      <c r="D346" s="12" t="s">
        <v>6</v>
      </c>
      <c r="E346" s="12" t="s">
        <v>213</v>
      </c>
      <c r="F346" s="31">
        <v>4.6666666666666696</v>
      </c>
      <c r="G346" s="8">
        <f t="shared" si="1"/>
        <v>-466.66666666666697</v>
      </c>
    </row>
    <row r="347" spans="1:7" ht="15" hidden="1">
      <c r="A347" s="74" t="s">
        <v>29</v>
      </c>
      <c r="B347" s="63" t="s">
        <v>287</v>
      </c>
      <c r="C347" s="31">
        <v>2003</v>
      </c>
      <c r="D347" s="12" t="s">
        <v>6</v>
      </c>
      <c r="E347" s="12" t="s">
        <v>213</v>
      </c>
      <c r="F347" s="31">
        <v>5.75</v>
      </c>
      <c r="G347" s="8">
        <f t="shared" si="1"/>
        <v>-575</v>
      </c>
    </row>
    <row r="348" spans="1:7" ht="15" hidden="1">
      <c r="A348" s="74" t="s">
        <v>30</v>
      </c>
      <c r="B348" s="63" t="s">
        <v>288</v>
      </c>
      <c r="C348" s="31">
        <v>2003</v>
      </c>
      <c r="D348" s="12" t="s">
        <v>6</v>
      </c>
      <c r="E348" s="12" t="s">
        <v>213</v>
      </c>
      <c r="F348" s="31">
        <v>5.75</v>
      </c>
      <c r="G348" s="8">
        <f t="shared" si="1"/>
        <v>-575</v>
      </c>
    </row>
    <row r="349" spans="1:7" ht="15" hidden="1">
      <c r="A349" s="74" t="s">
        <v>31</v>
      </c>
      <c r="B349" s="63" t="s">
        <v>289</v>
      </c>
      <c r="C349" s="31">
        <v>2003</v>
      </c>
      <c r="D349" s="12" t="s">
        <v>6</v>
      </c>
      <c r="E349" s="12" t="s">
        <v>213</v>
      </c>
      <c r="F349" s="31">
        <v>8.6666666666666696</v>
      </c>
      <c r="G349" s="8">
        <f t="shared" si="1"/>
        <v>-866.66666666666697</v>
      </c>
    </row>
    <row r="350" spans="1:7" ht="15" hidden="1">
      <c r="A350" s="74" t="s">
        <v>32</v>
      </c>
      <c r="B350" s="63" t="s">
        <v>290</v>
      </c>
      <c r="C350" s="31">
        <v>2003</v>
      </c>
      <c r="D350" s="12" t="s">
        <v>6</v>
      </c>
      <c r="E350" s="12" t="s">
        <v>213</v>
      </c>
      <c r="F350" s="31">
        <v>6</v>
      </c>
      <c r="G350" s="8">
        <f t="shared" si="1"/>
        <v>-600</v>
      </c>
    </row>
    <row r="351" spans="1:7" ht="15" hidden="1">
      <c r="A351" s="74" t="s">
        <v>33</v>
      </c>
      <c r="B351" s="63" t="s">
        <v>291</v>
      </c>
      <c r="C351" s="31">
        <v>2003</v>
      </c>
      <c r="D351" s="12" t="s">
        <v>6</v>
      </c>
      <c r="E351" s="12" t="s">
        <v>213</v>
      </c>
      <c r="F351" s="31">
        <v>4.4285714285714297</v>
      </c>
      <c r="G351" s="8">
        <f t="shared" si="1"/>
        <v>-442.85714285714295</v>
      </c>
    </row>
    <row r="352" spans="1:7" ht="15" hidden="1">
      <c r="A352" s="74" t="s">
        <v>34</v>
      </c>
      <c r="B352" s="63" t="s">
        <v>292</v>
      </c>
      <c r="C352" s="31">
        <v>2003</v>
      </c>
      <c r="D352" s="12" t="s">
        <v>6</v>
      </c>
      <c r="E352" s="12" t="s">
        <v>213</v>
      </c>
      <c r="F352" s="31">
        <v>4.25</v>
      </c>
      <c r="G352" s="8">
        <f t="shared" si="1"/>
        <v>-425</v>
      </c>
    </row>
    <row r="353" spans="1:7" ht="15" hidden="1">
      <c r="A353" s="74" t="s">
        <v>35</v>
      </c>
      <c r="B353" s="63" t="s">
        <v>293</v>
      </c>
      <c r="C353" s="31">
        <v>2003</v>
      </c>
      <c r="D353" s="12" t="s">
        <v>6</v>
      </c>
      <c r="E353" s="12" t="s">
        <v>213</v>
      </c>
      <c r="F353" s="31">
        <v>5.5</v>
      </c>
      <c r="G353" s="8">
        <f t="shared" si="1"/>
        <v>-550</v>
      </c>
    </row>
    <row r="354" spans="1:7" ht="15" hidden="1">
      <c r="A354" s="74" t="s">
        <v>3</v>
      </c>
      <c r="B354" s="63" t="s">
        <v>261</v>
      </c>
      <c r="C354" s="31">
        <v>2004</v>
      </c>
      <c r="D354" s="12" t="s">
        <v>6</v>
      </c>
      <c r="E354" s="12" t="s">
        <v>213</v>
      </c>
      <c r="F354" s="31">
        <v>3.8955790625145501</v>
      </c>
      <c r="G354" s="8">
        <f t="shared" si="1"/>
        <v>-389.55790625145499</v>
      </c>
    </row>
    <row r="355" spans="1:7" ht="15" hidden="1">
      <c r="A355" s="74" t="s">
        <v>4</v>
      </c>
      <c r="B355" s="63" t="s">
        <v>262</v>
      </c>
      <c r="C355" s="31">
        <v>2004</v>
      </c>
      <c r="D355" s="12" t="s">
        <v>6</v>
      </c>
      <c r="E355" s="12" t="s">
        <v>213</v>
      </c>
      <c r="F355" s="31">
        <v>7</v>
      </c>
      <c r="G355" s="8">
        <f t="shared" si="1"/>
        <v>-700</v>
      </c>
    </row>
    <row r="356" spans="1:7" ht="15" hidden="1">
      <c r="A356" s="74" t="s">
        <v>5</v>
      </c>
      <c r="B356" s="63" t="s">
        <v>263</v>
      </c>
      <c r="C356" s="31">
        <v>2004</v>
      </c>
      <c r="D356" s="12" t="s">
        <v>6</v>
      </c>
      <c r="E356" s="12" t="s">
        <v>213</v>
      </c>
      <c r="F356" s="31">
        <v>10.5</v>
      </c>
      <c r="G356" s="8">
        <f t="shared" si="1"/>
        <v>-1050</v>
      </c>
    </row>
    <row r="357" spans="1:7" ht="15" hidden="1">
      <c r="A357" s="74" t="s">
        <v>6</v>
      </c>
      <c r="B357" s="63" t="s">
        <v>264</v>
      </c>
      <c r="C357" s="31">
        <v>2004</v>
      </c>
      <c r="D357" s="12" t="s">
        <v>6</v>
      </c>
      <c r="E357" s="12" t="s">
        <v>213</v>
      </c>
      <c r="F357" s="31">
        <v>1.5</v>
      </c>
      <c r="G357" s="8">
        <f t="shared" si="1"/>
        <v>-150</v>
      </c>
    </row>
    <row r="358" spans="1:7" ht="15" hidden="1">
      <c r="A358" s="74" t="s">
        <v>7</v>
      </c>
      <c r="B358" s="63" t="s">
        <v>265</v>
      </c>
      <c r="C358" s="31">
        <v>2004</v>
      </c>
      <c r="D358" s="12" t="s">
        <v>6</v>
      </c>
      <c r="E358" s="12" t="s">
        <v>213</v>
      </c>
      <c r="F358" s="31">
        <v>1.5</v>
      </c>
      <c r="G358" s="8">
        <f t="shared" si="1"/>
        <v>-150</v>
      </c>
    </row>
    <row r="359" spans="1:7" ht="15" hidden="1">
      <c r="A359" s="74" t="s">
        <v>8</v>
      </c>
      <c r="B359" s="63" t="s">
        <v>266</v>
      </c>
      <c r="C359" s="31">
        <v>2004</v>
      </c>
      <c r="D359" s="12" t="s">
        <v>6</v>
      </c>
      <c r="E359" s="12" t="s">
        <v>213</v>
      </c>
      <c r="F359" s="31">
        <v>3</v>
      </c>
      <c r="G359" s="8">
        <f t="shared" si="1"/>
        <v>-300</v>
      </c>
    </row>
    <row r="360" spans="1:7" ht="15" hidden="1">
      <c r="A360" s="74" t="s">
        <v>9</v>
      </c>
      <c r="B360" s="63" t="s">
        <v>267</v>
      </c>
      <c r="C360" s="31">
        <v>2004</v>
      </c>
      <c r="D360" s="12" t="s">
        <v>6</v>
      </c>
      <c r="E360" s="12" t="s">
        <v>213</v>
      </c>
      <c r="F360" s="31">
        <v>4.25</v>
      </c>
      <c r="G360" s="8">
        <f t="shared" si="1"/>
        <v>-425</v>
      </c>
    </row>
    <row r="361" spans="1:7" ht="15" hidden="1">
      <c r="A361" s="74" t="s">
        <v>10</v>
      </c>
      <c r="B361" s="63" t="s">
        <v>268</v>
      </c>
      <c r="C361" s="31">
        <v>2004</v>
      </c>
      <c r="D361" s="12" t="s">
        <v>6</v>
      </c>
      <c r="E361" s="12" t="s">
        <v>213</v>
      </c>
      <c r="F361" s="31">
        <v>3.71428571428571</v>
      </c>
      <c r="G361" s="8">
        <f t="shared" si="1"/>
        <v>-371.42857142857099</v>
      </c>
    </row>
    <row r="362" spans="1:7" ht="15" hidden="1">
      <c r="A362" s="74" t="s">
        <v>11</v>
      </c>
      <c r="B362" s="63" t="s">
        <v>269</v>
      </c>
      <c r="C362" s="31">
        <v>2004</v>
      </c>
      <c r="D362" s="12" t="s">
        <v>6</v>
      </c>
      <c r="E362" s="12" t="s">
        <v>213</v>
      </c>
      <c r="F362" s="31">
        <v>2.125</v>
      </c>
      <c r="G362" s="8">
        <f t="shared" si="1"/>
        <v>-212.5</v>
      </c>
    </row>
    <row r="363" spans="1:7" ht="15" hidden="1">
      <c r="A363" s="74" t="s">
        <v>12</v>
      </c>
      <c r="B363" s="63" t="s">
        <v>270</v>
      </c>
      <c r="C363" s="31">
        <v>2004</v>
      </c>
      <c r="D363" s="12" t="s">
        <v>6</v>
      </c>
      <c r="E363" s="12" t="s">
        <v>213</v>
      </c>
      <c r="F363" s="31">
        <v>1</v>
      </c>
      <c r="G363" s="8">
        <f t="shared" si="1"/>
        <v>-100</v>
      </c>
    </row>
    <row r="364" spans="1:7" ht="15" hidden="1">
      <c r="A364" s="74" t="s">
        <v>13</v>
      </c>
      <c r="B364" s="63" t="s">
        <v>271</v>
      </c>
      <c r="C364" s="31">
        <v>2004</v>
      </c>
      <c r="D364" s="12" t="s">
        <v>6</v>
      </c>
      <c r="E364" s="12" t="s">
        <v>213</v>
      </c>
      <c r="F364" s="31">
        <v>6.3333333333333304</v>
      </c>
      <c r="G364" s="8">
        <f t="shared" si="1"/>
        <v>-633.33333333333303</v>
      </c>
    </row>
    <row r="365" spans="1:7" ht="15" hidden="1">
      <c r="A365" s="74" t="s">
        <v>14</v>
      </c>
      <c r="B365" s="63" t="s">
        <v>272</v>
      </c>
      <c r="C365" s="31">
        <v>2004</v>
      </c>
      <c r="D365" s="12" t="s">
        <v>6</v>
      </c>
      <c r="E365" s="12" t="s">
        <v>213</v>
      </c>
      <c r="F365" s="31">
        <v>3.1428571428571401</v>
      </c>
      <c r="G365" s="8">
        <f t="shared" si="1"/>
        <v>-314.28571428571399</v>
      </c>
    </row>
    <row r="366" spans="1:7" ht="15" hidden="1">
      <c r="A366" s="74" t="s">
        <v>15</v>
      </c>
      <c r="B366" s="63" t="s">
        <v>273</v>
      </c>
      <c r="C366" s="31">
        <v>2004</v>
      </c>
      <c r="D366" s="12" t="s">
        <v>6</v>
      </c>
      <c r="E366" s="12" t="s">
        <v>213</v>
      </c>
      <c r="F366" s="31">
        <v>3.1111111111111098</v>
      </c>
      <c r="G366" s="8">
        <f t="shared" si="1"/>
        <v>-311.11111111111097</v>
      </c>
    </row>
    <row r="367" spans="1:7" ht="15" hidden="1">
      <c r="A367" s="74" t="s">
        <v>16</v>
      </c>
      <c r="B367" s="63" t="s">
        <v>274</v>
      </c>
      <c r="C367" s="31">
        <v>2004</v>
      </c>
      <c r="D367" s="12" t="s">
        <v>6</v>
      </c>
      <c r="E367" s="12" t="s">
        <v>213</v>
      </c>
      <c r="F367" s="31">
        <v>3.8</v>
      </c>
      <c r="G367" s="8">
        <f t="shared" si="1"/>
        <v>-380</v>
      </c>
    </row>
    <row r="368" spans="1:7" ht="15" hidden="1">
      <c r="A368" s="74" t="s">
        <v>17</v>
      </c>
      <c r="B368" s="63" t="s">
        <v>275</v>
      </c>
      <c r="C368" s="31">
        <v>2004</v>
      </c>
      <c r="D368" s="12" t="s">
        <v>6</v>
      </c>
      <c r="E368" s="12" t="s">
        <v>213</v>
      </c>
      <c r="F368" s="31">
        <v>4.6666666666666696</v>
      </c>
      <c r="G368" s="8">
        <f t="shared" si="1"/>
        <v>-466.66666666666697</v>
      </c>
    </row>
    <row r="369" spans="1:7" ht="15" hidden="1">
      <c r="A369" s="74" t="s">
        <v>18</v>
      </c>
      <c r="B369" s="63" t="s">
        <v>276</v>
      </c>
      <c r="C369" s="31">
        <v>2004</v>
      </c>
      <c r="D369" s="12" t="s">
        <v>6</v>
      </c>
      <c r="E369" s="12" t="s">
        <v>213</v>
      </c>
      <c r="F369" s="31">
        <v>4.8181818181818201</v>
      </c>
      <c r="G369" s="8">
        <f t="shared" si="1"/>
        <v>-481.81818181818198</v>
      </c>
    </row>
    <row r="370" spans="1:7" ht="15" hidden="1">
      <c r="A370" s="74" t="s">
        <v>19</v>
      </c>
      <c r="B370" s="63" t="s">
        <v>277</v>
      </c>
      <c r="C370" s="31">
        <v>2004</v>
      </c>
      <c r="D370" s="12" t="s">
        <v>6</v>
      </c>
      <c r="E370" s="12" t="s">
        <v>213</v>
      </c>
      <c r="F370" s="31">
        <v>4.6666666666666696</v>
      </c>
      <c r="G370" s="8">
        <f t="shared" si="1"/>
        <v>-466.66666666666697</v>
      </c>
    </row>
    <row r="371" spans="1:7" ht="15" hidden="1">
      <c r="A371" s="74" t="s">
        <v>20</v>
      </c>
      <c r="B371" s="63" t="s">
        <v>278</v>
      </c>
      <c r="C371" s="31">
        <v>2004</v>
      </c>
      <c r="D371" s="12" t="s">
        <v>6</v>
      </c>
      <c r="E371" s="12" t="s">
        <v>213</v>
      </c>
      <c r="F371" s="31">
        <v>8</v>
      </c>
      <c r="G371" s="8">
        <f t="shared" si="1"/>
        <v>-800</v>
      </c>
    </row>
    <row r="372" spans="1:7" ht="15" hidden="1">
      <c r="A372" s="74" t="s">
        <v>21</v>
      </c>
      <c r="B372" s="63" t="s">
        <v>279</v>
      </c>
      <c r="C372" s="31">
        <v>2004</v>
      </c>
      <c r="D372" s="12" t="s">
        <v>6</v>
      </c>
      <c r="E372" s="12" t="s">
        <v>213</v>
      </c>
      <c r="F372" s="31">
        <v>4</v>
      </c>
      <c r="G372" s="8">
        <f t="shared" si="1"/>
        <v>-400</v>
      </c>
    </row>
    <row r="373" spans="1:7" ht="15" hidden="1">
      <c r="A373" s="74" t="s">
        <v>22</v>
      </c>
      <c r="B373" s="63" t="s">
        <v>280</v>
      </c>
      <c r="C373" s="31">
        <v>2004</v>
      </c>
      <c r="D373" s="12" t="s">
        <v>6</v>
      </c>
      <c r="E373" s="12" t="s">
        <v>213</v>
      </c>
      <c r="F373" s="31">
        <v>1.8181818181818199</v>
      </c>
      <c r="G373" s="8">
        <f t="shared" si="1"/>
        <v>-181.81818181818198</v>
      </c>
    </row>
    <row r="374" spans="1:7" ht="15" hidden="1">
      <c r="A374" s="74" t="s">
        <v>23</v>
      </c>
      <c r="B374" s="63" t="s">
        <v>281</v>
      </c>
      <c r="C374" s="31">
        <v>2004</v>
      </c>
      <c r="D374" s="12" t="s">
        <v>6</v>
      </c>
      <c r="E374" s="12" t="s">
        <v>213</v>
      </c>
      <c r="F374" s="31">
        <v>1.5</v>
      </c>
      <c r="G374" s="8">
        <f t="shared" si="1"/>
        <v>-150</v>
      </c>
    </row>
    <row r="375" spans="1:7" ht="15" hidden="1">
      <c r="A375" s="74" t="s">
        <v>24</v>
      </c>
      <c r="B375" s="63" t="s">
        <v>282</v>
      </c>
      <c r="C375" s="31">
        <v>2004</v>
      </c>
      <c r="D375" s="12" t="s">
        <v>6</v>
      </c>
      <c r="E375" s="12" t="s">
        <v>213</v>
      </c>
      <c r="F375" s="31">
        <v>1.4166666666666701</v>
      </c>
      <c r="G375" s="8">
        <f t="shared" si="1"/>
        <v>-141.666666666667</v>
      </c>
    </row>
    <row r="376" spans="1:7" ht="15" hidden="1">
      <c r="A376" s="74" t="s">
        <v>26</v>
      </c>
      <c r="B376" s="63" t="s">
        <v>284</v>
      </c>
      <c r="C376" s="31">
        <v>2004</v>
      </c>
      <c r="D376" s="12" t="s">
        <v>6</v>
      </c>
      <c r="E376" s="12" t="s">
        <v>213</v>
      </c>
      <c r="F376" s="31">
        <v>1.125</v>
      </c>
      <c r="G376" s="8">
        <f t="shared" si="1"/>
        <v>-112.5</v>
      </c>
    </row>
    <row r="377" spans="1:7" ht="15" hidden="1">
      <c r="A377" s="74" t="s">
        <v>27</v>
      </c>
      <c r="B377" s="63" t="s">
        <v>285</v>
      </c>
      <c r="C377" s="31">
        <v>2004</v>
      </c>
      <c r="D377" s="12" t="s">
        <v>6</v>
      </c>
      <c r="E377" s="12" t="s">
        <v>213</v>
      </c>
      <c r="F377" s="31">
        <v>3.4</v>
      </c>
      <c r="G377" s="8">
        <f t="shared" si="1"/>
        <v>-340</v>
      </c>
    </row>
    <row r="378" spans="1:7" ht="15" hidden="1">
      <c r="A378" s="74" t="s">
        <v>28</v>
      </c>
      <c r="B378" s="63" t="s">
        <v>286</v>
      </c>
      <c r="C378" s="31">
        <v>2004</v>
      </c>
      <c r="D378" s="12" t="s">
        <v>6</v>
      </c>
      <c r="E378" s="12" t="s">
        <v>213</v>
      </c>
      <c r="F378" s="31">
        <v>4.6666666666666696</v>
      </c>
      <c r="G378" s="8">
        <f t="shared" si="1"/>
        <v>-466.66666666666697</v>
      </c>
    </row>
    <row r="379" spans="1:7" ht="15" hidden="1">
      <c r="A379" s="74" t="s">
        <v>29</v>
      </c>
      <c r="B379" s="63" t="s">
        <v>287</v>
      </c>
      <c r="C379" s="31">
        <v>2004</v>
      </c>
      <c r="D379" s="12" t="s">
        <v>6</v>
      </c>
      <c r="E379" s="12" t="s">
        <v>213</v>
      </c>
      <c r="F379" s="31">
        <v>5.75</v>
      </c>
      <c r="G379" s="8">
        <f t="shared" si="1"/>
        <v>-575</v>
      </c>
    </row>
    <row r="380" spans="1:7" ht="15" hidden="1">
      <c r="A380" s="74" t="s">
        <v>30</v>
      </c>
      <c r="B380" s="63" t="s">
        <v>288</v>
      </c>
      <c r="C380" s="31">
        <v>2004</v>
      </c>
      <c r="D380" s="12" t="s">
        <v>6</v>
      </c>
      <c r="E380" s="12" t="s">
        <v>213</v>
      </c>
      <c r="F380" s="31">
        <v>2.375</v>
      </c>
      <c r="G380" s="8">
        <f t="shared" si="1"/>
        <v>-237.5</v>
      </c>
    </row>
    <row r="381" spans="1:7" ht="15" hidden="1">
      <c r="A381" s="74" t="s">
        <v>31</v>
      </c>
      <c r="B381" s="63" t="s">
        <v>289</v>
      </c>
      <c r="C381" s="31">
        <v>2004</v>
      </c>
      <c r="D381" s="12" t="s">
        <v>6</v>
      </c>
      <c r="E381" s="12" t="s">
        <v>213</v>
      </c>
      <c r="F381" s="31">
        <v>8.6666666666666696</v>
      </c>
      <c r="G381" s="8">
        <f t="shared" si="1"/>
        <v>-866.66666666666697</v>
      </c>
    </row>
    <row r="382" spans="1:7" ht="15" hidden="1">
      <c r="A382" s="74" t="s">
        <v>32</v>
      </c>
      <c r="B382" s="63" t="s">
        <v>290</v>
      </c>
      <c r="C382" s="31">
        <v>2004</v>
      </c>
      <c r="D382" s="12" t="s">
        <v>6</v>
      </c>
      <c r="E382" s="12" t="s">
        <v>213</v>
      </c>
      <c r="F382" s="31">
        <v>6</v>
      </c>
      <c r="G382" s="8">
        <f t="shared" si="1"/>
        <v>-600</v>
      </c>
    </row>
    <row r="383" spans="1:7" ht="15" hidden="1">
      <c r="A383" s="74" t="s">
        <v>33</v>
      </c>
      <c r="B383" s="63" t="s">
        <v>291</v>
      </c>
      <c r="C383" s="31">
        <v>2004</v>
      </c>
      <c r="D383" s="12" t="s">
        <v>6</v>
      </c>
      <c r="E383" s="12" t="s">
        <v>213</v>
      </c>
      <c r="F383" s="31">
        <v>2.1666666666666701</v>
      </c>
      <c r="G383" s="8">
        <f t="shared" si="1"/>
        <v>-216.666666666667</v>
      </c>
    </row>
    <row r="384" spans="1:7" ht="15" hidden="1">
      <c r="A384" s="74" t="s">
        <v>34</v>
      </c>
      <c r="B384" s="63" t="s">
        <v>292</v>
      </c>
      <c r="C384" s="31">
        <v>2004</v>
      </c>
      <c r="D384" s="12" t="s">
        <v>6</v>
      </c>
      <c r="E384" s="12" t="s">
        <v>213</v>
      </c>
      <c r="F384" s="31">
        <v>3</v>
      </c>
      <c r="G384" s="8">
        <f t="shared" si="1"/>
        <v>-300</v>
      </c>
    </row>
    <row r="385" spans="1:7" ht="15" hidden="1">
      <c r="A385" s="74" t="s">
        <v>35</v>
      </c>
      <c r="B385" s="63" t="s">
        <v>293</v>
      </c>
      <c r="C385" s="31">
        <v>2004</v>
      </c>
      <c r="D385" s="12" t="s">
        <v>6</v>
      </c>
      <c r="E385" s="12" t="s">
        <v>213</v>
      </c>
      <c r="F385" s="31">
        <v>1.75</v>
      </c>
      <c r="G385" s="8">
        <f t="shared" si="1"/>
        <v>-175</v>
      </c>
    </row>
    <row r="386" spans="1:7" ht="15" hidden="1">
      <c r="A386" s="74" t="s">
        <v>3</v>
      </c>
      <c r="B386" s="63" t="s">
        <v>261</v>
      </c>
      <c r="C386" s="31">
        <v>2005</v>
      </c>
      <c r="D386" s="12" t="s">
        <v>6</v>
      </c>
      <c r="E386" s="12" t="s">
        <v>213</v>
      </c>
      <c r="F386" s="31">
        <v>3.5234848484848502</v>
      </c>
      <c r="G386" s="8">
        <f t="shared" si="1"/>
        <v>-352.34848484848504</v>
      </c>
    </row>
    <row r="387" spans="1:7" ht="15" hidden="1">
      <c r="A387" s="74" t="s">
        <v>4</v>
      </c>
      <c r="B387" s="63" t="s">
        <v>262</v>
      </c>
      <c r="C387" s="31">
        <v>2005</v>
      </c>
      <c r="D387" s="12" t="s">
        <v>6</v>
      </c>
      <c r="E387" s="12" t="s">
        <v>213</v>
      </c>
      <c r="F387" s="31">
        <v>7</v>
      </c>
      <c r="G387" s="8">
        <f t="shared" si="1"/>
        <v>-700</v>
      </c>
    </row>
    <row r="388" spans="1:7" ht="15" hidden="1">
      <c r="A388" s="74" t="s">
        <v>5</v>
      </c>
      <c r="B388" s="63" t="s">
        <v>263</v>
      </c>
      <c r="C388" s="31">
        <v>2005</v>
      </c>
      <c r="D388" s="12" t="s">
        <v>6</v>
      </c>
      <c r="E388" s="12" t="s">
        <v>213</v>
      </c>
      <c r="F388" s="31">
        <v>10.5</v>
      </c>
      <c r="G388" s="8">
        <f t="shared" si="1"/>
        <v>-1050</v>
      </c>
    </row>
    <row r="389" spans="1:7" ht="15" hidden="1">
      <c r="A389" s="74" t="s">
        <v>6</v>
      </c>
      <c r="B389" s="63" t="s">
        <v>264</v>
      </c>
      <c r="C389" s="31">
        <v>2005</v>
      </c>
      <c r="D389" s="12" t="s">
        <v>6</v>
      </c>
      <c r="E389" s="12" t="s">
        <v>213</v>
      </c>
      <c r="F389" s="31">
        <v>1</v>
      </c>
      <c r="G389" s="8">
        <f t="shared" si="1"/>
        <v>-100</v>
      </c>
    </row>
    <row r="390" spans="1:7" ht="15" hidden="1">
      <c r="A390" s="74" t="s">
        <v>7</v>
      </c>
      <c r="B390" s="63" t="s">
        <v>265</v>
      </c>
      <c r="C390" s="31">
        <v>2005</v>
      </c>
      <c r="D390" s="12" t="s">
        <v>6</v>
      </c>
      <c r="E390" s="12" t="s">
        <v>213</v>
      </c>
      <c r="F390" s="31">
        <v>1.5</v>
      </c>
      <c r="G390" s="8">
        <f t="shared" si="1"/>
        <v>-150</v>
      </c>
    </row>
    <row r="391" spans="1:7" ht="15" hidden="1">
      <c r="A391" s="74" t="s">
        <v>8</v>
      </c>
      <c r="B391" s="63" t="s">
        <v>266</v>
      </c>
      <c r="C391" s="31">
        <v>2005</v>
      </c>
      <c r="D391" s="12" t="s">
        <v>6</v>
      </c>
      <c r="E391" s="12" t="s">
        <v>213</v>
      </c>
      <c r="F391" s="31">
        <v>3</v>
      </c>
      <c r="G391" s="8">
        <f t="shared" si="1"/>
        <v>-300</v>
      </c>
    </row>
    <row r="392" spans="1:7" ht="15" hidden="1">
      <c r="A392" s="74" t="s">
        <v>9</v>
      </c>
      <c r="B392" s="63" t="s">
        <v>267</v>
      </c>
      <c r="C392" s="31">
        <v>2005</v>
      </c>
      <c r="D392" s="12" t="s">
        <v>6</v>
      </c>
      <c r="E392" s="12" t="s">
        <v>213</v>
      </c>
      <c r="F392" s="31">
        <v>4.25</v>
      </c>
      <c r="G392" s="8">
        <f t="shared" si="1"/>
        <v>-425</v>
      </c>
    </row>
    <row r="393" spans="1:7" ht="15" hidden="1">
      <c r="A393" s="74" t="s">
        <v>10</v>
      </c>
      <c r="B393" s="63" t="s">
        <v>268</v>
      </c>
      <c r="C393" s="31">
        <v>2005</v>
      </c>
      <c r="D393" s="12" t="s">
        <v>6</v>
      </c>
      <c r="E393" s="12" t="s">
        <v>213</v>
      </c>
      <c r="F393" s="31">
        <v>3.71428571428571</v>
      </c>
      <c r="G393" s="8">
        <f t="shared" si="1"/>
        <v>-371.42857142857099</v>
      </c>
    </row>
    <row r="394" spans="1:7" ht="15" hidden="1">
      <c r="A394" s="74" t="s">
        <v>11</v>
      </c>
      <c r="B394" s="63" t="s">
        <v>269</v>
      </c>
      <c r="C394" s="31">
        <v>2005</v>
      </c>
      <c r="D394" s="12" t="s">
        <v>6</v>
      </c>
      <c r="E394" s="12" t="s">
        <v>213</v>
      </c>
      <c r="F394" s="31">
        <v>2.125</v>
      </c>
      <c r="G394" s="8">
        <f t="shared" si="1"/>
        <v>-212.5</v>
      </c>
    </row>
    <row r="395" spans="1:7" ht="15" hidden="1">
      <c r="A395" s="74" t="s">
        <v>12</v>
      </c>
      <c r="B395" s="63" t="s">
        <v>270</v>
      </c>
      <c r="C395" s="31">
        <v>2005</v>
      </c>
      <c r="D395" s="12" t="s">
        <v>6</v>
      </c>
      <c r="E395" s="12" t="s">
        <v>213</v>
      </c>
      <c r="F395" s="31">
        <v>1</v>
      </c>
      <c r="G395" s="8">
        <f t="shared" si="1"/>
        <v>-100</v>
      </c>
    </row>
    <row r="396" spans="1:7" ht="15" hidden="1">
      <c r="A396" s="74" t="s">
        <v>13</v>
      </c>
      <c r="B396" s="63" t="s">
        <v>271</v>
      </c>
      <c r="C396" s="31">
        <v>2005</v>
      </c>
      <c r="D396" s="12" t="s">
        <v>6</v>
      </c>
      <c r="E396" s="12" t="s">
        <v>213</v>
      </c>
      <c r="F396" s="31">
        <v>6.3333333333333304</v>
      </c>
      <c r="G396" s="8">
        <f t="shared" si="1"/>
        <v>-633.33333333333303</v>
      </c>
    </row>
    <row r="397" spans="1:7" ht="15" hidden="1">
      <c r="A397" s="74" t="s">
        <v>14</v>
      </c>
      <c r="B397" s="63" t="s">
        <v>272</v>
      </c>
      <c r="C397" s="31">
        <v>2005</v>
      </c>
      <c r="D397" s="12" t="s">
        <v>6</v>
      </c>
      <c r="E397" s="12" t="s">
        <v>213</v>
      </c>
      <c r="F397" s="31">
        <v>3.1428571428571401</v>
      </c>
      <c r="G397" s="8">
        <f t="shared" si="1"/>
        <v>-314.28571428571399</v>
      </c>
    </row>
    <row r="398" spans="1:7" ht="15" hidden="1">
      <c r="A398" s="74" t="s">
        <v>15</v>
      </c>
      <c r="B398" s="63" t="s">
        <v>273</v>
      </c>
      <c r="C398" s="31">
        <v>2005</v>
      </c>
      <c r="D398" s="12" t="s">
        <v>6</v>
      </c>
      <c r="E398" s="12" t="s">
        <v>213</v>
      </c>
      <c r="F398" s="31">
        <v>3.75</v>
      </c>
      <c r="G398" s="8">
        <f t="shared" si="1"/>
        <v>-375</v>
      </c>
    </row>
    <row r="399" spans="1:7" ht="15" hidden="1">
      <c r="A399" s="74" t="s">
        <v>16</v>
      </c>
      <c r="B399" s="63" t="s">
        <v>274</v>
      </c>
      <c r="C399" s="31">
        <v>2005</v>
      </c>
      <c r="D399" s="12" t="s">
        <v>6</v>
      </c>
      <c r="E399" s="12" t="s">
        <v>213</v>
      </c>
      <c r="F399" s="31">
        <v>1.625</v>
      </c>
      <c r="G399" s="8">
        <f t="shared" si="1"/>
        <v>-162.5</v>
      </c>
    </row>
    <row r="400" spans="1:7" ht="15" hidden="1">
      <c r="A400" s="74" t="s">
        <v>17</v>
      </c>
      <c r="B400" s="63" t="s">
        <v>275</v>
      </c>
      <c r="C400" s="31">
        <v>2005</v>
      </c>
      <c r="D400" s="12" t="s">
        <v>6</v>
      </c>
      <c r="E400" s="12" t="s">
        <v>213</v>
      </c>
      <c r="F400" s="31">
        <v>4.6666666666666696</v>
      </c>
      <c r="G400" s="8">
        <f t="shared" si="1"/>
        <v>-466.66666666666697</v>
      </c>
    </row>
    <row r="401" spans="1:7" ht="15" hidden="1">
      <c r="A401" s="74" t="s">
        <v>18</v>
      </c>
      <c r="B401" s="63" t="s">
        <v>276</v>
      </c>
      <c r="C401" s="31">
        <v>2005</v>
      </c>
      <c r="D401" s="12" t="s">
        <v>6</v>
      </c>
      <c r="E401" s="12" t="s">
        <v>213</v>
      </c>
      <c r="F401" s="31">
        <v>4.8181818181818201</v>
      </c>
      <c r="G401" s="8">
        <f t="shared" si="1"/>
        <v>-481.81818181818198</v>
      </c>
    </row>
    <row r="402" spans="1:7" ht="15" hidden="1">
      <c r="A402" s="74" t="s">
        <v>19</v>
      </c>
      <c r="B402" s="63" t="s">
        <v>277</v>
      </c>
      <c r="C402" s="31">
        <v>2005</v>
      </c>
      <c r="D402" s="12" t="s">
        <v>6</v>
      </c>
      <c r="E402" s="12" t="s">
        <v>213</v>
      </c>
      <c r="F402" s="31">
        <v>4.6666666666666696</v>
      </c>
      <c r="G402" s="8">
        <f t="shared" si="1"/>
        <v>-466.66666666666697</v>
      </c>
    </row>
    <row r="403" spans="1:7" ht="15" hidden="1">
      <c r="A403" s="74" t="s">
        <v>20</v>
      </c>
      <c r="B403" s="63" t="s">
        <v>278</v>
      </c>
      <c r="C403" s="31">
        <v>2005</v>
      </c>
      <c r="D403" s="12" t="s">
        <v>6</v>
      </c>
      <c r="E403" s="12" t="s">
        <v>213</v>
      </c>
      <c r="F403" s="31">
        <v>8</v>
      </c>
      <c r="G403" s="8">
        <f t="shared" si="1"/>
        <v>-800</v>
      </c>
    </row>
    <row r="404" spans="1:7" ht="15" hidden="1">
      <c r="A404" s="74" t="s">
        <v>21</v>
      </c>
      <c r="B404" s="63" t="s">
        <v>279</v>
      </c>
      <c r="C404" s="31">
        <v>2005</v>
      </c>
      <c r="D404" s="12" t="s">
        <v>6</v>
      </c>
      <c r="E404" s="12" t="s">
        <v>213</v>
      </c>
      <c r="F404" s="31">
        <v>1.75</v>
      </c>
      <c r="G404" s="8">
        <f t="shared" si="1"/>
        <v>-175</v>
      </c>
    </row>
    <row r="405" spans="1:7" ht="15" hidden="1">
      <c r="A405" s="74" t="s">
        <v>22</v>
      </c>
      <c r="B405" s="63" t="s">
        <v>280</v>
      </c>
      <c r="C405" s="31">
        <v>2005</v>
      </c>
      <c r="D405" s="12" t="s">
        <v>6</v>
      </c>
      <c r="E405" s="12" t="s">
        <v>213</v>
      </c>
      <c r="F405" s="31">
        <v>1.8181818181818199</v>
      </c>
      <c r="G405" s="8">
        <f t="shared" si="1"/>
        <v>-181.81818181818198</v>
      </c>
    </row>
    <row r="406" spans="1:7" ht="15" hidden="1">
      <c r="A406" s="74" t="s">
        <v>23</v>
      </c>
      <c r="B406" s="63" t="s">
        <v>281</v>
      </c>
      <c r="C406" s="31">
        <v>2005</v>
      </c>
      <c r="D406" s="12" t="s">
        <v>6</v>
      </c>
      <c r="E406" s="12" t="s">
        <v>213</v>
      </c>
      <c r="F406" s="31">
        <v>1.5</v>
      </c>
      <c r="G406" s="8">
        <f t="shared" si="1"/>
        <v>-150</v>
      </c>
    </row>
    <row r="407" spans="1:7" ht="15" hidden="1">
      <c r="A407" s="74" t="s">
        <v>24</v>
      </c>
      <c r="B407" s="63" t="s">
        <v>282</v>
      </c>
      <c r="C407" s="31">
        <v>2005</v>
      </c>
      <c r="D407" s="12" t="s">
        <v>6</v>
      </c>
      <c r="E407" s="12" t="s">
        <v>213</v>
      </c>
      <c r="F407" s="31">
        <v>1.4166666666666701</v>
      </c>
      <c r="G407" s="8">
        <f t="shared" si="1"/>
        <v>-141.666666666667</v>
      </c>
    </row>
    <row r="408" spans="1:7" ht="15" hidden="1">
      <c r="A408" s="74" t="s">
        <v>26</v>
      </c>
      <c r="B408" s="63" t="s">
        <v>284</v>
      </c>
      <c r="C408" s="31">
        <v>2005</v>
      </c>
      <c r="D408" s="12" t="s">
        <v>6</v>
      </c>
      <c r="E408" s="12" t="s">
        <v>213</v>
      </c>
      <c r="F408" s="31">
        <v>1.5714285714285701</v>
      </c>
      <c r="G408" s="8">
        <f t="shared" si="1"/>
        <v>-157.142857142857</v>
      </c>
    </row>
    <row r="409" spans="1:7" ht="15" hidden="1">
      <c r="A409" s="74" t="s">
        <v>27</v>
      </c>
      <c r="B409" s="63" t="s">
        <v>285</v>
      </c>
      <c r="C409" s="31">
        <v>2005</v>
      </c>
      <c r="D409" s="12" t="s">
        <v>6</v>
      </c>
      <c r="E409" s="12" t="s">
        <v>213</v>
      </c>
      <c r="F409" s="31">
        <v>3.4</v>
      </c>
      <c r="G409" s="8">
        <f t="shared" si="1"/>
        <v>-340</v>
      </c>
    </row>
    <row r="410" spans="1:7" ht="15" hidden="1">
      <c r="A410" s="74" t="s">
        <v>28</v>
      </c>
      <c r="B410" s="63" t="s">
        <v>286</v>
      </c>
      <c r="C410" s="31">
        <v>2005</v>
      </c>
      <c r="D410" s="12" t="s">
        <v>6</v>
      </c>
      <c r="E410" s="12" t="s">
        <v>213</v>
      </c>
      <c r="F410" s="31">
        <v>4.6666666666666696</v>
      </c>
      <c r="G410" s="8">
        <f t="shared" si="1"/>
        <v>-466.66666666666697</v>
      </c>
    </row>
    <row r="411" spans="1:7" ht="15" hidden="1">
      <c r="A411" s="74" t="s">
        <v>29</v>
      </c>
      <c r="B411" s="63" t="s">
        <v>287</v>
      </c>
      <c r="C411" s="31">
        <v>2005</v>
      </c>
      <c r="D411" s="12" t="s">
        <v>6</v>
      </c>
      <c r="E411" s="12" t="s">
        <v>213</v>
      </c>
      <c r="F411" s="31">
        <v>5.75</v>
      </c>
      <c r="G411" s="8">
        <f t="shared" si="1"/>
        <v>-575</v>
      </c>
    </row>
    <row r="412" spans="1:7" ht="15" hidden="1">
      <c r="A412" s="74" t="s">
        <v>30</v>
      </c>
      <c r="B412" s="63" t="s">
        <v>288</v>
      </c>
      <c r="C412" s="31">
        <v>2005</v>
      </c>
      <c r="D412" s="12" t="s">
        <v>6</v>
      </c>
      <c r="E412" s="12" t="s">
        <v>213</v>
      </c>
      <c r="F412" s="31">
        <v>2.375</v>
      </c>
      <c r="G412" s="8">
        <f t="shared" si="1"/>
        <v>-237.5</v>
      </c>
    </row>
    <row r="413" spans="1:7" ht="15" hidden="1">
      <c r="A413" s="74" t="s">
        <v>31</v>
      </c>
      <c r="B413" s="63" t="s">
        <v>289</v>
      </c>
      <c r="C413" s="31">
        <v>2005</v>
      </c>
      <c r="D413" s="12" t="s">
        <v>6</v>
      </c>
      <c r="E413" s="12" t="s">
        <v>213</v>
      </c>
      <c r="F413" s="31">
        <v>2.5714285714285698</v>
      </c>
      <c r="G413" s="8">
        <f t="shared" si="1"/>
        <v>-257.142857142857</v>
      </c>
    </row>
    <row r="414" spans="1:7" ht="15" hidden="1">
      <c r="A414" s="74" t="s">
        <v>32</v>
      </c>
      <c r="B414" s="63" t="s">
        <v>290</v>
      </c>
      <c r="C414" s="31">
        <v>2005</v>
      </c>
      <c r="D414" s="12" t="s">
        <v>6</v>
      </c>
      <c r="E414" s="12" t="s">
        <v>213</v>
      </c>
      <c r="F414" s="31">
        <v>4.4000000000000004</v>
      </c>
      <c r="G414" s="8">
        <f t="shared" si="1"/>
        <v>-440.00000000000006</v>
      </c>
    </row>
    <row r="415" spans="1:7" ht="15" hidden="1">
      <c r="A415" s="74" t="s">
        <v>33</v>
      </c>
      <c r="B415" s="63" t="s">
        <v>291</v>
      </c>
      <c r="C415" s="31">
        <v>2005</v>
      </c>
      <c r="D415" s="12" t="s">
        <v>6</v>
      </c>
      <c r="E415" s="12" t="s">
        <v>213</v>
      </c>
      <c r="F415" s="31">
        <v>2.1666666666666701</v>
      </c>
      <c r="G415" s="8">
        <f t="shared" si="1"/>
        <v>-216.666666666667</v>
      </c>
    </row>
    <row r="416" spans="1:7" ht="15" hidden="1">
      <c r="A416" s="74" t="s">
        <v>34</v>
      </c>
      <c r="B416" s="63" t="s">
        <v>292</v>
      </c>
      <c r="C416" s="31">
        <v>2005</v>
      </c>
      <c r="D416" s="12" t="s">
        <v>6</v>
      </c>
      <c r="E416" s="12" t="s">
        <v>213</v>
      </c>
      <c r="F416" s="31">
        <v>3</v>
      </c>
      <c r="G416" s="8">
        <f t="shared" si="1"/>
        <v>-300</v>
      </c>
    </row>
    <row r="417" spans="1:7" ht="15" hidden="1">
      <c r="A417" s="74" t="s">
        <v>35</v>
      </c>
      <c r="B417" s="63" t="s">
        <v>293</v>
      </c>
      <c r="C417" s="31">
        <v>2005</v>
      </c>
      <c r="D417" s="12" t="s">
        <v>6</v>
      </c>
      <c r="E417" s="12" t="s">
        <v>213</v>
      </c>
      <c r="F417" s="31">
        <v>1.75</v>
      </c>
      <c r="G417" s="8">
        <f t="shared" si="1"/>
        <v>-175</v>
      </c>
    </row>
    <row r="418" spans="1:7" ht="15" hidden="1">
      <c r="A418" s="74" t="s">
        <v>3</v>
      </c>
      <c r="B418" s="63" t="s">
        <v>261</v>
      </c>
      <c r="C418" s="31">
        <v>2006</v>
      </c>
      <c r="D418" s="12" t="s">
        <v>6</v>
      </c>
      <c r="E418" s="12" t="s">
        <v>213</v>
      </c>
      <c r="F418" s="31">
        <v>3.3354838709677401</v>
      </c>
      <c r="G418" s="8">
        <f t="shared" si="1"/>
        <v>-333.54838709677404</v>
      </c>
    </row>
    <row r="419" spans="1:7" ht="15" hidden="1">
      <c r="A419" s="74" t="s">
        <v>4</v>
      </c>
      <c r="B419" s="63" t="s">
        <v>262</v>
      </c>
      <c r="C419" s="31">
        <v>2006</v>
      </c>
      <c r="D419" s="12" t="s">
        <v>6</v>
      </c>
      <c r="E419" s="12" t="s">
        <v>213</v>
      </c>
      <c r="F419" s="31">
        <v>7</v>
      </c>
      <c r="G419" s="8">
        <f t="shared" si="1"/>
        <v>-700</v>
      </c>
    </row>
    <row r="420" spans="1:7" ht="15" hidden="1">
      <c r="A420" s="74" t="s">
        <v>5</v>
      </c>
      <c r="B420" s="63" t="s">
        <v>263</v>
      </c>
      <c r="C420" s="31">
        <v>2006</v>
      </c>
      <c r="D420" s="12" t="s">
        <v>6</v>
      </c>
      <c r="E420" s="12" t="s">
        <v>213</v>
      </c>
      <c r="F420" s="31">
        <v>10.5</v>
      </c>
      <c r="G420" s="8">
        <f t="shared" si="1"/>
        <v>-1050</v>
      </c>
    </row>
    <row r="421" spans="1:7" ht="15" hidden="1">
      <c r="A421" s="74" t="s">
        <v>6</v>
      </c>
      <c r="B421" s="63" t="s">
        <v>264</v>
      </c>
      <c r="C421" s="31">
        <v>2006</v>
      </c>
      <c r="D421" s="12" t="s">
        <v>6</v>
      </c>
      <c r="E421" s="12" t="s">
        <v>213</v>
      </c>
      <c r="F421" s="31">
        <v>1</v>
      </c>
      <c r="G421" s="8">
        <f t="shared" si="1"/>
        <v>-100</v>
      </c>
    </row>
    <row r="422" spans="1:7" ht="15" hidden="1">
      <c r="A422" s="74" t="s">
        <v>7</v>
      </c>
      <c r="B422" s="63" t="s">
        <v>265</v>
      </c>
      <c r="C422" s="31">
        <v>2006</v>
      </c>
      <c r="D422" s="12" t="s">
        <v>6</v>
      </c>
      <c r="E422" s="12" t="s">
        <v>213</v>
      </c>
      <c r="F422" s="31">
        <v>1.5</v>
      </c>
      <c r="G422" s="8">
        <f t="shared" si="1"/>
        <v>-150</v>
      </c>
    </row>
    <row r="423" spans="1:7" ht="15" hidden="1">
      <c r="A423" s="74" t="s">
        <v>8</v>
      </c>
      <c r="B423" s="63" t="s">
        <v>266</v>
      </c>
      <c r="C423" s="31">
        <v>2006</v>
      </c>
      <c r="D423" s="12" t="s">
        <v>6</v>
      </c>
      <c r="E423" s="12" t="s">
        <v>213</v>
      </c>
      <c r="F423" s="31">
        <v>9.6666666666666696</v>
      </c>
      <c r="G423" s="8">
        <f t="shared" si="1"/>
        <v>-966.66666666666697</v>
      </c>
    </row>
    <row r="424" spans="1:7" ht="15" hidden="1">
      <c r="A424" s="74" t="s">
        <v>9</v>
      </c>
      <c r="B424" s="63" t="s">
        <v>267</v>
      </c>
      <c r="C424" s="31">
        <v>2006</v>
      </c>
      <c r="D424" s="12" t="s">
        <v>6</v>
      </c>
      <c r="E424" s="12" t="s">
        <v>213</v>
      </c>
      <c r="F424" s="31">
        <v>1.5714285714285701</v>
      </c>
      <c r="G424" s="8">
        <f t="shared" si="1"/>
        <v>-157.142857142857</v>
      </c>
    </row>
    <row r="425" spans="1:7" ht="15" hidden="1">
      <c r="A425" s="74" t="s">
        <v>10</v>
      </c>
      <c r="B425" s="63" t="s">
        <v>268</v>
      </c>
      <c r="C425" s="31">
        <v>2006</v>
      </c>
      <c r="D425" s="12" t="s">
        <v>6</v>
      </c>
      <c r="E425" s="12" t="s">
        <v>213</v>
      </c>
      <c r="F425" s="31">
        <v>3.71428571428571</v>
      </c>
      <c r="G425" s="8">
        <f t="shared" si="1"/>
        <v>-371.42857142857099</v>
      </c>
    </row>
    <row r="426" spans="1:7" ht="15" hidden="1">
      <c r="A426" s="74" t="s">
        <v>11</v>
      </c>
      <c r="B426" s="63" t="s">
        <v>269</v>
      </c>
      <c r="C426" s="31">
        <v>2006</v>
      </c>
      <c r="D426" s="12" t="s">
        <v>6</v>
      </c>
      <c r="E426" s="12" t="s">
        <v>213</v>
      </c>
      <c r="F426" s="31">
        <v>2.125</v>
      </c>
      <c r="G426" s="8">
        <f t="shared" si="1"/>
        <v>-212.5</v>
      </c>
    </row>
    <row r="427" spans="1:7" ht="15" hidden="1">
      <c r="A427" s="74" t="s">
        <v>12</v>
      </c>
      <c r="B427" s="63" t="s">
        <v>270</v>
      </c>
      <c r="C427" s="31">
        <v>2006</v>
      </c>
      <c r="D427" s="12" t="s">
        <v>6</v>
      </c>
      <c r="E427" s="12" t="s">
        <v>213</v>
      </c>
      <c r="F427" s="31">
        <v>2.125</v>
      </c>
      <c r="G427" s="8">
        <f t="shared" si="1"/>
        <v>-212.5</v>
      </c>
    </row>
    <row r="428" spans="1:7" ht="15" hidden="1">
      <c r="A428" s="74" t="s">
        <v>13</v>
      </c>
      <c r="B428" s="63" t="s">
        <v>271</v>
      </c>
      <c r="C428" s="31">
        <v>2006</v>
      </c>
      <c r="D428" s="12" t="s">
        <v>6</v>
      </c>
      <c r="E428" s="12" t="s">
        <v>213</v>
      </c>
      <c r="F428" s="31">
        <v>6.3333333333333304</v>
      </c>
      <c r="G428" s="8">
        <f t="shared" si="1"/>
        <v>-633.33333333333303</v>
      </c>
    </row>
    <row r="429" spans="1:7" ht="15" hidden="1">
      <c r="A429" s="74" t="s">
        <v>14</v>
      </c>
      <c r="B429" s="63" t="s">
        <v>272</v>
      </c>
      <c r="C429" s="31">
        <v>2006</v>
      </c>
      <c r="D429" s="12" t="s">
        <v>6</v>
      </c>
      <c r="E429" s="12" t="s">
        <v>213</v>
      </c>
      <c r="F429" s="31">
        <v>4</v>
      </c>
      <c r="G429" s="8">
        <f t="shared" si="1"/>
        <v>-400</v>
      </c>
    </row>
    <row r="430" spans="1:7" ht="15" hidden="1">
      <c r="A430" s="74" t="s">
        <v>15</v>
      </c>
      <c r="B430" s="63" t="s">
        <v>273</v>
      </c>
      <c r="C430" s="31">
        <v>2006</v>
      </c>
      <c r="D430" s="12" t="s">
        <v>6</v>
      </c>
      <c r="E430" s="12" t="s">
        <v>213</v>
      </c>
      <c r="F430" s="31">
        <v>3.75</v>
      </c>
      <c r="G430" s="8">
        <f t="shared" si="1"/>
        <v>-375</v>
      </c>
    </row>
    <row r="431" spans="1:7" ht="15" hidden="1">
      <c r="A431" s="74" t="s">
        <v>16</v>
      </c>
      <c r="B431" s="63" t="s">
        <v>274</v>
      </c>
      <c r="C431" s="31">
        <v>2006</v>
      </c>
      <c r="D431" s="12" t="s">
        <v>6</v>
      </c>
      <c r="E431" s="12" t="s">
        <v>213</v>
      </c>
      <c r="F431" s="31">
        <v>1.625</v>
      </c>
      <c r="G431" s="8">
        <f t="shared" si="1"/>
        <v>-162.5</v>
      </c>
    </row>
    <row r="432" spans="1:7" ht="15" hidden="1">
      <c r="A432" s="74" t="s">
        <v>17</v>
      </c>
      <c r="B432" s="63" t="s">
        <v>275</v>
      </c>
      <c r="C432" s="31">
        <v>2006</v>
      </c>
      <c r="D432" s="12" t="s">
        <v>6</v>
      </c>
      <c r="E432" s="12" t="s">
        <v>213</v>
      </c>
      <c r="F432" s="31">
        <v>4.6666666666666696</v>
      </c>
      <c r="G432" s="8">
        <f t="shared" si="1"/>
        <v>-466.66666666666697</v>
      </c>
    </row>
    <row r="433" spans="1:7" ht="15" hidden="1">
      <c r="A433" s="74" t="s">
        <v>18</v>
      </c>
      <c r="B433" s="63" t="s">
        <v>276</v>
      </c>
      <c r="C433" s="31">
        <v>2006</v>
      </c>
      <c r="D433" s="12" t="s">
        <v>6</v>
      </c>
      <c r="E433" s="12" t="s">
        <v>213</v>
      </c>
      <c r="F433" s="31">
        <v>3</v>
      </c>
      <c r="G433" s="8">
        <f t="shared" si="1"/>
        <v>-300</v>
      </c>
    </row>
    <row r="434" spans="1:7" ht="15" hidden="1">
      <c r="A434" s="74" t="s">
        <v>19</v>
      </c>
      <c r="B434" s="63" t="s">
        <v>277</v>
      </c>
      <c r="C434" s="31">
        <v>2006</v>
      </c>
      <c r="D434" s="12" t="s">
        <v>6</v>
      </c>
      <c r="E434" s="12" t="s">
        <v>213</v>
      </c>
      <c r="F434" s="31">
        <v>3.71428571428571</v>
      </c>
      <c r="G434" s="8">
        <f t="shared" si="1"/>
        <v>-371.42857142857099</v>
      </c>
    </row>
    <row r="435" spans="1:7" ht="15" hidden="1">
      <c r="A435" s="74" t="s">
        <v>20</v>
      </c>
      <c r="B435" s="63" t="s">
        <v>278</v>
      </c>
      <c r="C435" s="31">
        <v>2006</v>
      </c>
      <c r="D435" s="12" t="s">
        <v>6</v>
      </c>
      <c r="E435" s="12" t="s">
        <v>213</v>
      </c>
      <c r="F435" s="31">
        <v>1.3333333333333299</v>
      </c>
      <c r="G435" s="8">
        <f t="shared" si="1"/>
        <v>-133.333333333333</v>
      </c>
    </row>
    <row r="436" spans="1:7" ht="15" hidden="1">
      <c r="A436" s="74" t="s">
        <v>21</v>
      </c>
      <c r="B436" s="63" t="s">
        <v>279</v>
      </c>
      <c r="C436" s="31">
        <v>2006</v>
      </c>
      <c r="D436" s="12" t="s">
        <v>6</v>
      </c>
      <c r="E436" s="12" t="s">
        <v>213</v>
      </c>
      <c r="F436" s="31">
        <v>1.75</v>
      </c>
      <c r="G436" s="8">
        <f t="shared" si="1"/>
        <v>-175</v>
      </c>
    </row>
    <row r="437" spans="1:7" ht="15" hidden="1">
      <c r="A437" s="74" t="s">
        <v>22</v>
      </c>
      <c r="B437" s="63" t="s">
        <v>280</v>
      </c>
      <c r="C437" s="31">
        <v>2006</v>
      </c>
      <c r="D437" s="12" t="s">
        <v>6</v>
      </c>
      <c r="E437" s="12" t="s">
        <v>213</v>
      </c>
      <c r="F437" s="31">
        <v>3.25</v>
      </c>
      <c r="G437" s="8">
        <f t="shared" si="1"/>
        <v>-325</v>
      </c>
    </row>
    <row r="438" spans="1:7" ht="15" hidden="1">
      <c r="A438" s="74" t="s">
        <v>23</v>
      </c>
      <c r="B438" s="63" t="s">
        <v>281</v>
      </c>
      <c r="C438" s="31">
        <v>2006</v>
      </c>
      <c r="D438" s="12" t="s">
        <v>6</v>
      </c>
      <c r="E438" s="12" t="s">
        <v>213</v>
      </c>
      <c r="F438" s="31">
        <v>1.5</v>
      </c>
      <c r="G438" s="8">
        <f t="shared" si="1"/>
        <v>-150</v>
      </c>
    </row>
    <row r="439" spans="1:7" ht="15" hidden="1">
      <c r="A439" s="74" t="s">
        <v>24</v>
      </c>
      <c r="B439" s="63" t="s">
        <v>282</v>
      </c>
      <c r="C439" s="31">
        <v>2006</v>
      </c>
      <c r="D439" s="12" t="s">
        <v>6</v>
      </c>
      <c r="E439" s="12" t="s">
        <v>213</v>
      </c>
      <c r="F439" s="31">
        <v>1.4166666666666701</v>
      </c>
      <c r="G439" s="8">
        <f t="shared" si="1"/>
        <v>-141.666666666667</v>
      </c>
    </row>
    <row r="440" spans="1:7" ht="15" hidden="1">
      <c r="A440" s="74" t="s">
        <v>26</v>
      </c>
      <c r="B440" s="63" t="s">
        <v>284</v>
      </c>
      <c r="C440" s="31">
        <v>2006</v>
      </c>
      <c r="D440" s="12" t="s">
        <v>6</v>
      </c>
      <c r="E440" s="12" t="s">
        <v>213</v>
      </c>
      <c r="F440" s="31">
        <v>1.5714285714285701</v>
      </c>
      <c r="G440" s="8">
        <f t="shared" si="1"/>
        <v>-157.142857142857</v>
      </c>
    </row>
    <row r="441" spans="1:7" ht="15" hidden="1">
      <c r="A441" s="74" t="s">
        <v>27</v>
      </c>
      <c r="B441" s="63" t="s">
        <v>285</v>
      </c>
      <c r="C441" s="31">
        <v>2006</v>
      </c>
      <c r="D441" s="12" t="s">
        <v>6</v>
      </c>
      <c r="E441" s="12" t="s">
        <v>213</v>
      </c>
      <c r="F441" s="31">
        <v>1.8571428571428601</v>
      </c>
      <c r="G441" s="8">
        <f t="shared" si="1"/>
        <v>-185.71428571428601</v>
      </c>
    </row>
    <row r="442" spans="1:7" ht="15" hidden="1">
      <c r="A442" s="74" t="s">
        <v>28</v>
      </c>
      <c r="B442" s="63" t="s">
        <v>286</v>
      </c>
      <c r="C442" s="31">
        <v>2006</v>
      </c>
      <c r="D442" s="12" t="s">
        <v>6</v>
      </c>
      <c r="E442" s="12" t="s">
        <v>213</v>
      </c>
      <c r="F442" s="31">
        <v>4.6666666666666696</v>
      </c>
      <c r="G442" s="8">
        <f t="shared" si="1"/>
        <v>-466.66666666666697</v>
      </c>
    </row>
    <row r="443" spans="1:7" ht="15" hidden="1">
      <c r="A443" s="74" t="s">
        <v>29</v>
      </c>
      <c r="B443" s="63" t="s">
        <v>287</v>
      </c>
      <c r="C443" s="31">
        <v>2006</v>
      </c>
      <c r="D443" s="12" t="s">
        <v>6</v>
      </c>
      <c r="E443" s="12" t="s">
        <v>213</v>
      </c>
      <c r="F443" s="31">
        <v>3.5</v>
      </c>
      <c r="G443" s="8">
        <f t="shared" si="1"/>
        <v>-350</v>
      </c>
    </row>
    <row r="444" spans="1:7" ht="15" hidden="1">
      <c r="A444" s="74" t="s">
        <v>30</v>
      </c>
      <c r="B444" s="63" t="s">
        <v>288</v>
      </c>
      <c r="C444" s="31">
        <v>2006</v>
      </c>
      <c r="D444" s="12" t="s">
        <v>6</v>
      </c>
      <c r="E444" s="12" t="s">
        <v>213</v>
      </c>
      <c r="F444" s="31">
        <v>2.375</v>
      </c>
      <c r="G444" s="8">
        <f t="shared" si="1"/>
        <v>-237.5</v>
      </c>
    </row>
    <row r="445" spans="1:7" ht="15" hidden="1">
      <c r="A445" s="74" t="s">
        <v>31</v>
      </c>
      <c r="B445" s="63" t="s">
        <v>289</v>
      </c>
      <c r="C445" s="31">
        <v>2006</v>
      </c>
      <c r="D445" s="12" t="s">
        <v>6</v>
      </c>
      <c r="E445" s="12" t="s">
        <v>213</v>
      </c>
      <c r="F445" s="31">
        <v>2.5714285714285698</v>
      </c>
      <c r="G445" s="8">
        <f t="shared" si="1"/>
        <v>-257.142857142857</v>
      </c>
    </row>
    <row r="446" spans="1:7" ht="15" hidden="1">
      <c r="A446" s="74" t="s">
        <v>32</v>
      </c>
      <c r="B446" s="63" t="s">
        <v>290</v>
      </c>
      <c r="C446" s="31">
        <v>2006</v>
      </c>
      <c r="D446" s="12" t="s">
        <v>6</v>
      </c>
      <c r="E446" s="12" t="s">
        <v>213</v>
      </c>
      <c r="F446" s="31">
        <v>4.4000000000000004</v>
      </c>
      <c r="G446" s="8">
        <f t="shared" si="1"/>
        <v>-440.00000000000006</v>
      </c>
    </row>
    <row r="447" spans="1:7" ht="15" hidden="1">
      <c r="A447" s="74" t="s">
        <v>33</v>
      </c>
      <c r="B447" s="63" t="s">
        <v>291</v>
      </c>
      <c r="C447" s="31">
        <v>2006</v>
      </c>
      <c r="D447" s="12" t="s">
        <v>6</v>
      </c>
      <c r="E447" s="12" t="s">
        <v>213</v>
      </c>
      <c r="F447" s="31">
        <v>2.1666666666666701</v>
      </c>
      <c r="G447" s="8">
        <f t="shared" si="1"/>
        <v>-216.666666666667</v>
      </c>
    </row>
    <row r="448" spans="1:7" ht="15" hidden="1">
      <c r="A448" s="74" t="s">
        <v>34</v>
      </c>
      <c r="B448" s="63" t="s">
        <v>292</v>
      </c>
      <c r="C448" s="31">
        <v>2006</v>
      </c>
      <c r="D448" s="12" t="s">
        <v>6</v>
      </c>
      <c r="E448" s="12" t="s">
        <v>213</v>
      </c>
      <c r="F448" s="31">
        <v>3</v>
      </c>
      <c r="G448" s="8">
        <f t="shared" si="1"/>
        <v>-300</v>
      </c>
    </row>
    <row r="449" spans="1:7" ht="15" hidden="1">
      <c r="A449" s="74" t="s">
        <v>35</v>
      </c>
      <c r="B449" s="63" t="s">
        <v>293</v>
      </c>
      <c r="C449" s="31">
        <v>2006</v>
      </c>
      <c r="D449" s="12" t="s">
        <v>6</v>
      </c>
      <c r="E449" s="12" t="s">
        <v>213</v>
      </c>
      <c r="F449" s="31">
        <v>1.75</v>
      </c>
      <c r="G449" s="8">
        <f t="shared" si="1"/>
        <v>-175</v>
      </c>
    </row>
    <row r="450" spans="1:7" ht="15" hidden="1">
      <c r="A450" s="74" t="s">
        <v>3</v>
      </c>
      <c r="B450" s="63" t="s">
        <v>261</v>
      </c>
      <c r="C450" s="31">
        <v>2007</v>
      </c>
      <c r="D450" s="12" t="s">
        <v>6</v>
      </c>
      <c r="E450" s="12" t="s">
        <v>213</v>
      </c>
      <c r="F450" s="31">
        <v>3.0431092205285801</v>
      </c>
      <c r="G450" s="8">
        <f t="shared" si="1"/>
        <v>-304.31092205285802</v>
      </c>
    </row>
    <row r="451" spans="1:7" ht="15" hidden="1">
      <c r="A451" s="74" t="s">
        <v>4</v>
      </c>
      <c r="B451" s="63" t="s">
        <v>262</v>
      </c>
      <c r="C451" s="31">
        <v>2007</v>
      </c>
      <c r="D451" s="12" t="s">
        <v>6</v>
      </c>
      <c r="E451" s="12" t="s">
        <v>213</v>
      </c>
      <c r="F451" s="31">
        <v>3.4</v>
      </c>
      <c r="G451" s="8">
        <f t="shared" si="1"/>
        <v>-340</v>
      </c>
    </row>
    <row r="452" spans="1:7" ht="15" hidden="1">
      <c r="A452" s="74" t="s">
        <v>5</v>
      </c>
      <c r="B452" s="63" t="s">
        <v>263</v>
      </c>
      <c r="C452" s="31">
        <v>2007</v>
      </c>
      <c r="D452" s="12" t="s">
        <v>6</v>
      </c>
      <c r="E452" s="12" t="s">
        <v>213</v>
      </c>
      <c r="F452" s="31">
        <v>3</v>
      </c>
      <c r="G452" s="8">
        <f t="shared" si="1"/>
        <v>-300</v>
      </c>
    </row>
    <row r="453" spans="1:7" ht="15" hidden="1">
      <c r="A453" s="74" t="s">
        <v>6</v>
      </c>
      <c r="B453" s="63" t="s">
        <v>264</v>
      </c>
      <c r="C453" s="31">
        <v>2007</v>
      </c>
      <c r="D453" s="12" t="s">
        <v>6</v>
      </c>
      <c r="E453" s="12" t="s">
        <v>213</v>
      </c>
      <c r="F453" s="31">
        <v>1</v>
      </c>
      <c r="G453" s="8">
        <f t="shared" si="1"/>
        <v>-100</v>
      </c>
    </row>
    <row r="454" spans="1:7" ht="15" hidden="1">
      <c r="A454" s="74" t="s">
        <v>7</v>
      </c>
      <c r="B454" s="63" t="s">
        <v>265</v>
      </c>
      <c r="C454" s="31">
        <v>2007</v>
      </c>
      <c r="D454" s="12" t="s">
        <v>6</v>
      </c>
      <c r="E454" s="12" t="s">
        <v>213</v>
      </c>
      <c r="F454" s="31">
        <v>1.5</v>
      </c>
      <c r="G454" s="8">
        <f t="shared" si="1"/>
        <v>-150</v>
      </c>
    </row>
    <row r="455" spans="1:7" ht="15" hidden="1">
      <c r="A455" s="74" t="s">
        <v>8</v>
      </c>
      <c r="B455" s="63" t="s">
        <v>266</v>
      </c>
      <c r="C455" s="31">
        <v>2007</v>
      </c>
      <c r="D455" s="12" t="s">
        <v>6</v>
      </c>
      <c r="E455" s="12" t="s">
        <v>213</v>
      </c>
      <c r="F455" s="31">
        <v>9.6666666666666696</v>
      </c>
      <c r="G455" s="8">
        <f t="shared" si="1"/>
        <v>-966.66666666666697</v>
      </c>
    </row>
    <row r="456" spans="1:7" ht="15" hidden="1">
      <c r="A456" s="74" t="s">
        <v>9</v>
      </c>
      <c r="B456" s="63" t="s">
        <v>267</v>
      </c>
      <c r="C456" s="31">
        <v>2007</v>
      </c>
      <c r="D456" s="12" t="s">
        <v>6</v>
      </c>
      <c r="E456" s="12" t="s">
        <v>213</v>
      </c>
      <c r="F456" s="31">
        <v>1.5714285714285701</v>
      </c>
      <c r="G456" s="8">
        <f t="shared" si="1"/>
        <v>-157.142857142857</v>
      </c>
    </row>
    <row r="457" spans="1:7" ht="15" hidden="1">
      <c r="A457" s="74" t="s">
        <v>10</v>
      </c>
      <c r="B457" s="63" t="s">
        <v>268</v>
      </c>
      <c r="C457" s="31">
        <v>2007</v>
      </c>
      <c r="D457" s="12" t="s">
        <v>6</v>
      </c>
      <c r="E457" s="12" t="s">
        <v>213</v>
      </c>
      <c r="F457" s="31">
        <v>6</v>
      </c>
      <c r="G457" s="8">
        <f t="shared" si="1"/>
        <v>-600</v>
      </c>
    </row>
    <row r="458" spans="1:7" ht="15" hidden="1">
      <c r="A458" s="74" t="s">
        <v>11</v>
      </c>
      <c r="B458" s="63" t="s">
        <v>269</v>
      </c>
      <c r="C458" s="31">
        <v>2007</v>
      </c>
      <c r="D458" s="12" t="s">
        <v>6</v>
      </c>
      <c r="E458" s="12" t="s">
        <v>213</v>
      </c>
      <c r="F458" s="31">
        <v>2.71428571428571</v>
      </c>
      <c r="G458" s="8">
        <f t="shared" si="1"/>
        <v>-271.42857142857099</v>
      </c>
    </row>
    <row r="459" spans="1:7" ht="15" hidden="1">
      <c r="A459" s="74" t="s">
        <v>12</v>
      </c>
      <c r="B459" s="63" t="s">
        <v>270</v>
      </c>
      <c r="C459" s="31">
        <v>2007</v>
      </c>
      <c r="D459" s="12" t="s">
        <v>6</v>
      </c>
      <c r="E459" s="12" t="s">
        <v>213</v>
      </c>
      <c r="F459" s="31">
        <v>2.125</v>
      </c>
      <c r="G459" s="8">
        <f t="shared" si="1"/>
        <v>-212.5</v>
      </c>
    </row>
    <row r="460" spans="1:7" ht="15" hidden="1">
      <c r="A460" s="74" t="s">
        <v>13</v>
      </c>
      <c r="B460" s="63" t="s">
        <v>271</v>
      </c>
      <c r="C460" s="31">
        <v>2007</v>
      </c>
      <c r="D460" s="12" t="s">
        <v>6</v>
      </c>
      <c r="E460" s="12" t="s">
        <v>213</v>
      </c>
      <c r="F460" s="31">
        <v>4</v>
      </c>
      <c r="G460" s="8">
        <f t="shared" si="1"/>
        <v>-400</v>
      </c>
    </row>
    <row r="461" spans="1:7" ht="15" hidden="1">
      <c r="A461" s="74" t="s">
        <v>14</v>
      </c>
      <c r="B461" s="63" t="s">
        <v>272</v>
      </c>
      <c r="C461" s="31">
        <v>2007</v>
      </c>
      <c r="D461" s="12" t="s">
        <v>6</v>
      </c>
      <c r="E461" s="12" t="s">
        <v>213</v>
      </c>
      <c r="F461" s="31">
        <v>4</v>
      </c>
      <c r="G461" s="8">
        <f t="shared" si="1"/>
        <v>-400</v>
      </c>
    </row>
    <row r="462" spans="1:7" ht="15" hidden="1">
      <c r="A462" s="74" t="s">
        <v>15</v>
      </c>
      <c r="B462" s="63" t="s">
        <v>273</v>
      </c>
      <c r="C462" s="31">
        <v>2007</v>
      </c>
      <c r="D462" s="12" t="s">
        <v>6</v>
      </c>
      <c r="E462" s="12" t="s">
        <v>213</v>
      </c>
      <c r="F462" s="31">
        <v>3.75</v>
      </c>
      <c r="G462" s="8">
        <f t="shared" si="1"/>
        <v>-375</v>
      </c>
    </row>
    <row r="463" spans="1:7" ht="15" hidden="1">
      <c r="A463" s="74" t="s">
        <v>16</v>
      </c>
      <c r="B463" s="63" t="s">
        <v>274</v>
      </c>
      <c r="C463" s="31">
        <v>2007</v>
      </c>
      <c r="D463" s="12" t="s">
        <v>6</v>
      </c>
      <c r="E463" s="12" t="s">
        <v>213</v>
      </c>
      <c r="F463" s="31">
        <v>1.625</v>
      </c>
      <c r="G463" s="8">
        <f t="shared" si="1"/>
        <v>-162.5</v>
      </c>
    </row>
    <row r="464" spans="1:7" ht="15" hidden="1">
      <c r="A464" s="74" t="s">
        <v>17</v>
      </c>
      <c r="B464" s="63" t="s">
        <v>275</v>
      </c>
      <c r="C464" s="31">
        <v>2007</v>
      </c>
      <c r="D464" s="12" t="s">
        <v>6</v>
      </c>
      <c r="E464" s="12" t="s">
        <v>213</v>
      </c>
      <c r="F464" s="31">
        <v>8</v>
      </c>
      <c r="G464" s="8">
        <f t="shared" si="1"/>
        <v>-800</v>
      </c>
    </row>
    <row r="465" spans="1:7" ht="15" hidden="1">
      <c r="A465" s="74" t="s">
        <v>18</v>
      </c>
      <c r="B465" s="63" t="s">
        <v>276</v>
      </c>
      <c r="C465" s="31">
        <v>2007</v>
      </c>
      <c r="D465" s="12" t="s">
        <v>6</v>
      </c>
      <c r="E465" s="12" t="s">
        <v>213</v>
      </c>
      <c r="F465" s="31">
        <v>3</v>
      </c>
      <c r="G465" s="8">
        <f t="shared" si="1"/>
        <v>-300</v>
      </c>
    </row>
    <row r="466" spans="1:7" ht="15" hidden="1">
      <c r="A466" s="74" t="s">
        <v>19</v>
      </c>
      <c r="B466" s="63" t="s">
        <v>277</v>
      </c>
      <c r="C466" s="31">
        <v>2007</v>
      </c>
      <c r="D466" s="12" t="s">
        <v>6</v>
      </c>
      <c r="E466" s="12" t="s">
        <v>213</v>
      </c>
      <c r="F466" s="31">
        <v>3.71428571428571</v>
      </c>
      <c r="G466" s="8">
        <f t="shared" si="1"/>
        <v>-371.42857142857099</v>
      </c>
    </row>
    <row r="467" spans="1:7" ht="15" hidden="1">
      <c r="A467" s="74" t="s">
        <v>20</v>
      </c>
      <c r="B467" s="63" t="s">
        <v>278</v>
      </c>
      <c r="C467" s="31">
        <v>2007</v>
      </c>
      <c r="D467" s="12" t="s">
        <v>6</v>
      </c>
      <c r="E467" s="12" t="s">
        <v>213</v>
      </c>
      <c r="F467" s="31">
        <v>1.3333333333333299</v>
      </c>
      <c r="G467" s="8">
        <f t="shared" si="1"/>
        <v>-133.333333333333</v>
      </c>
    </row>
    <row r="468" spans="1:7" ht="15" hidden="1">
      <c r="A468" s="74" t="s">
        <v>21</v>
      </c>
      <c r="B468" s="63" t="s">
        <v>279</v>
      </c>
      <c r="C468" s="31">
        <v>2007</v>
      </c>
      <c r="D468" s="12" t="s">
        <v>6</v>
      </c>
      <c r="E468" s="12" t="s">
        <v>213</v>
      </c>
      <c r="F468" s="31">
        <v>1.75</v>
      </c>
      <c r="G468" s="8">
        <f t="shared" si="1"/>
        <v>-175</v>
      </c>
    </row>
    <row r="469" spans="1:7" ht="15" hidden="1">
      <c r="A469" s="74" t="s">
        <v>22</v>
      </c>
      <c r="B469" s="63" t="s">
        <v>280</v>
      </c>
      <c r="C469" s="31">
        <v>2007</v>
      </c>
      <c r="D469" s="12" t="s">
        <v>6</v>
      </c>
      <c r="E469" s="12" t="s">
        <v>213</v>
      </c>
      <c r="F469" s="31">
        <v>3.25</v>
      </c>
      <c r="G469" s="8">
        <f t="shared" si="1"/>
        <v>-325</v>
      </c>
    </row>
    <row r="470" spans="1:7" ht="15" hidden="1">
      <c r="A470" s="74" t="s">
        <v>23</v>
      </c>
      <c r="B470" s="63" t="s">
        <v>281</v>
      </c>
      <c r="C470" s="31">
        <v>2007</v>
      </c>
      <c r="D470" s="12" t="s">
        <v>6</v>
      </c>
      <c r="E470" s="12" t="s">
        <v>213</v>
      </c>
      <c r="F470" s="31">
        <v>2.6666666666666701</v>
      </c>
      <c r="G470" s="8">
        <f t="shared" si="1"/>
        <v>-266.66666666666703</v>
      </c>
    </row>
    <row r="471" spans="1:7" ht="15" hidden="1">
      <c r="A471" s="74" t="s">
        <v>24</v>
      </c>
      <c r="B471" s="63" t="s">
        <v>282</v>
      </c>
      <c r="C471" s="31">
        <v>2007</v>
      </c>
      <c r="D471" s="12" t="s">
        <v>6</v>
      </c>
      <c r="E471" s="12" t="s">
        <v>213</v>
      </c>
      <c r="F471" s="31">
        <v>1.15384615384615</v>
      </c>
      <c r="G471" s="8">
        <f t="shared" si="1"/>
        <v>-115.384615384615</v>
      </c>
    </row>
    <row r="472" spans="1:7" ht="15" hidden="1">
      <c r="A472" s="74" t="s">
        <v>26</v>
      </c>
      <c r="B472" s="63" t="s">
        <v>284</v>
      </c>
      <c r="C472" s="31">
        <v>2007</v>
      </c>
      <c r="D472" s="12" t="s">
        <v>6</v>
      </c>
      <c r="E472" s="12" t="s">
        <v>213</v>
      </c>
      <c r="F472" s="31">
        <v>1.5714285714285701</v>
      </c>
      <c r="G472" s="8">
        <f t="shared" si="1"/>
        <v>-157.142857142857</v>
      </c>
    </row>
    <row r="473" spans="1:7" ht="15" hidden="1">
      <c r="A473" s="74" t="s">
        <v>27</v>
      </c>
      <c r="B473" s="63" t="s">
        <v>285</v>
      </c>
      <c r="C473" s="31">
        <v>2007</v>
      </c>
      <c r="D473" s="12" t="s">
        <v>6</v>
      </c>
      <c r="E473" s="12" t="s">
        <v>213</v>
      </c>
      <c r="F473" s="31">
        <v>1.8571428571428601</v>
      </c>
      <c r="G473" s="8">
        <f t="shared" si="1"/>
        <v>-185.71428571428601</v>
      </c>
    </row>
    <row r="474" spans="1:7" ht="15" hidden="1">
      <c r="A474" s="74" t="s">
        <v>28</v>
      </c>
      <c r="B474" s="63" t="s">
        <v>286</v>
      </c>
      <c r="C474" s="31">
        <v>2007</v>
      </c>
      <c r="D474" s="12" t="s">
        <v>6</v>
      </c>
      <c r="E474" s="12" t="s">
        <v>213</v>
      </c>
      <c r="F474" s="31">
        <v>2.4444444444444402</v>
      </c>
      <c r="G474" s="8">
        <f t="shared" si="1"/>
        <v>-244.44444444444403</v>
      </c>
    </row>
    <row r="475" spans="1:7" ht="15" hidden="1">
      <c r="A475" s="74" t="s">
        <v>29</v>
      </c>
      <c r="B475" s="63" t="s">
        <v>287</v>
      </c>
      <c r="C475" s="31">
        <v>2007</v>
      </c>
      <c r="D475" s="12" t="s">
        <v>6</v>
      </c>
      <c r="E475" s="12" t="s">
        <v>213</v>
      </c>
      <c r="F475" s="31">
        <v>3.5</v>
      </c>
      <c r="G475" s="8">
        <f t="shared" si="1"/>
        <v>-350</v>
      </c>
    </row>
    <row r="476" spans="1:7" ht="15" hidden="1">
      <c r="A476" s="74" t="s">
        <v>30</v>
      </c>
      <c r="B476" s="63" t="s">
        <v>288</v>
      </c>
      <c r="C476" s="31">
        <v>2007</v>
      </c>
      <c r="D476" s="12" t="s">
        <v>6</v>
      </c>
      <c r="E476" s="12" t="s">
        <v>213</v>
      </c>
      <c r="F476" s="31">
        <v>3</v>
      </c>
      <c r="G476" s="8">
        <f t="shared" si="1"/>
        <v>-300</v>
      </c>
    </row>
    <row r="477" spans="1:7" ht="15" hidden="1">
      <c r="A477" s="74" t="s">
        <v>31</v>
      </c>
      <c r="B477" s="63" t="s">
        <v>289</v>
      </c>
      <c r="C477" s="31">
        <v>2007</v>
      </c>
      <c r="D477" s="12" t="s">
        <v>6</v>
      </c>
      <c r="E477" s="12" t="s">
        <v>213</v>
      </c>
      <c r="F477" s="31">
        <v>2.5714285714285698</v>
      </c>
      <c r="G477" s="8">
        <f t="shared" si="1"/>
        <v>-257.142857142857</v>
      </c>
    </row>
    <row r="478" spans="1:7" ht="15" hidden="1">
      <c r="A478" s="74" t="s">
        <v>32</v>
      </c>
      <c r="B478" s="63" t="s">
        <v>290</v>
      </c>
      <c r="C478" s="31">
        <v>2007</v>
      </c>
      <c r="D478" s="12" t="s">
        <v>6</v>
      </c>
      <c r="E478" s="12" t="s">
        <v>213</v>
      </c>
      <c r="F478" s="31">
        <v>4.4000000000000004</v>
      </c>
      <c r="G478" s="8">
        <f t="shared" si="1"/>
        <v>-440.00000000000006</v>
      </c>
    </row>
    <row r="479" spans="1:7" ht="15" hidden="1">
      <c r="A479" s="74" t="s">
        <v>33</v>
      </c>
      <c r="B479" s="63" t="s">
        <v>291</v>
      </c>
      <c r="C479" s="31">
        <v>2007</v>
      </c>
      <c r="D479" s="12" t="s">
        <v>6</v>
      </c>
      <c r="E479" s="12" t="s">
        <v>213</v>
      </c>
      <c r="F479" s="31">
        <v>1.2</v>
      </c>
      <c r="G479" s="8">
        <f t="shared" si="1"/>
        <v>-120</v>
      </c>
    </row>
    <row r="480" spans="1:7" ht="15" hidden="1">
      <c r="A480" s="74" t="s">
        <v>34</v>
      </c>
      <c r="B480" s="63" t="s">
        <v>292</v>
      </c>
      <c r="C480" s="31">
        <v>2007</v>
      </c>
      <c r="D480" s="12" t="s">
        <v>6</v>
      </c>
      <c r="E480" s="12" t="s">
        <v>213</v>
      </c>
      <c r="F480" s="31">
        <v>1.5714285714285701</v>
      </c>
      <c r="G480" s="8">
        <f t="shared" si="1"/>
        <v>-157.142857142857</v>
      </c>
    </row>
    <row r="481" spans="1:7" ht="15" hidden="1">
      <c r="A481" s="74" t="s">
        <v>35</v>
      </c>
      <c r="B481" s="63" t="s">
        <v>293</v>
      </c>
      <c r="C481" s="31">
        <v>2007</v>
      </c>
      <c r="D481" s="12" t="s">
        <v>6</v>
      </c>
      <c r="E481" s="12" t="s">
        <v>213</v>
      </c>
      <c r="F481" s="31">
        <v>3</v>
      </c>
      <c r="G481" s="8">
        <f t="shared" si="1"/>
        <v>-300</v>
      </c>
    </row>
    <row r="482" spans="1:7" ht="15" hidden="1">
      <c r="A482" s="74" t="s">
        <v>3</v>
      </c>
      <c r="B482" s="63" t="s">
        <v>261</v>
      </c>
      <c r="C482" s="31">
        <v>2008</v>
      </c>
      <c r="D482" s="12" t="s">
        <v>6</v>
      </c>
      <c r="E482" s="12" t="s">
        <v>213</v>
      </c>
      <c r="F482" s="31">
        <v>3.6016601677892002</v>
      </c>
      <c r="G482" s="8">
        <f t="shared" si="1"/>
        <v>-360.16601677892004</v>
      </c>
    </row>
    <row r="483" spans="1:7" ht="15" hidden="1">
      <c r="A483" s="74" t="s">
        <v>4</v>
      </c>
      <c r="B483" s="63" t="s">
        <v>262</v>
      </c>
      <c r="C483" s="31">
        <v>2008</v>
      </c>
      <c r="D483" s="12" t="s">
        <v>6</v>
      </c>
      <c r="E483" s="12" t="s">
        <v>213</v>
      </c>
      <c r="F483" s="31">
        <v>3.4</v>
      </c>
      <c r="G483" s="8">
        <f t="shared" si="1"/>
        <v>-340</v>
      </c>
    </row>
    <row r="484" spans="1:7" ht="15" hidden="1">
      <c r="A484" s="74" t="s">
        <v>5</v>
      </c>
      <c r="B484" s="63" t="s">
        <v>263</v>
      </c>
      <c r="C484" s="31">
        <v>2008</v>
      </c>
      <c r="D484" s="12" t="s">
        <v>6</v>
      </c>
      <c r="E484" s="12" t="s">
        <v>213</v>
      </c>
      <c r="F484" s="31">
        <v>3</v>
      </c>
      <c r="G484" s="8">
        <f t="shared" si="1"/>
        <v>-300</v>
      </c>
    </row>
    <row r="485" spans="1:7" ht="15" hidden="1">
      <c r="A485" s="74" t="s">
        <v>6</v>
      </c>
      <c r="B485" s="63" t="s">
        <v>264</v>
      </c>
      <c r="C485" s="31">
        <v>2008</v>
      </c>
      <c r="D485" s="12" t="s">
        <v>6</v>
      </c>
      <c r="E485" s="12" t="s">
        <v>213</v>
      </c>
      <c r="F485" s="31">
        <v>2.2000000000000002</v>
      </c>
      <c r="G485" s="8">
        <f t="shared" si="1"/>
        <v>-220.00000000000003</v>
      </c>
    </row>
    <row r="486" spans="1:7" ht="15" hidden="1">
      <c r="A486" s="74" t="s">
        <v>7</v>
      </c>
      <c r="B486" s="63" t="s">
        <v>265</v>
      </c>
      <c r="C486" s="31">
        <v>2008</v>
      </c>
      <c r="D486" s="12" t="s">
        <v>6</v>
      </c>
      <c r="E486" s="12" t="s">
        <v>213</v>
      </c>
      <c r="F486" s="31">
        <v>1.5</v>
      </c>
      <c r="G486" s="8">
        <f t="shared" si="1"/>
        <v>-150</v>
      </c>
    </row>
    <row r="487" spans="1:7" ht="15" hidden="1">
      <c r="A487" s="74" t="s">
        <v>8</v>
      </c>
      <c r="B487" s="63" t="s">
        <v>266</v>
      </c>
      <c r="C487" s="31">
        <v>2008</v>
      </c>
      <c r="D487" s="12" t="s">
        <v>6</v>
      </c>
      <c r="E487" s="12" t="s">
        <v>213</v>
      </c>
      <c r="F487" s="31">
        <v>9.6666666666666696</v>
      </c>
      <c r="G487" s="8">
        <f t="shared" si="1"/>
        <v>-966.66666666666697</v>
      </c>
    </row>
    <row r="488" spans="1:7" ht="15" hidden="1">
      <c r="A488" s="74" t="s">
        <v>9</v>
      </c>
      <c r="B488" s="63" t="s">
        <v>267</v>
      </c>
      <c r="C488" s="31">
        <v>2008</v>
      </c>
      <c r="D488" s="12" t="s">
        <v>6</v>
      </c>
      <c r="E488" s="12" t="s">
        <v>213</v>
      </c>
      <c r="F488" s="31">
        <v>1.5714285714285701</v>
      </c>
      <c r="G488" s="8">
        <f t="shared" si="1"/>
        <v>-157.142857142857</v>
      </c>
    </row>
    <row r="489" spans="1:7" ht="15" hidden="1">
      <c r="A489" s="74" t="s">
        <v>10</v>
      </c>
      <c r="B489" s="63" t="s">
        <v>268</v>
      </c>
      <c r="C489" s="31">
        <v>2008</v>
      </c>
      <c r="D489" s="12" t="s">
        <v>6</v>
      </c>
      <c r="E489" s="12" t="s">
        <v>213</v>
      </c>
      <c r="F489" s="31">
        <v>6</v>
      </c>
      <c r="G489" s="8">
        <f t="shared" si="1"/>
        <v>-600</v>
      </c>
    </row>
    <row r="490" spans="1:7" ht="15" hidden="1">
      <c r="A490" s="74" t="s">
        <v>11</v>
      </c>
      <c r="B490" s="63" t="s">
        <v>269</v>
      </c>
      <c r="C490" s="31">
        <v>2008</v>
      </c>
      <c r="D490" s="12" t="s">
        <v>6</v>
      </c>
      <c r="E490" s="12" t="s">
        <v>213</v>
      </c>
      <c r="F490" s="31">
        <v>2.71428571428571</v>
      </c>
      <c r="G490" s="8">
        <f t="shared" si="1"/>
        <v>-271.42857142857099</v>
      </c>
    </row>
    <row r="491" spans="1:7" ht="15" hidden="1">
      <c r="A491" s="74" t="s">
        <v>12</v>
      </c>
      <c r="B491" s="63" t="s">
        <v>270</v>
      </c>
      <c r="C491" s="31">
        <v>2008</v>
      </c>
      <c r="D491" s="12" t="s">
        <v>6</v>
      </c>
      <c r="E491" s="12" t="s">
        <v>213</v>
      </c>
      <c r="F491" s="31">
        <v>2.125</v>
      </c>
      <c r="G491" s="8">
        <f t="shared" si="1"/>
        <v>-212.5</v>
      </c>
    </row>
    <row r="492" spans="1:7" ht="15" hidden="1">
      <c r="A492" s="74" t="s">
        <v>13</v>
      </c>
      <c r="B492" s="63" t="s">
        <v>271</v>
      </c>
      <c r="C492" s="31">
        <v>2008</v>
      </c>
      <c r="D492" s="12" t="s">
        <v>6</v>
      </c>
      <c r="E492" s="12" t="s">
        <v>213</v>
      </c>
      <c r="F492" s="31">
        <v>4</v>
      </c>
      <c r="G492" s="8">
        <f t="shared" si="1"/>
        <v>-400</v>
      </c>
    </row>
    <row r="493" spans="1:7" ht="15" hidden="1">
      <c r="A493" s="74" t="s">
        <v>14</v>
      </c>
      <c r="B493" s="63" t="s">
        <v>272</v>
      </c>
      <c r="C493" s="31">
        <v>2008</v>
      </c>
      <c r="D493" s="12" t="s">
        <v>6</v>
      </c>
      <c r="E493" s="12" t="s">
        <v>213</v>
      </c>
      <c r="F493" s="31">
        <v>4</v>
      </c>
      <c r="G493" s="8">
        <f t="shared" si="1"/>
        <v>-400</v>
      </c>
    </row>
    <row r="494" spans="1:7" ht="15" hidden="1">
      <c r="A494" s="74" t="s">
        <v>15</v>
      </c>
      <c r="B494" s="63" t="s">
        <v>273</v>
      </c>
      <c r="C494" s="31">
        <v>2008</v>
      </c>
      <c r="D494" s="12" t="s">
        <v>6</v>
      </c>
      <c r="E494" s="12" t="s">
        <v>213</v>
      </c>
      <c r="F494" s="31">
        <v>5.6666666666666696</v>
      </c>
      <c r="G494" s="8">
        <f t="shared" si="1"/>
        <v>-566.66666666666697</v>
      </c>
    </row>
    <row r="495" spans="1:7" ht="15" hidden="1">
      <c r="A495" s="74" t="s">
        <v>16</v>
      </c>
      <c r="B495" s="63" t="s">
        <v>274</v>
      </c>
      <c r="C495" s="31">
        <v>2008</v>
      </c>
      <c r="D495" s="12" t="s">
        <v>6</v>
      </c>
      <c r="E495" s="12" t="s">
        <v>213</v>
      </c>
      <c r="F495" s="31">
        <v>1.75</v>
      </c>
      <c r="G495" s="8">
        <f t="shared" si="1"/>
        <v>-175</v>
      </c>
    </row>
    <row r="496" spans="1:7" ht="15" hidden="1">
      <c r="A496" s="74" t="s">
        <v>17</v>
      </c>
      <c r="B496" s="63" t="s">
        <v>275</v>
      </c>
      <c r="C496" s="31">
        <v>2008</v>
      </c>
      <c r="D496" s="12" t="s">
        <v>6</v>
      </c>
      <c r="E496" s="12" t="s">
        <v>213</v>
      </c>
      <c r="F496" s="31">
        <v>8</v>
      </c>
      <c r="G496" s="8">
        <f t="shared" si="1"/>
        <v>-800</v>
      </c>
    </row>
    <row r="497" spans="1:7" ht="15" hidden="1">
      <c r="A497" s="74" t="s">
        <v>18</v>
      </c>
      <c r="B497" s="63" t="s">
        <v>276</v>
      </c>
      <c r="C497" s="31">
        <v>2008</v>
      </c>
      <c r="D497" s="12" t="s">
        <v>6</v>
      </c>
      <c r="E497" s="12" t="s">
        <v>213</v>
      </c>
      <c r="F497" s="31">
        <v>3</v>
      </c>
      <c r="G497" s="8">
        <f t="shared" si="1"/>
        <v>-300</v>
      </c>
    </row>
    <row r="498" spans="1:7" ht="15" hidden="1">
      <c r="A498" s="74" t="s">
        <v>19</v>
      </c>
      <c r="B498" s="63" t="s">
        <v>277</v>
      </c>
      <c r="C498" s="31">
        <v>2008</v>
      </c>
      <c r="D498" s="12" t="s">
        <v>6</v>
      </c>
      <c r="E498" s="12" t="s">
        <v>213</v>
      </c>
      <c r="F498" s="31">
        <v>8</v>
      </c>
      <c r="G498" s="8">
        <f t="shared" si="1"/>
        <v>-800</v>
      </c>
    </row>
    <row r="499" spans="1:7" ht="15" hidden="1">
      <c r="A499" s="74" t="s">
        <v>20</v>
      </c>
      <c r="B499" s="63" t="s">
        <v>278</v>
      </c>
      <c r="C499" s="31">
        <v>2008</v>
      </c>
      <c r="D499" s="12" t="s">
        <v>6</v>
      </c>
      <c r="E499" s="12" t="s">
        <v>213</v>
      </c>
      <c r="F499" s="31">
        <v>1.3333333333333299</v>
      </c>
      <c r="G499" s="8">
        <f t="shared" si="1"/>
        <v>-133.333333333333</v>
      </c>
    </row>
    <row r="500" spans="1:7" ht="15" hidden="1">
      <c r="A500" s="74" t="s">
        <v>21</v>
      </c>
      <c r="B500" s="63" t="s">
        <v>279</v>
      </c>
      <c r="C500" s="31">
        <v>2008</v>
      </c>
      <c r="D500" s="12" t="s">
        <v>6</v>
      </c>
      <c r="E500" s="12" t="s">
        <v>213</v>
      </c>
      <c r="F500" s="31">
        <v>13</v>
      </c>
      <c r="G500" s="8">
        <f t="shared" si="1"/>
        <v>-1300</v>
      </c>
    </row>
    <row r="501" spans="1:7" ht="15" hidden="1">
      <c r="A501" s="74" t="s">
        <v>22</v>
      </c>
      <c r="B501" s="63" t="s">
        <v>280</v>
      </c>
      <c r="C501" s="31">
        <v>2008</v>
      </c>
      <c r="D501" s="12" t="s">
        <v>6</v>
      </c>
      <c r="E501" s="12" t="s">
        <v>213</v>
      </c>
      <c r="F501" s="31">
        <v>3.25</v>
      </c>
      <c r="G501" s="8">
        <f t="shared" si="1"/>
        <v>-325</v>
      </c>
    </row>
    <row r="502" spans="1:7" ht="15" hidden="1">
      <c r="A502" s="74" t="s">
        <v>23</v>
      </c>
      <c r="B502" s="63" t="s">
        <v>281</v>
      </c>
      <c r="C502" s="31">
        <v>2008</v>
      </c>
      <c r="D502" s="12" t="s">
        <v>6</v>
      </c>
      <c r="E502" s="12" t="s">
        <v>213</v>
      </c>
      <c r="F502" s="31">
        <v>2.6666666666666701</v>
      </c>
      <c r="G502" s="8">
        <f t="shared" si="1"/>
        <v>-266.66666666666703</v>
      </c>
    </row>
    <row r="503" spans="1:7" ht="15" hidden="1">
      <c r="A503" s="74" t="s">
        <v>24</v>
      </c>
      <c r="B503" s="63" t="s">
        <v>282</v>
      </c>
      <c r="C503" s="31">
        <v>2008</v>
      </c>
      <c r="D503" s="12" t="s">
        <v>6</v>
      </c>
      <c r="E503" s="12" t="s">
        <v>213</v>
      </c>
      <c r="F503" s="31">
        <v>1.15384615384615</v>
      </c>
      <c r="G503" s="8">
        <f t="shared" si="1"/>
        <v>-115.384615384615</v>
      </c>
    </row>
    <row r="504" spans="1:7" ht="15" hidden="1">
      <c r="A504" s="74" t="s">
        <v>26</v>
      </c>
      <c r="B504" s="63" t="s">
        <v>284</v>
      </c>
      <c r="C504" s="31">
        <v>2008</v>
      </c>
      <c r="D504" s="12" t="s">
        <v>6</v>
      </c>
      <c r="E504" s="12" t="s">
        <v>213</v>
      </c>
      <c r="F504" s="31">
        <v>1.125</v>
      </c>
      <c r="G504" s="8">
        <f t="shared" si="1"/>
        <v>-112.5</v>
      </c>
    </row>
    <row r="505" spans="1:7" ht="15" hidden="1">
      <c r="A505" s="74" t="s">
        <v>27</v>
      </c>
      <c r="B505" s="63" t="s">
        <v>285</v>
      </c>
      <c r="C505" s="31">
        <v>2008</v>
      </c>
      <c r="D505" s="12" t="s">
        <v>6</v>
      </c>
      <c r="E505" s="12" t="s">
        <v>213</v>
      </c>
      <c r="F505" s="31">
        <v>1.8571428571428601</v>
      </c>
      <c r="G505" s="8">
        <f t="shared" si="1"/>
        <v>-185.71428571428601</v>
      </c>
    </row>
    <row r="506" spans="1:7" ht="15" hidden="1">
      <c r="A506" s="74" t="s">
        <v>28</v>
      </c>
      <c r="B506" s="63" t="s">
        <v>286</v>
      </c>
      <c r="C506" s="31">
        <v>2008</v>
      </c>
      <c r="D506" s="12" t="s">
        <v>6</v>
      </c>
      <c r="E506" s="12" t="s">
        <v>213</v>
      </c>
      <c r="F506" s="31">
        <v>2.4444444444444402</v>
      </c>
      <c r="G506" s="8">
        <f t="shared" si="1"/>
        <v>-244.44444444444403</v>
      </c>
    </row>
    <row r="507" spans="1:7" ht="15" hidden="1">
      <c r="A507" s="74" t="s">
        <v>29</v>
      </c>
      <c r="B507" s="63" t="s">
        <v>287</v>
      </c>
      <c r="C507" s="31">
        <v>2008</v>
      </c>
      <c r="D507" s="12" t="s">
        <v>6</v>
      </c>
      <c r="E507" s="12" t="s">
        <v>213</v>
      </c>
      <c r="F507" s="31">
        <v>3.5</v>
      </c>
      <c r="G507" s="8">
        <f t="shared" si="1"/>
        <v>-350</v>
      </c>
    </row>
    <row r="508" spans="1:7" ht="15" hidden="1">
      <c r="A508" s="74" t="s">
        <v>30</v>
      </c>
      <c r="B508" s="63" t="s">
        <v>288</v>
      </c>
      <c r="C508" s="31">
        <v>2008</v>
      </c>
      <c r="D508" s="12" t="s">
        <v>6</v>
      </c>
      <c r="E508" s="12" t="s">
        <v>213</v>
      </c>
      <c r="F508" s="31">
        <v>3</v>
      </c>
      <c r="G508" s="8">
        <f t="shared" si="1"/>
        <v>-300</v>
      </c>
    </row>
    <row r="509" spans="1:7" ht="15" hidden="1">
      <c r="A509" s="74" t="s">
        <v>31</v>
      </c>
      <c r="B509" s="63" t="s">
        <v>289</v>
      </c>
      <c r="C509" s="31">
        <v>2008</v>
      </c>
      <c r="D509" s="12" t="s">
        <v>6</v>
      </c>
      <c r="E509" s="12" t="s">
        <v>213</v>
      </c>
      <c r="F509" s="31">
        <v>1.55555555555556</v>
      </c>
      <c r="G509" s="8">
        <f t="shared" si="1"/>
        <v>-155.555555555556</v>
      </c>
    </row>
    <row r="510" spans="1:7" ht="15" hidden="1">
      <c r="A510" s="74" t="s">
        <v>32</v>
      </c>
      <c r="B510" s="63" t="s">
        <v>290</v>
      </c>
      <c r="C510" s="31">
        <v>2008</v>
      </c>
      <c r="D510" s="12" t="s">
        <v>6</v>
      </c>
      <c r="E510" s="12" t="s">
        <v>213</v>
      </c>
      <c r="F510" s="31">
        <v>4.4000000000000004</v>
      </c>
      <c r="G510" s="8">
        <f t="shared" si="1"/>
        <v>-440.00000000000006</v>
      </c>
    </row>
    <row r="511" spans="1:7" ht="15" hidden="1">
      <c r="A511" s="74" t="s">
        <v>33</v>
      </c>
      <c r="B511" s="63" t="s">
        <v>291</v>
      </c>
      <c r="C511" s="31">
        <v>2008</v>
      </c>
      <c r="D511" s="12" t="s">
        <v>6</v>
      </c>
      <c r="E511" s="12" t="s">
        <v>213</v>
      </c>
      <c r="F511" s="31">
        <v>1.2</v>
      </c>
      <c r="G511" s="8">
        <f t="shared" si="1"/>
        <v>-120</v>
      </c>
    </row>
    <row r="512" spans="1:7" ht="15" hidden="1">
      <c r="A512" s="74" t="s">
        <v>34</v>
      </c>
      <c r="B512" s="63" t="s">
        <v>292</v>
      </c>
      <c r="C512" s="31">
        <v>2008</v>
      </c>
      <c r="D512" s="12" t="s">
        <v>6</v>
      </c>
      <c r="E512" s="12" t="s">
        <v>213</v>
      </c>
      <c r="F512" s="31">
        <v>1.5714285714285701</v>
      </c>
      <c r="G512" s="8">
        <f t="shared" ref="G512:G766" si="2">F512*100/-1</f>
        <v>-157.142857142857</v>
      </c>
    </row>
    <row r="513" spans="1:7" ht="15" hidden="1">
      <c r="A513" s="74" t="s">
        <v>35</v>
      </c>
      <c r="B513" s="63" t="s">
        <v>293</v>
      </c>
      <c r="C513" s="31">
        <v>2008</v>
      </c>
      <c r="D513" s="12" t="s">
        <v>6</v>
      </c>
      <c r="E513" s="12" t="s">
        <v>213</v>
      </c>
      <c r="F513" s="31">
        <v>3</v>
      </c>
      <c r="G513" s="8">
        <f t="shared" si="2"/>
        <v>-300</v>
      </c>
    </row>
    <row r="514" spans="1:7" ht="15" hidden="1">
      <c r="A514" s="74" t="s">
        <v>3</v>
      </c>
      <c r="B514" s="63" t="s">
        <v>261</v>
      </c>
      <c r="C514" s="31">
        <v>2009</v>
      </c>
      <c r="D514" s="12" t="s">
        <v>6</v>
      </c>
      <c r="E514" s="12" t="s">
        <v>213</v>
      </c>
      <c r="F514" s="31">
        <v>3.4084574028122399</v>
      </c>
      <c r="G514" s="8">
        <f t="shared" si="2"/>
        <v>-340.84574028122398</v>
      </c>
    </row>
    <row r="515" spans="1:7" ht="15" hidden="1">
      <c r="A515" s="74" t="s">
        <v>4</v>
      </c>
      <c r="B515" s="63" t="s">
        <v>262</v>
      </c>
      <c r="C515" s="31">
        <v>2009</v>
      </c>
      <c r="D515" s="12" t="s">
        <v>6</v>
      </c>
      <c r="E515" s="12" t="s">
        <v>213</v>
      </c>
      <c r="F515" s="31">
        <v>3.4</v>
      </c>
      <c r="G515" s="8">
        <f t="shared" si="2"/>
        <v>-340</v>
      </c>
    </row>
    <row r="516" spans="1:7" ht="15" hidden="1">
      <c r="A516" s="74" t="s">
        <v>5</v>
      </c>
      <c r="B516" s="63" t="s">
        <v>263</v>
      </c>
      <c r="C516" s="31">
        <v>2009</v>
      </c>
      <c r="D516" s="12" t="s">
        <v>6</v>
      </c>
      <c r="E516" s="12" t="s">
        <v>213</v>
      </c>
      <c r="F516" s="31">
        <v>3</v>
      </c>
      <c r="G516" s="8">
        <f t="shared" si="2"/>
        <v>-300</v>
      </c>
    </row>
    <row r="517" spans="1:7" ht="15" hidden="1">
      <c r="A517" s="74" t="s">
        <v>6</v>
      </c>
      <c r="B517" s="63" t="s">
        <v>264</v>
      </c>
      <c r="C517" s="31">
        <v>2009</v>
      </c>
      <c r="D517" s="12" t="s">
        <v>6</v>
      </c>
      <c r="E517" s="12" t="s">
        <v>213</v>
      </c>
      <c r="F517" s="31">
        <v>2.2000000000000002</v>
      </c>
      <c r="G517" s="8">
        <f t="shared" si="2"/>
        <v>-220.00000000000003</v>
      </c>
    </row>
    <row r="518" spans="1:7" ht="15" hidden="1">
      <c r="A518" s="74" t="s">
        <v>7</v>
      </c>
      <c r="B518" s="63" t="s">
        <v>265</v>
      </c>
      <c r="C518" s="31">
        <v>2009</v>
      </c>
      <c r="D518" s="12" t="s">
        <v>6</v>
      </c>
      <c r="E518" s="12" t="s">
        <v>213</v>
      </c>
      <c r="F518" s="31">
        <v>1.1818181818181801</v>
      </c>
      <c r="G518" s="8">
        <f t="shared" si="2"/>
        <v>-118.18181818181802</v>
      </c>
    </row>
    <row r="519" spans="1:7" ht="15" hidden="1">
      <c r="A519" s="74" t="s">
        <v>8</v>
      </c>
      <c r="B519" s="63" t="s">
        <v>266</v>
      </c>
      <c r="C519" s="31">
        <v>2009</v>
      </c>
      <c r="D519" s="12" t="s">
        <v>6</v>
      </c>
      <c r="E519" s="12" t="s">
        <v>213</v>
      </c>
      <c r="F519" s="31">
        <v>5.75</v>
      </c>
      <c r="G519" s="8">
        <f t="shared" si="2"/>
        <v>-575</v>
      </c>
    </row>
    <row r="520" spans="1:7" ht="15" hidden="1">
      <c r="A520" s="74" t="s">
        <v>9</v>
      </c>
      <c r="B520" s="63" t="s">
        <v>267</v>
      </c>
      <c r="C520" s="31">
        <v>2009</v>
      </c>
      <c r="D520" s="12" t="s">
        <v>6</v>
      </c>
      <c r="E520" s="12" t="s">
        <v>213</v>
      </c>
      <c r="F520" s="31">
        <v>3</v>
      </c>
      <c r="G520" s="8">
        <f t="shared" si="2"/>
        <v>-300</v>
      </c>
    </row>
    <row r="521" spans="1:7" ht="15" hidden="1">
      <c r="A521" s="74" t="s">
        <v>10</v>
      </c>
      <c r="B521" s="63" t="s">
        <v>268</v>
      </c>
      <c r="C521" s="31">
        <v>2009</v>
      </c>
      <c r="D521" s="12" t="s">
        <v>6</v>
      </c>
      <c r="E521" s="12" t="s">
        <v>213</v>
      </c>
      <c r="F521" s="31">
        <v>6</v>
      </c>
      <c r="G521" s="8">
        <f t="shared" si="2"/>
        <v>-600</v>
      </c>
    </row>
    <row r="522" spans="1:7" ht="15" hidden="1">
      <c r="A522" s="74" t="s">
        <v>11</v>
      </c>
      <c r="B522" s="63" t="s">
        <v>269</v>
      </c>
      <c r="C522" s="31">
        <v>2009</v>
      </c>
      <c r="D522" s="12" t="s">
        <v>6</v>
      </c>
      <c r="E522" s="12" t="s">
        <v>213</v>
      </c>
      <c r="F522" s="31">
        <v>2.71428571428571</v>
      </c>
      <c r="G522" s="8">
        <f t="shared" si="2"/>
        <v>-271.42857142857099</v>
      </c>
    </row>
    <row r="523" spans="1:7" ht="15" hidden="1">
      <c r="A523" s="74" t="s">
        <v>12</v>
      </c>
      <c r="B523" s="63" t="s">
        <v>270</v>
      </c>
      <c r="C523" s="31">
        <v>2009</v>
      </c>
      <c r="D523" s="12" t="s">
        <v>6</v>
      </c>
      <c r="E523" s="12" t="s">
        <v>213</v>
      </c>
      <c r="F523" s="31">
        <v>1.6666666666666701</v>
      </c>
      <c r="G523" s="8">
        <f t="shared" si="2"/>
        <v>-166.666666666667</v>
      </c>
    </row>
    <row r="524" spans="1:7" ht="15" hidden="1">
      <c r="A524" s="74" t="s">
        <v>13</v>
      </c>
      <c r="B524" s="63" t="s">
        <v>271</v>
      </c>
      <c r="C524" s="31">
        <v>2009</v>
      </c>
      <c r="D524" s="12" t="s">
        <v>6</v>
      </c>
      <c r="E524" s="12" t="s">
        <v>213</v>
      </c>
      <c r="F524" s="31">
        <v>4</v>
      </c>
      <c r="G524" s="8">
        <f t="shared" si="2"/>
        <v>-400</v>
      </c>
    </row>
    <row r="525" spans="1:7" ht="15" hidden="1">
      <c r="A525" s="74" t="s">
        <v>14</v>
      </c>
      <c r="B525" s="63" t="s">
        <v>272</v>
      </c>
      <c r="C525" s="31">
        <v>2009</v>
      </c>
      <c r="D525" s="12" t="s">
        <v>6</v>
      </c>
      <c r="E525" s="12" t="s">
        <v>213</v>
      </c>
      <c r="F525" s="31">
        <v>1.6</v>
      </c>
      <c r="G525" s="8">
        <f t="shared" si="2"/>
        <v>-160</v>
      </c>
    </row>
    <row r="526" spans="1:7" ht="15" hidden="1">
      <c r="A526" s="74" t="s">
        <v>15</v>
      </c>
      <c r="B526" s="63" t="s">
        <v>273</v>
      </c>
      <c r="C526" s="31">
        <v>2009</v>
      </c>
      <c r="D526" s="12" t="s">
        <v>6</v>
      </c>
      <c r="E526" s="12" t="s">
        <v>213</v>
      </c>
      <c r="F526" s="31">
        <v>5.6666666666666696</v>
      </c>
      <c r="G526" s="8">
        <f t="shared" si="2"/>
        <v>-566.66666666666697</v>
      </c>
    </row>
    <row r="527" spans="1:7" ht="15" hidden="1">
      <c r="A527" s="74" t="s">
        <v>16</v>
      </c>
      <c r="B527" s="63" t="s">
        <v>274</v>
      </c>
      <c r="C527" s="31">
        <v>2009</v>
      </c>
      <c r="D527" s="12" t="s">
        <v>6</v>
      </c>
      <c r="E527" s="12" t="s">
        <v>213</v>
      </c>
      <c r="F527" s="31">
        <v>1.75</v>
      </c>
      <c r="G527" s="8">
        <f t="shared" si="2"/>
        <v>-175</v>
      </c>
    </row>
    <row r="528" spans="1:7" ht="15" hidden="1">
      <c r="A528" s="74" t="s">
        <v>17</v>
      </c>
      <c r="B528" s="63" t="s">
        <v>275</v>
      </c>
      <c r="C528" s="31">
        <v>2009</v>
      </c>
      <c r="D528" s="12" t="s">
        <v>6</v>
      </c>
      <c r="E528" s="12" t="s">
        <v>213</v>
      </c>
      <c r="F528" s="31">
        <v>8</v>
      </c>
      <c r="G528" s="8">
        <f t="shared" si="2"/>
        <v>-800</v>
      </c>
    </row>
    <row r="529" spans="1:7" ht="15" hidden="1">
      <c r="A529" s="74" t="s">
        <v>18</v>
      </c>
      <c r="B529" s="63" t="s">
        <v>276</v>
      </c>
      <c r="C529" s="31">
        <v>2009</v>
      </c>
      <c r="D529" s="12" t="s">
        <v>6</v>
      </c>
      <c r="E529" s="12" t="s">
        <v>213</v>
      </c>
      <c r="F529" s="31">
        <v>4.25</v>
      </c>
      <c r="G529" s="8">
        <f t="shared" si="2"/>
        <v>-425</v>
      </c>
    </row>
    <row r="530" spans="1:7" ht="15" hidden="1">
      <c r="A530" s="74" t="s">
        <v>19</v>
      </c>
      <c r="B530" s="63" t="s">
        <v>277</v>
      </c>
      <c r="C530" s="31">
        <v>2009</v>
      </c>
      <c r="D530" s="12" t="s">
        <v>6</v>
      </c>
      <c r="E530" s="12" t="s">
        <v>213</v>
      </c>
      <c r="F530" s="31">
        <v>8</v>
      </c>
      <c r="G530" s="8">
        <f t="shared" si="2"/>
        <v>-800</v>
      </c>
    </row>
    <row r="531" spans="1:7" ht="15" hidden="1">
      <c r="A531" s="74" t="s">
        <v>20</v>
      </c>
      <c r="B531" s="63" t="s">
        <v>278</v>
      </c>
      <c r="C531" s="31">
        <v>2009</v>
      </c>
      <c r="D531" s="12" t="s">
        <v>6</v>
      </c>
      <c r="E531" s="12" t="s">
        <v>213</v>
      </c>
      <c r="F531" s="31">
        <v>1.3333333333333299</v>
      </c>
      <c r="G531" s="8">
        <f t="shared" si="2"/>
        <v>-133.333333333333</v>
      </c>
    </row>
    <row r="532" spans="1:7" ht="15" hidden="1">
      <c r="A532" s="74" t="s">
        <v>21</v>
      </c>
      <c r="B532" s="63" t="s">
        <v>279</v>
      </c>
      <c r="C532" s="31">
        <v>2009</v>
      </c>
      <c r="D532" s="12" t="s">
        <v>6</v>
      </c>
      <c r="E532" s="12" t="s">
        <v>213</v>
      </c>
      <c r="F532" s="31">
        <v>13</v>
      </c>
      <c r="G532" s="8">
        <f t="shared" si="2"/>
        <v>-1300</v>
      </c>
    </row>
    <row r="533" spans="1:7" ht="15" hidden="1">
      <c r="A533" s="74" t="s">
        <v>22</v>
      </c>
      <c r="B533" s="63" t="s">
        <v>280</v>
      </c>
      <c r="C533" s="31">
        <v>2009</v>
      </c>
      <c r="D533" s="12" t="s">
        <v>6</v>
      </c>
      <c r="E533" s="12" t="s">
        <v>213</v>
      </c>
      <c r="F533" s="31">
        <v>1.8181818181818199</v>
      </c>
      <c r="G533" s="8">
        <f t="shared" si="2"/>
        <v>-181.81818181818198</v>
      </c>
    </row>
    <row r="534" spans="1:7" ht="15" hidden="1">
      <c r="A534" s="74" t="s">
        <v>23</v>
      </c>
      <c r="B534" s="63" t="s">
        <v>281</v>
      </c>
      <c r="C534" s="31">
        <v>2009</v>
      </c>
      <c r="D534" s="12" t="s">
        <v>6</v>
      </c>
      <c r="E534" s="12" t="s">
        <v>213</v>
      </c>
      <c r="F534" s="31">
        <v>2.6666666666666701</v>
      </c>
      <c r="G534" s="8">
        <f t="shared" si="2"/>
        <v>-266.66666666666703</v>
      </c>
    </row>
    <row r="535" spans="1:7" ht="15" hidden="1">
      <c r="A535" s="74" t="s">
        <v>24</v>
      </c>
      <c r="B535" s="63" t="s">
        <v>282</v>
      </c>
      <c r="C535" s="31">
        <v>2009</v>
      </c>
      <c r="D535" s="12" t="s">
        <v>6</v>
      </c>
      <c r="E535" s="12" t="s">
        <v>213</v>
      </c>
      <c r="F535" s="31">
        <v>1.15384615384615</v>
      </c>
      <c r="G535" s="8">
        <f t="shared" si="2"/>
        <v>-115.384615384615</v>
      </c>
    </row>
    <row r="536" spans="1:7" ht="15" hidden="1">
      <c r="A536" s="74" t="s">
        <v>26</v>
      </c>
      <c r="B536" s="63" t="s">
        <v>284</v>
      </c>
      <c r="C536" s="31">
        <v>2009</v>
      </c>
      <c r="D536" s="12" t="s">
        <v>6</v>
      </c>
      <c r="E536" s="12" t="s">
        <v>213</v>
      </c>
      <c r="F536" s="31">
        <v>1.125</v>
      </c>
      <c r="G536" s="8">
        <f t="shared" si="2"/>
        <v>-112.5</v>
      </c>
    </row>
    <row r="537" spans="1:7" ht="15" hidden="1">
      <c r="A537" s="74" t="s">
        <v>27</v>
      </c>
      <c r="B537" s="63" t="s">
        <v>285</v>
      </c>
      <c r="C537" s="31">
        <v>2009</v>
      </c>
      <c r="D537" s="12" t="s">
        <v>6</v>
      </c>
      <c r="E537" s="12" t="s">
        <v>213</v>
      </c>
      <c r="F537" s="31">
        <v>2.5</v>
      </c>
      <c r="G537" s="8">
        <f t="shared" si="2"/>
        <v>-250</v>
      </c>
    </row>
    <row r="538" spans="1:7" ht="15" hidden="1">
      <c r="A538" s="74" t="s">
        <v>28</v>
      </c>
      <c r="B538" s="63" t="s">
        <v>286</v>
      </c>
      <c r="C538" s="31">
        <v>2009</v>
      </c>
      <c r="D538" s="12" t="s">
        <v>6</v>
      </c>
      <c r="E538" s="12" t="s">
        <v>213</v>
      </c>
      <c r="F538" s="31">
        <v>2.4444444444444402</v>
      </c>
      <c r="G538" s="8">
        <f t="shared" si="2"/>
        <v>-244.44444444444403</v>
      </c>
    </row>
    <row r="539" spans="1:7" ht="15" hidden="1">
      <c r="A539" s="74" t="s">
        <v>29</v>
      </c>
      <c r="B539" s="63" t="s">
        <v>287</v>
      </c>
      <c r="C539" s="31">
        <v>2009</v>
      </c>
      <c r="D539" s="12" t="s">
        <v>6</v>
      </c>
      <c r="E539" s="12" t="s">
        <v>213</v>
      </c>
      <c r="F539" s="31">
        <v>2.71428571428571</v>
      </c>
      <c r="G539" s="8">
        <f t="shared" si="2"/>
        <v>-271.42857142857099</v>
      </c>
    </row>
    <row r="540" spans="1:7" ht="15" hidden="1">
      <c r="A540" s="74" t="s">
        <v>30</v>
      </c>
      <c r="B540" s="63" t="s">
        <v>288</v>
      </c>
      <c r="C540" s="31">
        <v>2009</v>
      </c>
      <c r="D540" s="12" t="s">
        <v>6</v>
      </c>
      <c r="E540" s="12" t="s">
        <v>213</v>
      </c>
      <c r="F540" s="31">
        <v>3</v>
      </c>
      <c r="G540" s="8">
        <f t="shared" si="2"/>
        <v>-300</v>
      </c>
    </row>
    <row r="541" spans="1:7" ht="15" hidden="1">
      <c r="A541" s="74" t="s">
        <v>31</v>
      </c>
      <c r="B541" s="63" t="s">
        <v>289</v>
      </c>
      <c r="C541" s="31">
        <v>2009</v>
      </c>
      <c r="D541" s="12" t="s">
        <v>6</v>
      </c>
      <c r="E541" s="12" t="s">
        <v>213</v>
      </c>
      <c r="F541" s="31">
        <v>1.55555555555556</v>
      </c>
      <c r="G541" s="8">
        <f t="shared" si="2"/>
        <v>-155.555555555556</v>
      </c>
    </row>
    <row r="542" spans="1:7" ht="15" hidden="1">
      <c r="A542" s="74" t="s">
        <v>32</v>
      </c>
      <c r="B542" s="63" t="s">
        <v>290</v>
      </c>
      <c r="C542" s="31">
        <v>2009</v>
      </c>
      <c r="D542" s="12" t="s">
        <v>6</v>
      </c>
      <c r="E542" s="12" t="s">
        <v>213</v>
      </c>
      <c r="F542" s="31">
        <v>4.4000000000000004</v>
      </c>
      <c r="G542" s="8">
        <f t="shared" si="2"/>
        <v>-440.00000000000006</v>
      </c>
    </row>
    <row r="543" spans="1:7" ht="15" hidden="1">
      <c r="A543" s="74" t="s">
        <v>33</v>
      </c>
      <c r="B543" s="63" t="s">
        <v>291</v>
      </c>
      <c r="C543" s="31">
        <v>2009</v>
      </c>
      <c r="D543" s="12" t="s">
        <v>6</v>
      </c>
      <c r="E543" s="12" t="s">
        <v>213</v>
      </c>
      <c r="F543" s="31">
        <v>1.2</v>
      </c>
      <c r="G543" s="8">
        <f t="shared" si="2"/>
        <v>-120</v>
      </c>
    </row>
    <row r="544" spans="1:7" ht="15" hidden="1">
      <c r="A544" s="74" t="s">
        <v>34</v>
      </c>
      <c r="B544" s="63" t="s">
        <v>292</v>
      </c>
      <c r="C544" s="31">
        <v>2009</v>
      </c>
      <c r="D544" s="12" t="s">
        <v>6</v>
      </c>
      <c r="E544" s="12" t="s">
        <v>213</v>
      </c>
      <c r="F544" s="31">
        <v>1.5714285714285701</v>
      </c>
      <c r="G544" s="8">
        <f t="shared" si="2"/>
        <v>-157.142857142857</v>
      </c>
    </row>
    <row r="545" spans="1:7" ht="15" hidden="1">
      <c r="A545" s="74" t="s">
        <v>35</v>
      </c>
      <c r="B545" s="63" t="s">
        <v>293</v>
      </c>
      <c r="C545" s="31">
        <v>2009</v>
      </c>
      <c r="D545" s="12" t="s">
        <v>6</v>
      </c>
      <c r="E545" s="12" t="s">
        <v>213</v>
      </c>
      <c r="F545" s="31">
        <v>3</v>
      </c>
      <c r="G545" s="8">
        <f t="shared" si="2"/>
        <v>-300</v>
      </c>
    </row>
    <row r="546" spans="1:7" ht="15" hidden="1">
      <c r="A546" s="74" t="s">
        <v>3</v>
      </c>
      <c r="B546" s="63" t="s">
        <v>261</v>
      </c>
      <c r="C546" s="31">
        <v>2010</v>
      </c>
      <c r="D546" s="12" t="s">
        <v>6</v>
      </c>
      <c r="E546" s="12" t="s">
        <v>213</v>
      </c>
      <c r="F546" s="31">
        <v>3.3113159242191501</v>
      </c>
      <c r="G546" s="8">
        <f t="shared" si="2"/>
        <v>-331.131592421915</v>
      </c>
    </row>
    <row r="547" spans="1:7" ht="15" hidden="1">
      <c r="A547" s="74" t="s">
        <v>4</v>
      </c>
      <c r="B547" s="63" t="s">
        <v>262</v>
      </c>
      <c r="C547" s="31">
        <v>2010</v>
      </c>
      <c r="D547" s="12" t="s">
        <v>6</v>
      </c>
      <c r="E547" s="12" t="s">
        <v>213</v>
      </c>
      <c r="F547" s="31">
        <v>11.5</v>
      </c>
      <c r="G547" s="8">
        <f t="shared" si="2"/>
        <v>-1150</v>
      </c>
    </row>
    <row r="548" spans="1:7" ht="15" hidden="1">
      <c r="A548" s="74" t="s">
        <v>5</v>
      </c>
      <c r="B548" s="63" t="s">
        <v>263</v>
      </c>
      <c r="C548" s="31">
        <v>2010</v>
      </c>
      <c r="D548" s="12" t="s">
        <v>6</v>
      </c>
      <c r="E548" s="12" t="s">
        <v>213</v>
      </c>
      <c r="F548" s="31">
        <v>1.125</v>
      </c>
      <c r="G548" s="8">
        <f t="shared" si="2"/>
        <v>-112.5</v>
      </c>
    </row>
    <row r="549" spans="1:7" ht="15" hidden="1">
      <c r="A549" s="74" t="s">
        <v>6</v>
      </c>
      <c r="B549" s="63" t="s">
        <v>264</v>
      </c>
      <c r="C549" s="31">
        <v>2010</v>
      </c>
      <c r="D549" s="12" t="s">
        <v>6</v>
      </c>
      <c r="E549" s="12" t="s">
        <v>213</v>
      </c>
      <c r="F549" s="31">
        <v>2.2000000000000002</v>
      </c>
      <c r="G549" s="8">
        <f t="shared" si="2"/>
        <v>-220.00000000000003</v>
      </c>
    </row>
    <row r="550" spans="1:7" ht="15" hidden="1">
      <c r="A550" s="74" t="s">
        <v>7</v>
      </c>
      <c r="B550" s="63" t="s">
        <v>265</v>
      </c>
      <c r="C550" s="31">
        <v>2010</v>
      </c>
      <c r="D550" s="12" t="s">
        <v>6</v>
      </c>
      <c r="E550" s="12" t="s">
        <v>213</v>
      </c>
      <c r="F550" s="31">
        <v>1.1818181818181801</v>
      </c>
      <c r="G550" s="8">
        <f t="shared" si="2"/>
        <v>-118.18181818181802</v>
      </c>
    </row>
    <row r="551" spans="1:7" ht="15" hidden="1">
      <c r="A551" s="74" t="s">
        <v>8</v>
      </c>
      <c r="B551" s="63" t="s">
        <v>266</v>
      </c>
      <c r="C551" s="31">
        <v>2010</v>
      </c>
      <c r="D551" s="12" t="s">
        <v>6</v>
      </c>
      <c r="E551" s="12" t="s">
        <v>213</v>
      </c>
      <c r="F551" s="31">
        <v>5.75</v>
      </c>
      <c r="G551" s="8">
        <f t="shared" si="2"/>
        <v>-575</v>
      </c>
    </row>
    <row r="552" spans="1:7" ht="15" hidden="1">
      <c r="A552" s="74" t="s">
        <v>9</v>
      </c>
      <c r="B552" s="63" t="s">
        <v>267</v>
      </c>
      <c r="C552" s="31">
        <v>2010</v>
      </c>
      <c r="D552" s="12" t="s">
        <v>6</v>
      </c>
      <c r="E552" s="12" t="s">
        <v>213</v>
      </c>
      <c r="F552" s="31">
        <v>3</v>
      </c>
      <c r="G552" s="8">
        <f t="shared" si="2"/>
        <v>-300</v>
      </c>
    </row>
    <row r="553" spans="1:7" ht="15" hidden="1">
      <c r="A553" s="74" t="s">
        <v>10</v>
      </c>
      <c r="B553" s="63" t="s">
        <v>268</v>
      </c>
      <c r="C553" s="31">
        <v>2010</v>
      </c>
      <c r="D553" s="12" t="s">
        <v>6</v>
      </c>
      <c r="E553" s="12" t="s">
        <v>213</v>
      </c>
      <c r="F553" s="31">
        <v>0.85714285714285698</v>
      </c>
      <c r="G553" s="8">
        <f t="shared" si="2"/>
        <v>-85.714285714285694</v>
      </c>
    </row>
    <row r="554" spans="1:7" ht="15" hidden="1">
      <c r="A554" s="74" t="s">
        <v>11</v>
      </c>
      <c r="B554" s="63" t="s">
        <v>269</v>
      </c>
      <c r="C554" s="31">
        <v>2010</v>
      </c>
      <c r="D554" s="12" t="s">
        <v>6</v>
      </c>
      <c r="E554" s="12" t="s">
        <v>213</v>
      </c>
      <c r="F554" s="31">
        <v>2.71428571428571</v>
      </c>
      <c r="G554" s="8">
        <f t="shared" si="2"/>
        <v>-271.42857142857099</v>
      </c>
    </row>
    <row r="555" spans="1:7" ht="15" hidden="1">
      <c r="A555" s="74" t="s">
        <v>12</v>
      </c>
      <c r="B555" s="63" t="s">
        <v>270</v>
      </c>
      <c r="C555" s="31">
        <v>2010</v>
      </c>
      <c r="D555" s="12" t="s">
        <v>6</v>
      </c>
      <c r="E555" s="12" t="s">
        <v>213</v>
      </c>
      <c r="F555" s="31">
        <v>1.6666666666666701</v>
      </c>
      <c r="G555" s="8">
        <f t="shared" si="2"/>
        <v>-166.666666666667</v>
      </c>
    </row>
    <row r="556" spans="1:7" ht="15" hidden="1">
      <c r="A556" s="74" t="s">
        <v>13</v>
      </c>
      <c r="B556" s="63" t="s">
        <v>271</v>
      </c>
      <c r="C556" s="31">
        <v>2010</v>
      </c>
      <c r="D556" s="12" t="s">
        <v>6</v>
      </c>
      <c r="E556" s="12" t="s">
        <v>213</v>
      </c>
      <c r="F556" s="31">
        <v>3</v>
      </c>
      <c r="G556" s="8">
        <f t="shared" si="2"/>
        <v>-300</v>
      </c>
    </row>
    <row r="557" spans="1:7" ht="15" hidden="1">
      <c r="A557" s="74" t="s">
        <v>14</v>
      </c>
      <c r="B557" s="63" t="s">
        <v>272</v>
      </c>
      <c r="C557" s="31">
        <v>2010</v>
      </c>
      <c r="D557" s="12" t="s">
        <v>6</v>
      </c>
      <c r="E557" s="12" t="s">
        <v>213</v>
      </c>
      <c r="F557" s="31">
        <v>1.6</v>
      </c>
      <c r="G557" s="8">
        <f t="shared" si="2"/>
        <v>-160</v>
      </c>
    </row>
    <row r="558" spans="1:7" ht="15" hidden="1">
      <c r="A558" s="74" t="s">
        <v>15</v>
      </c>
      <c r="B558" s="63" t="s">
        <v>273</v>
      </c>
      <c r="C558" s="31">
        <v>2010</v>
      </c>
      <c r="D558" s="12" t="s">
        <v>6</v>
      </c>
      <c r="E558" s="12" t="s">
        <v>213</v>
      </c>
      <c r="F558" s="31">
        <v>5.6666666666666696</v>
      </c>
      <c r="G558" s="8">
        <f t="shared" si="2"/>
        <v>-566.66666666666697</v>
      </c>
    </row>
    <row r="559" spans="1:7" ht="15" hidden="1">
      <c r="A559" s="74" t="s">
        <v>16</v>
      </c>
      <c r="B559" s="63" t="s">
        <v>274</v>
      </c>
      <c r="C559" s="31">
        <v>2010</v>
      </c>
      <c r="D559" s="12" t="s">
        <v>6</v>
      </c>
      <c r="E559" s="12" t="s">
        <v>213</v>
      </c>
      <c r="F559" s="31">
        <v>1.75</v>
      </c>
      <c r="G559" s="8">
        <f t="shared" si="2"/>
        <v>-175</v>
      </c>
    </row>
    <row r="560" spans="1:7" ht="15" hidden="1">
      <c r="A560" s="74" t="s">
        <v>17</v>
      </c>
      <c r="B560" s="63" t="s">
        <v>275</v>
      </c>
      <c r="C560" s="31">
        <v>2010</v>
      </c>
      <c r="D560" s="12" t="s">
        <v>6</v>
      </c>
      <c r="E560" s="12" t="s">
        <v>213</v>
      </c>
      <c r="F560" s="31">
        <v>3.5714285714285698</v>
      </c>
      <c r="G560" s="8">
        <f t="shared" si="2"/>
        <v>-357.142857142857</v>
      </c>
    </row>
    <row r="561" spans="1:7" ht="15" hidden="1">
      <c r="A561" s="74" t="s">
        <v>18</v>
      </c>
      <c r="B561" s="63" t="s">
        <v>276</v>
      </c>
      <c r="C561" s="31">
        <v>2010</v>
      </c>
      <c r="D561" s="12" t="s">
        <v>6</v>
      </c>
      <c r="E561" s="12" t="s">
        <v>213</v>
      </c>
      <c r="F561" s="31">
        <v>4.25</v>
      </c>
      <c r="G561" s="8">
        <f t="shared" si="2"/>
        <v>-425</v>
      </c>
    </row>
    <row r="562" spans="1:7" ht="15" hidden="1">
      <c r="A562" s="74" t="s">
        <v>19</v>
      </c>
      <c r="B562" s="63" t="s">
        <v>277</v>
      </c>
      <c r="C562" s="31">
        <v>2010</v>
      </c>
      <c r="D562" s="12" t="s">
        <v>6</v>
      </c>
      <c r="E562" s="12" t="s">
        <v>213</v>
      </c>
      <c r="F562" s="31">
        <v>8</v>
      </c>
      <c r="G562" s="8">
        <f t="shared" si="2"/>
        <v>-800</v>
      </c>
    </row>
    <row r="563" spans="1:7" ht="15" hidden="1">
      <c r="A563" s="74" t="s">
        <v>20</v>
      </c>
      <c r="B563" s="63" t="s">
        <v>278</v>
      </c>
      <c r="C563" s="31">
        <v>2010</v>
      </c>
      <c r="D563" s="12" t="s">
        <v>6</v>
      </c>
      <c r="E563" s="12" t="s">
        <v>213</v>
      </c>
      <c r="F563" s="31">
        <v>1.3333333333333299</v>
      </c>
      <c r="G563" s="8">
        <f t="shared" si="2"/>
        <v>-133.333333333333</v>
      </c>
    </row>
    <row r="564" spans="1:7" ht="15" hidden="1">
      <c r="A564" s="74" t="s">
        <v>21</v>
      </c>
      <c r="B564" s="63" t="s">
        <v>279</v>
      </c>
      <c r="C564" s="31">
        <v>2010</v>
      </c>
      <c r="D564" s="12" t="s">
        <v>6</v>
      </c>
      <c r="E564" s="12" t="s">
        <v>213</v>
      </c>
      <c r="F564" s="31">
        <v>13</v>
      </c>
      <c r="G564" s="8">
        <f t="shared" si="2"/>
        <v>-1300</v>
      </c>
    </row>
    <row r="565" spans="1:7" ht="15" hidden="1">
      <c r="A565" s="74" t="s">
        <v>22</v>
      </c>
      <c r="B565" s="63" t="s">
        <v>280</v>
      </c>
      <c r="C565" s="31">
        <v>2010</v>
      </c>
      <c r="D565" s="12" t="s">
        <v>6</v>
      </c>
      <c r="E565" s="12" t="s">
        <v>213</v>
      </c>
      <c r="F565" s="31">
        <v>1.8181818181818199</v>
      </c>
      <c r="G565" s="8">
        <f t="shared" si="2"/>
        <v>-181.81818181818198</v>
      </c>
    </row>
    <row r="566" spans="1:7" ht="15" hidden="1">
      <c r="A566" s="74" t="s">
        <v>23</v>
      </c>
      <c r="B566" s="63" t="s">
        <v>281</v>
      </c>
      <c r="C566" s="31">
        <v>2010</v>
      </c>
      <c r="D566" s="12" t="s">
        <v>6</v>
      </c>
      <c r="E566" s="12" t="s">
        <v>213</v>
      </c>
      <c r="F566" s="31">
        <v>0.8</v>
      </c>
      <c r="G566" s="8">
        <f t="shared" si="2"/>
        <v>-80</v>
      </c>
    </row>
    <row r="567" spans="1:7" ht="15" hidden="1">
      <c r="A567" s="74" t="s">
        <v>24</v>
      </c>
      <c r="B567" s="63" t="s">
        <v>282</v>
      </c>
      <c r="C567" s="31">
        <v>2010</v>
      </c>
      <c r="D567" s="12" t="s">
        <v>6</v>
      </c>
      <c r="E567" s="12" t="s">
        <v>213</v>
      </c>
      <c r="F567" s="31">
        <v>3.8571428571428599</v>
      </c>
      <c r="G567" s="8">
        <f t="shared" si="2"/>
        <v>-385.71428571428601</v>
      </c>
    </row>
    <row r="568" spans="1:7" ht="15" hidden="1">
      <c r="A568" s="74" t="s">
        <v>26</v>
      </c>
      <c r="B568" s="63" t="s">
        <v>284</v>
      </c>
      <c r="C568" s="31">
        <v>2010</v>
      </c>
      <c r="D568" s="12" t="s">
        <v>6</v>
      </c>
      <c r="E568" s="12" t="s">
        <v>213</v>
      </c>
      <c r="F568" s="31">
        <v>1.125</v>
      </c>
      <c r="G568" s="8">
        <f t="shared" si="2"/>
        <v>-112.5</v>
      </c>
    </row>
    <row r="569" spans="1:7" ht="15" hidden="1">
      <c r="A569" s="74" t="s">
        <v>27</v>
      </c>
      <c r="B569" s="63" t="s">
        <v>285</v>
      </c>
      <c r="C569" s="31">
        <v>2010</v>
      </c>
      <c r="D569" s="12" t="s">
        <v>6</v>
      </c>
      <c r="E569" s="12" t="s">
        <v>213</v>
      </c>
      <c r="F569" s="31">
        <v>2.5</v>
      </c>
      <c r="G569" s="8">
        <f t="shared" si="2"/>
        <v>-250</v>
      </c>
    </row>
    <row r="570" spans="1:7" ht="15" hidden="1">
      <c r="A570" s="74" t="s">
        <v>28</v>
      </c>
      <c r="B570" s="63" t="s">
        <v>286</v>
      </c>
      <c r="C570" s="31">
        <v>2010</v>
      </c>
      <c r="D570" s="12" t="s">
        <v>6</v>
      </c>
      <c r="E570" s="12" t="s">
        <v>213</v>
      </c>
      <c r="F570" s="31">
        <v>3.71428571428571</v>
      </c>
      <c r="G570" s="8">
        <f t="shared" si="2"/>
        <v>-371.42857142857099</v>
      </c>
    </row>
    <row r="571" spans="1:7" ht="15" hidden="1">
      <c r="A571" s="74" t="s">
        <v>29</v>
      </c>
      <c r="B571" s="63" t="s">
        <v>287</v>
      </c>
      <c r="C571" s="31">
        <v>2010</v>
      </c>
      <c r="D571" s="12" t="s">
        <v>6</v>
      </c>
      <c r="E571" s="12" t="s">
        <v>213</v>
      </c>
      <c r="F571" s="31">
        <v>2.71428571428571</v>
      </c>
      <c r="G571" s="8">
        <f t="shared" si="2"/>
        <v>-271.42857142857099</v>
      </c>
    </row>
    <row r="572" spans="1:7" ht="15" hidden="1">
      <c r="A572" s="74" t="s">
        <v>30</v>
      </c>
      <c r="B572" s="63" t="s">
        <v>288</v>
      </c>
      <c r="C572" s="31">
        <v>2010</v>
      </c>
      <c r="D572" s="12" t="s">
        <v>6</v>
      </c>
      <c r="E572" s="12" t="s">
        <v>213</v>
      </c>
      <c r="F572" s="31">
        <v>3</v>
      </c>
      <c r="G572" s="8">
        <f t="shared" si="2"/>
        <v>-300</v>
      </c>
    </row>
    <row r="573" spans="1:7" ht="15" hidden="1">
      <c r="A573" s="74" t="s">
        <v>31</v>
      </c>
      <c r="B573" s="63" t="s">
        <v>289</v>
      </c>
      <c r="C573" s="31">
        <v>2010</v>
      </c>
      <c r="D573" s="12" t="s">
        <v>6</v>
      </c>
      <c r="E573" s="12" t="s">
        <v>213</v>
      </c>
      <c r="F573" s="31">
        <v>1.55555555555556</v>
      </c>
      <c r="G573" s="8">
        <f t="shared" si="2"/>
        <v>-155.555555555556</v>
      </c>
    </row>
    <row r="574" spans="1:7" ht="15" hidden="1">
      <c r="A574" s="74" t="s">
        <v>32</v>
      </c>
      <c r="B574" s="63" t="s">
        <v>290</v>
      </c>
      <c r="C574" s="31">
        <v>2010</v>
      </c>
      <c r="D574" s="12" t="s">
        <v>6</v>
      </c>
      <c r="E574" s="12" t="s">
        <v>213</v>
      </c>
      <c r="F574" s="31">
        <v>4.4000000000000004</v>
      </c>
      <c r="G574" s="8">
        <f t="shared" si="2"/>
        <v>-440.00000000000006</v>
      </c>
    </row>
    <row r="575" spans="1:7" ht="15" hidden="1">
      <c r="A575" s="74" t="s">
        <v>33</v>
      </c>
      <c r="B575" s="63" t="s">
        <v>291</v>
      </c>
      <c r="C575" s="31">
        <v>2010</v>
      </c>
      <c r="D575" s="12" t="s">
        <v>6</v>
      </c>
      <c r="E575" s="12" t="s">
        <v>213</v>
      </c>
      <c r="F575" s="31">
        <v>0.66666666666666696</v>
      </c>
      <c r="G575" s="8">
        <f t="shared" si="2"/>
        <v>-66.6666666666667</v>
      </c>
    </row>
    <row r="576" spans="1:7" ht="15" hidden="1">
      <c r="A576" s="74" t="s">
        <v>34</v>
      </c>
      <c r="B576" s="63" t="s">
        <v>292</v>
      </c>
      <c r="C576" s="31">
        <v>2010</v>
      </c>
      <c r="D576" s="12" t="s">
        <v>6</v>
      </c>
      <c r="E576" s="12" t="s">
        <v>213</v>
      </c>
      <c r="F576" s="31">
        <v>3</v>
      </c>
      <c r="G576" s="8">
        <f t="shared" si="2"/>
        <v>-300</v>
      </c>
    </row>
    <row r="577" spans="1:7" ht="15" hidden="1">
      <c r="A577" s="74" t="s">
        <v>35</v>
      </c>
      <c r="B577" s="63" t="s">
        <v>293</v>
      </c>
      <c r="C577" s="31">
        <v>2010</v>
      </c>
      <c r="D577" s="12" t="s">
        <v>6</v>
      </c>
      <c r="E577" s="12" t="s">
        <v>213</v>
      </c>
      <c r="F577" s="31">
        <v>1.3333333333333299</v>
      </c>
      <c r="G577" s="8">
        <f t="shared" si="2"/>
        <v>-133.333333333333</v>
      </c>
    </row>
    <row r="578" spans="1:7" ht="15" hidden="1">
      <c r="A578" s="74" t="s">
        <v>3</v>
      </c>
      <c r="B578" s="63" t="s">
        <v>261</v>
      </c>
      <c r="C578" s="31">
        <v>2011</v>
      </c>
      <c r="D578" s="12" t="s">
        <v>6</v>
      </c>
      <c r="E578" s="12" t="s">
        <v>213</v>
      </c>
      <c r="F578" s="31">
        <v>2.7325603607861702</v>
      </c>
      <c r="G578" s="8">
        <f t="shared" si="2"/>
        <v>-273.256036078617</v>
      </c>
    </row>
    <row r="579" spans="1:7" ht="15" hidden="1">
      <c r="A579" s="74" t="s">
        <v>4</v>
      </c>
      <c r="B579" s="63" t="s">
        <v>262</v>
      </c>
      <c r="C579" s="31">
        <v>2011</v>
      </c>
      <c r="D579" s="12" t="s">
        <v>6</v>
      </c>
      <c r="E579" s="12" t="s">
        <v>213</v>
      </c>
      <c r="F579" s="31">
        <v>11.5</v>
      </c>
      <c r="G579" s="8">
        <f t="shared" si="2"/>
        <v>-1150</v>
      </c>
    </row>
    <row r="580" spans="1:7" ht="15" hidden="1">
      <c r="A580" s="74" t="s">
        <v>5</v>
      </c>
      <c r="B580" s="63" t="s">
        <v>263</v>
      </c>
      <c r="C580" s="31">
        <v>2011</v>
      </c>
      <c r="D580" s="12" t="s">
        <v>6</v>
      </c>
      <c r="E580" s="12" t="s">
        <v>213</v>
      </c>
      <c r="F580" s="31">
        <v>1.125</v>
      </c>
      <c r="G580" s="8">
        <f t="shared" si="2"/>
        <v>-112.5</v>
      </c>
    </row>
    <row r="581" spans="1:7" ht="15" hidden="1">
      <c r="A581" s="74" t="s">
        <v>6</v>
      </c>
      <c r="B581" s="63" t="s">
        <v>264</v>
      </c>
      <c r="C581" s="31">
        <v>2011</v>
      </c>
      <c r="D581" s="12" t="s">
        <v>6</v>
      </c>
      <c r="E581" s="12" t="s">
        <v>213</v>
      </c>
      <c r="F581" s="31">
        <v>1</v>
      </c>
      <c r="G581" s="8">
        <f t="shared" si="2"/>
        <v>-100</v>
      </c>
    </row>
    <row r="582" spans="1:7" ht="15" hidden="1">
      <c r="A582" s="74" t="s">
        <v>7</v>
      </c>
      <c r="B582" s="63" t="s">
        <v>265</v>
      </c>
      <c r="C582" s="31">
        <v>2011</v>
      </c>
      <c r="D582" s="12" t="s">
        <v>6</v>
      </c>
      <c r="E582" s="12" t="s">
        <v>213</v>
      </c>
      <c r="F582" s="31">
        <v>1.1818181818181801</v>
      </c>
      <c r="G582" s="8">
        <f t="shared" si="2"/>
        <v>-118.18181818181802</v>
      </c>
    </row>
    <row r="583" spans="1:7" ht="15" hidden="1">
      <c r="A583" s="74" t="s">
        <v>8</v>
      </c>
      <c r="B583" s="63" t="s">
        <v>266</v>
      </c>
      <c r="C583" s="31">
        <v>2011</v>
      </c>
      <c r="D583" s="12" t="s">
        <v>6</v>
      </c>
      <c r="E583" s="12" t="s">
        <v>213</v>
      </c>
      <c r="F583" s="31">
        <v>5.75</v>
      </c>
      <c r="G583" s="8">
        <f t="shared" si="2"/>
        <v>-575</v>
      </c>
    </row>
    <row r="584" spans="1:7" ht="15" hidden="1">
      <c r="A584" s="74" t="s">
        <v>9</v>
      </c>
      <c r="B584" s="63" t="s">
        <v>267</v>
      </c>
      <c r="C584" s="31">
        <v>2011</v>
      </c>
      <c r="D584" s="12" t="s">
        <v>6</v>
      </c>
      <c r="E584" s="12" t="s">
        <v>213</v>
      </c>
      <c r="F584" s="31">
        <v>3</v>
      </c>
      <c r="G584" s="8">
        <f t="shared" si="2"/>
        <v>-300</v>
      </c>
    </row>
    <row r="585" spans="1:7" ht="15" hidden="1">
      <c r="A585" s="74" t="s">
        <v>10</v>
      </c>
      <c r="B585" s="63" t="s">
        <v>268</v>
      </c>
      <c r="C585" s="31">
        <v>2011</v>
      </c>
      <c r="D585" s="12" t="s">
        <v>6</v>
      </c>
      <c r="E585" s="12" t="s">
        <v>213</v>
      </c>
      <c r="F585" s="31">
        <v>0.85714285714285698</v>
      </c>
      <c r="G585" s="8">
        <f t="shared" si="2"/>
        <v>-85.714285714285694</v>
      </c>
    </row>
    <row r="586" spans="1:7" ht="15" hidden="1">
      <c r="A586" s="74" t="s">
        <v>11</v>
      </c>
      <c r="B586" s="63" t="s">
        <v>269</v>
      </c>
      <c r="C586" s="31">
        <v>2011</v>
      </c>
      <c r="D586" s="12" t="s">
        <v>6</v>
      </c>
      <c r="E586" s="12" t="s">
        <v>213</v>
      </c>
      <c r="F586" s="31">
        <v>2.71428571428571</v>
      </c>
      <c r="G586" s="8">
        <f t="shared" si="2"/>
        <v>-271.42857142857099</v>
      </c>
    </row>
    <row r="587" spans="1:7" ht="15" hidden="1">
      <c r="A587" s="74" t="s">
        <v>12</v>
      </c>
      <c r="B587" s="63" t="s">
        <v>270</v>
      </c>
      <c r="C587" s="31">
        <v>2011</v>
      </c>
      <c r="D587" s="12" t="s">
        <v>6</v>
      </c>
      <c r="E587" s="12" t="s">
        <v>213</v>
      </c>
      <c r="F587" s="31">
        <v>1.6666666666666701</v>
      </c>
      <c r="G587" s="8">
        <f t="shared" si="2"/>
        <v>-166.666666666667</v>
      </c>
    </row>
    <row r="588" spans="1:7" ht="15" hidden="1">
      <c r="A588" s="74" t="s">
        <v>13</v>
      </c>
      <c r="B588" s="63" t="s">
        <v>271</v>
      </c>
      <c r="C588" s="31">
        <v>2011</v>
      </c>
      <c r="D588" s="12" t="s">
        <v>6</v>
      </c>
      <c r="E588" s="12" t="s">
        <v>213</v>
      </c>
      <c r="F588" s="31">
        <v>3</v>
      </c>
      <c r="G588" s="8">
        <f t="shared" si="2"/>
        <v>-300</v>
      </c>
    </row>
    <row r="589" spans="1:7" ht="15" hidden="1">
      <c r="A589" s="74" t="s">
        <v>14</v>
      </c>
      <c r="B589" s="63" t="s">
        <v>272</v>
      </c>
      <c r="C589" s="31">
        <v>2011</v>
      </c>
      <c r="D589" s="12" t="s">
        <v>6</v>
      </c>
      <c r="E589" s="12" t="s">
        <v>213</v>
      </c>
      <c r="F589" s="31">
        <v>1.6</v>
      </c>
      <c r="G589" s="8">
        <f t="shared" si="2"/>
        <v>-160</v>
      </c>
    </row>
    <row r="590" spans="1:7" ht="15" hidden="1">
      <c r="A590" s="74" t="s">
        <v>15</v>
      </c>
      <c r="B590" s="63" t="s">
        <v>273</v>
      </c>
      <c r="C590" s="31">
        <v>2011</v>
      </c>
      <c r="D590" s="12" t="s">
        <v>6</v>
      </c>
      <c r="E590" s="12" t="s">
        <v>213</v>
      </c>
      <c r="F590" s="31">
        <v>5.6666666666666696</v>
      </c>
      <c r="G590" s="8">
        <f t="shared" si="2"/>
        <v>-566.66666666666697</v>
      </c>
    </row>
    <row r="591" spans="1:7" ht="15" hidden="1">
      <c r="A591" s="74" t="s">
        <v>16</v>
      </c>
      <c r="B591" s="63" t="s">
        <v>274</v>
      </c>
      <c r="C591" s="31">
        <v>2011</v>
      </c>
      <c r="D591" s="12" t="s">
        <v>6</v>
      </c>
      <c r="E591" s="12" t="s">
        <v>213</v>
      </c>
      <c r="F591" s="31">
        <v>2.28571428571429</v>
      </c>
      <c r="G591" s="8">
        <f t="shared" si="2"/>
        <v>-228.57142857142901</v>
      </c>
    </row>
    <row r="592" spans="1:7" ht="15" hidden="1">
      <c r="A592" s="74" t="s">
        <v>17</v>
      </c>
      <c r="B592" s="63" t="s">
        <v>275</v>
      </c>
      <c r="C592" s="31">
        <v>2011</v>
      </c>
      <c r="D592" s="12" t="s">
        <v>6</v>
      </c>
      <c r="E592" s="12" t="s">
        <v>213</v>
      </c>
      <c r="F592" s="31">
        <v>3.5714285714285698</v>
      </c>
      <c r="G592" s="8">
        <f t="shared" si="2"/>
        <v>-357.142857142857</v>
      </c>
    </row>
    <row r="593" spans="1:7" ht="15" hidden="1">
      <c r="A593" s="74" t="s">
        <v>18</v>
      </c>
      <c r="B593" s="63" t="s">
        <v>276</v>
      </c>
      <c r="C593" s="31">
        <v>2011</v>
      </c>
      <c r="D593" s="12" t="s">
        <v>6</v>
      </c>
      <c r="E593" s="12" t="s">
        <v>213</v>
      </c>
      <c r="F593" s="31">
        <v>4.25</v>
      </c>
      <c r="G593" s="8">
        <f t="shared" si="2"/>
        <v>-425</v>
      </c>
    </row>
    <row r="594" spans="1:7" ht="15" hidden="1">
      <c r="A594" s="74" t="s">
        <v>19</v>
      </c>
      <c r="B594" s="63" t="s">
        <v>277</v>
      </c>
      <c r="C594" s="31">
        <v>2011</v>
      </c>
      <c r="D594" s="12" t="s">
        <v>6</v>
      </c>
      <c r="E594" s="12" t="s">
        <v>213</v>
      </c>
      <c r="F594" s="31">
        <v>2.4444444444444402</v>
      </c>
      <c r="G594" s="8">
        <f t="shared" si="2"/>
        <v>-244.44444444444403</v>
      </c>
    </row>
    <row r="595" spans="1:7" ht="15" hidden="1">
      <c r="A595" s="74" t="s">
        <v>20</v>
      </c>
      <c r="B595" s="63" t="s">
        <v>278</v>
      </c>
      <c r="C595" s="31">
        <v>2011</v>
      </c>
      <c r="D595" s="12" t="s">
        <v>6</v>
      </c>
      <c r="E595" s="12" t="s">
        <v>213</v>
      </c>
      <c r="F595" s="31">
        <v>1.3333333333333299</v>
      </c>
      <c r="G595" s="8">
        <f t="shared" si="2"/>
        <v>-133.333333333333</v>
      </c>
    </row>
    <row r="596" spans="1:7" ht="15" hidden="1">
      <c r="A596" s="74" t="s">
        <v>21</v>
      </c>
      <c r="B596" s="63" t="s">
        <v>279</v>
      </c>
      <c r="C596" s="31">
        <v>2011</v>
      </c>
      <c r="D596" s="12" t="s">
        <v>6</v>
      </c>
      <c r="E596" s="12" t="s">
        <v>213</v>
      </c>
      <c r="F596" s="31">
        <v>1.3333333333333299</v>
      </c>
      <c r="G596" s="8">
        <f t="shared" si="2"/>
        <v>-133.333333333333</v>
      </c>
    </row>
    <row r="597" spans="1:7" ht="15" hidden="1">
      <c r="A597" s="74" t="s">
        <v>22</v>
      </c>
      <c r="B597" s="63" t="s">
        <v>280</v>
      </c>
      <c r="C597" s="31">
        <v>2011</v>
      </c>
      <c r="D597" s="12" t="s">
        <v>6</v>
      </c>
      <c r="E597" s="12" t="s">
        <v>213</v>
      </c>
      <c r="F597" s="31">
        <v>1.8181818181818199</v>
      </c>
      <c r="G597" s="8">
        <f t="shared" si="2"/>
        <v>-181.81818181818198</v>
      </c>
    </row>
    <row r="598" spans="1:7" ht="15" hidden="1">
      <c r="A598" s="74" t="s">
        <v>23</v>
      </c>
      <c r="B598" s="63" t="s">
        <v>281</v>
      </c>
      <c r="C598" s="31">
        <v>2011</v>
      </c>
      <c r="D598" s="12" t="s">
        <v>6</v>
      </c>
      <c r="E598" s="12" t="s">
        <v>213</v>
      </c>
      <c r="F598" s="31">
        <v>0.8</v>
      </c>
      <c r="G598" s="8">
        <f t="shared" si="2"/>
        <v>-80</v>
      </c>
    </row>
    <row r="599" spans="1:7" ht="15" hidden="1">
      <c r="A599" s="74" t="s">
        <v>24</v>
      </c>
      <c r="B599" s="63" t="s">
        <v>282</v>
      </c>
      <c r="C599" s="31">
        <v>2011</v>
      </c>
      <c r="D599" s="12" t="s">
        <v>6</v>
      </c>
      <c r="E599" s="12" t="s">
        <v>213</v>
      </c>
      <c r="F599" s="31">
        <v>3.8571428571428599</v>
      </c>
      <c r="G599" s="8">
        <f t="shared" si="2"/>
        <v>-385.71428571428601</v>
      </c>
    </row>
    <row r="600" spans="1:7" ht="15" hidden="1">
      <c r="A600" s="74" t="s">
        <v>26</v>
      </c>
      <c r="B600" s="63" t="s">
        <v>284</v>
      </c>
      <c r="C600" s="31">
        <v>2011</v>
      </c>
      <c r="D600" s="12" t="s">
        <v>6</v>
      </c>
      <c r="E600" s="12" t="s">
        <v>213</v>
      </c>
      <c r="F600" s="31">
        <v>3</v>
      </c>
      <c r="G600" s="8">
        <f t="shared" si="2"/>
        <v>-300</v>
      </c>
    </row>
    <row r="601" spans="1:7" ht="15" hidden="1">
      <c r="A601" s="74" t="s">
        <v>27</v>
      </c>
      <c r="B601" s="63" t="s">
        <v>285</v>
      </c>
      <c r="C601" s="31">
        <v>2011</v>
      </c>
      <c r="D601" s="12" t="s">
        <v>6</v>
      </c>
      <c r="E601" s="12" t="s">
        <v>213</v>
      </c>
      <c r="F601" s="31">
        <v>2.5</v>
      </c>
      <c r="G601" s="8">
        <f t="shared" si="2"/>
        <v>-250</v>
      </c>
    </row>
    <row r="602" spans="1:7" ht="15" hidden="1">
      <c r="A602" s="74" t="s">
        <v>28</v>
      </c>
      <c r="B602" s="63" t="s">
        <v>286</v>
      </c>
      <c r="C602" s="31">
        <v>2011</v>
      </c>
      <c r="D602" s="12" t="s">
        <v>6</v>
      </c>
      <c r="E602" s="12" t="s">
        <v>213</v>
      </c>
      <c r="F602" s="31">
        <v>3.71428571428571</v>
      </c>
      <c r="G602" s="8">
        <f t="shared" si="2"/>
        <v>-371.42857142857099</v>
      </c>
    </row>
    <row r="603" spans="1:7" ht="15" hidden="1">
      <c r="A603" s="74" t="s">
        <v>29</v>
      </c>
      <c r="B603" s="63" t="s">
        <v>287</v>
      </c>
      <c r="C603" s="31">
        <v>2011</v>
      </c>
      <c r="D603" s="12" t="s">
        <v>6</v>
      </c>
      <c r="E603" s="12" t="s">
        <v>213</v>
      </c>
      <c r="F603" s="31">
        <v>2.71428571428571</v>
      </c>
      <c r="G603" s="8">
        <f t="shared" si="2"/>
        <v>-271.42857142857099</v>
      </c>
    </row>
    <row r="604" spans="1:7" ht="15" hidden="1">
      <c r="A604" s="74" t="s">
        <v>30</v>
      </c>
      <c r="B604" s="63" t="s">
        <v>288</v>
      </c>
      <c r="C604" s="31">
        <v>2011</v>
      </c>
      <c r="D604" s="12" t="s">
        <v>6</v>
      </c>
      <c r="E604" s="12" t="s">
        <v>213</v>
      </c>
      <c r="F604" s="31">
        <v>3</v>
      </c>
      <c r="G604" s="8">
        <f t="shared" si="2"/>
        <v>-300</v>
      </c>
    </row>
    <row r="605" spans="1:7" ht="15" hidden="1">
      <c r="A605" s="74" t="s">
        <v>31</v>
      </c>
      <c r="B605" s="63" t="s">
        <v>289</v>
      </c>
      <c r="C605" s="31">
        <v>2011</v>
      </c>
      <c r="D605" s="12" t="s">
        <v>6</v>
      </c>
      <c r="E605" s="12" t="s">
        <v>213</v>
      </c>
      <c r="F605" s="31">
        <v>0.69230769230769196</v>
      </c>
      <c r="G605" s="8">
        <f t="shared" si="2"/>
        <v>-69.230769230769198</v>
      </c>
    </row>
    <row r="606" spans="1:7" ht="15" hidden="1">
      <c r="A606" s="74" t="s">
        <v>32</v>
      </c>
      <c r="B606" s="63" t="s">
        <v>290</v>
      </c>
      <c r="C606" s="31">
        <v>2011</v>
      </c>
      <c r="D606" s="12" t="s">
        <v>6</v>
      </c>
      <c r="E606" s="12" t="s">
        <v>213</v>
      </c>
      <c r="F606" s="31">
        <v>3.3333333333333299</v>
      </c>
      <c r="G606" s="8">
        <f t="shared" si="2"/>
        <v>-333.33333333333297</v>
      </c>
    </row>
    <row r="607" spans="1:7" ht="15" hidden="1">
      <c r="A607" s="74" t="s">
        <v>33</v>
      </c>
      <c r="B607" s="63" t="s">
        <v>291</v>
      </c>
      <c r="C607" s="31">
        <v>2011</v>
      </c>
      <c r="D607" s="12" t="s">
        <v>6</v>
      </c>
      <c r="E607" s="12" t="s">
        <v>213</v>
      </c>
      <c r="F607" s="31">
        <v>0.66666666666666696</v>
      </c>
      <c r="G607" s="8">
        <f t="shared" si="2"/>
        <v>-66.6666666666667</v>
      </c>
    </row>
    <row r="608" spans="1:7" ht="15" hidden="1">
      <c r="A608" s="74" t="s">
        <v>34</v>
      </c>
      <c r="B608" s="63" t="s">
        <v>292</v>
      </c>
      <c r="C608" s="31">
        <v>2011</v>
      </c>
      <c r="D608" s="12" t="s">
        <v>6</v>
      </c>
      <c r="E608" s="12" t="s">
        <v>213</v>
      </c>
      <c r="F608" s="31">
        <v>3</v>
      </c>
      <c r="G608" s="8">
        <f t="shared" si="2"/>
        <v>-300</v>
      </c>
    </row>
    <row r="609" spans="1:7" ht="15" hidden="1">
      <c r="A609" s="74" t="s">
        <v>35</v>
      </c>
      <c r="B609" s="63" t="s">
        <v>293</v>
      </c>
      <c r="C609" s="31">
        <v>2011</v>
      </c>
      <c r="D609" s="12" t="s">
        <v>6</v>
      </c>
      <c r="E609" s="12" t="s">
        <v>213</v>
      </c>
      <c r="F609" s="31">
        <v>1.3333333333333299</v>
      </c>
      <c r="G609" s="8">
        <f t="shared" si="2"/>
        <v>-133.333333333333</v>
      </c>
    </row>
    <row r="610" spans="1:7" ht="15" hidden="1">
      <c r="A610" s="74" t="s">
        <v>3</v>
      </c>
      <c r="B610" s="63" t="s">
        <v>261</v>
      </c>
      <c r="C610" s="31">
        <v>2012</v>
      </c>
      <c r="D610" s="12" t="s">
        <v>6</v>
      </c>
      <c r="E610" s="12" t="s">
        <v>213</v>
      </c>
      <c r="F610" s="31">
        <v>2.7608158418642299</v>
      </c>
      <c r="G610" s="8">
        <f t="shared" si="2"/>
        <v>-276.08158418642302</v>
      </c>
    </row>
    <row r="611" spans="1:7" ht="15" hidden="1">
      <c r="A611" s="74" t="s">
        <v>4</v>
      </c>
      <c r="B611" s="63" t="s">
        <v>262</v>
      </c>
      <c r="C611" s="31">
        <v>2012</v>
      </c>
      <c r="D611" s="12" t="s">
        <v>6</v>
      </c>
      <c r="E611" s="12" t="s">
        <v>213</v>
      </c>
      <c r="F611" s="31">
        <v>11.5</v>
      </c>
      <c r="G611" s="8">
        <f t="shared" si="2"/>
        <v>-1150</v>
      </c>
    </row>
    <row r="612" spans="1:7" ht="15" hidden="1">
      <c r="A612" s="74" t="s">
        <v>5</v>
      </c>
      <c r="B612" s="63" t="s">
        <v>263</v>
      </c>
      <c r="C612" s="31">
        <v>2012</v>
      </c>
      <c r="D612" s="12" t="s">
        <v>6</v>
      </c>
      <c r="E612" s="12" t="s">
        <v>213</v>
      </c>
      <c r="F612" s="31">
        <v>1.125</v>
      </c>
      <c r="G612" s="8">
        <f t="shared" si="2"/>
        <v>-112.5</v>
      </c>
    </row>
    <row r="613" spans="1:7" ht="15" hidden="1">
      <c r="A613" s="74" t="s">
        <v>6</v>
      </c>
      <c r="B613" s="63" t="s">
        <v>264</v>
      </c>
      <c r="C613" s="31">
        <v>2012</v>
      </c>
      <c r="D613" s="12" t="s">
        <v>6</v>
      </c>
      <c r="E613" s="12" t="s">
        <v>213</v>
      </c>
      <c r="F613" s="31">
        <v>1</v>
      </c>
      <c r="G613" s="8">
        <f t="shared" si="2"/>
        <v>-100</v>
      </c>
    </row>
    <row r="614" spans="1:7" ht="15" hidden="1">
      <c r="A614" s="74" t="s">
        <v>7</v>
      </c>
      <c r="B614" s="63" t="s">
        <v>265</v>
      </c>
      <c r="C614" s="31">
        <v>2012</v>
      </c>
      <c r="D614" s="12" t="s">
        <v>6</v>
      </c>
      <c r="E614" s="12" t="s">
        <v>213</v>
      </c>
      <c r="F614" s="31">
        <v>1.8888888888888899</v>
      </c>
      <c r="G614" s="8">
        <f t="shared" si="2"/>
        <v>-188.888888888889</v>
      </c>
    </row>
    <row r="615" spans="1:7" ht="15" hidden="1">
      <c r="A615" s="74" t="s">
        <v>8</v>
      </c>
      <c r="B615" s="63" t="s">
        <v>266</v>
      </c>
      <c r="C615" s="31">
        <v>2012</v>
      </c>
      <c r="D615" s="12" t="s">
        <v>6</v>
      </c>
      <c r="E615" s="12" t="s">
        <v>213</v>
      </c>
      <c r="F615" s="31">
        <v>6.3333333333333304</v>
      </c>
      <c r="G615" s="8">
        <f t="shared" si="2"/>
        <v>-633.33333333333303</v>
      </c>
    </row>
    <row r="616" spans="1:7" ht="15" hidden="1">
      <c r="A616" s="74" t="s">
        <v>9</v>
      </c>
      <c r="B616" s="63" t="s">
        <v>267</v>
      </c>
      <c r="C616" s="31">
        <v>2012</v>
      </c>
      <c r="D616" s="12" t="s">
        <v>6</v>
      </c>
      <c r="E616" s="12" t="s">
        <v>213</v>
      </c>
      <c r="F616" s="31">
        <v>1.5714285714285701</v>
      </c>
      <c r="G616" s="8">
        <f t="shared" si="2"/>
        <v>-157.142857142857</v>
      </c>
    </row>
    <row r="617" spans="1:7" ht="15" hidden="1">
      <c r="A617" s="74" t="s">
        <v>10</v>
      </c>
      <c r="B617" s="63" t="s">
        <v>268</v>
      </c>
      <c r="C617" s="31">
        <v>2012</v>
      </c>
      <c r="D617" s="12" t="s">
        <v>6</v>
      </c>
      <c r="E617" s="12" t="s">
        <v>213</v>
      </c>
      <c r="F617" s="31">
        <v>0.5625</v>
      </c>
      <c r="G617" s="8">
        <f t="shared" si="2"/>
        <v>-56.25</v>
      </c>
    </row>
    <row r="618" spans="1:7" ht="15" hidden="1">
      <c r="A618" s="74" t="s">
        <v>11</v>
      </c>
      <c r="B618" s="63" t="s">
        <v>269</v>
      </c>
      <c r="C618" s="31">
        <v>2012</v>
      </c>
      <c r="D618" s="12" t="s">
        <v>6</v>
      </c>
      <c r="E618" s="12" t="s">
        <v>213</v>
      </c>
      <c r="F618" s="31">
        <v>2.71428571428571</v>
      </c>
      <c r="G618" s="8">
        <f t="shared" si="2"/>
        <v>-271.42857142857099</v>
      </c>
    </row>
    <row r="619" spans="1:7" ht="15" hidden="1">
      <c r="A619" s="74" t="s">
        <v>12</v>
      </c>
      <c r="B619" s="63" t="s">
        <v>270</v>
      </c>
      <c r="C619" s="31">
        <v>2012</v>
      </c>
      <c r="D619" s="12" t="s">
        <v>6</v>
      </c>
      <c r="E619" s="12" t="s">
        <v>213</v>
      </c>
      <c r="F619" s="31">
        <v>1</v>
      </c>
      <c r="G619" s="8">
        <f t="shared" si="2"/>
        <v>-100</v>
      </c>
    </row>
    <row r="620" spans="1:7" ht="15" hidden="1">
      <c r="A620" s="74" t="s">
        <v>13</v>
      </c>
      <c r="B620" s="63" t="s">
        <v>271</v>
      </c>
      <c r="C620" s="31">
        <v>2012</v>
      </c>
      <c r="D620" s="12" t="s">
        <v>6</v>
      </c>
      <c r="E620" s="12" t="s">
        <v>213</v>
      </c>
      <c r="F620" s="31">
        <v>3</v>
      </c>
      <c r="G620" s="8">
        <f t="shared" si="2"/>
        <v>-300</v>
      </c>
    </row>
    <row r="621" spans="1:7" ht="15" hidden="1">
      <c r="A621" s="74" t="s">
        <v>14</v>
      </c>
      <c r="B621" s="63" t="s">
        <v>272</v>
      </c>
      <c r="C621" s="31">
        <v>2012</v>
      </c>
      <c r="D621" s="12" t="s">
        <v>6</v>
      </c>
      <c r="E621" s="12" t="s">
        <v>213</v>
      </c>
      <c r="F621" s="31">
        <v>3.6666666666666701</v>
      </c>
      <c r="G621" s="8">
        <f t="shared" si="2"/>
        <v>-366.66666666666703</v>
      </c>
    </row>
    <row r="622" spans="1:7" ht="15" hidden="1">
      <c r="A622" s="74" t="s">
        <v>15</v>
      </c>
      <c r="B622" s="63" t="s">
        <v>273</v>
      </c>
      <c r="C622" s="31">
        <v>2012</v>
      </c>
      <c r="D622" s="12" t="s">
        <v>6</v>
      </c>
      <c r="E622" s="12" t="s">
        <v>213</v>
      </c>
      <c r="F622" s="31">
        <v>3.1111111111111098</v>
      </c>
      <c r="G622" s="8">
        <f t="shared" si="2"/>
        <v>-311.11111111111097</v>
      </c>
    </row>
    <row r="623" spans="1:7" ht="15" hidden="1">
      <c r="A623" s="74" t="s">
        <v>16</v>
      </c>
      <c r="B623" s="63" t="s">
        <v>274</v>
      </c>
      <c r="C623" s="31">
        <v>2012</v>
      </c>
      <c r="D623" s="12" t="s">
        <v>6</v>
      </c>
      <c r="E623" s="12" t="s">
        <v>213</v>
      </c>
      <c r="F623" s="31">
        <v>2.28571428571429</v>
      </c>
      <c r="G623" s="8">
        <f t="shared" si="2"/>
        <v>-228.57142857142901</v>
      </c>
    </row>
    <row r="624" spans="1:7" ht="15" hidden="1">
      <c r="A624" s="74" t="s">
        <v>17</v>
      </c>
      <c r="B624" s="63" t="s">
        <v>275</v>
      </c>
      <c r="C624" s="31">
        <v>2012</v>
      </c>
      <c r="D624" s="12" t="s">
        <v>6</v>
      </c>
      <c r="E624" s="12" t="s">
        <v>213</v>
      </c>
      <c r="F624" s="31">
        <v>2.3333333333333299</v>
      </c>
      <c r="G624" s="8">
        <f t="shared" si="2"/>
        <v>-233.333333333333</v>
      </c>
    </row>
    <row r="625" spans="1:7" ht="15" hidden="1">
      <c r="A625" s="74" t="s">
        <v>18</v>
      </c>
      <c r="B625" s="63" t="s">
        <v>276</v>
      </c>
      <c r="C625" s="31">
        <v>2012</v>
      </c>
      <c r="D625" s="12" t="s">
        <v>6</v>
      </c>
      <c r="E625" s="12" t="s">
        <v>213</v>
      </c>
      <c r="F625" s="31">
        <v>4.8181818181818201</v>
      </c>
      <c r="G625" s="8">
        <f t="shared" si="2"/>
        <v>-481.81818181818198</v>
      </c>
    </row>
    <row r="626" spans="1:7" ht="15" hidden="1">
      <c r="A626" s="74" t="s">
        <v>19</v>
      </c>
      <c r="B626" s="63" t="s">
        <v>277</v>
      </c>
      <c r="C626" s="31">
        <v>2012</v>
      </c>
      <c r="D626" s="12" t="s">
        <v>6</v>
      </c>
      <c r="E626" s="12" t="s">
        <v>213</v>
      </c>
      <c r="F626" s="31">
        <v>2.4444444444444402</v>
      </c>
      <c r="G626" s="8">
        <f t="shared" si="2"/>
        <v>-244.44444444444403</v>
      </c>
    </row>
    <row r="627" spans="1:7" ht="15" hidden="1">
      <c r="A627" s="74" t="s">
        <v>20</v>
      </c>
      <c r="B627" s="63" t="s">
        <v>278</v>
      </c>
      <c r="C627" s="31">
        <v>2012</v>
      </c>
      <c r="D627" s="12" t="s">
        <v>6</v>
      </c>
      <c r="E627" s="12" t="s">
        <v>213</v>
      </c>
      <c r="F627" s="31">
        <v>2.28571428571429</v>
      </c>
      <c r="G627" s="8">
        <f t="shared" si="2"/>
        <v>-228.57142857142901</v>
      </c>
    </row>
    <row r="628" spans="1:7" ht="15" hidden="1">
      <c r="A628" s="74" t="s">
        <v>21</v>
      </c>
      <c r="B628" s="63" t="s">
        <v>279</v>
      </c>
      <c r="C628" s="31">
        <v>2012</v>
      </c>
      <c r="D628" s="12" t="s">
        <v>6</v>
      </c>
      <c r="E628" s="12" t="s">
        <v>213</v>
      </c>
      <c r="F628" s="31">
        <v>1.3333333333333299</v>
      </c>
      <c r="G628" s="8">
        <f t="shared" si="2"/>
        <v>-133.333333333333</v>
      </c>
    </row>
    <row r="629" spans="1:7" ht="15" hidden="1">
      <c r="A629" s="74" t="s">
        <v>22</v>
      </c>
      <c r="B629" s="63" t="s">
        <v>280</v>
      </c>
      <c r="C629" s="31">
        <v>2012</v>
      </c>
      <c r="D629" s="12" t="s">
        <v>6</v>
      </c>
      <c r="E629" s="12" t="s">
        <v>213</v>
      </c>
      <c r="F629" s="31">
        <v>4</v>
      </c>
      <c r="G629" s="8">
        <f t="shared" si="2"/>
        <v>-400</v>
      </c>
    </row>
    <row r="630" spans="1:7" ht="15" hidden="1">
      <c r="A630" s="74" t="s">
        <v>23</v>
      </c>
      <c r="B630" s="63" t="s">
        <v>281</v>
      </c>
      <c r="C630" s="31">
        <v>2012</v>
      </c>
      <c r="D630" s="12" t="s">
        <v>6</v>
      </c>
      <c r="E630" s="12" t="s">
        <v>213</v>
      </c>
      <c r="F630" s="31">
        <v>0.8</v>
      </c>
      <c r="G630" s="8">
        <f t="shared" si="2"/>
        <v>-80</v>
      </c>
    </row>
    <row r="631" spans="1:7" ht="15" hidden="1">
      <c r="A631" s="74" t="s">
        <v>24</v>
      </c>
      <c r="B631" s="63" t="s">
        <v>282</v>
      </c>
      <c r="C631" s="31">
        <v>2012</v>
      </c>
      <c r="D631" s="12" t="s">
        <v>6</v>
      </c>
      <c r="E631" s="12" t="s">
        <v>213</v>
      </c>
      <c r="F631" s="31">
        <v>3.8571428571428599</v>
      </c>
      <c r="G631" s="8">
        <f t="shared" si="2"/>
        <v>-385.71428571428601</v>
      </c>
    </row>
    <row r="632" spans="1:7" ht="15" hidden="1">
      <c r="A632" s="74" t="s">
        <v>26</v>
      </c>
      <c r="B632" s="63" t="s">
        <v>284</v>
      </c>
      <c r="C632" s="31">
        <v>2012</v>
      </c>
      <c r="D632" s="12" t="s">
        <v>6</v>
      </c>
      <c r="E632" s="12" t="s">
        <v>213</v>
      </c>
      <c r="F632" s="31">
        <v>3</v>
      </c>
      <c r="G632" s="8">
        <f t="shared" si="2"/>
        <v>-300</v>
      </c>
    </row>
    <row r="633" spans="1:7" ht="15" hidden="1">
      <c r="A633" s="74" t="s">
        <v>27</v>
      </c>
      <c r="B633" s="63" t="s">
        <v>285</v>
      </c>
      <c r="C633" s="31">
        <v>2012</v>
      </c>
      <c r="D633" s="12" t="s">
        <v>6</v>
      </c>
      <c r="E633" s="12" t="s">
        <v>213</v>
      </c>
      <c r="F633" s="31">
        <v>2.5</v>
      </c>
      <c r="G633" s="8">
        <f t="shared" si="2"/>
        <v>-250</v>
      </c>
    </row>
    <row r="634" spans="1:7" ht="15" hidden="1">
      <c r="A634" s="74" t="s">
        <v>28</v>
      </c>
      <c r="B634" s="63" t="s">
        <v>286</v>
      </c>
      <c r="C634" s="31">
        <v>2012</v>
      </c>
      <c r="D634" s="12" t="s">
        <v>6</v>
      </c>
      <c r="E634" s="12" t="s">
        <v>213</v>
      </c>
      <c r="F634" s="31">
        <v>3.71428571428571</v>
      </c>
      <c r="G634" s="8">
        <f t="shared" si="2"/>
        <v>-371.42857142857099</v>
      </c>
    </row>
    <row r="635" spans="1:7" ht="15" hidden="1">
      <c r="A635" s="74" t="s">
        <v>29</v>
      </c>
      <c r="B635" s="63" t="s">
        <v>287</v>
      </c>
      <c r="C635" s="31">
        <v>2012</v>
      </c>
      <c r="D635" s="12" t="s">
        <v>6</v>
      </c>
      <c r="E635" s="12" t="s">
        <v>213</v>
      </c>
      <c r="F635" s="31">
        <v>2.71428571428571</v>
      </c>
      <c r="G635" s="8">
        <f t="shared" si="2"/>
        <v>-271.42857142857099</v>
      </c>
    </row>
    <row r="636" spans="1:7" ht="15" hidden="1">
      <c r="A636" s="74" t="s">
        <v>30</v>
      </c>
      <c r="B636" s="63" t="s">
        <v>288</v>
      </c>
      <c r="C636" s="31">
        <v>2012</v>
      </c>
      <c r="D636" s="12" t="s">
        <v>6</v>
      </c>
      <c r="E636" s="12" t="s">
        <v>213</v>
      </c>
      <c r="F636" s="31">
        <v>3</v>
      </c>
      <c r="G636" s="8">
        <f t="shared" si="2"/>
        <v>-300</v>
      </c>
    </row>
    <row r="637" spans="1:7" ht="15" hidden="1">
      <c r="A637" s="74" t="s">
        <v>31</v>
      </c>
      <c r="B637" s="63" t="s">
        <v>289</v>
      </c>
      <c r="C637" s="31">
        <v>2012</v>
      </c>
      <c r="D637" s="12" t="s">
        <v>6</v>
      </c>
      <c r="E637" s="12" t="s">
        <v>213</v>
      </c>
      <c r="F637" s="31">
        <v>0.69230769230769196</v>
      </c>
      <c r="G637" s="8">
        <f t="shared" si="2"/>
        <v>-69.230769230769198</v>
      </c>
    </row>
    <row r="638" spans="1:7" ht="15" hidden="1">
      <c r="A638" s="74" t="s">
        <v>32</v>
      </c>
      <c r="B638" s="63" t="s">
        <v>290</v>
      </c>
      <c r="C638" s="31">
        <v>2012</v>
      </c>
      <c r="D638" s="12" t="s">
        <v>6</v>
      </c>
      <c r="E638" s="12" t="s">
        <v>213</v>
      </c>
      <c r="F638" s="31">
        <v>3.3333333333333299</v>
      </c>
      <c r="G638" s="8">
        <f t="shared" si="2"/>
        <v>-333.33333333333297</v>
      </c>
    </row>
    <row r="639" spans="1:7" ht="15" hidden="1">
      <c r="A639" s="74" t="s">
        <v>33</v>
      </c>
      <c r="B639" s="63" t="s">
        <v>291</v>
      </c>
      <c r="C639" s="31">
        <v>2012</v>
      </c>
      <c r="D639" s="12" t="s">
        <v>6</v>
      </c>
      <c r="E639" s="12" t="s">
        <v>213</v>
      </c>
      <c r="F639" s="31">
        <v>0.66666666666666696</v>
      </c>
      <c r="G639" s="8">
        <f t="shared" si="2"/>
        <v>-66.6666666666667</v>
      </c>
    </row>
    <row r="640" spans="1:7" ht="15" hidden="1">
      <c r="A640" s="74" t="s">
        <v>34</v>
      </c>
      <c r="B640" s="63" t="s">
        <v>292</v>
      </c>
      <c r="C640" s="31">
        <v>2012</v>
      </c>
      <c r="D640" s="12" t="s">
        <v>6</v>
      </c>
      <c r="E640" s="12" t="s">
        <v>213</v>
      </c>
      <c r="F640" s="31">
        <v>3</v>
      </c>
      <c r="G640" s="8">
        <f t="shared" si="2"/>
        <v>-300</v>
      </c>
    </row>
    <row r="641" spans="1:7" ht="15" hidden="1">
      <c r="A641" s="74" t="s">
        <v>35</v>
      </c>
      <c r="B641" s="63" t="s">
        <v>293</v>
      </c>
      <c r="C641" s="31">
        <v>2012</v>
      </c>
      <c r="D641" s="12" t="s">
        <v>6</v>
      </c>
      <c r="E641" s="12" t="s">
        <v>213</v>
      </c>
      <c r="F641" s="31">
        <v>1.3333333333333299</v>
      </c>
      <c r="G641" s="8">
        <f t="shared" si="2"/>
        <v>-133.333333333333</v>
      </c>
    </row>
    <row r="642" spans="1:7" ht="15" hidden="1">
      <c r="A642" s="74" t="s">
        <v>3</v>
      </c>
      <c r="B642" s="63" t="s">
        <v>261</v>
      </c>
      <c r="C642" s="31">
        <v>2013</v>
      </c>
      <c r="D642" s="12" t="s">
        <v>6</v>
      </c>
      <c r="E642" s="12" t="s">
        <v>213</v>
      </c>
      <c r="F642" s="31">
        <v>1.9548442149248599</v>
      </c>
      <c r="G642" s="8">
        <f t="shared" si="2"/>
        <v>-195.48442149248601</v>
      </c>
    </row>
    <row r="643" spans="1:7" ht="15" hidden="1">
      <c r="A643" s="74" t="s">
        <v>4</v>
      </c>
      <c r="B643" s="63" t="s">
        <v>262</v>
      </c>
      <c r="C643" s="31">
        <v>2013</v>
      </c>
      <c r="D643" s="12" t="s">
        <v>6</v>
      </c>
      <c r="E643" s="12" t="s">
        <v>213</v>
      </c>
      <c r="F643" s="31">
        <v>1.375</v>
      </c>
      <c r="G643" s="8">
        <f t="shared" si="2"/>
        <v>-137.5</v>
      </c>
    </row>
    <row r="644" spans="1:7" ht="15" hidden="1">
      <c r="A644" s="74" t="s">
        <v>5</v>
      </c>
      <c r="B644" s="63" t="s">
        <v>263</v>
      </c>
      <c r="C644" s="31">
        <v>2013</v>
      </c>
      <c r="D644" s="12" t="s">
        <v>6</v>
      </c>
      <c r="E644" s="12" t="s">
        <v>213</v>
      </c>
      <c r="F644" s="31">
        <v>1.125</v>
      </c>
      <c r="G644" s="8">
        <f t="shared" si="2"/>
        <v>-112.5</v>
      </c>
    </row>
    <row r="645" spans="1:7" ht="15" hidden="1">
      <c r="A645" s="74" t="s">
        <v>6</v>
      </c>
      <c r="B645" s="63" t="s">
        <v>264</v>
      </c>
      <c r="C645" s="31">
        <v>2013</v>
      </c>
      <c r="D645" s="12" t="s">
        <v>6</v>
      </c>
      <c r="E645" s="12" t="s">
        <v>213</v>
      </c>
      <c r="F645" s="31">
        <v>1</v>
      </c>
      <c r="G645" s="8">
        <f t="shared" si="2"/>
        <v>-100</v>
      </c>
    </row>
    <row r="646" spans="1:7" ht="15" hidden="1">
      <c r="A646" s="74" t="s">
        <v>7</v>
      </c>
      <c r="B646" s="63" t="s">
        <v>265</v>
      </c>
      <c r="C646" s="31">
        <v>2013</v>
      </c>
      <c r="D646" s="12" t="s">
        <v>6</v>
      </c>
      <c r="E646" s="12" t="s">
        <v>213</v>
      </c>
      <c r="F646" s="31">
        <v>1.8888888888888899</v>
      </c>
      <c r="G646" s="8">
        <f t="shared" si="2"/>
        <v>-188.888888888889</v>
      </c>
    </row>
    <row r="647" spans="1:7" ht="15" hidden="1">
      <c r="A647" s="74" t="s">
        <v>8</v>
      </c>
      <c r="B647" s="63" t="s">
        <v>266</v>
      </c>
      <c r="C647" s="31">
        <v>2013</v>
      </c>
      <c r="D647" s="12" t="s">
        <v>6</v>
      </c>
      <c r="E647" s="12" t="s">
        <v>213</v>
      </c>
      <c r="F647" s="31">
        <v>6.3333333333333304</v>
      </c>
      <c r="G647" s="8">
        <f t="shared" si="2"/>
        <v>-633.33333333333303</v>
      </c>
    </row>
    <row r="648" spans="1:7" ht="15" hidden="1">
      <c r="A648" s="74" t="s">
        <v>9</v>
      </c>
      <c r="B648" s="63" t="s">
        <v>267</v>
      </c>
      <c r="C648" s="31">
        <v>2013</v>
      </c>
      <c r="D648" s="12" t="s">
        <v>6</v>
      </c>
      <c r="E648" s="12" t="s">
        <v>213</v>
      </c>
      <c r="F648" s="31">
        <v>1.5714285714285701</v>
      </c>
      <c r="G648" s="8">
        <f t="shared" si="2"/>
        <v>-157.142857142857</v>
      </c>
    </row>
    <row r="649" spans="1:7" ht="15" hidden="1">
      <c r="A649" s="74" t="s">
        <v>10</v>
      </c>
      <c r="B649" s="63" t="s">
        <v>268</v>
      </c>
      <c r="C649" s="31">
        <v>2013</v>
      </c>
      <c r="D649" s="12" t="s">
        <v>6</v>
      </c>
      <c r="E649" s="12" t="s">
        <v>213</v>
      </c>
      <c r="F649" s="31">
        <v>0.5625</v>
      </c>
      <c r="G649" s="8">
        <f t="shared" si="2"/>
        <v>-56.25</v>
      </c>
    </row>
    <row r="650" spans="1:7" ht="15" hidden="1">
      <c r="A650" s="74" t="s">
        <v>11</v>
      </c>
      <c r="B650" s="63" t="s">
        <v>269</v>
      </c>
      <c r="C650" s="31">
        <v>2013</v>
      </c>
      <c r="D650" s="12" t="s">
        <v>6</v>
      </c>
      <c r="E650" s="12" t="s">
        <v>213</v>
      </c>
      <c r="F650" s="31">
        <v>0.53846153846153899</v>
      </c>
      <c r="G650" s="8">
        <f t="shared" si="2"/>
        <v>-53.846153846153896</v>
      </c>
    </row>
    <row r="651" spans="1:7" ht="15" hidden="1">
      <c r="A651" s="74" t="s">
        <v>12</v>
      </c>
      <c r="B651" s="63" t="s">
        <v>270</v>
      </c>
      <c r="C651" s="31">
        <v>2013</v>
      </c>
      <c r="D651" s="12" t="s">
        <v>6</v>
      </c>
      <c r="E651" s="12" t="s">
        <v>213</v>
      </c>
      <c r="F651" s="31">
        <v>1</v>
      </c>
      <c r="G651" s="8">
        <f t="shared" si="2"/>
        <v>-100</v>
      </c>
    </row>
    <row r="652" spans="1:7" ht="15" hidden="1">
      <c r="A652" s="74" t="s">
        <v>13</v>
      </c>
      <c r="B652" s="63" t="s">
        <v>271</v>
      </c>
      <c r="C652" s="31">
        <v>2013</v>
      </c>
      <c r="D652" s="12" t="s">
        <v>6</v>
      </c>
      <c r="E652" s="12" t="s">
        <v>213</v>
      </c>
      <c r="F652" s="31">
        <v>4</v>
      </c>
      <c r="G652" s="8">
        <f t="shared" si="2"/>
        <v>-400</v>
      </c>
    </row>
    <row r="653" spans="1:7" ht="15" hidden="1">
      <c r="A653" s="74" t="s">
        <v>14</v>
      </c>
      <c r="B653" s="63" t="s">
        <v>272</v>
      </c>
      <c r="C653" s="31">
        <v>2013</v>
      </c>
      <c r="D653" s="12" t="s">
        <v>6</v>
      </c>
      <c r="E653" s="12" t="s">
        <v>213</v>
      </c>
      <c r="F653" s="31">
        <v>3.6666666666666701</v>
      </c>
      <c r="G653" s="8">
        <f t="shared" si="2"/>
        <v>-366.66666666666703</v>
      </c>
    </row>
    <row r="654" spans="1:7" ht="15" hidden="1">
      <c r="A654" s="74" t="s">
        <v>15</v>
      </c>
      <c r="B654" s="63" t="s">
        <v>273</v>
      </c>
      <c r="C654" s="31">
        <v>2013</v>
      </c>
      <c r="D654" s="12" t="s">
        <v>6</v>
      </c>
      <c r="E654" s="12" t="s">
        <v>213</v>
      </c>
      <c r="F654" s="31">
        <v>3.1111111111111098</v>
      </c>
      <c r="G654" s="8">
        <f t="shared" si="2"/>
        <v>-311.11111111111097</v>
      </c>
    </row>
    <row r="655" spans="1:7" ht="15" hidden="1">
      <c r="A655" s="74" t="s">
        <v>16</v>
      </c>
      <c r="B655" s="63" t="s">
        <v>274</v>
      </c>
      <c r="C655" s="31">
        <v>2013</v>
      </c>
      <c r="D655" s="12" t="s">
        <v>6</v>
      </c>
      <c r="E655" s="12" t="s">
        <v>213</v>
      </c>
      <c r="F655" s="31">
        <v>1.3333333333333299</v>
      </c>
      <c r="G655" s="8">
        <f t="shared" si="2"/>
        <v>-133.333333333333</v>
      </c>
    </row>
    <row r="656" spans="1:7" ht="15" hidden="1">
      <c r="A656" s="74" t="s">
        <v>17</v>
      </c>
      <c r="B656" s="63" t="s">
        <v>275</v>
      </c>
      <c r="C656" s="31">
        <v>2013</v>
      </c>
      <c r="D656" s="12" t="s">
        <v>6</v>
      </c>
      <c r="E656" s="12" t="s">
        <v>213</v>
      </c>
      <c r="F656" s="31">
        <v>2.3333333333333299</v>
      </c>
      <c r="G656" s="8">
        <f t="shared" si="2"/>
        <v>-233.333333333333</v>
      </c>
    </row>
    <row r="657" spans="1:7" ht="15" hidden="1">
      <c r="A657" s="74" t="s">
        <v>18</v>
      </c>
      <c r="B657" s="63" t="s">
        <v>276</v>
      </c>
      <c r="C657" s="31">
        <v>2013</v>
      </c>
      <c r="D657" s="12" t="s">
        <v>6</v>
      </c>
      <c r="E657" s="12" t="s">
        <v>213</v>
      </c>
      <c r="F657" s="31">
        <v>4.8181818181818201</v>
      </c>
      <c r="G657" s="8">
        <f t="shared" si="2"/>
        <v>-481.81818181818198</v>
      </c>
    </row>
    <row r="658" spans="1:7" ht="15" hidden="1">
      <c r="A658" s="74" t="s">
        <v>19</v>
      </c>
      <c r="B658" s="63" t="s">
        <v>277</v>
      </c>
      <c r="C658" s="31">
        <v>2013</v>
      </c>
      <c r="D658" s="12" t="s">
        <v>6</v>
      </c>
      <c r="E658" s="12" t="s">
        <v>213</v>
      </c>
      <c r="F658" s="31">
        <v>2.4444444444444402</v>
      </c>
      <c r="G658" s="8">
        <f t="shared" si="2"/>
        <v>-244.44444444444403</v>
      </c>
    </row>
    <row r="659" spans="1:7" ht="15" hidden="1">
      <c r="A659" s="74" t="s">
        <v>20</v>
      </c>
      <c r="B659" s="63" t="s">
        <v>278</v>
      </c>
      <c r="C659" s="31">
        <v>2013</v>
      </c>
      <c r="D659" s="12" t="s">
        <v>6</v>
      </c>
      <c r="E659" s="12" t="s">
        <v>213</v>
      </c>
      <c r="F659" s="31">
        <v>2.28571428571429</v>
      </c>
      <c r="G659" s="8">
        <f t="shared" si="2"/>
        <v>-228.57142857142901</v>
      </c>
    </row>
    <row r="660" spans="1:7" ht="15" hidden="1">
      <c r="A660" s="74" t="s">
        <v>21</v>
      </c>
      <c r="B660" s="63" t="s">
        <v>279</v>
      </c>
      <c r="C660" s="31">
        <v>2013</v>
      </c>
      <c r="D660" s="12" t="s">
        <v>6</v>
      </c>
      <c r="E660" s="12" t="s">
        <v>213</v>
      </c>
      <c r="F660" s="31">
        <v>1.3333333333333299</v>
      </c>
      <c r="G660" s="8">
        <f t="shared" si="2"/>
        <v>-133.333333333333</v>
      </c>
    </row>
    <row r="661" spans="1:7" ht="15" hidden="1">
      <c r="A661" s="74" t="s">
        <v>22</v>
      </c>
      <c r="B661" s="63" t="s">
        <v>280</v>
      </c>
      <c r="C661" s="31">
        <v>2013</v>
      </c>
      <c r="D661" s="12" t="s">
        <v>6</v>
      </c>
      <c r="E661" s="12" t="s">
        <v>213</v>
      </c>
      <c r="F661" s="31">
        <v>4</v>
      </c>
      <c r="G661" s="8">
        <f t="shared" si="2"/>
        <v>-400</v>
      </c>
    </row>
    <row r="662" spans="1:7" ht="15" hidden="1">
      <c r="A662" s="74" t="s">
        <v>23</v>
      </c>
      <c r="B662" s="63" t="s">
        <v>281</v>
      </c>
      <c r="C662" s="31">
        <v>2013</v>
      </c>
      <c r="D662" s="12" t="s">
        <v>6</v>
      </c>
      <c r="E662" s="12" t="s">
        <v>213</v>
      </c>
      <c r="F662" s="31">
        <v>0.625</v>
      </c>
      <c r="G662" s="8">
        <f t="shared" si="2"/>
        <v>-62.5</v>
      </c>
    </row>
    <row r="663" spans="1:7" ht="15" hidden="1">
      <c r="A663" s="74" t="s">
        <v>24</v>
      </c>
      <c r="B663" s="63" t="s">
        <v>282</v>
      </c>
      <c r="C663" s="31">
        <v>2013</v>
      </c>
      <c r="D663" s="12" t="s">
        <v>6</v>
      </c>
      <c r="E663" s="12" t="s">
        <v>213</v>
      </c>
      <c r="F663" s="31">
        <v>1.4166666666666701</v>
      </c>
      <c r="G663" s="8">
        <f t="shared" si="2"/>
        <v>-141.666666666667</v>
      </c>
    </row>
    <row r="664" spans="1:7" ht="15" hidden="1">
      <c r="A664" s="74" t="s">
        <v>26</v>
      </c>
      <c r="B664" s="63" t="s">
        <v>284</v>
      </c>
      <c r="C664" s="31">
        <v>2013</v>
      </c>
      <c r="D664" s="12" t="s">
        <v>6</v>
      </c>
      <c r="E664" s="12" t="s">
        <v>213</v>
      </c>
      <c r="F664" s="31">
        <v>0.5</v>
      </c>
      <c r="G664" s="8">
        <f t="shared" si="2"/>
        <v>-50</v>
      </c>
    </row>
    <row r="665" spans="1:7" ht="15" hidden="1">
      <c r="A665" s="74" t="s">
        <v>27</v>
      </c>
      <c r="B665" s="63" t="s">
        <v>285</v>
      </c>
      <c r="C665" s="31">
        <v>2013</v>
      </c>
      <c r="D665" s="12" t="s">
        <v>6</v>
      </c>
      <c r="E665" s="12" t="s">
        <v>213</v>
      </c>
      <c r="F665" s="31">
        <v>2.5</v>
      </c>
      <c r="G665" s="8">
        <f t="shared" si="2"/>
        <v>-250</v>
      </c>
    </row>
    <row r="666" spans="1:7" ht="15" hidden="1">
      <c r="A666" s="74" t="s">
        <v>28</v>
      </c>
      <c r="B666" s="63" t="s">
        <v>286</v>
      </c>
      <c r="C666" s="31">
        <v>2013</v>
      </c>
      <c r="D666" s="12" t="s">
        <v>6</v>
      </c>
      <c r="E666" s="12" t="s">
        <v>213</v>
      </c>
      <c r="F666" s="31">
        <v>1.07692307692308</v>
      </c>
      <c r="G666" s="8">
        <f t="shared" si="2"/>
        <v>-107.69230769230799</v>
      </c>
    </row>
    <row r="667" spans="1:7" ht="15" hidden="1">
      <c r="A667" s="74" t="s">
        <v>29</v>
      </c>
      <c r="B667" s="63" t="s">
        <v>287</v>
      </c>
      <c r="C667" s="31">
        <v>2013</v>
      </c>
      <c r="D667" s="12" t="s">
        <v>6</v>
      </c>
      <c r="E667" s="12" t="s">
        <v>213</v>
      </c>
      <c r="F667" s="31">
        <v>2.71428571428571</v>
      </c>
      <c r="G667" s="8">
        <f t="shared" si="2"/>
        <v>-271.42857142857099</v>
      </c>
    </row>
    <row r="668" spans="1:7" ht="15" hidden="1">
      <c r="A668" s="74" t="s">
        <v>30</v>
      </c>
      <c r="B668" s="63" t="s">
        <v>288</v>
      </c>
      <c r="C668" s="31">
        <v>2013</v>
      </c>
      <c r="D668" s="12" t="s">
        <v>6</v>
      </c>
      <c r="E668" s="12" t="s">
        <v>213</v>
      </c>
      <c r="F668" s="31">
        <v>0.33333333333333298</v>
      </c>
      <c r="G668" s="8">
        <f t="shared" si="2"/>
        <v>-33.3333333333333</v>
      </c>
    </row>
    <row r="669" spans="1:7" ht="15" hidden="1">
      <c r="A669" s="74" t="s">
        <v>31</v>
      </c>
      <c r="B669" s="63" t="s">
        <v>289</v>
      </c>
      <c r="C669" s="31">
        <v>2013</v>
      </c>
      <c r="D669" s="12" t="s">
        <v>6</v>
      </c>
      <c r="E669" s="12" t="s">
        <v>213</v>
      </c>
      <c r="F669" s="31">
        <v>0.69230769230769196</v>
      </c>
      <c r="G669" s="8">
        <f t="shared" si="2"/>
        <v>-69.230769230769198</v>
      </c>
    </row>
    <row r="670" spans="1:7" ht="15" hidden="1">
      <c r="A670" s="74" t="s">
        <v>32</v>
      </c>
      <c r="B670" s="63" t="s">
        <v>290</v>
      </c>
      <c r="C670" s="31">
        <v>2013</v>
      </c>
      <c r="D670" s="12" t="s">
        <v>6</v>
      </c>
      <c r="E670" s="12" t="s">
        <v>213</v>
      </c>
      <c r="F670" s="31">
        <v>1.55555555555556</v>
      </c>
      <c r="G670" s="8">
        <f t="shared" si="2"/>
        <v>-155.555555555556</v>
      </c>
    </row>
    <row r="671" spans="1:7" ht="15" hidden="1">
      <c r="A671" s="74" t="s">
        <v>33</v>
      </c>
      <c r="B671" s="63" t="s">
        <v>291</v>
      </c>
      <c r="C671" s="31">
        <v>2013</v>
      </c>
      <c r="D671" s="12" t="s">
        <v>6</v>
      </c>
      <c r="E671" s="12" t="s">
        <v>213</v>
      </c>
      <c r="F671" s="31">
        <v>2.1666666666666701</v>
      </c>
      <c r="G671" s="8">
        <f t="shared" si="2"/>
        <v>-216.666666666667</v>
      </c>
    </row>
    <row r="672" spans="1:7" ht="15" hidden="1">
      <c r="A672" s="74" t="s">
        <v>34</v>
      </c>
      <c r="B672" s="63" t="s">
        <v>292</v>
      </c>
      <c r="C672" s="31">
        <v>2013</v>
      </c>
      <c r="D672" s="12" t="s">
        <v>6</v>
      </c>
      <c r="E672" s="12" t="s">
        <v>213</v>
      </c>
      <c r="F672" s="31">
        <v>1.5714285714285701</v>
      </c>
      <c r="G672" s="8">
        <f t="shared" si="2"/>
        <v>-157.142857142857</v>
      </c>
    </row>
    <row r="673" spans="1:7" ht="15" hidden="1">
      <c r="A673" s="74" t="s">
        <v>35</v>
      </c>
      <c r="B673" s="63" t="s">
        <v>293</v>
      </c>
      <c r="C673" s="31">
        <v>2013</v>
      </c>
      <c r="D673" s="12" t="s">
        <v>6</v>
      </c>
      <c r="E673" s="12" t="s">
        <v>213</v>
      </c>
      <c r="F673" s="31">
        <v>0.72727272727272696</v>
      </c>
      <c r="G673" s="8">
        <f t="shared" si="2"/>
        <v>-72.727272727272691</v>
      </c>
    </row>
    <row r="674" spans="1:7" ht="15" hidden="1">
      <c r="A674" s="74" t="s">
        <v>3</v>
      </c>
      <c r="B674" s="63" t="s">
        <v>261</v>
      </c>
      <c r="C674" s="31">
        <v>2014</v>
      </c>
      <c r="D674" s="12" t="s">
        <v>6</v>
      </c>
      <c r="E674" s="12" t="s">
        <v>213</v>
      </c>
      <c r="F674" s="31">
        <v>1.92367914343721</v>
      </c>
      <c r="G674" s="8">
        <f t="shared" si="2"/>
        <v>-192.367914343721</v>
      </c>
    </row>
    <row r="675" spans="1:7" ht="15" hidden="1">
      <c r="A675" s="74" t="s">
        <v>4</v>
      </c>
      <c r="B675" s="63" t="s">
        <v>262</v>
      </c>
      <c r="C675" s="31">
        <v>2014</v>
      </c>
      <c r="D675" s="12" t="s">
        <v>6</v>
      </c>
      <c r="E675" s="12" t="s">
        <v>213</v>
      </c>
      <c r="F675" s="31">
        <v>1.375</v>
      </c>
      <c r="G675" s="8">
        <f t="shared" si="2"/>
        <v>-137.5</v>
      </c>
    </row>
    <row r="676" spans="1:7" ht="15" hidden="1">
      <c r="A676" s="74" t="s">
        <v>5</v>
      </c>
      <c r="B676" s="63" t="s">
        <v>263</v>
      </c>
      <c r="C676" s="31">
        <v>2014</v>
      </c>
      <c r="D676" s="12" t="s">
        <v>6</v>
      </c>
      <c r="E676" s="12" t="s">
        <v>213</v>
      </c>
      <c r="F676" s="31">
        <v>1.125</v>
      </c>
      <c r="G676" s="8">
        <f t="shared" si="2"/>
        <v>-112.5</v>
      </c>
    </row>
    <row r="677" spans="1:7" ht="15" hidden="1">
      <c r="A677" s="74" t="s">
        <v>6</v>
      </c>
      <c r="B677" s="63" t="s">
        <v>264</v>
      </c>
      <c r="C677" s="31">
        <v>2014</v>
      </c>
      <c r="D677" s="12" t="s">
        <v>6</v>
      </c>
      <c r="E677" s="12" t="s">
        <v>213</v>
      </c>
      <c r="F677" s="31">
        <v>1</v>
      </c>
      <c r="G677" s="8">
        <f t="shared" si="2"/>
        <v>-100</v>
      </c>
    </row>
    <row r="678" spans="1:7" ht="15" hidden="1">
      <c r="A678" s="74" t="s">
        <v>7</v>
      </c>
      <c r="B678" s="63" t="s">
        <v>265</v>
      </c>
      <c r="C678" s="31">
        <v>2014</v>
      </c>
      <c r="D678" s="12" t="s">
        <v>6</v>
      </c>
      <c r="E678" s="12" t="s">
        <v>213</v>
      </c>
      <c r="F678" s="31">
        <v>1.8888888888888899</v>
      </c>
      <c r="G678" s="8">
        <f t="shared" si="2"/>
        <v>-188.888888888889</v>
      </c>
    </row>
    <row r="679" spans="1:7" ht="15" hidden="1">
      <c r="A679" s="74" t="s">
        <v>8</v>
      </c>
      <c r="B679" s="63" t="s">
        <v>266</v>
      </c>
      <c r="C679" s="31">
        <v>2014</v>
      </c>
      <c r="D679" s="12" t="s">
        <v>6</v>
      </c>
      <c r="E679" s="12" t="s">
        <v>213</v>
      </c>
      <c r="F679" s="31">
        <v>6.3333333333333304</v>
      </c>
      <c r="G679" s="8">
        <f t="shared" si="2"/>
        <v>-633.33333333333303</v>
      </c>
    </row>
    <row r="680" spans="1:7" ht="15" hidden="1">
      <c r="A680" s="74" t="s">
        <v>9</v>
      </c>
      <c r="B680" s="63" t="s">
        <v>267</v>
      </c>
      <c r="C680" s="31">
        <v>2014</v>
      </c>
      <c r="D680" s="12" t="s">
        <v>6</v>
      </c>
      <c r="E680" s="12" t="s">
        <v>213</v>
      </c>
      <c r="F680" s="31">
        <v>1.5714285714285701</v>
      </c>
      <c r="G680" s="8">
        <f t="shared" si="2"/>
        <v>-157.142857142857</v>
      </c>
    </row>
    <row r="681" spans="1:7" ht="15" hidden="1">
      <c r="A681" s="74" t="s">
        <v>10</v>
      </c>
      <c r="B681" s="63" t="s">
        <v>268</v>
      </c>
      <c r="C681" s="31">
        <v>2014</v>
      </c>
      <c r="D681" s="12" t="s">
        <v>6</v>
      </c>
      <c r="E681" s="12" t="s">
        <v>213</v>
      </c>
      <c r="F681" s="31">
        <v>0.5625</v>
      </c>
      <c r="G681" s="8">
        <f t="shared" si="2"/>
        <v>-56.25</v>
      </c>
    </row>
    <row r="682" spans="1:7" ht="15" hidden="1">
      <c r="A682" s="74" t="s">
        <v>11</v>
      </c>
      <c r="B682" s="63" t="s">
        <v>269</v>
      </c>
      <c r="C682" s="31">
        <v>2014</v>
      </c>
      <c r="D682" s="12" t="s">
        <v>6</v>
      </c>
      <c r="E682" s="12" t="s">
        <v>213</v>
      </c>
      <c r="F682" s="31">
        <v>0.53846153846153899</v>
      </c>
      <c r="G682" s="8">
        <f t="shared" si="2"/>
        <v>-53.846153846153896</v>
      </c>
    </row>
    <row r="683" spans="1:7" ht="15" hidden="1">
      <c r="A683" s="74" t="s">
        <v>12</v>
      </c>
      <c r="B683" s="63" t="s">
        <v>270</v>
      </c>
      <c r="C683" s="31">
        <v>2014</v>
      </c>
      <c r="D683" s="12" t="s">
        <v>6</v>
      </c>
      <c r="E683" s="12" t="s">
        <v>213</v>
      </c>
      <c r="F683" s="31">
        <v>1</v>
      </c>
      <c r="G683" s="8">
        <f t="shared" si="2"/>
        <v>-100</v>
      </c>
    </row>
    <row r="684" spans="1:7" ht="15" hidden="1">
      <c r="A684" s="74" t="s">
        <v>13</v>
      </c>
      <c r="B684" s="63" t="s">
        <v>271</v>
      </c>
      <c r="C684" s="31">
        <v>2014</v>
      </c>
      <c r="D684" s="12" t="s">
        <v>6</v>
      </c>
      <c r="E684" s="12" t="s">
        <v>213</v>
      </c>
      <c r="F684" s="31">
        <v>4</v>
      </c>
      <c r="G684" s="8">
        <f t="shared" si="2"/>
        <v>-400</v>
      </c>
    </row>
    <row r="685" spans="1:7" ht="15" hidden="1">
      <c r="A685" s="74" t="s">
        <v>14</v>
      </c>
      <c r="B685" s="63" t="s">
        <v>272</v>
      </c>
      <c r="C685" s="31">
        <v>2014</v>
      </c>
      <c r="D685" s="12" t="s">
        <v>6</v>
      </c>
      <c r="E685" s="12" t="s">
        <v>213</v>
      </c>
      <c r="F685" s="31">
        <v>3.6666666666666701</v>
      </c>
      <c r="G685" s="8">
        <f t="shared" si="2"/>
        <v>-366.66666666666703</v>
      </c>
    </row>
    <row r="686" spans="1:7" ht="15" hidden="1">
      <c r="A686" s="74" t="s">
        <v>15</v>
      </c>
      <c r="B686" s="63" t="s">
        <v>273</v>
      </c>
      <c r="C686" s="31">
        <v>2014</v>
      </c>
      <c r="D686" s="12" t="s">
        <v>6</v>
      </c>
      <c r="E686" s="12" t="s">
        <v>213</v>
      </c>
      <c r="F686" s="31">
        <v>3.1111111111111098</v>
      </c>
      <c r="G686" s="8">
        <f t="shared" si="2"/>
        <v>-311.11111111111097</v>
      </c>
    </row>
    <row r="687" spans="1:7" ht="15" hidden="1">
      <c r="A687" s="74" t="s">
        <v>16</v>
      </c>
      <c r="B687" s="63" t="s">
        <v>274</v>
      </c>
      <c r="C687" s="31">
        <v>2014</v>
      </c>
      <c r="D687" s="12" t="s">
        <v>6</v>
      </c>
      <c r="E687" s="12" t="s">
        <v>213</v>
      </c>
      <c r="F687" s="31">
        <v>1.3333333333333299</v>
      </c>
      <c r="G687" s="8">
        <f t="shared" si="2"/>
        <v>-133.333333333333</v>
      </c>
    </row>
    <row r="688" spans="1:7" ht="15" hidden="1">
      <c r="A688" s="74" t="s">
        <v>17</v>
      </c>
      <c r="B688" s="63" t="s">
        <v>275</v>
      </c>
      <c r="C688" s="31">
        <v>2014</v>
      </c>
      <c r="D688" s="12" t="s">
        <v>6</v>
      </c>
      <c r="E688" s="12" t="s">
        <v>213</v>
      </c>
      <c r="F688" s="31">
        <v>2.3333333333333299</v>
      </c>
      <c r="G688" s="8">
        <f t="shared" si="2"/>
        <v>-233.333333333333</v>
      </c>
    </row>
    <row r="689" spans="1:7" ht="15" hidden="1">
      <c r="A689" s="74" t="s">
        <v>18</v>
      </c>
      <c r="B689" s="63" t="s">
        <v>276</v>
      </c>
      <c r="C689" s="31">
        <v>2014</v>
      </c>
      <c r="D689" s="12" t="s">
        <v>6</v>
      </c>
      <c r="E689" s="12" t="s">
        <v>213</v>
      </c>
      <c r="F689" s="31">
        <v>4.8181818181818201</v>
      </c>
      <c r="G689" s="8">
        <f t="shared" si="2"/>
        <v>-481.81818181818198</v>
      </c>
    </row>
    <row r="690" spans="1:7" ht="15" hidden="1">
      <c r="A690" s="74" t="s">
        <v>19</v>
      </c>
      <c r="B690" s="63" t="s">
        <v>277</v>
      </c>
      <c r="C690" s="31">
        <v>2014</v>
      </c>
      <c r="D690" s="12" t="s">
        <v>6</v>
      </c>
      <c r="E690" s="12" t="s">
        <v>213</v>
      </c>
      <c r="F690" s="31">
        <v>2.4444444444444402</v>
      </c>
      <c r="G690" s="8">
        <f t="shared" si="2"/>
        <v>-244.44444444444403</v>
      </c>
    </row>
    <row r="691" spans="1:7" ht="15" hidden="1">
      <c r="A691" s="74" t="s">
        <v>20</v>
      </c>
      <c r="B691" s="63" t="s">
        <v>278</v>
      </c>
      <c r="C691" s="31">
        <v>2014</v>
      </c>
      <c r="D691" s="12" t="s">
        <v>6</v>
      </c>
      <c r="E691" s="12" t="s">
        <v>213</v>
      </c>
      <c r="F691" s="31">
        <v>2.28571428571429</v>
      </c>
      <c r="G691" s="8">
        <f t="shared" si="2"/>
        <v>-228.57142857142901</v>
      </c>
    </row>
    <row r="692" spans="1:7" ht="15" hidden="1">
      <c r="A692" s="74" t="s">
        <v>21</v>
      </c>
      <c r="B692" s="63" t="s">
        <v>279</v>
      </c>
      <c r="C692" s="31">
        <v>2014</v>
      </c>
      <c r="D692" s="12" t="s">
        <v>6</v>
      </c>
      <c r="E692" s="12" t="s">
        <v>213</v>
      </c>
      <c r="F692" s="31">
        <v>0.14285714285714299</v>
      </c>
      <c r="G692" s="8">
        <f t="shared" si="2"/>
        <v>-14.285714285714299</v>
      </c>
    </row>
    <row r="693" spans="1:7" ht="15" hidden="1">
      <c r="A693" s="74" t="s">
        <v>22</v>
      </c>
      <c r="B693" s="63" t="s">
        <v>280</v>
      </c>
      <c r="C693" s="31">
        <v>2014</v>
      </c>
      <c r="D693" s="12" t="s">
        <v>6</v>
      </c>
      <c r="E693" s="12" t="s">
        <v>213</v>
      </c>
      <c r="F693" s="31">
        <v>4</v>
      </c>
      <c r="G693" s="8">
        <f t="shared" si="2"/>
        <v>-400</v>
      </c>
    </row>
    <row r="694" spans="1:7" ht="15" hidden="1">
      <c r="A694" s="74" t="s">
        <v>23</v>
      </c>
      <c r="B694" s="63" t="s">
        <v>281</v>
      </c>
      <c r="C694" s="31">
        <v>2014</v>
      </c>
      <c r="D694" s="12" t="s">
        <v>6</v>
      </c>
      <c r="E694" s="12" t="s">
        <v>213</v>
      </c>
      <c r="F694" s="31">
        <v>0.625</v>
      </c>
      <c r="G694" s="8">
        <f t="shared" si="2"/>
        <v>-62.5</v>
      </c>
    </row>
    <row r="695" spans="1:7" ht="15" hidden="1">
      <c r="A695" s="74" t="s">
        <v>24</v>
      </c>
      <c r="B695" s="63" t="s">
        <v>282</v>
      </c>
      <c r="C695" s="31">
        <v>2014</v>
      </c>
      <c r="D695" s="12" t="s">
        <v>6</v>
      </c>
      <c r="E695" s="12" t="s">
        <v>213</v>
      </c>
      <c r="F695" s="31">
        <v>1.4166666666666701</v>
      </c>
      <c r="G695" s="8">
        <f t="shared" si="2"/>
        <v>-141.666666666667</v>
      </c>
    </row>
    <row r="696" spans="1:7" ht="15" hidden="1">
      <c r="A696" s="74" t="s">
        <v>26</v>
      </c>
      <c r="B696" s="63" t="s">
        <v>284</v>
      </c>
      <c r="C696" s="31">
        <v>2014</v>
      </c>
      <c r="D696" s="12" t="s">
        <v>6</v>
      </c>
      <c r="E696" s="12" t="s">
        <v>213</v>
      </c>
      <c r="F696" s="31">
        <v>0.5</v>
      </c>
      <c r="G696" s="8">
        <f t="shared" si="2"/>
        <v>-50</v>
      </c>
    </row>
    <row r="697" spans="1:7" ht="15" hidden="1">
      <c r="A697" s="74" t="s">
        <v>27</v>
      </c>
      <c r="B697" s="63" t="s">
        <v>285</v>
      </c>
      <c r="C697" s="31">
        <v>2014</v>
      </c>
      <c r="D697" s="12" t="s">
        <v>6</v>
      </c>
      <c r="E697" s="12" t="s">
        <v>213</v>
      </c>
      <c r="F697" s="31">
        <v>2.5</v>
      </c>
      <c r="G697" s="8">
        <f t="shared" si="2"/>
        <v>-250</v>
      </c>
    </row>
    <row r="698" spans="1:7" ht="15" hidden="1">
      <c r="A698" s="74" t="s">
        <v>28</v>
      </c>
      <c r="B698" s="63" t="s">
        <v>286</v>
      </c>
      <c r="C698" s="31">
        <v>2014</v>
      </c>
      <c r="D698" s="12" t="s">
        <v>6</v>
      </c>
      <c r="E698" s="12" t="s">
        <v>213</v>
      </c>
      <c r="F698" s="31">
        <v>1.07692307692308</v>
      </c>
      <c r="G698" s="8">
        <f t="shared" si="2"/>
        <v>-107.69230769230799</v>
      </c>
    </row>
    <row r="699" spans="1:7" ht="15" hidden="1">
      <c r="A699" s="74" t="s">
        <v>29</v>
      </c>
      <c r="B699" s="63" t="s">
        <v>287</v>
      </c>
      <c r="C699" s="31">
        <v>2014</v>
      </c>
      <c r="D699" s="12" t="s">
        <v>6</v>
      </c>
      <c r="E699" s="12" t="s">
        <v>213</v>
      </c>
      <c r="F699" s="31">
        <v>2.71428571428571</v>
      </c>
      <c r="G699" s="8">
        <f t="shared" si="2"/>
        <v>-271.42857142857099</v>
      </c>
    </row>
    <row r="700" spans="1:7" ht="15" hidden="1">
      <c r="A700" s="74" t="s">
        <v>30</v>
      </c>
      <c r="B700" s="63" t="s">
        <v>288</v>
      </c>
      <c r="C700" s="31">
        <v>2014</v>
      </c>
      <c r="D700" s="12" t="s">
        <v>6</v>
      </c>
      <c r="E700" s="12" t="s">
        <v>213</v>
      </c>
      <c r="F700" s="31">
        <v>0.33333333333333298</v>
      </c>
      <c r="G700" s="8">
        <f t="shared" si="2"/>
        <v>-33.3333333333333</v>
      </c>
    </row>
    <row r="701" spans="1:7" ht="15" hidden="1">
      <c r="A701" s="74" t="s">
        <v>31</v>
      </c>
      <c r="B701" s="63" t="s">
        <v>289</v>
      </c>
      <c r="C701" s="31">
        <v>2014</v>
      </c>
      <c r="D701" s="12" t="s">
        <v>6</v>
      </c>
      <c r="E701" s="12" t="s">
        <v>213</v>
      </c>
      <c r="F701" s="31">
        <v>0.91666666666666696</v>
      </c>
      <c r="G701" s="8">
        <f t="shared" si="2"/>
        <v>-91.6666666666667</v>
      </c>
    </row>
    <row r="702" spans="1:7" ht="15" hidden="1">
      <c r="A702" s="74" t="s">
        <v>32</v>
      </c>
      <c r="B702" s="63" t="s">
        <v>290</v>
      </c>
      <c r="C702" s="31">
        <v>2014</v>
      </c>
      <c r="D702" s="12" t="s">
        <v>6</v>
      </c>
      <c r="E702" s="12" t="s">
        <v>213</v>
      </c>
      <c r="F702" s="31">
        <v>1.55555555555556</v>
      </c>
      <c r="G702" s="8">
        <f t="shared" si="2"/>
        <v>-155.555555555556</v>
      </c>
    </row>
    <row r="703" spans="1:7" ht="15" hidden="1">
      <c r="A703" s="74" t="s">
        <v>33</v>
      </c>
      <c r="B703" s="63" t="s">
        <v>291</v>
      </c>
      <c r="C703" s="31">
        <v>2014</v>
      </c>
      <c r="D703" s="12" t="s">
        <v>6</v>
      </c>
      <c r="E703" s="12" t="s">
        <v>213</v>
      </c>
      <c r="F703" s="31">
        <v>2.1666666666666701</v>
      </c>
      <c r="G703" s="8">
        <f t="shared" si="2"/>
        <v>-216.666666666667</v>
      </c>
    </row>
    <row r="704" spans="1:7" ht="15" hidden="1">
      <c r="A704" s="74" t="s">
        <v>34</v>
      </c>
      <c r="B704" s="63" t="s">
        <v>292</v>
      </c>
      <c r="C704" s="31">
        <v>2014</v>
      </c>
      <c r="D704" s="12" t="s">
        <v>6</v>
      </c>
      <c r="E704" s="12" t="s">
        <v>213</v>
      </c>
      <c r="F704" s="31">
        <v>1.5714285714285701</v>
      </c>
      <c r="G704" s="8">
        <f t="shared" si="2"/>
        <v>-157.142857142857</v>
      </c>
    </row>
    <row r="705" spans="1:7" ht="15" hidden="1">
      <c r="A705" s="74" t="s">
        <v>35</v>
      </c>
      <c r="B705" s="63" t="s">
        <v>293</v>
      </c>
      <c r="C705" s="31">
        <v>2014</v>
      </c>
      <c r="D705" s="12" t="s">
        <v>6</v>
      </c>
      <c r="E705" s="12" t="s">
        <v>213</v>
      </c>
      <c r="F705" s="31">
        <v>0.72727272727272696</v>
      </c>
      <c r="G705" s="8">
        <f t="shared" si="2"/>
        <v>-72.727272727272691</v>
      </c>
    </row>
    <row r="706" spans="1:7" ht="13">
      <c r="A706" s="12" t="s">
        <v>19</v>
      </c>
      <c r="B706" s="8" t="s">
        <v>277</v>
      </c>
      <c r="C706" s="8">
        <v>2015</v>
      </c>
      <c r="D706" s="12" t="s">
        <v>6</v>
      </c>
      <c r="E706" s="12" t="s">
        <v>213</v>
      </c>
      <c r="F706" s="8">
        <v>0.5</v>
      </c>
      <c r="G706" s="8">
        <f t="shared" si="2"/>
        <v>-50</v>
      </c>
    </row>
    <row r="707" spans="1:7" ht="13">
      <c r="A707" s="12" t="s">
        <v>20</v>
      </c>
      <c r="B707" s="8" t="s">
        <v>278</v>
      </c>
      <c r="C707" s="8">
        <v>2015</v>
      </c>
      <c r="D707" s="12" t="s">
        <v>6</v>
      </c>
      <c r="E707" s="12" t="s">
        <v>213</v>
      </c>
      <c r="F707" s="8">
        <v>3</v>
      </c>
      <c r="G707" s="8">
        <f t="shared" si="2"/>
        <v>-300</v>
      </c>
    </row>
    <row r="708" spans="1:7" ht="13">
      <c r="A708" s="12" t="s">
        <v>21</v>
      </c>
      <c r="B708" s="8" t="s">
        <v>279</v>
      </c>
      <c r="C708" s="8">
        <v>2015</v>
      </c>
      <c r="D708" s="12" t="s">
        <v>6</v>
      </c>
      <c r="E708" s="12" t="s">
        <v>213</v>
      </c>
      <c r="F708" s="8">
        <v>0.14285714285714299</v>
      </c>
      <c r="G708" s="8">
        <f t="shared" si="2"/>
        <v>-14.285714285714299</v>
      </c>
    </row>
    <row r="709" spans="1:7" ht="13">
      <c r="A709" s="12" t="s">
        <v>22</v>
      </c>
      <c r="B709" s="8" t="s">
        <v>280</v>
      </c>
      <c r="C709" s="8">
        <v>2015</v>
      </c>
      <c r="D709" s="12" t="s">
        <v>6</v>
      </c>
      <c r="E709" s="12" t="s">
        <v>213</v>
      </c>
      <c r="F709" s="8">
        <v>0.6</v>
      </c>
      <c r="G709" s="8">
        <f t="shared" si="2"/>
        <v>-60</v>
      </c>
    </row>
    <row r="710" spans="1:7" ht="13">
      <c r="A710" s="12" t="s">
        <v>23</v>
      </c>
      <c r="B710" s="8" t="s">
        <v>281</v>
      </c>
      <c r="C710" s="8">
        <v>2015</v>
      </c>
      <c r="D710" s="12" t="s">
        <v>6</v>
      </c>
      <c r="E710" s="12" t="s">
        <v>213</v>
      </c>
      <c r="F710" s="8">
        <v>0.27777777777777801</v>
      </c>
      <c r="G710" s="8">
        <f t="shared" si="2"/>
        <v>-27.7777777777778</v>
      </c>
    </row>
    <row r="711" spans="1:7" ht="13">
      <c r="A711" s="12" t="s">
        <v>24</v>
      </c>
      <c r="B711" s="8" t="s">
        <v>282</v>
      </c>
      <c r="C711" s="8">
        <v>2015</v>
      </c>
      <c r="D711" s="12" t="s">
        <v>6</v>
      </c>
      <c r="E711" s="12" t="s">
        <v>213</v>
      </c>
      <c r="F711" s="8">
        <v>1.15384615384615</v>
      </c>
      <c r="G711" s="8">
        <f t="shared" si="2"/>
        <v>-115.384615384615</v>
      </c>
    </row>
    <row r="712" spans="1:7" ht="13">
      <c r="A712" s="12" t="s">
        <v>25</v>
      </c>
      <c r="B712" s="8" t="s">
        <v>283</v>
      </c>
      <c r="C712" s="8">
        <v>2015</v>
      </c>
      <c r="D712" s="12" t="s">
        <v>6</v>
      </c>
      <c r="E712" s="12" t="s">
        <v>213</v>
      </c>
      <c r="F712" s="8">
        <v>7.69230769230769E-2</v>
      </c>
      <c r="G712" s="8">
        <f t="shared" si="2"/>
        <v>-7.6923076923076898</v>
      </c>
    </row>
    <row r="713" spans="1:7" ht="13">
      <c r="A713" s="12" t="s">
        <v>26</v>
      </c>
      <c r="B713" s="8" t="s">
        <v>284</v>
      </c>
      <c r="C713" s="8">
        <v>2015</v>
      </c>
      <c r="D713" s="12" t="s">
        <v>6</v>
      </c>
      <c r="E713" s="12" t="s">
        <v>213</v>
      </c>
      <c r="F713" s="8">
        <v>0.77777777777777801</v>
      </c>
      <c r="G713" s="8">
        <f t="shared" si="2"/>
        <v>-77.7777777777778</v>
      </c>
    </row>
    <row r="714" spans="1:7" ht="13">
      <c r="A714" s="12" t="s">
        <v>27</v>
      </c>
      <c r="B714" s="8" t="s">
        <v>285</v>
      </c>
      <c r="C714" s="8">
        <v>2015</v>
      </c>
      <c r="D714" s="12" t="s">
        <v>6</v>
      </c>
      <c r="E714" s="12" t="s">
        <v>213</v>
      </c>
      <c r="F714" s="8">
        <v>1</v>
      </c>
      <c r="G714" s="8">
        <f t="shared" si="2"/>
        <v>-100</v>
      </c>
    </row>
    <row r="715" spans="1:7" ht="13">
      <c r="A715" s="12" t="s">
        <v>28</v>
      </c>
      <c r="B715" s="8" t="s">
        <v>286</v>
      </c>
      <c r="C715" s="8">
        <v>2015</v>
      </c>
      <c r="D715" s="12" t="s">
        <v>6</v>
      </c>
      <c r="E715" s="12" t="s">
        <v>213</v>
      </c>
      <c r="F715" s="8">
        <v>1.07692307692308</v>
      </c>
      <c r="G715" s="8">
        <f t="shared" si="2"/>
        <v>-107.69230769230799</v>
      </c>
    </row>
    <row r="716" spans="1:7" ht="13">
      <c r="A716" s="12" t="s">
        <v>29</v>
      </c>
      <c r="B716" s="8" t="s">
        <v>287</v>
      </c>
      <c r="C716" s="8">
        <v>2015</v>
      </c>
      <c r="D716" s="12" t="s">
        <v>6</v>
      </c>
      <c r="E716" s="12" t="s">
        <v>213</v>
      </c>
      <c r="F716" s="8">
        <v>0.53846153846153899</v>
      </c>
      <c r="G716" s="8">
        <f t="shared" si="2"/>
        <v>-53.846153846153896</v>
      </c>
    </row>
    <row r="717" spans="1:7" ht="13">
      <c r="A717" s="12" t="s">
        <v>30</v>
      </c>
      <c r="B717" s="8" t="s">
        <v>288</v>
      </c>
      <c r="C717" s="8">
        <v>2015</v>
      </c>
      <c r="D717" s="12" t="s">
        <v>6</v>
      </c>
      <c r="E717" s="12" t="s">
        <v>213</v>
      </c>
      <c r="F717" s="8">
        <v>0.5</v>
      </c>
      <c r="G717" s="8">
        <f t="shared" si="2"/>
        <v>-50</v>
      </c>
    </row>
    <row r="718" spans="1:7" ht="13">
      <c r="A718" s="12" t="s">
        <v>31</v>
      </c>
      <c r="B718" s="8" t="s">
        <v>289</v>
      </c>
      <c r="C718" s="8">
        <v>2015</v>
      </c>
      <c r="D718" s="12" t="s">
        <v>6</v>
      </c>
      <c r="E718" s="12" t="s">
        <v>213</v>
      </c>
      <c r="F718" s="8">
        <v>0.83333333333333304</v>
      </c>
      <c r="G718" s="8">
        <f t="shared" si="2"/>
        <v>-83.3333333333333</v>
      </c>
    </row>
    <row r="719" spans="1:7" ht="13">
      <c r="A719" s="12" t="s">
        <v>32</v>
      </c>
      <c r="B719" s="8" t="s">
        <v>290</v>
      </c>
      <c r="C719" s="8">
        <v>2015</v>
      </c>
      <c r="D719" s="12" t="s">
        <v>6</v>
      </c>
      <c r="E719" s="12" t="s">
        <v>213</v>
      </c>
      <c r="F719" s="8">
        <v>1.5714285714285701</v>
      </c>
      <c r="G719" s="8">
        <f t="shared" si="2"/>
        <v>-157.142857142857</v>
      </c>
    </row>
    <row r="720" spans="1:7" ht="13">
      <c r="A720" s="12" t="s">
        <v>33</v>
      </c>
      <c r="B720" s="8" t="s">
        <v>291</v>
      </c>
      <c r="C720" s="8">
        <v>2015</v>
      </c>
      <c r="D720" s="12" t="s">
        <v>6</v>
      </c>
      <c r="E720" s="12" t="s">
        <v>213</v>
      </c>
      <c r="F720" s="8">
        <v>2.1666666666666701</v>
      </c>
      <c r="G720" s="8">
        <f t="shared" si="2"/>
        <v>-216.666666666667</v>
      </c>
    </row>
    <row r="721" spans="1:7" ht="13">
      <c r="A721" s="12" t="s">
        <v>34</v>
      </c>
      <c r="B721" s="8" t="s">
        <v>292</v>
      </c>
      <c r="C721" s="8">
        <v>2015</v>
      </c>
      <c r="D721" s="12" t="s">
        <v>6</v>
      </c>
      <c r="E721" s="12" t="s">
        <v>213</v>
      </c>
      <c r="F721" s="8">
        <v>0.77777777777777801</v>
      </c>
      <c r="G721" s="8">
        <f t="shared" si="2"/>
        <v>-77.7777777777778</v>
      </c>
    </row>
    <row r="722" spans="1:7" ht="13">
      <c r="A722" s="12" t="s">
        <v>35</v>
      </c>
      <c r="B722" s="8" t="s">
        <v>293</v>
      </c>
      <c r="C722" s="8">
        <v>2015</v>
      </c>
      <c r="D722" s="12" t="s">
        <v>6</v>
      </c>
      <c r="E722" s="12" t="s">
        <v>213</v>
      </c>
      <c r="F722" s="8">
        <v>0.72727272727272696</v>
      </c>
      <c r="G722" s="8">
        <f t="shared" si="2"/>
        <v>-72.727272727272691</v>
      </c>
    </row>
    <row r="723" spans="1:7" ht="15">
      <c r="A723" s="74" t="s">
        <v>3</v>
      </c>
      <c r="B723" s="63" t="s">
        <v>261</v>
      </c>
      <c r="C723" s="31">
        <v>2015</v>
      </c>
      <c r="D723" s="12" t="s">
        <v>6</v>
      </c>
      <c r="E723" s="12" t="s">
        <v>213</v>
      </c>
      <c r="F723" s="31">
        <v>1.7220662402114</v>
      </c>
      <c r="G723" s="8">
        <f t="shared" si="2"/>
        <v>-172.20662402113999</v>
      </c>
    </row>
    <row r="724" spans="1:7" ht="15">
      <c r="A724" s="74" t="s">
        <v>4</v>
      </c>
      <c r="B724" s="63" t="s">
        <v>262</v>
      </c>
      <c r="C724" s="31">
        <v>2015</v>
      </c>
      <c r="D724" s="12" t="s">
        <v>6</v>
      </c>
      <c r="E724" s="12" t="s">
        <v>213</v>
      </c>
      <c r="F724" s="31">
        <v>1.375</v>
      </c>
      <c r="G724" s="8">
        <f t="shared" si="2"/>
        <v>-137.5</v>
      </c>
    </row>
    <row r="725" spans="1:7" ht="15">
      <c r="A725" s="74" t="s">
        <v>5</v>
      </c>
      <c r="B725" s="63" t="s">
        <v>263</v>
      </c>
      <c r="C725" s="31">
        <v>2015</v>
      </c>
      <c r="D725" s="12" t="s">
        <v>6</v>
      </c>
      <c r="E725" s="12" t="s">
        <v>213</v>
      </c>
      <c r="F725" s="31">
        <v>1.125</v>
      </c>
      <c r="G725" s="8">
        <f t="shared" si="2"/>
        <v>-112.5</v>
      </c>
    </row>
    <row r="726" spans="1:7" ht="15">
      <c r="A726" s="74" t="s">
        <v>6</v>
      </c>
      <c r="B726" s="63" t="s">
        <v>264</v>
      </c>
      <c r="C726" s="31">
        <v>2015</v>
      </c>
      <c r="D726" s="12" t="s">
        <v>6</v>
      </c>
      <c r="E726" s="12" t="s">
        <v>213</v>
      </c>
      <c r="F726" s="31">
        <v>1</v>
      </c>
      <c r="G726" s="8">
        <f t="shared" si="2"/>
        <v>-100</v>
      </c>
    </row>
    <row r="727" spans="1:7" ht="15">
      <c r="A727" s="74" t="s">
        <v>7</v>
      </c>
      <c r="B727" s="63" t="s">
        <v>265</v>
      </c>
      <c r="C727" s="31">
        <v>2015</v>
      </c>
      <c r="D727" s="12" t="s">
        <v>6</v>
      </c>
      <c r="E727" s="12" t="s">
        <v>213</v>
      </c>
      <c r="F727" s="31">
        <v>1.8888888888888899</v>
      </c>
      <c r="G727" s="8">
        <f t="shared" si="2"/>
        <v>-188.888888888889</v>
      </c>
    </row>
    <row r="728" spans="1:7" ht="15">
      <c r="A728" s="74" t="s">
        <v>8</v>
      </c>
      <c r="B728" s="63" t="s">
        <v>266</v>
      </c>
      <c r="C728" s="31">
        <v>2015</v>
      </c>
      <c r="D728" s="12" t="s">
        <v>6</v>
      </c>
      <c r="E728" s="12" t="s">
        <v>213</v>
      </c>
      <c r="F728" s="31">
        <v>8.3333333333333301E-2</v>
      </c>
      <c r="G728" s="8">
        <f t="shared" si="2"/>
        <v>-8.3333333333333304</v>
      </c>
    </row>
    <row r="729" spans="1:7" ht="15">
      <c r="A729" s="74" t="s">
        <v>9</v>
      </c>
      <c r="B729" s="63" t="s">
        <v>267</v>
      </c>
      <c r="C729" s="31">
        <v>2015</v>
      </c>
      <c r="D729" s="12" t="s">
        <v>6</v>
      </c>
      <c r="E729" s="12" t="s">
        <v>213</v>
      </c>
      <c r="F729" s="31">
        <v>1.5714285714285701</v>
      </c>
      <c r="G729" s="8">
        <f t="shared" si="2"/>
        <v>-157.142857142857</v>
      </c>
    </row>
    <row r="730" spans="1:7" ht="15">
      <c r="A730" s="74" t="s">
        <v>10</v>
      </c>
      <c r="B730" s="63" t="s">
        <v>268</v>
      </c>
      <c r="C730" s="31">
        <v>2015</v>
      </c>
      <c r="D730" s="12" t="s">
        <v>6</v>
      </c>
      <c r="E730" s="12" t="s">
        <v>213</v>
      </c>
      <c r="F730" s="31">
        <v>0.5625</v>
      </c>
      <c r="G730" s="8">
        <f t="shared" si="2"/>
        <v>-56.25</v>
      </c>
    </row>
    <row r="731" spans="1:7" ht="15">
      <c r="A731" s="74" t="s">
        <v>11</v>
      </c>
      <c r="B731" s="63" t="s">
        <v>269</v>
      </c>
      <c r="C731" s="31">
        <v>2015</v>
      </c>
      <c r="D731" s="12" t="s">
        <v>6</v>
      </c>
      <c r="E731" s="12" t="s">
        <v>213</v>
      </c>
      <c r="F731" s="31">
        <v>0.53846153846153899</v>
      </c>
      <c r="G731" s="8">
        <f t="shared" si="2"/>
        <v>-53.846153846153896</v>
      </c>
    </row>
    <row r="732" spans="1:7" ht="15">
      <c r="A732" s="74" t="s">
        <v>12</v>
      </c>
      <c r="B732" s="63" t="s">
        <v>270</v>
      </c>
      <c r="C732" s="31">
        <v>2015</v>
      </c>
      <c r="D732" s="12" t="s">
        <v>6</v>
      </c>
      <c r="E732" s="12" t="s">
        <v>213</v>
      </c>
      <c r="F732" s="31">
        <v>1</v>
      </c>
      <c r="G732" s="8">
        <f t="shared" si="2"/>
        <v>-100</v>
      </c>
    </row>
    <row r="733" spans="1:7" ht="15">
      <c r="A733" s="74" t="s">
        <v>13</v>
      </c>
      <c r="B733" s="63" t="s">
        <v>271</v>
      </c>
      <c r="C733" s="31">
        <v>2015</v>
      </c>
      <c r="D733" s="12" t="s">
        <v>6</v>
      </c>
      <c r="E733" s="12" t="s">
        <v>213</v>
      </c>
      <c r="F733" s="31">
        <v>4</v>
      </c>
      <c r="G733" s="8">
        <f t="shared" si="2"/>
        <v>-400</v>
      </c>
    </row>
    <row r="734" spans="1:7" ht="15">
      <c r="A734" s="74" t="s">
        <v>14</v>
      </c>
      <c r="B734" s="63" t="s">
        <v>272</v>
      </c>
      <c r="C734" s="31">
        <v>2015</v>
      </c>
      <c r="D734" s="12" t="s">
        <v>6</v>
      </c>
      <c r="E734" s="12" t="s">
        <v>213</v>
      </c>
      <c r="F734" s="31">
        <v>3.6666666666666701</v>
      </c>
      <c r="G734" s="8">
        <f t="shared" si="2"/>
        <v>-366.66666666666703</v>
      </c>
    </row>
    <row r="735" spans="1:7" ht="15">
      <c r="A735" s="74" t="s">
        <v>15</v>
      </c>
      <c r="B735" s="63" t="s">
        <v>273</v>
      </c>
      <c r="C735" s="31">
        <v>2015</v>
      </c>
      <c r="D735" s="12" t="s">
        <v>6</v>
      </c>
      <c r="E735" s="12" t="s">
        <v>213</v>
      </c>
      <c r="F735" s="31">
        <v>3.1111111111111098</v>
      </c>
      <c r="G735" s="8">
        <f t="shared" si="2"/>
        <v>-311.11111111111097</v>
      </c>
    </row>
    <row r="736" spans="1:7" ht="15">
      <c r="A736" s="74" t="s">
        <v>16</v>
      </c>
      <c r="B736" s="63" t="s">
        <v>274</v>
      </c>
      <c r="C736" s="31">
        <v>2015</v>
      </c>
      <c r="D736" s="12" t="s">
        <v>6</v>
      </c>
      <c r="E736" s="12" t="s">
        <v>213</v>
      </c>
      <c r="F736" s="31">
        <v>1.3333333333333299</v>
      </c>
      <c r="G736" s="8">
        <f t="shared" si="2"/>
        <v>-133.333333333333</v>
      </c>
    </row>
    <row r="737" spans="1:7" ht="15">
      <c r="A737" s="74" t="s">
        <v>17</v>
      </c>
      <c r="B737" s="63" t="s">
        <v>275</v>
      </c>
      <c r="C737" s="31">
        <v>2015</v>
      </c>
      <c r="D737" s="12" t="s">
        <v>6</v>
      </c>
      <c r="E737" s="12" t="s">
        <v>213</v>
      </c>
      <c r="F737" s="31">
        <v>2.3333333333333299</v>
      </c>
      <c r="G737" s="8">
        <f t="shared" si="2"/>
        <v>-233.333333333333</v>
      </c>
    </row>
    <row r="738" spans="1:7" ht="15">
      <c r="A738" s="74" t="s">
        <v>18</v>
      </c>
      <c r="B738" s="63" t="s">
        <v>276</v>
      </c>
      <c r="C738" s="31">
        <v>2015</v>
      </c>
      <c r="D738" s="12" t="s">
        <v>6</v>
      </c>
      <c r="E738" s="12" t="s">
        <v>213</v>
      </c>
      <c r="F738" s="31">
        <v>4.8181818181818201</v>
      </c>
      <c r="G738" s="8">
        <f t="shared" si="2"/>
        <v>-481.81818181818198</v>
      </c>
    </row>
    <row r="739" spans="1:7" ht="13" hidden="1">
      <c r="A739" s="12" t="s">
        <v>3</v>
      </c>
      <c r="B739" s="8" t="s">
        <v>261</v>
      </c>
      <c r="C739" s="8">
        <v>2018</v>
      </c>
      <c r="D739" s="12" t="s">
        <v>6</v>
      </c>
      <c r="E739" s="12" t="s">
        <v>213</v>
      </c>
      <c r="F739" s="8">
        <v>7.3664825046040302E-3</v>
      </c>
      <c r="G739" s="8">
        <f t="shared" si="2"/>
        <v>-0.73664825046040305</v>
      </c>
    </row>
    <row r="740" spans="1:7" ht="13" hidden="1">
      <c r="A740" s="12" t="s">
        <v>4</v>
      </c>
      <c r="B740" s="8" t="s">
        <v>262</v>
      </c>
      <c r="C740" s="8">
        <v>2018</v>
      </c>
      <c r="D740" s="12" t="s">
        <v>6</v>
      </c>
      <c r="E740" s="12" t="s">
        <v>213</v>
      </c>
      <c r="F740" s="8">
        <v>7.1428571428571397E-2</v>
      </c>
      <c r="G740" s="8">
        <f t="shared" si="2"/>
        <v>-7.1428571428571397</v>
      </c>
    </row>
    <row r="741" spans="1:7" ht="13" hidden="1">
      <c r="A741" s="12" t="s">
        <v>5</v>
      </c>
      <c r="B741" s="8" t="s">
        <v>263</v>
      </c>
      <c r="C741" s="8">
        <v>2018</v>
      </c>
      <c r="D741" s="12" t="s">
        <v>6</v>
      </c>
      <c r="E741" s="12" t="s">
        <v>213</v>
      </c>
      <c r="F741" s="8">
        <v>8.3333333333333301E-2</v>
      </c>
      <c r="G741" s="8">
        <f t="shared" si="2"/>
        <v>-8.3333333333333304</v>
      </c>
    </row>
    <row r="742" spans="1:7" ht="13" hidden="1">
      <c r="A742" s="12" t="s">
        <v>6</v>
      </c>
      <c r="B742" s="8" t="s">
        <v>264</v>
      </c>
      <c r="C742" s="8">
        <v>2018</v>
      </c>
      <c r="D742" s="12" t="s">
        <v>6</v>
      </c>
      <c r="E742" s="12" t="s">
        <v>213</v>
      </c>
      <c r="F742" s="8">
        <v>0.38461538461538503</v>
      </c>
      <c r="G742" s="8">
        <f t="shared" si="2"/>
        <v>-38.461538461538503</v>
      </c>
    </row>
    <row r="743" spans="1:7" ht="13" hidden="1">
      <c r="A743" s="12" t="s">
        <v>7</v>
      </c>
      <c r="B743" s="8" t="s">
        <v>265</v>
      </c>
      <c r="C743" s="8">
        <v>2018</v>
      </c>
      <c r="D743" s="12" t="s">
        <v>6</v>
      </c>
      <c r="E743" s="12" t="s">
        <v>213</v>
      </c>
      <c r="F743" s="8">
        <v>0.33333333333333298</v>
      </c>
      <c r="G743" s="8">
        <f t="shared" si="2"/>
        <v>-33.3333333333333</v>
      </c>
    </row>
    <row r="744" spans="1:7" ht="13" hidden="1">
      <c r="A744" s="12" t="s">
        <v>8</v>
      </c>
      <c r="B744" s="8" t="s">
        <v>266</v>
      </c>
      <c r="C744" s="8">
        <v>2018</v>
      </c>
      <c r="D744" s="12" t="s">
        <v>6</v>
      </c>
      <c r="E744" s="12" t="s">
        <v>213</v>
      </c>
      <c r="F744" s="8">
        <v>0.214285714285714</v>
      </c>
      <c r="G744" s="8">
        <f t="shared" si="2"/>
        <v>-21.428571428571399</v>
      </c>
    </row>
    <row r="745" spans="1:7" ht="13" hidden="1">
      <c r="A745" s="12" t="s">
        <v>9</v>
      </c>
      <c r="B745" s="8" t="s">
        <v>267</v>
      </c>
      <c r="C745" s="8">
        <v>2018</v>
      </c>
      <c r="D745" s="12" t="s">
        <v>6</v>
      </c>
      <c r="E745" s="12" t="s">
        <v>213</v>
      </c>
      <c r="F745" s="8">
        <v>0.214285714285714</v>
      </c>
      <c r="G745" s="8">
        <f t="shared" si="2"/>
        <v>-21.428571428571399</v>
      </c>
    </row>
    <row r="746" spans="1:7" ht="13" hidden="1">
      <c r="A746" s="12" t="s">
        <v>10</v>
      </c>
      <c r="B746" s="8" t="s">
        <v>268</v>
      </c>
      <c r="C746" s="8">
        <v>2018</v>
      </c>
      <c r="D746" s="12" t="s">
        <v>6</v>
      </c>
      <c r="E746" s="12" t="s">
        <v>213</v>
      </c>
      <c r="F746" s="8">
        <v>0.33333333333333298</v>
      </c>
      <c r="G746" s="8">
        <f t="shared" si="2"/>
        <v>-33.3333333333333</v>
      </c>
    </row>
    <row r="747" spans="1:7" ht="13" hidden="1">
      <c r="A747" s="12" t="s">
        <v>11</v>
      </c>
      <c r="B747" s="8" t="s">
        <v>269</v>
      </c>
      <c r="C747" s="8">
        <v>2018</v>
      </c>
      <c r="D747" s="12" t="s">
        <v>6</v>
      </c>
      <c r="E747" s="12" t="s">
        <v>213</v>
      </c>
      <c r="F747" s="8">
        <v>0.2</v>
      </c>
      <c r="G747" s="8">
        <f t="shared" si="2"/>
        <v>-20</v>
      </c>
    </row>
    <row r="748" spans="1:7" ht="13" hidden="1">
      <c r="A748" s="12" t="s">
        <v>11</v>
      </c>
      <c r="B748" s="8" t="s">
        <v>269</v>
      </c>
      <c r="C748" s="8">
        <v>2018</v>
      </c>
      <c r="D748" s="12" t="s">
        <v>6</v>
      </c>
      <c r="E748" s="12" t="s">
        <v>213</v>
      </c>
      <c r="F748" s="8">
        <v>0.2</v>
      </c>
      <c r="G748" s="8">
        <f t="shared" si="2"/>
        <v>-20</v>
      </c>
    </row>
    <row r="749" spans="1:7" ht="13" hidden="1">
      <c r="A749" s="12" t="s">
        <v>12</v>
      </c>
      <c r="B749" s="8" t="s">
        <v>270</v>
      </c>
      <c r="C749" s="8">
        <v>2018</v>
      </c>
      <c r="D749" s="12" t="s">
        <v>6</v>
      </c>
      <c r="E749" s="12" t="s">
        <v>213</v>
      </c>
      <c r="F749" s="8">
        <v>0</v>
      </c>
      <c r="G749" s="8">
        <f t="shared" si="2"/>
        <v>0</v>
      </c>
    </row>
    <row r="750" spans="1:7" ht="13" hidden="1">
      <c r="A750" s="12" t="s">
        <v>12</v>
      </c>
      <c r="B750" s="8" t="s">
        <v>270</v>
      </c>
      <c r="C750" s="8">
        <v>2018</v>
      </c>
      <c r="D750" s="12" t="s">
        <v>6</v>
      </c>
      <c r="E750" s="12" t="s">
        <v>213</v>
      </c>
      <c r="F750" s="8">
        <v>0</v>
      </c>
      <c r="G750" s="8">
        <f t="shared" si="2"/>
        <v>0</v>
      </c>
    </row>
    <row r="751" spans="1:7" ht="13" hidden="1">
      <c r="A751" s="12" t="s">
        <v>13</v>
      </c>
      <c r="B751" s="8" t="s">
        <v>271</v>
      </c>
      <c r="C751" s="8">
        <v>2018</v>
      </c>
      <c r="D751" s="12" t="s">
        <v>6</v>
      </c>
      <c r="E751" s="12" t="s">
        <v>213</v>
      </c>
      <c r="F751" s="8">
        <v>0.5</v>
      </c>
      <c r="G751" s="8">
        <f t="shared" si="2"/>
        <v>-50</v>
      </c>
    </row>
    <row r="752" spans="1:7" ht="13" hidden="1">
      <c r="A752" s="12" t="s">
        <v>13</v>
      </c>
      <c r="B752" s="8" t="s">
        <v>271</v>
      </c>
      <c r="C752" s="8">
        <v>2018</v>
      </c>
      <c r="D752" s="12" t="s">
        <v>6</v>
      </c>
      <c r="E752" s="12" t="s">
        <v>213</v>
      </c>
      <c r="F752" s="8">
        <v>0.5</v>
      </c>
      <c r="G752" s="8">
        <f t="shared" si="2"/>
        <v>-50</v>
      </c>
    </row>
    <row r="753" spans="1:7" ht="13" hidden="1">
      <c r="A753" s="12" t="s">
        <v>14</v>
      </c>
      <c r="B753" s="8" t="s">
        <v>272</v>
      </c>
      <c r="C753" s="8">
        <v>2018</v>
      </c>
      <c r="D753" s="12" t="s">
        <v>6</v>
      </c>
      <c r="E753" s="12" t="s">
        <v>213</v>
      </c>
      <c r="F753" s="8">
        <v>0.11764705882352899</v>
      </c>
      <c r="G753" s="8">
        <f t="shared" si="2"/>
        <v>-11.764705882352899</v>
      </c>
    </row>
    <row r="754" spans="1:7" ht="13" hidden="1">
      <c r="A754" s="12" t="s">
        <v>14</v>
      </c>
      <c r="B754" s="8" t="s">
        <v>272</v>
      </c>
      <c r="C754" s="8">
        <v>2018</v>
      </c>
      <c r="D754" s="12" t="s">
        <v>6</v>
      </c>
      <c r="E754" s="12" t="s">
        <v>213</v>
      </c>
      <c r="F754" s="8">
        <v>0.11764705882352899</v>
      </c>
      <c r="G754" s="8">
        <f t="shared" si="2"/>
        <v>-11.764705882352899</v>
      </c>
    </row>
    <row r="755" spans="1:7" ht="13" hidden="1">
      <c r="A755" s="12" t="s">
        <v>15</v>
      </c>
      <c r="B755" s="8" t="s">
        <v>273</v>
      </c>
      <c r="C755" s="8">
        <v>2018</v>
      </c>
      <c r="D755" s="12" t="s">
        <v>6</v>
      </c>
      <c r="E755" s="12" t="s">
        <v>213</v>
      </c>
      <c r="F755" s="8">
        <v>0.42105263157894701</v>
      </c>
      <c r="G755" s="8">
        <f t="shared" si="2"/>
        <v>-42.105263157894704</v>
      </c>
    </row>
    <row r="756" spans="1:7" ht="13" hidden="1">
      <c r="A756" s="12" t="s">
        <v>15</v>
      </c>
      <c r="B756" s="8" t="s">
        <v>273</v>
      </c>
      <c r="C756" s="8">
        <v>2018</v>
      </c>
      <c r="D756" s="12" t="s">
        <v>6</v>
      </c>
      <c r="E756" s="12" t="s">
        <v>213</v>
      </c>
      <c r="F756" s="8">
        <v>0.42105263157894701</v>
      </c>
      <c r="G756" s="8">
        <f t="shared" si="2"/>
        <v>-42.105263157894704</v>
      </c>
    </row>
    <row r="757" spans="1:7" ht="13" hidden="1">
      <c r="A757" s="12" t="s">
        <v>16</v>
      </c>
      <c r="B757" s="8" t="s">
        <v>274</v>
      </c>
      <c r="C757" s="8">
        <v>2018</v>
      </c>
      <c r="D757" s="12" t="s">
        <v>6</v>
      </c>
      <c r="E757" s="12" t="s">
        <v>213</v>
      </c>
      <c r="F757" s="8">
        <v>0.125</v>
      </c>
      <c r="G757" s="8">
        <f t="shared" si="2"/>
        <v>-12.5</v>
      </c>
    </row>
    <row r="758" spans="1:7" ht="13" hidden="1">
      <c r="A758" s="12" t="s">
        <v>16</v>
      </c>
      <c r="B758" s="8" t="s">
        <v>274</v>
      </c>
      <c r="C758" s="8">
        <v>2018</v>
      </c>
      <c r="D758" s="12" t="s">
        <v>6</v>
      </c>
      <c r="E758" s="12" t="s">
        <v>213</v>
      </c>
      <c r="F758" s="8">
        <v>0.125</v>
      </c>
      <c r="G758" s="8">
        <f t="shared" si="2"/>
        <v>-12.5</v>
      </c>
    </row>
    <row r="759" spans="1:7" ht="13" hidden="1">
      <c r="A759" s="12" t="s">
        <v>17</v>
      </c>
      <c r="B759" s="8" t="s">
        <v>275</v>
      </c>
      <c r="C759" s="8">
        <v>2018</v>
      </c>
      <c r="D759" s="12" t="s">
        <v>6</v>
      </c>
      <c r="E759" s="12" t="s">
        <v>213</v>
      </c>
      <c r="F759" s="8">
        <v>0.53333333333333299</v>
      </c>
      <c r="G759" s="8">
        <f t="shared" si="2"/>
        <v>-53.3333333333333</v>
      </c>
    </row>
    <row r="760" spans="1:7" ht="13" hidden="1">
      <c r="A760" s="12" t="s">
        <v>17</v>
      </c>
      <c r="B760" s="8" t="s">
        <v>275</v>
      </c>
      <c r="C760" s="8">
        <v>2018</v>
      </c>
      <c r="D760" s="12" t="s">
        <v>6</v>
      </c>
      <c r="E760" s="12" t="s">
        <v>213</v>
      </c>
      <c r="F760" s="8">
        <v>0.53333333333333299</v>
      </c>
      <c r="G760" s="8">
        <f t="shared" si="2"/>
        <v>-53.3333333333333</v>
      </c>
    </row>
    <row r="761" spans="1:7" ht="13" hidden="1">
      <c r="A761" s="12" t="s">
        <v>18</v>
      </c>
      <c r="B761" s="8" t="s">
        <v>276</v>
      </c>
      <c r="C761" s="8">
        <v>2018</v>
      </c>
      <c r="D761" s="12" t="s">
        <v>6</v>
      </c>
      <c r="E761" s="12" t="s">
        <v>213</v>
      </c>
      <c r="F761" s="8">
        <v>2.7027027027027001E-2</v>
      </c>
      <c r="G761" s="8">
        <f t="shared" si="2"/>
        <v>-2.7027027027027</v>
      </c>
    </row>
    <row r="762" spans="1:7" ht="13" hidden="1">
      <c r="A762" s="12" t="s">
        <v>18</v>
      </c>
      <c r="B762" s="8" t="s">
        <v>276</v>
      </c>
      <c r="C762" s="8">
        <v>2018</v>
      </c>
      <c r="D762" s="12" t="s">
        <v>6</v>
      </c>
      <c r="E762" s="12" t="s">
        <v>213</v>
      </c>
      <c r="F762" s="8">
        <v>2.7027027027027001E-2</v>
      </c>
      <c r="G762" s="8">
        <f t="shared" si="2"/>
        <v>-2.7027027027027</v>
      </c>
    </row>
    <row r="763" spans="1:7" ht="13" hidden="1">
      <c r="A763" s="12" t="s">
        <v>19</v>
      </c>
      <c r="B763" s="8" t="s">
        <v>277</v>
      </c>
      <c r="C763" s="8">
        <v>2018</v>
      </c>
      <c r="D763" s="12" t="s">
        <v>6</v>
      </c>
      <c r="E763" s="12" t="s">
        <v>213</v>
      </c>
      <c r="F763" s="8">
        <v>0.5</v>
      </c>
      <c r="G763" s="8">
        <f t="shared" si="2"/>
        <v>-50</v>
      </c>
    </row>
    <row r="764" spans="1:7" ht="13" hidden="1">
      <c r="A764" s="12" t="s">
        <v>20</v>
      </c>
      <c r="B764" s="8" t="s">
        <v>278</v>
      </c>
      <c r="C764" s="8">
        <v>2018</v>
      </c>
      <c r="D764" s="12" t="s">
        <v>6</v>
      </c>
      <c r="E764" s="12" t="s">
        <v>213</v>
      </c>
      <c r="F764" s="8">
        <v>0.57142857142857095</v>
      </c>
      <c r="G764" s="8">
        <f t="shared" si="2"/>
        <v>-57.142857142857096</v>
      </c>
    </row>
    <row r="765" spans="1:7" ht="13" hidden="1">
      <c r="A765" s="12" t="s">
        <v>21</v>
      </c>
      <c r="B765" s="8" t="s">
        <v>279</v>
      </c>
      <c r="C765" s="8">
        <v>2018</v>
      </c>
      <c r="D765" s="12" t="s">
        <v>6</v>
      </c>
      <c r="E765" s="12" t="s">
        <v>213</v>
      </c>
      <c r="F765" s="8">
        <v>0.72727272727272696</v>
      </c>
      <c r="G765" s="8">
        <f t="shared" si="2"/>
        <v>-72.727272727272691</v>
      </c>
    </row>
    <row r="766" spans="1:7" ht="13" hidden="1">
      <c r="A766" s="12" t="s">
        <v>22</v>
      </c>
      <c r="B766" s="8" t="s">
        <v>280</v>
      </c>
      <c r="C766" s="8">
        <v>2018</v>
      </c>
      <c r="D766" s="12" t="s">
        <v>6</v>
      </c>
      <c r="E766" s="12" t="s">
        <v>213</v>
      </c>
      <c r="F766" s="8">
        <v>0</v>
      </c>
      <c r="G766" s="8">
        <f t="shared" si="2"/>
        <v>0</v>
      </c>
    </row>
    <row r="767" spans="1:7" ht="13" hidden="1">
      <c r="A767" s="12" t="s">
        <v>23</v>
      </c>
      <c r="B767" s="8" t="s">
        <v>281</v>
      </c>
      <c r="C767" s="8">
        <v>2018</v>
      </c>
      <c r="D767" s="12" t="s">
        <v>6</v>
      </c>
      <c r="E767" s="12" t="s">
        <v>213</v>
      </c>
      <c r="F767" s="8">
        <v>9.0909090909090898E-2</v>
      </c>
      <c r="G767" s="8">
        <f t="shared" ref="G767:G861" si="3">F767*100/-1</f>
        <v>-9.0909090909090899</v>
      </c>
    </row>
    <row r="768" spans="1:7" ht="13" hidden="1">
      <c r="A768" s="12" t="s">
        <v>24</v>
      </c>
      <c r="B768" s="8" t="s">
        <v>282</v>
      </c>
      <c r="C768" s="8">
        <v>2018</v>
      </c>
      <c r="D768" s="12" t="s">
        <v>6</v>
      </c>
      <c r="E768" s="12" t="s">
        <v>213</v>
      </c>
      <c r="F768" s="8">
        <v>0.27777777777777801</v>
      </c>
      <c r="G768" s="8">
        <f t="shared" si="3"/>
        <v>-27.7777777777778</v>
      </c>
    </row>
    <row r="769" spans="1:7" ht="13" hidden="1">
      <c r="A769" s="12" t="s">
        <v>25</v>
      </c>
      <c r="B769" s="8" t="s">
        <v>283</v>
      </c>
      <c r="C769" s="8">
        <v>2018</v>
      </c>
      <c r="D769" s="12" t="s">
        <v>6</v>
      </c>
      <c r="E769" s="12" t="s">
        <v>213</v>
      </c>
      <c r="F769" s="8">
        <v>7.69230769230769E-2</v>
      </c>
      <c r="G769" s="8">
        <f t="shared" si="3"/>
        <v>-7.6923076923076898</v>
      </c>
    </row>
    <row r="770" spans="1:7" ht="13" hidden="1">
      <c r="A770" s="12" t="s">
        <v>26</v>
      </c>
      <c r="B770" s="8" t="s">
        <v>284</v>
      </c>
      <c r="C770" s="8">
        <v>2018</v>
      </c>
      <c r="D770" s="12" t="s">
        <v>6</v>
      </c>
      <c r="E770" s="12" t="s">
        <v>213</v>
      </c>
      <c r="F770" s="8">
        <v>0.27272727272727298</v>
      </c>
      <c r="G770" s="8">
        <f t="shared" si="3"/>
        <v>-27.272727272727298</v>
      </c>
    </row>
    <row r="771" spans="1:7" ht="13" hidden="1">
      <c r="A771" s="12" t="s">
        <v>27</v>
      </c>
      <c r="B771" s="8" t="s">
        <v>285</v>
      </c>
      <c r="C771" s="8">
        <v>2018</v>
      </c>
      <c r="D771" s="12" t="s">
        <v>6</v>
      </c>
      <c r="E771" s="12" t="s">
        <v>213</v>
      </c>
      <c r="F771" s="8">
        <v>0.25</v>
      </c>
      <c r="G771" s="8">
        <f t="shared" si="3"/>
        <v>-25</v>
      </c>
    </row>
    <row r="772" spans="1:7" ht="13" hidden="1">
      <c r="A772" s="12" t="s">
        <v>28</v>
      </c>
      <c r="B772" s="8" t="s">
        <v>286</v>
      </c>
      <c r="C772" s="8">
        <v>2018</v>
      </c>
      <c r="D772" s="12" t="s">
        <v>6</v>
      </c>
      <c r="E772" s="12" t="s">
        <v>213</v>
      </c>
      <c r="F772" s="8">
        <v>0.105263157894737</v>
      </c>
      <c r="G772" s="8">
        <f t="shared" si="3"/>
        <v>-10.526315789473701</v>
      </c>
    </row>
    <row r="773" spans="1:7" ht="13" hidden="1">
      <c r="A773" s="12" t="s">
        <v>29</v>
      </c>
      <c r="B773" s="8" t="s">
        <v>287</v>
      </c>
      <c r="C773" s="8">
        <v>2018</v>
      </c>
      <c r="D773" s="12" t="s">
        <v>6</v>
      </c>
      <c r="E773" s="12" t="s">
        <v>213</v>
      </c>
      <c r="F773" s="8">
        <v>0.35714285714285698</v>
      </c>
      <c r="G773" s="8">
        <f t="shared" si="3"/>
        <v>-35.714285714285701</v>
      </c>
    </row>
    <row r="774" spans="1:7" ht="13" hidden="1">
      <c r="A774" s="12" t="s">
        <v>30</v>
      </c>
      <c r="B774" s="8" t="s">
        <v>288</v>
      </c>
      <c r="C774" s="8">
        <v>2018</v>
      </c>
      <c r="D774" s="12" t="s">
        <v>6</v>
      </c>
      <c r="E774" s="12" t="s">
        <v>213</v>
      </c>
      <c r="F774" s="8">
        <v>0.69230769230769196</v>
      </c>
      <c r="G774" s="8">
        <f t="shared" si="3"/>
        <v>-69.230769230769198</v>
      </c>
    </row>
    <row r="775" spans="1:7" ht="13" hidden="1">
      <c r="A775" s="12" t="s">
        <v>31</v>
      </c>
      <c r="B775" s="8" t="s">
        <v>289</v>
      </c>
      <c r="C775" s="8">
        <v>2018</v>
      </c>
      <c r="D775" s="12" t="s">
        <v>6</v>
      </c>
      <c r="E775" s="12" t="s">
        <v>213</v>
      </c>
      <c r="F775" s="8">
        <v>0.25</v>
      </c>
      <c r="G775" s="8">
        <f t="shared" si="3"/>
        <v>-25</v>
      </c>
    </row>
    <row r="776" spans="1:7" ht="13" hidden="1">
      <c r="A776" s="12" t="s">
        <v>32</v>
      </c>
      <c r="B776" s="8" t="s">
        <v>290</v>
      </c>
      <c r="C776" s="8">
        <v>2018</v>
      </c>
      <c r="D776" s="12" t="s">
        <v>6</v>
      </c>
      <c r="E776" s="12" t="s">
        <v>213</v>
      </c>
      <c r="F776" s="8">
        <v>0.33333333333333298</v>
      </c>
      <c r="G776" s="8">
        <f t="shared" si="3"/>
        <v>-33.3333333333333</v>
      </c>
    </row>
    <row r="777" spans="1:7" ht="13" hidden="1">
      <c r="A777" s="12" t="s">
        <v>33</v>
      </c>
      <c r="B777" s="8" t="s">
        <v>291</v>
      </c>
      <c r="C777" s="8">
        <v>2018</v>
      </c>
      <c r="D777" s="12" t="s">
        <v>6</v>
      </c>
      <c r="E777" s="12" t="s">
        <v>213</v>
      </c>
      <c r="F777" s="8">
        <v>0</v>
      </c>
      <c r="G777" s="8">
        <f t="shared" si="3"/>
        <v>0</v>
      </c>
    </row>
    <row r="778" spans="1:7" ht="13" hidden="1">
      <c r="A778" s="12" t="s">
        <v>34</v>
      </c>
      <c r="B778" s="8" t="s">
        <v>292</v>
      </c>
      <c r="C778" s="8">
        <v>2018</v>
      </c>
      <c r="D778" s="12" t="s">
        <v>6</v>
      </c>
      <c r="E778" s="12" t="s">
        <v>213</v>
      </c>
      <c r="F778" s="8">
        <v>8.3333333333333301E-2</v>
      </c>
      <c r="G778" s="8">
        <f t="shared" si="3"/>
        <v>-8.3333333333333304</v>
      </c>
    </row>
    <row r="779" spans="1:7" ht="13" hidden="1">
      <c r="A779" s="12" t="s">
        <v>35</v>
      </c>
      <c r="B779" s="8" t="s">
        <v>293</v>
      </c>
      <c r="C779" s="8">
        <v>2018</v>
      </c>
      <c r="D779" s="12" t="s">
        <v>6</v>
      </c>
      <c r="E779" s="12" t="s">
        <v>213</v>
      </c>
      <c r="F779" s="8">
        <v>0.14285714285714299</v>
      </c>
      <c r="G779" s="8">
        <f t="shared" si="3"/>
        <v>-14.285714285714299</v>
      </c>
    </row>
    <row r="780" spans="1:7" ht="13" hidden="1">
      <c r="A780" s="12" t="s">
        <v>3</v>
      </c>
      <c r="B780" s="8" t="s">
        <v>261</v>
      </c>
      <c r="C780" s="8">
        <v>2019</v>
      </c>
      <c r="D780" s="12" t="s">
        <v>6</v>
      </c>
      <c r="E780" s="12" t="s">
        <v>213</v>
      </c>
      <c r="F780" s="8">
        <v>7.3664825046040302E-3</v>
      </c>
      <c r="G780" s="8">
        <f t="shared" si="3"/>
        <v>-0.73664825046040305</v>
      </c>
    </row>
    <row r="781" spans="1:7" ht="13" hidden="1">
      <c r="A781" s="12" t="s">
        <v>4</v>
      </c>
      <c r="B781" s="8" t="s">
        <v>262</v>
      </c>
      <c r="C781" s="8">
        <v>2019</v>
      </c>
      <c r="D781" s="12" t="s">
        <v>6</v>
      </c>
      <c r="E781" s="12" t="s">
        <v>213</v>
      </c>
      <c r="F781" s="8">
        <v>7.1428571428571397E-2</v>
      </c>
      <c r="G781" s="8">
        <f t="shared" si="3"/>
        <v>-7.1428571428571397</v>
      </c>
    </row>
    <row r="782" spans="1:7" ht="13" hidden="1">
      <c r="A782" s="12" t="s">
        <v>5</v>
      </c>
      <c r="B782" s="8" t="s">
        <v>263</v>
      </c>
      <c r="C782" s="8">
        <v>2019</v>
      </c>
      <c r="D782" s="12" t="s">
        <v>6</v>
      </c>
      <c r="E782" s="12" t="s">
        <v>213</v>
      </c>
      <c r="F782" s="8">
        <v>8.3333333333333301E-2</v>
      </c>
      <c r="G782" s="8">
        <f t="shared" si="3"/>
        <v>-8.3333333333333304</v>
      </c>
    </row>
    <row r="783" spans="1:7" ht="13" hidden="1">
      <c r="A783" s="12" t="s">
        <v>6</v>
      </c>
      <c r="B783" s="8" t="s">
        <v>264</v>
      </c>
      <c r="C783" s="8">
        <v>2019</v>
      </c>
      <c r="D783" s="12" t="s">
        <v>6</v>
      </c>
      <c r="E783" s="12" t="s">
        <v>213</v>
      </c>
      <c r="F783" s="8">
        <v>0.38461538461538503</v>
      </c>
      <c r="G783" s="8">
        <f t="shared" si="3"/>
        <v>-38.461538461538503</v>
      </c>
    </row>
    <row r="784" spans="1:7" ht="13" hidden="1">
      <c r="A784" s="12" t="s">
        <v>7</v>
      </c>
      <c r="B784" s="8" t="s">
        <v>265</v>
      </c>
      <c r="C784" s="8">
        <v>2019</v>
      </c>
      <c r="D784" s="12" t="s">
        <v>6</v>
      </c>
      <c r="E784" s="12" t="s">
        <v>213</v>
      </c>
      <c r="F784" s="8">
        <v>0.33333333333333298</v>
      </c>
      <c r="G784" s="8">
        <f t="shared" si="3"/>
        <v>-33.3333333333333</v>
      </c>
    </row>
    <row r="785" spans="1:7" ht="13" hidden="1">
      <c r="A785" s="12" t="s">
        <v>8</v>
      </c>
      <c r="B785" s="8" t="s">
        <v>266</v>
      </c>
      <c r="C785" s="8">
        <v>2019</v>
      </c>
      <c r="D785" s="12" t="s">
        <v>6</v>
      </c>
      <c r="E785" s="12" t="s">
        <v>213</v>
      </c>
      <c r="F785" s="8">
        <v>0.214285714285714</v>
      </c>
      <c r="G785" s="8">
        <f t="shared" si="3"/>
        <v>-21.428571428571399</v>
      </c>
    </row>
    <row r="786" spans="1:7" ht="13" hidden="1">
      <c r="A786" s="12" t="s">
        <v>9</v>
      </c>
      <c r="B786" s="8" t="s">
        <v>267</v>
      </c>
      <c r="C786" s="8">
        <v>2019</v>
      </c>
      <c r="D786" s="12" t="s">
        <v>6</v>
      </c>
      <c r="E786" s="12" t="s">
        <v>213</v>
      </c>
      <c r="F786" s="8">
        <v>0.214285714285714</v>
      </c>
      <c r="G786" s="8">
        <f t="shared" si="3"/>
        <v>-21.428571428571399</v>
      </c>
    </row>
    <row r="787" spans="1:7" ht="13" hidden="1">
      <c r="A787" s="12" t="s">
        <v>10</v>
      </c>
      <c r="B787" s="8" t="s">
        <v>268</v>
      </c>
      <c r="C787" s="8">
        <v>2019</v>
      </c>
      <c r="D787" s="12" t="s">
        <v>6</v>
      </c>
      <c r="E787" s="12" t="s">
        <v>213</v>
      </c>
      <c r="F787" s="8">
        <v>0.33333333333333298</v>
      </c>
      <c r="G787" s="8">
        <f t="shared" si="3"/>
        <v>-33.3333333333333</v>
      </c>
    </row>
    <row r="788" spans="1:7" ht="13" hidden="1">
      <c r="A788" s="12" t="s">
        <v>11</v>
      </c>
      <c r="B788" s="8" t="s">
        <v>269</v>
      </c>
      <c r="C788" s="8">
        <v>2019</v>
      </c>
      <c r="D788" s="12" t="s">
        <v>6</v>
      </c>
      <c r="E788" s="12" t="s">
        <v>213</v>
      </c>
      <c r="F788" s="8">
        <v>0.2</v>
      </c>
      <c r="G788" s="8">
        <f t="shared" si="3"/>
        <v>-20</v>
      </c>
    </row>
    <row r="789" spans="1:7" ht="13" hidden="1">
      <c r="A789" s="12" t="s">
        <v>11</v>
      </c>
      <c r="B789" s="8" t="s">
        <v>269</v>
      </c>
      <c r="C789" s="8">
        <v>2019</v>
      </c>
      <c r="D789" s="12" t="s">
        <v>6</v>
      </c>
      <c r="E789" s="12" t="s">
        <v>213</v>
      </c>
      <c r="F789" s="8">
        <v>0.2</v>
      </c>
      <c r="G789" s="8">
        <f t="shared" si="3"/>
        <v>-20</v>
      </c>
    </row>
    <row r="790" spans="1:7" ht="13" hidden="1">
      <c r="A790" s="12" t="s">
        <v>12</v>
      </c>
      <c r="B790" s="8" t="s">
        <v>270</v>
      </c>
      <c r="C790" s="8">
        <v>2019</v>
      </c>
      <c r="D790" s="12" t="s">
        <v>6</v>
      </c>
      <c r="E790" s="12" t="s">
        <v>213</v>
      </c>
      <c r="F790" s="8">
        <v>0</v>
      </c>
      <c r="G790" s="8">
        <f t="shared" si="3"/>
        <v>0</v>
      </c>
    </row>
    <row r="791" spans="1:7" ht="13" hidden="1">
      <c r="A791" s="12" t="s">
        <v>12</v>
      </c>
      <c r="B791" s="8" t="s">
        <v>270</v>
      </c>
      <c r="C791" s="8">
        <v>2019</v>
      </c>
      <c r="D791" s="12" t="s">
        <v>6</v>
      </c>
      <c r="E791" s="12" t="s">
        <v>213</v>
      </c>
      <c r="F791" s="8">
        <v>0</v>
      </c>
      <c r="G791" s="8">
        <f t="shared" si="3"/>
        <v>0</v>
      </c>
    </row>
    <row r="792" spans="1:7" ht="13" hidden="1">
      <c r="A792" s="12" t="s">
        <v>13</v>
      </c>
      <c r="B792" s="8" t="s">
        <v>271</v>
      </c>
      <c r="C792" s="8">
        <v>2019</v>
      </c>
      <c r="D792" s="12" t="s">
        <v>6</v>
      </c>
      <c r="E792" s="12" t="s">
        <v>213</v>
      </c>
      <c r="F792" s="8">
        <v>0.5</v>
      </c>
      <c r="G792" s="8">
        <f t="shared" si="3"/>
        <v>-50</v>
      </c>
    </row>
    <row r="793" spans="1:7" ht="13" hidden="1">
      <c r="A793" s="12" t="s">
        <v>13</v>
      </c>
      <c r="B793" s="8" t="s">
        <v>271</v>
      </c>
      <c r="C793" s="8">
        <v>2019</v>
      </c>
      <c r="D793" s="12" t="s">
        <v>6</v>
      </c>
      <c r="E793" s="12" t="s">
        <v>213</v>
      </c>
      <c r="F793" s="8">
        <v>0.5</v>
      </c>
      <c r="G793" s="8">
        <f t="shared" si="3"/>
        <v>-50</v>
      </c>
    </row>
    <row r="794" spans="1:7" ht="13" hidden="1">
      <c r="A794" s="12" t="s">
        <v>14</v>
      </c>
      <c r="B794" s="8" t="s">
        <v>272</v>
      </c>
      <c r="C794" s="8">
        <v>2019</v>
      </c>
      <c r="D794" s="12" t="s">
        <v>6</v>
      </c>
      <c r="E794" s="12" t="s">
        <v>213</v>
      </c>
      <c r="F794" s="8">
        <v>0.11764705882352899</v>
      </c>
      <c r="G794" s="8">
        <f t="shared" si="3"/>
        <v>-11.764705882352899</v>
      </c>
    </row>
    <row r="795" spans="1:7" ht="13" hidden="1">
      <c r="A795" s="12" t="s">
        <v>14</v>
      </c>
      <c r="B795" s="8" t="s">
        <v>272</v>
      </c>
      <c r="C795" s="8">
        <v>2019</v>
      </c>
      <c r="D795" s="12" t="s">
        <v>6</v>
      </c>
      <c r="E795" s="12" t="s">
        <v>213</v>
      </c>
      <c r="F795" s="8">
        <v>0.11764705882352899</v>
      </c>
      <c r="G795" s="8">
        <f t="shared" si="3"/>
        <v>-11.764705882352899</v>
      </c>
    </row>
    <row r="796" spans="1:7" ht="13" hidden="1">
      <c r="A796" s="12" t="s">
        <v>15</v>
      </c>
      <c r="B796" s="8" t="s">
        <v>273</v>
      </c>
      <c r="C796" s="8">
        <v>2019</v>
      </c>
      <c r="D796" s="12" t="s">
        <v>6</v>
      </c>
      <c r="E796" s="12" t="s">
        <v>213</v>
      </c>
      <c r="F796" s="8">
        <v>0.42105263157894701</v>
      </c>
      <c r="G796" s="8">
        <f t="shared" si="3"/>
        <v>-42.105263157894704</v>
      </c>
    </row>
    <row r="797" spans="1:7" ht="13" hidden="1">
      <c r="A797" s="12" t="s">
        <v>15</v>
      </c>
      <c r="B797" s="8" t="s">
        <v>273</v>
      </c>
      <c r="C797" s="8">
        <v>2019</v>
      </c>
      <c r="D797" s="12" t="s">
        <v>6</v>
      </c>
      <c r="E797" s="12" t="s">
        <v>213</v>
      </c>
      <c r="F797" s="8">
        <v>0.42105263157894701</v>
      </c>
      <c r="G797" s="8">
        <f t="shared" si="3"/>
        <v>-42.105263157894704</v>
      </c>
    </row>
    <row r="798" spans="1:7" ht="13" hidden="1">
      <c r="A798" s="12" t="s">
        <v>16</v>
      </c>
      <c r="B798" s="8" t="s">
        <v>274</v>
      </c>
      <c r="C798" s="8">
        <v>2019</v>
      </c>
      <c r="D798" s="12" t="s">
        <v>6</v>
      </c>
      <c r="E798" s="12" t="s">
        <v>213</v>
      </c>
      <c r="F798" s="8">
        <v>0.125</v>
      </c>
      <c r="G798" s="8">
        <f t="shared" si="3"/>
        <v>-12.5</v>
      </c>
    </row>
    <row r="799" spans="1:7" ht="13" hidden="1">
      <c r="A799" s="12" t="s">
        <v>16</v>
      </c>
      <c r="B799" s="8" t="s">
        <v>274</v>
      </c>
      <c r="C799" s="8">
        <v>2019</v>
      </c>
      <c r="D799" s="12" t="s">
        <v>6</v>
      </c>
      <c r="E799" s="12" t="s">
        <v>213</v>
      </c>
      <c r="F799" s="8">
        <v>0.125</v>
      </c>
      <c r="G799" s="8">
        <f t="shared" si="3"/>
        <v>-12.5</v>
      </c>
    </row>
    <row r="800" spans="1:7" ht="13" hidden="1">
      <c r="A800" s="12" t="s">
        <v>17</v>
      </c>
      <c r="B800" s="8" t="s">
        <v>275</v>
      </c>
      <c r="C800" s="8">
        <v>2019</v>
      </c>
      <c r="D800" s="12" t="s">
        <v>6</v>
      </c>
      <c r="E800" s="12" t="s">
        <v>213</v>
      </c>
      <c r="F800" s="8">
        <v>0.53333333333333299</v>
      </c>
      <c r="G800" s="8">
        <f t="shared" si="3"/>
        <v>-53.3333333333333</v>
      </c>
    </row>
    <row r="801" spans="1:7" ht="13" hidden="1">
      <c r="A801" s="12" t="s">
        <v>17</v>
      </c>
      <c r="B801" s="8" t="s">
        <v>275</v>
      </c>
      <c r="C801" s="8">
        <v>2019</v>
      </c>
      <c r="D801" s="12" t="s">
        <v>6</v>
      </c>
      <c r="E801" s="12" t="s">
        <v>213</v>
      </c>
      <c r="F801" s="8">
        <v>0.53333333333333299</v>
      </c>
      <c r="G801" s="8">
        <f t="shared" si="3"/>
        <v>-53.3333333333333</v>
      </c>
    </row>
    <row r="802" spans="1:7" ht="13" hidden="1">
      <c r="A802" s="12" t="s">
        <v>18</v>
      </c>
      <c r="B802" s="8" t="s">
        <v>276</v>
      </c>
      <c r="C802" s="8">
        <v>2019</v>
      </c>
      <c r="D802" s="12" t="s">
        <v>6</v>
      </c>
      <c r="E802" s="12" t="s">
        <v>213</v>
      </c>
      <c r="F802" s="8">
        <v>2.7027027027027001E-2</v>
      </c>
      <c r="G802" s="8">
        <f t="shared" si="3"/>
        <v>-2.7027027027027</v>
      </c>
    </row>
    <row r="803" spans="1:7" ht="13" hidden="1">
      <c r="A803" s="12" t="s">
        <v>18</v>
      </c>
      <c r="B803" s="8" t="s">
        <v>276</v>
      </c>
      <c r="C803" s="8">
        <v>2019</v>
      </c>
      <c r="D803" s="12" t="s">
        <v>6</v>
      </c>
      <c r="E803" s="12" t="s">
        <v>213</v>
      </c>
      <c r="F803" s="8">
        <v>2.7027027027027001E-2</v>
      </c>
      <c r="G803" s="8">
        <f t="shared" si="3"/>
        <v>-2.7027027027027</v>
      </c>
    </row>
    <row r="804" spans="1:7" ht="13" hidden="1">
      <c r="A804" s="12" t="s">
        <v>19</v>
      </c>
      <c r="B804" s="8" t="s">
        <v>277</v>
      </c>
      <c r="C804" s="8">
        <v>2019</v>
      </c>
      <c r="D804" s="12" t="s">
        <v>6</v>
      </c>
      <c r="E804" s="12" t="s">
        <v>213</v>
      </c>
      <c r="F804" s="8">
        <v>0.5</v>
      </c>
      <c r="G804" s="8">
        <f t="shared" si="3"/>
        <v>-50</v>
      </c>
    </row>
    <row r="805" spans="1:7" ht="13" hidden="1">
      <c r="A805" s="12" t="s">
        <v>20</v>
      </c>
      <c r="B805" s="8" t="s">
        <v>278</v>
      </c>
      <c r="C805" s="8">
        <v>2019</v>
      </c>
      <c r="D805" s="12" t="s">
        <v>6</v>
      </c>
      <c r="E805" s="12" t="s">
        <v>213</v>
      </c>
      <c r="F805" s="8">
        <v>0.57142857142857095</v>
      </c>
      <c r="G805" s="8">
        <f t="shared" si="3"/>
        <v>-57.142857142857096</v>
      </c>
    </row>
    <row r="806" spans="1:7" ht="13" hidden="1">
      <c r="A806" s="12" t="s">
        <v>21</v>
      </c>
      <c r="B806" s="8" t="s">
        <v>279</v>
      </c>
      <c r="C806" s="8">
        <v>2019</v>
      </c>
      <c r="D806" s="12" t="s">
        <v>6</v>
      </c>
      <c r="E806" s="12" t="s">
        <v>213</v>
      </c>
      <c r="F806" s="8">
        <v>0.72727272727272696</v>
      </c>
      <c r="G806" s="8">
        <f t="shared" si="3"/>
        <v>-72.727272727272691</v>
      </c>
    </row>
    <row r="807" spans="1:7" ht="13" hidden="1">
      <c r="A807" s="12" t="s">
        <v>22</v>
      </c>
      <c r="B807" s="8" t="s">
        <v>280</v>
      </c>
      <c r="C807" s="8">
        <v>2019</v>
      </c>
      <c r="D807" s="12" t="s">
        <v>6</v>
      </c>
      <c r="E807" s="12" t="s">
        <v>213</v>
      </c>
      <c r="F807" s="8">
        <v>0</v>
      </c>
      <c r="G807" s="8">
        <f t="shared" si="3"/>
        <v>0</v>
      </c>
    </row>
    <row r="808" spans="1:7" ht="13" hidden="1">
      <c r="A808" s="12" t="s">
        <v>23</v>
      </c>
      <c r="B808" s="8" t="s">
        <v>281</v>
      </c>
      <c r="C808" s="8">
        <v>2019</v>
      </c>
      <c r="D808" s="12" t="s">
        <v>6</v>
      </c>
      <c r="E808" s="12" t="s">
        <v>213</v>
      </c>
      <c r="F808" s="8">
        <v>9.0909090909090898E-2</v>
      </c>
      <c r="G808" s="8">
        <f t="shared" si="3"/>
        <v>-9.0909090909090899</v>
      </c>
    </row>
    <row r="809" spans="1:7" ht="13" hidden="1">
      <c r="A809" s="12" t="s">
        <v>24</v>
      </c>
      <c r="B809" s="8" t="s">
        <v>282</v>
      </c>
      <c r="C809" s="8">
        <v>2019</v>
      </c>
      <c r="D809" s="12" t="s">
        <v>6</v>
      </c>
      <c r="E809" s="12" t="s">
        <v>213</v>
      </c>
      <c r="F809" s="8">
        <v>0.27777777777777801</v>
      </c>
      <c r="G809" s="8">
        <f t="shared" si="3"/>
        <v>-27.7777777777778</v>
      </c>
    </row>
    <row r="810" spans="1:7" ht="13" hidden="1">
      <c r="A810" s="12" t="s">
        <v>25</v>
      </c>
      <c r="B810" s="8" t="s">
        <v>283</v>
      </c>
      <c r="C810" s="8">
        <v>2019</v>
      </c>
      <c r="D810" s="12" t="s">
        <v>6</v>
      </c>
      <c r="E810" s="12" t="s">
        <v>213</v>
      </c>
      <c r="F810" s="8">
        <v>7.69230769230769E-2</v>
      </c>
      <c r="G810" s="8">
        <f t="shared" si="3"/>
        <v>-7.6923076923076898</v>
      </c>
    </row>
    <row r="811" spans="1:7" ht="13" hidden="1">
      <c r="A811" s="12" t="s">
        <v>26</v>
      </c>
      <c r="B811" s="8" t="s">
        <v>284</v>
      </c>
      <c r="C811" s="8">
        <v>2019</v>
      </c>
      <c r="D811" s="12" t="s">
        <v>6</v>
      </c>
      <c r="E811" s="12" t="s">
        <v>213</v>
      </c>
      <c r="F811" s="8">
        <v>7.69230769230769E-2</v>
      </c>
      <c r="G811" s="8">
        <f t="shared" si="3"/>
        <v>-7.6923076923076898</v>
      </c>
    </row>
    <row r="812" spans="1:7" ht="13" hidden="1">
      <c r="A812" s="12" t="s">
        <v>27</v>
      </c>
      <c r="B812" s="8" t="s">
        <v>285</v>
      </c>
      <c r="C812" s="8">
        <v>2019</v>
      </c>
      <c r="D812" s="12" t="s">
        <v>6</v>
      </c>
      <c r="E812" s="12" t="s">
        <v>213</v>
      </c>
      <c r="F812" s="8">
        <v>0.25</v>
      </c>
      <c r="G812" s="8">
        <f t="shared" si="3"/>
        <v>-25</v>
      </c>
    </row>
    <row r="813" spans="1:7" ht="13" hidden="1">
      <c r="A813" s="12" t="s">
        <v>28</v>
      </c>
      <c r="B813" s="8" t="s">
        <v>286</v>
      </c>
      <c r="C813" s="8">
        <v>2019</v>
      </c>
      <c r="D813" s="12" t="s">
        <v>6</v>
      </c>
      <c r="E813" s="12" t="s">
        <v>213</v>
      </c>
      <c r="F813" s="8">
        <v>0.105263157894737</v>
      </c>
      <c r="G813" s="8">
        <f t="shared" si="3"/>
        <v>-10.526315789473701</v>
      </c>
    </row>
    <row r="814" spans="1:7" ht="13" hidden="1">
      <c r="A814" s="12" t="s">
        <v>29</v>
      </c>
      <c r="B814" s="8" t="s">
        <v>287</v>
      </c>
      <c r="C814" s="8">
        <v>2019</v>
      </c>
      <c r="D814" s="12" t="s">
        <v>6</v>
      </c>
      <c r="E814" s="12" t="s">
        <v>213</v>
      </c>
      <c r="F814" s="8">
        <v>0.35714285714285698</v>
      </c>
      <c r="G814" s="8">
        <f t="shared" si="3"/>
        <v>-35.714285714285701</v>
      </c>
    </row>
    <row r="815" spans="1:7" ht="13" hidden="1">
      <c r="A815" s="12" t="s">
        <v>30</v>
      </c>
      <c r="B815" s="8" t="s">
        <v>288</v>
      </c>
      <c r="C815" s="8">
        <v>2019</v>
      </c>
      <c r="D815" s="12" t="s">
        <v>6</v>
      </c>
      <c r="E815" s="12" t="s">
        <v>213</v>
      </c>
      <c r="F815" s="8">
        <v>5.5555555555555601E-2</v>
      </c>
      <c r="G815" s="8">
        <f t="shared" si="3"/>
        <v>-5.5555555555555598</v>
      </c>
    </row>
    <row r="816" spans="1:7" ht="13" hidden="1">
      <c r="A816" s="12" t="s">
        <v>31</v>
      </c>
      <c r="B816" s="8" t="s">
        <v>289</v>
      </c>
      <c r="C816" s="8">
        <v>2019</v>
      </c>
      <c r="D816" s="12" t="s">
        <v>6</v>
      </c>
      <c r="E816" s="12" t="s">
        <v>213</v>
      </c>
      <c r="F816" s="8">
        <v>0.157894736842105</v>
      </c>
      <c r="G816" s="8">
        <f t="shared" si="3"/>
        <v>-15.789473684210501</v>
      </c>
    </row>
    <row r="817" spans="1:7" ht="13" hidden="1">
      <c r="A817" s="12" t="s">
        <v>32</v>
      </c>
      <c r="B817" s="8" t="s">
        <v>290</v>
      </c>
      <c r="C817" s="8">
        <v>2019</v>
      </c>
      <c r="D817" s="12" t="s">
        <v>6</v>
      </c>
      <c r="E817" s="12" t="s">
        <v>213</v>
      </c>
      <c r="F817" s="8">
        <v>0.33333333333333298</v>
      </c>
      <c r="G817" s="8">
        <f t="shared" si="3"/>
        <v>-33.3333333333333</v>
      </c>
    </row>
    <row r="818" spans="1:7" ht="13" hidden="1">
      <c r="A818" s="12" t="s">
        <v>33</v>
      </c>
      <c r="B818" s="8" t="s">
        <v>291</v>
      </c>
      <c r="C818" s="8">
        <v>2019</v>
      </c>
      <c r="D818" s="12" t="s">
        <v>6</v>
      </c>
      <c r="E818" s="12" t="s">
        <v>213</v>
      </c>
      <c r="F818" s="8">
        <v>0</v>
      </c>
      <c r="G818" s="8">
        <f t="shared" si="3"/>
        <v>0</v>
      </c>
    </row>
    <row r="819" spans="1:7" ht="13" hidden="1">
      <c r="A819" s="12" t="s">
        <v>34</v>
      </c>
      <c r="B819" s="8" t="s">
        <v>292</v>
      </c>
      <c r="C819" s="8">
        <v>2019</v>
      </c>
      <c r="D819" s="12" t="s">
        <v>6</v>
      </c>
      <c r="E819" s="12" t="s">
        <v>213</v>
      </c>
      <c r="F819" s="8">
        <v>8.3333333333333301E-2</v>
      </c>
      <c r="G819" s="8">
        <f t="shared" si="3"/>
        <v>-8.3333333333333304</v>
      </c>
    </row>
    <row r="820" spans="1:7" ht="13" hidden="1">
      <c r="A820" s="12" t="s">
        <v>35</v>
      </c>
      <c r="B820" s="8" t="s">
        <v>293</v>
      </c>
      <c r="C820" s="8">
        <v>2019</v>
      </c>
      <c r="D820" s="12" t="s">
        <v>6</v>
      </c>
      <c r="E820" s="12" t="s">
        <v>213</v>
      </c>
      <c r="F820" s="8">
        <v>0.14285714285714299</v>
      </c>
      <c r="G820" s="8">
        <f t="shared" si="3"/>
        <v>-14.285714285714299</v>
      </c>
    </row>
    <row r="821" spans="1:7" ht="13" hidden="1">
      <c r="A821" s="12" t="s">
        <v>3</v>
      </c>
      <c r="B821" s="8" t="s">
        <v>261</v>
      </c>
      <c r="C821" s="8">
        <v>2020</v>
      </c>
      <c r="D821" s="12" t="s">
        <v>6</v>
      </c>
      <c r="E821" s="12" t="s">
        <v>213</v>
      </c>
      <c r="F821" s="8">
        <v>7.3664825046040302E-3</v>
      </c>
      <c r="G821" s="8">
        <f t="shared" si="3"/>
        <v>-0.73664825046040305</v>
      </c>
    </row>
    <row r="822" spans="1:7" ht="13" hidden="1">
      <c r="A822" s="12" t="s">
        <v>4</v>
      </c>
      <c r="B822" s="8" t="s">
        <v>262</v>
      </c>
      <c r="C822" s="8">
        <v>2020</v>
      </c>
      <c r="D822" s="12" t="s">
        <v>6</v>
      </c>
      <c r="E822" s="12" t="s">
        <v>213</v>
      </c>
      <c r="F822" s="8">
        <v>7.1428571428571397E-2</v>
      </c>
      <c r="G822" s="8">
        <f t="shared" si="3"/>
        <v>-7.1428571428571397</v>
      </c>
    </row>
    <row r="823" spans="1:7" ht="13" hidden="1">
      <c r="A823" s="12" t="s">
        <v>5</v>
      </c>
      <c r="B823" s="8" t="s">
        <v>263</v>
      </c>
      <c r="C823" s="8">
        <v>2020</v>
      </c>
      <c r="D823" s="12" t="s">
        <v>6</v>
      </c>
      <c r="E823" s="12" t="s">
        <v>213</v>
      </c>
      <c r="F823" s="8">
        <v>8.3333333333333301E-2</v>
      </c>
      <c r="G823" s="8">
        <f t="shared" si="3"/>
        <v>-8.3333333333333304</v>
      </c>
    </row>
    <row r="824" spans="1:7" ht="13" hidden="1">
      <c r="A824" s="12" t="s">
        <v>6</v>
      </c>
      <c r="B824" s="8" t="s">
        <v>264</v>
      </c>
      <c r="C824" s="8">
        <v>2020</v>
      </c>
      <c r="D824" s="12" t="s">
        <v>6</v>
      </c>
      <c r="E824" s="12" t="s">
        <v>213</v>
      </c>
      <c r="F824" s="8">
        <v>0.38461538461538503</v>
      </c>
      <c r="G824" s="8">
        <f t="shared" si="3"/>
        <v>-38.461538461538503</v>
      </c>
    </row>
    <row r="825" spans="1:7" ht="13" hidden="1">
      <c r="A825" s="12" t="s">
        <v>7</v>
      </c>
      <c r="B825" s="8" t="s">
        <v>265</v>
      </c>
      <c r="C825" s="8">
        <v>2020</v>
      </c>
      <c r="D825" s="12" t="s">
        <v>6</v>
      </c>
      <c r="E825" s="12" t="s">
        <v>213</v>
      </c>
      <c r="F825" s="8">
        <v>0.33333333333333298</v>
      </c>
      <c r="G825" s="8">
        <f t="shared" si="3"/>
        <v>-33.3333333333333</v>
      </c>
    </row>
    <row r="826" spans="1:7" ht="13" hidden="1">
      <c r="A826" s="12" t="s">
        <v>8</v>
      </c>
      <c r="B826" s="8" t="s">
        <v>266</v>
      </c>
      <c r="C826" s="8">
        <v>2020</v>
      </c>
      <c r="D826" s="12" t="s">
        <v>6</v>
      </c>
      <c r="E826" s="12" t="s">
        <v>213</v>
      </c>
      <c r="F826" s="8">
        <v>0.214285714285714</v>
      </c>
      <c r="G826" s="8">
        <f t="shared" si="3"/>
        <v>-21.428571428571399</v>
      </c>
    </row>
    <row r="827" spans="1:7" ht="13" hidden="1">
      <c r="A827" s="12" t="s">
        <v>9</v>
      </c>
      <c r="B827" s="8" t="s">
        <v>267</v>
      </c>
      <c r="C827" s="8">
        <v>2020</v>
      </c>
      <c r="D827" s="12" t="s">
        <v>6</v>
      </c>
      <c r="E827" s="12" t="s">
        <v>213</v>
      </c>
      <c r="F827" s="8">
        <v>0.214285714285714</v>
      </c>
      <c r="G827" s="8">
        <f t="shared" si="3"/>
        <v>-21.428571428571399</v>
      </c>
    </row>
    <row r="828" spans="1:7" ht="13" hidden="1">
      <c r="A828" s="12" t="s">
        <v>10</v>
      </c>
      <c r="B828" s="8" t="s">
        <v>268</v>
      </c>
      <c r="C828" s="8">
        <v>2020</v>
      </c>
      <c r="D828" s="12" t="s">
        <v>6</v>
      </c>
      <c r="E828" s="12" t="s">
        <v>213</v>
      </c>
      <c r="F828" s="8">
        <v>0.33333333333333298</v>
      </c>
      <c r="G828" s="8">
        <f t="shared" si="3"/>
        <v>-33.3333333333333</v>
      </c>
    </row>
    <row r="829" spans="1:7" ht="13" hidden="1">
      <c r="A829" s="12" t="s">
        <v>11</v>
      </c>
      <c r="B829" s="8" t="s">
        <v>269</v>
      </c>
      <c r="C829" s="8">
        <v>2020</v>
      </c>
      <c r="D829" s="12" t="s">
        <v>6</v>
      </c>
      <c r="E829" s="12" t="s">
        <v>213</v>
      </c>
      <c r="F829" s="8">
        <v>0.2</v>
      </c>
      <c r="G829" s="8">
        <f t="shared" si="3"/>
        <v>-20</v>
      </c>
    </row>
    <row r="830" spans="1:7" ht="13" hidden="1">
      <c r="A830" s="12" t="s">
        <v>11</v>
      </c>
      <c r="B830" s="8" t="s">
        <v>269</v>
      </c>
      <c r="C830" s="8">
        <v>2020</v>
      </c>
      <c r="D830" s="12" t="s">
        <v>6</v>
      </c>
      <c r="E830" s="12" t="s">
        <v>213</v>
      </c>
      <c r="F830" s="8">
        <v>0.2</v>
      </c>
      <c r="G830" s="8">
        <f t="shared" si="3"/>
        <v>-20</v>
      </c>
    </row>
    <row r="831" spans="1:7" ht="13" hidden="1">
      <c r="A831" s="12" t="s">
        <v>12</v>
      </c>
      <c r="B831" s="8" t="s">
        <v>270</v>
      </c>
      <c r="C831" s="8">
        <v>2020</v>
      </c>
      <c r="D831" s="12" t="s">
        <v>6</v>
      </c>
      <c r="E831" s="12" t="s">
        <v>213</v>
      </c>
      <c r="F831" s="8">
        <v>0</v>
      </c>
      <c r="G831" s="8">
        <f t="shared" si="3"/>
        <v>0</v>
      </c>
    </row>
    <row r="832" spans="1:7" ht="13" hidden="1">
      <c r="A832" s="12" t="s">
        <v>12</v>
      </c>
      <c r="B832" s="8" t="s">
        <v>270</v>
      </c>
      <c r="C832" s="8">
        <v>2020</v>
      </c>
      <c r="D832" s="12" t="s">
        <v>6</v>
      </c>
      <c r="E832" s="12" t="s">
        <v>213</v>
      </c>
      <c r="F832" s="8">
        <v>0</v>
      </c>
      <c r="G832" s="8">
        <f t="shared" si="3"/>
        <v>0</v>
      </c>
    </row>
    <row r="833" spans="1:7" ht="13" hidden="1">
      <c r="A833" s="12" t="s">
        <v>13</v>
      </c>
      <c r="B833" s="8" t="s">
        <v>271</v>
      </c>
      <c r="C833" s="8">
        <v>2020</v>
      </c>
      <c r="D833" s="12" t="s">
        <v>6</v>
      </c>
      <c r="E833" s="12" t="s">
        <v>213</v>
      </c>
      <c r="F833" s="8">
        <v>0.5</v>
      </c>
      <c r="G833" s="8">
        <f t="shared" si="3"/>
        <v>-50</v>
      </c>
    </row>
    <row r="834" spans="1:7" ht="13" hidden="1">
      <c r="A834" s="12" t="s">
        <v>13</v>
      </c>
      <c r="B834" s="8" t="s">
        <v>271</v>
      </c>
      <c r="C834" s="8">
        <v>2020</v>
      </c>
      <c r="D834" s="12" t="s">
        <v>6</v>
      </c>
      <c r="E834" s="12" t="s">
        <v>213</v>
      </c>
      <c r="F834" s="8">
        <v>0.5</v>
      </c>
      <c r="G834" s="8">
        <f t="shared" si="3"/>
        <v>-50</v>
      </c>
    </row>
    <row r="835" spans="1:7" ht="13" hidden="1">
      <c r="A835" s="12" t="s">
        <v>14</v>
      </c>
      <c r="B835" s="8" t="s">
        <v>272</v>
      </c>
      <c r="C835" s="8">
        <v>2020</v>
      </c>
      <c r="D835" s="12" t="s">
        <v>6</v>
      </c>
      <c r="E835" s="12" t="s">
        <v>213</v>
      </c>
      <c r="F835" s="8">
        <v>0.11764705882352899</v>
      </c>
      <c r="G835" s="8">
        <f t="shared" si="3"/>
        <v>-11.764705882352899</v>
      </c>
    </row>
    <row r="836" spans="1:7" ht="13" hidden="1">
      <c r="A836" s="12" t="s">
        <v>14</v>
      </c>
      <c r="B836" s="8" t="s">
        <v>272</v>
      </c>
      <c r="C836" s="8">
        <v>2020</v>
      </c>
      <c r="D836" s="12" t="s">
        <v>6</v>
      </c>
      <c r="E836" s="12" t="s">
        <v>213</v>
      </c>
      <c r="F836" s="8">
        <v>0.11764705882352899</v>
      </c>
      <c r="G836" s="8">
        <f t="shared" si="3"/>
        <v>-11.764705882352899</v>
      </c>
    </row>
    <row r="837" spans="1:7" ht="13" hidden="1">
      <c r="A837" s="12" t="s">
        <v>15</v>
      </c>
      <c r="B837" s="8" t="s">
        <v>273</v>
      </c>
      <c r="C837" s="8">
        <v>2020</v>
      </c>
      <c r="D837" s="12" t="s">
        <v>6</v>
      </c>
      <c r="E837" s="12" t="s">
        <v>213</v>
      </c>
      <c r="F837" s="8">
        <v>0.42105263157894701</v>
      </c>
      <c r="G837" s="8">
        <f t="shared" si="3"/>
        <v>-42.105263157894704</v>
      </c>
    </row>
    <row r="838" spans="1:7" ht="13" hidden="1">
      <c r="A838" s="12" t="s">
        <v>15</v>
      </c>
      <c r="B838" s="8" t="s">
        <v>273</v>
      </c>
      <c r="C838" s="8">
        <v>2020</v>
      </c>
      <c r="D838" s="12" t="s">
        <v>6</v>
      </c>
      <c r="E838" s="12" t="s">
        <v>213</v>
      </c>
      <c r="F838" s="8">
        <v>0.42105263157894701</v>
      </c>
      <c r="G838" s="8">
        <f t="shared" si="3"/>
        <v>-42.105263157894704</v>
      </c>
    </row>
    <row r="839" spans="1:7" ht="13" hidden="1">
      <c r="A839" s="12" t="s">
        <v>16</v>
      </c>
      <c r="B839" s="8" t="s">
        <v>274</v>
      </c>
      <c r="C839" s="8">
        <v>2020</v>
      </c>
      <c r="D839" s="12" t="s">
        <v>6</v>
      </c>
      <c r="E839" s="12" t="s">
        <v>213</v>
      </c>
      <c r="F839" s="8">
        <v>0.125</v>
      </c>
      <c r="G839" s="8">
        <f t="shared" si="3"/>
        <v>-12.5</v>
      </c>
    </row>
    <row r="840" spans="1:7" ht="13" hidden="1">
      <c r="A840" s="12" t="s">
        <v>16</v>
      </c>
      <c r="B840" s="8" t="s">
        <v>274</v>
      </c>
      <c r="C840" s="8">
        <v>2020</v>
      </c>
      <c r="D840" s="12" t="s">
        <v>6</v>
      </c>
      <c r="E840" s="12" t="s">
        <v>213</v>
      </c>
      <c r="F840" s="8">
        <v>0.125</v>
      </c>
      <c r="G840" s="8">
        <f t="shared" si="3"/>
        <v>-12.5</v>
      </c>
    </row>
    <row r="841" spans="1:7" ht="13" hidden="1">
      <c r="A841" s="12" t="s">
        <v>17</v>
      </c>
      <c r="B841" s="8" t="s">
        <v>275</v>
      </c>
      <c r="C841" s="8">
        <v>2020</v>
      </c>
      <c r="D841" s="12" t="s">
        <v>6</v>
      </c>
      <c r="E841" s="12" t="s">
        <v>213</v>
      </c>
      <c r="F841" s="8">
        <v>0.53333333333333299</v>
      </c>
      <c r="G841" s="8">
        <f t="shared" si="3"/>
        <v>-53.3333333333333</v>
      </c>
    </row>
    <row r="842" spans="1:7" ht="13" hidden="1">
      <c r="A842" s="12" t="s">
        <v>17</v>
      </c>
      <c r="B842" s="8" t="s">
        <v>275</v>
      </c>
      <c r="C842" s="8">
        <v>2020</v>
      </c>
      <c r="D842" s="12" t="s">
        <v>6</v>
      </c>
      <c r="E842" s="12" t="s">
        <v>213</v>
      </c>
      <c r="F842" s="8">
        <v>0.53333333333333299</v>
      </c>
      <c r="G842" s="8">
        <f t="shared" si="3"/>
        <v>-53.3333333333333</v>
      </c>
    </row>
    <row r="843" spans="1:7" ht="13" hidden="1">
      <c r="A843" s="12" t="s">
        <v>18</v>
      </c>
      <c r="B843" s="8" t="s">
        <v>276</v>
      </c>
      <c r="C843" s="8">
        <v>2020</v>
      </c>
      <c r="D843" s="12" t="s">
        <v>6</v>
      </c>
      <c r="E843" s="12" t="s">
        <v>213</v>
      </c>
      <c r="F843" s="8">
        <v>2.7027027027027001E-2</v>
      </c>
      <c r="G843" s="8">
        <f t="shared" si="3"/>
        <v>-2.7027027027027</v>
      </c>
    </row>
    <row r="844" spans="1:7" ht="13" hidden="1">
      <c r="A844" s="12" t="s">
        <v>18</v>
      </c>
      <c r="B844" s="8" t="s">
        <v>276</v>
      </c>
      <c r="C844" s="8">
        <v>2020</v>
      </c>
      <c r="D844" s="12" t="s">
        <v>6</v>
      </c>
      <c r="E844" s="12" t="s">
        <v>213</v>
      </c>
      <c r="F844" s="8">
        <v>2.7027027027027001E-2</v>
      </c>
      <c r="G844" s="8">
        <f t="shared" si="3"/>
        <v>-2.7027027027027</v>
      </c>
    </row>
    <row r="845" spans="1:7" ht="13" hidden="1">
      <c r="A845" s="12" t="s">
        <v>19</v>
      </c>
      <c r="B845" s="8" t="s">
        <v>277</v>
      </c>
      <c r="C845" s="8">
        <v>2020</v>
      </c>
      <c r="D845" s="12" t="s">
        <v>6</v>
      </c>
      <c r="E845" s="12" t="s">
        <v>213</v>
      </c>
      <c r="F845" s="8">
        <v>0.5</v>
      </c>
      <c r="G845" s="8">
        <f t="shared" si="3"/>
        <v>-50</v>
      </c>
    </row>
    <row r="846" spans="1:7" ht="13" hidden="1">
      <c r="A846" s="12" t="s">
        <v>20</v>
      </c>
      <c r="B846" s="8" t="s">
        <v>278</v>
      </c>
      <c r="C846" s="8">
        <v>2020</v>
      </c>
      <c r="D846" s="12" t="s">
        <v>6</v>
      </c>
      <c r="E846" s="12" t="s">
        <v>213</v>
      </c>
      <c r="F846" s="8">
        <v>0.57142857142857095</v>
      </c>
      <c r="G846" s="8">
        <f t="shared" si="3"/>
        <v>-57.142857142857096</v>
      </c>
    </row>
    <row r="847" spans="1:7" ht="13" hidden="1">
      <c r="A847" s="12" t="s">
        <v>21</v>
      </c>
      <c r="B847" s="8" t="s">
        <v>279</v>
      </c>
      <c r="C847" s="8">
        <v>2020</v>
      </c>
      <c r="D847" s="12" t="s">
        <v>6</v>
      </c>
      <c r="E847" s="12" t="s">
        <v>213</v>
      </c>
      <c r="F847" s="8">
        <v>0.72727272727272696</v>
      </c>
      <c r="G847" s="8">
        <f t="shared" si="3"/>
        <v>-72.727272727272691</v>
      </c>
    </row>
    <row r="848" spans="1:7" ht="13" hidden="1">
      <c r="A848" s="12" t="s">
        <v>22</v>
      </c>
      <c r="B848" s="8" t="s">
        <v>280</v>
      </c>
      <c r="C848" s="8">
        <v>2020</v>
      </c>
      <c r="D848" s="12" t="s">
        <v>6</v>
      </c>
      <c r="E848" s="12" t="s">
        <v>213</v>
      </c>
      <c r="F848" s="8">
        <v>0</v>
      </c>
      <c r="G848" s="8">
        <f t="shared" si="3"/>
        <v>0</v>
      </c>
    </row>
    <row r="849" spans="1:7" ht="13" hidden="1">
      <c r="A849" s="12" t="s">
        <v>23</v>
      </c>
      <c r="B849" s="8" t="s">
        <v>281</v>
      </c>
      <c r="C849" s="8">
        <v>2020</v>
      </c>
      <c r="D849" s="12" t="s">
        <v>6</v>
      </c>
      <c r="E849" s="12" t="s">
        <v>213</v>
      </c>
      <c r="F849" s="8">
        <v>9.0909090909090898E-2</v>
      </c>
      <c r="G849" s="8">
        <f t="shared" si="3"/>
        <v>-9.0909090909090899</v>
      </c>
    </row>
    <row r="850" spans="1:7" ht="13" hidden="1">
      <c r="A850" s="12" t="s">
        <v>24</v>
      </c>
      <c r="B850" s="8" t="s">
        <v>282</v>
      </c>
      <c r="C850" s="8">
        <v>2020</v>
      </c>
      <c r="D850" s="12" t="s">
        <v>6</v>
      </c>
      <c r="E850" s="12" t="s">
        <v>213</v>
      </c>
      <c r="F850" s="8">
        <v>0.27777777777777801</v>
      </c>
      <c r="G850" s="8">
        <f t="shared" si="3"/>
        <v>-27.7777777777778</v>
      </c>
    </row>
    <row r="851" spans="1:7" ht="13" hidden="1">
      <c r="A851" s="12" t="s">
        <v>25</v>
      </c>
      <c r="B851" s="8" t="s">
        <v>283</v>
      </c>
      <c r="C851" s="8">
        <v>2020</v>
      </c>
      <c r="D851" s="12" t="s">
        <v>6</v>
      </c>
      <c r="E851" s="12" t="s">
        <v>213</v>
      </c>
      <c r="F851" s="8">
        <v>7.69230769230769E-2</v>
      </c>
      <c r="G851" s="8">
        <f t="shared" si="3"/>
        <v>-7.6923076923076898</v>
      </c>
    </row>
    <row r="852" spans="1:7" ht="13" hidden="1">
      <c r="A852" s="12" t="s">
        <v>26</v>
      </c>
      <c r="B852" s="8" t="s">
        <v>284</v>
      </c>
      <c r="C852" s="8">
        <v>2020</v>
      </c>
      <c r="D852" s="12" t="s">
        <v>6</v>
      </c>
      <c r="E852" s="12" t="s">
        <v>213</v>
      </c>
      <c r="F852" s="8">
        <v>7.69230769230769E-2</v>
      </c>
      <c r="G852" s="8">
        <f t="shared" si="3"/>
        <v>-7.6923076923076898</v>
      </c>
    </row>
    <row r="853" spans="1:7" ht="13" hidden="1">
      <c r="A853" s="12" t="s">
        <v>27</v>
      </c>
      <c r="B853" s="8" t="s">
        <v>285</v>
      </c>
      <c r="C853" s="8">
        <v>2020</v>
      </c>
      <c r="D853" s="12" t="s">
        <v>6</v>
      </c>
      <c r="E853" s="12" t="s">
        <v>213</v>
      </c>
      <c r="F853" s="8">
        <v>0.25</v>
      </c>
      <c r="G853" s="8">
        <f t="shared" si="3"/>
        <v>-25</v>
      </c>
    </row>
    <row r="854" spans="1:7" ht="13" hidden="1">
      <c r="A854" s="12" t="s">
        <v>28</v>
      </c>
      <c r="B854" s="8" t="s">
        <v>286</v>
      </c>
      <c r="C854" s="8">
        <v>2020</v>
      </c>
      <c r="D854" s="12" t="s">
        <v>6</v>
      </c>
      <c r="E854" s="12" t="s">
        <v>213</v>
      </c>
      <c r="F854" s="8">
        <v>0.105263157894737</v>
      </c>
      <c r="G854" s="8">
        <f t="shared" si="3"/>
        <v>-10.526315789473701</v>
      </c>
    </row>
    <row r="855" spans="1:7" ht="13" hidden="1">
      <c r="A855" s="12" t="s">
        <v>29</v>
      </c>
      <c r="B855" s="8" t="s">
        <v>287</v>
      </c>
      <c r="C855" s="8">
        <v>2020</v>
      </c>
      <c r="D855" s="12" t="s">
        <v>6</v>
      </c>
      <c r="E855" s="12" t="s">
        <v>213</v>
      </c>
      <c r="F855" s="8">
        <v>0.35714285714285698</v>
      </c>
      <c r="G855" s="8">
        <f t="shared" si="3"/>
        <v>-35.714285714285701</v>
      </c>
    </row>
    <row r="856" spans="1:7" ht="13" hidden="1">
      <c r="A856" s="12" t="s">
        <v>30</v>
      </c>
      <c r="B856" s="8" t="s">
        <v>288</v>
      </c>
      <c r="C856" s="8">
        <v>2020</v>
      </c>
      <c r="D856" s="12" t="s">
        <v>6</v>
      </c>
      <c r="E856" s="12" t="s">
        <v>213</v>
      </c>
      <c r="F856" s="8">
        <v>5.5555555555555601E-2</v>
      </c>
      <c r="G856" s="8">
        <f t="shared" si="3"/>
        <v>-5.5555555555555598</v>
      </c>
    </row>
    <row r="857" spans="1:7" ht="13" hidden="1">
      <c r="A857" s="12" t="s">
        <v>31</v>
      </c>
      <c r="B857" s="8" t="s">
        <v>289</v>
      </c>
      <c r="C857" s="8">
        <v>2020</v>
      </c>
      <c r="D857" s="12" t="s">
        <v>6</v>
      </c>
      <c r="E857" s="12" t="s">
        <v>213</v>
      </c>
      <c r="F857" s="8">
        <v>0.157894736842105</v>
      </c>
      <c r="G857" s="8">
        <f t="shared" si="3"/>
        <v>-15.789473684210501</v>
      </c>
    </row>
    <row r="858" spans="1:7" ht="13" hidden="1">
      <c r="A858" s="12" t="s">
        <v>32</v>
      </c>
      <c r="B858" s="8" t="s">
        <v>290</v>
      </c>
      <c r="C858" s="8">
        <v>2020</v>
      </c>
      <c r="D858" s="12" t="s">
        <v>6</v>
      </c>
      <c r="E858" s="12" t="s">
        <v>213</v>
      </c>
      <c r="F858" s="8">
        <v>0.33333333333333298</v>
      </c>
      <c r="G858" s="8">
        <f t="shared" si="3"/>
        <v>-33.3333333333333</v>
      </c>
    </row>
    <row r="859" spans="1:7" ht="13" hidden="1">
      <c r="A859" s="12" t="s">
        <v>33</v>
      </c>
      <c r="B859" s="8" t="s">
        <v>291</v>
      </c>
      <c r="C859" s="8">
        <v>2020</v>
      </c>
      <c r="D859" s="12" t="s">
        <v>6</v>
      </c>
      <c r="E859" s="12" t="s">
        <v>213</v>
      </c>
      <c r="F859" s="8">
        <v>0</v>
      </c>
      <c r="G859" s="8">
        <f t="shared" si="3"/>
        <v>0</v>
      </c>
    </row>
    <row r="860" spans="1:7" ht="13" hidden="1">
      <c r="A860" s="12" t="s">
        <v>34</v>
      </c>
      <c r="B860" s="8" t="s">
        <v>292</v>
      </c>
      <c r="C860" s="8">
        <v>2020</v>
      </c>
      <c r="D860" s="12" t="s">
        <v>6</v>
      </c>
      <c r="E860" s="12" t="s">
        <v>213</v>
      </c>
      <c r="F860" s="8">
        <v>8.3333333333333301E-2</v>
      </c>
      <c r="G860" s="8">
        <f t="shared" si="3"/>
        <v>-8.3333333333333304</v>
      </c>
    </row>
    <row r="861" spans="1:7" ht="13" hidden="1">
      <c r="A861" s="12" t="s">
        <v>35</v>
      </c>
      <c r="B861" s="8" t="s">
        <v>293</v>
      </c>
      <c r="C861" s="8">
        <v>2020</v>
      </c>
      <c r="D861" s="12" t="s">
        <v>6</v>
      </c>
      <c r="E861" s="12" t="s">
        <v>213</v>
      </c>
      <c r="F861" s="8">
        <v>0.14285714285714299</v>
      </c>
      <c r="G861" s="8">
        <f t="shared" si="3"/>
        <v>-14.285714285714299</v>
      </c>
    </row>
    <row r="888" spans="1:6" ht="15">
      <c r="A888" s="74"/>
      <c r="B888" s="63"/>
      <c r="C888" s="31"/>
      <c r="F888" s="31"/>
    </row>
    <row r="889" spans="1:6" ht="15">
      <c r="A889" s="74"/>
      <c r="B889" s="63"/>
      <c r="C889" s="31"/>
      <c r="F889" s="31"/>
    </row>
    <row r="890" spans="1:6" ht="15">
      <c r="A890" s="74"/>
      <c r="B890" s="63"/>
      <c r="C890" s="31"/>
      <c r="F890" s="31"/>
    </row>
    <row r="891" spans="1:6" ht="15">
      <c r="A891" s="74"/>
      <c r="B891" s="63"/>
      <c r="C891" s="31"/>
      <c r="F891" s="31"/>
    </row>
    <row r="892" spans="1:6" ht="15">
      <c r="A892" s="74"/>
      <c r="B892" s="63"/>
      <c r="C892" s="31"/>
      <c r="F892" s="31"/>
    </row>
    <row r="893" spans="1:6" ht="15">
      <c r="A893" s="74"/>
      <c r="B893" s="63"/>
      <c r="C893" s="31"/>
      <c r="F893" s="31"/>
    </row>
    <row r="894" spans="1:6" ht="15">
      <c r="A894" s="74"/>
      <c r="B894" s="63"/>
      <c r="C894" s="31"/>
      <c r="F894" s="31"/>
    </row>
    <row r="895" spans="1:6" ht="15">
      <c r="A895" s="74"/>
      <c r="B895" s="63"/>
      <c r="C895" s="31"/>
      <c r="F895" s="31"/>
    </row>
    <row r="896" spans="1:6" ht="15">
      <c r="A896" s="74"/>
      <c r="B896" s="63"/>
      <c r="C896" s="31"/>
      <c r="F896" s="31"/>
    </row>
    <row r="897" spans="1:6" ht="15">
      <c r="A897" s="74"/>
      <c r="B897" s="63"/>
      <c r="C897" s="31"/>
      <c r="F897" s="31"/>
    </row>
    <row r="898" spans="1:6" ht="15">
      <c r="A898" s="74"/>
      <c r="B898" s="63"/>
      <c r="C898" s="31"/>
      <c r="F898" s="31"/>
    </row>
    <row r="899" spans="1:6" ht="15">
      <c r="A899" s="74"/>
      <c r="B899" s="63"/>
      <c r="C899" s="31"/>
      <c r="F899" s="31"/>
    </row>
    <row r="900" spans="1:6" ht="15">
      <c r="A900" s="74"/>
      <c r="B900" s="63"/>
      <c r="C900" s="31"/>
      <c r="F900" s="31"/>
    </row>
    <row r="901" spans="1:6" ht="15">
      <c r="A901" s="74"/>
      <c r="B901" s="63"/>
      <c r="C901" s="31"/>
      <c r="F901" s="31"/>
    </row>
    <row r="902" spans="1:6" ht="15">
      <c r="A902" s="74"/>
      <c r="B902" s="63"/>
      <c r="C902" s="31"/>
      <c r="F902" s="31"/>
    </row>
    <row r="903" spans="1:6" ht="15">
      <c r="A903" s="74"/>
      <c r="B903" s="63"/>
      <c r="C903" s="31"/>
      <c r="F903" s="31"/>
    </row>
  </sheetData>
  <autoFilter ref="A1:G861" xr:uid="{00000000-0009-0000-0000-00002F000000}">
    <filterColumn colId="2">
      <filters>
        <filter val="2015"/>
      </filters>
    </filterColumn>
  </autoFilter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filterMode="1">
    <outlinePr summaryBelow="0" summaryRight="0"/>
  </sheetPr>
  <dimension ref="A1:G133"/>
  <sheetViews>
    <sheetView workbookViewId="0"/>
  </sheetViews>
  <sheetFormatPr baseColWidth="10" defaultColWidth="14.5" defaultRowHeight="15.75" customHeight="1"/>
  <sheetData>
    <row r="1" spans="1:7" ht="1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64" t="s">
        <v>260</v>
      </c>
      <c r="G1" s="8" t="s">
        <v>456</v>
      </c>
    </row>
    <row r="2" spans="1:7" ht="16">
      <c r="A2" s="3" t="s">
        <v>3</v>
      </c>
      <c r="B2" s="1" t="s">
        <v>261</v>
      </c>
      <c r="C2" s="8">
        <v>2012</v>
      </c>
      <c r="D2" s="12" t="s">
        <v>6</v>
      </c>
      <c r="E2" s="12" t="s">
        <v>219</v>
      </c>
      <c r="F2" s="50">
        <f t="shared" ref="F2:F133" si="0">100-G2</f>
        <v>55.9</v>
      </c>
      <c r="G2" s="75">
        <v>44.1</v>
      </c>
    </row>
    <row r="3" spans="1:7" ht="16" hidden="1">
      <c r="A3" s="3" t="s">
        <v>4</v>
      </c>
      <c r="B3" s="1" t="s">
        <v>262</v>
      </c>
      <c r="C3" s="8">
        <v>2012</v>
      </c>
      <c r="D3" s="12" t="s">
        <v>6</v>
      </c>
      <c r="E3" s="12" t="s">
        <v>219</v>
      </c>
      <c r="F3" s="50">
        <f t="shared" si="0"/>
        <v>50</v>
      </c>
      <c r="G3" s="45">
        <v>50</v>
      </c>
    </row>
    <row r="4" spans="1:7" ht="16" hidden="1">
      <c r="A4" s="1" t="s">
        <v>5</v>
      </c>
      <c r="B4" s="1" t="s">
        <v>263</v>
      </c>
      <c r="C4" s="8">
        <v>2012</v>
      </c>
      <c r="D4" s="12" t="s">
        <v>6</v>
      </c>
      <c r="E4" s="12" t="s">
        <v>219</v>
      </c>
      <c r="F4" s="50">
        <f t="shared" si="0"/>
        <v>55.555599999999998</v>
      </c>
      <c r="G4" s="45">
        <v>44.444400000000002</v>
      </c>
    </row>
    <row r="5" spans="1:7" ht="16" hidden="1">
      <c r="A5" s="1" t="s">
        <v>6</v>
      </c>
      <c r="B5" s="1" t="s">
        <v>264</v>
      </c>
      <c r="C5" s="8">
        <v>2012</v>
      </c>
      <c r="D5" s="12" t="s">
        <v>6</v>
      </c>
      <c r="E5" s="12" t="s">
        <v>219</v>
      </c>
      <c r="F5" s="50">
        <f t="shared" si="0"/>
        <v>50</v>
      </c>
      <c r="G5" s="45">
        <v>50</v>
      </c>
    </row>
    <row r="6" spans="1:7" ht="16" hidden="1">
      <c r="A6" s="1" t="s">
        <v>7</v>
      </c>
      <c r="B6" s="1" t="s">
        <v>265</v>
      </c>
      <c r="C6" s="8">
        <v>2012</v>
      </c>
      <c r="D6" s="12" t="s">
        <v>6</v>
      </c>
      <c r="E6" s="12" t="s">
        <v>219</v>
      </c>
      <c r="F6" s="50">
        <f t="shared" si="0"/>
        <v>40</v>
      </c>
      <c r="G6" s="45">
        <v>60</v>
      </c>
    </row>
    <row r="7" spans="1:7" ht="16" hidden="1">
      <c r="A7" s="1" t="s">
        <v>8</v>
      </c>
      <c r="B7" s="1" t="s">
        <v>266</v>
      </c>
      <c r="C7" s="8">
        <v>2012</v>
      </c>
      <c r="D7" s="12" t="s">
        <v>6</v>
      </c>
      <c r="E7" s="12" t="s">
        <v>219</v>
      </c>
      <c r="F7" s="50">
        <f t="shared" si="0"/>
        <v>75</v>
      </c>
      <c r="G7" s="45">
        <v>25</v>
      </c>
    </row>
    <row r="8" spans="1:7" ht="16" hidden="1">
      <c r="A8" s="1" t="s">
        <v>9</v>
      </c>
      <c r="B8" s="1" t="s">
        <v>267</v>
      </c>
      <c r="C8" s="8">
        <v>2012</v>
      </c>
      <c r="D8" s="12" t="s">
        <v>6</v>
      </c>
      <c r="E8" s="12" t="s">
        <v>219</v>
      </c>
      <c r="F8" s="50">
        <f t="shared" si="0"/>
        <v>50</v>
      </c>
      <c r="G8" s="45">
        <v>50</v>
      </c>
    </row>
    <row r="9" spans="1:7" ht="16" hidden="1">
      <c r="A9" s="1" t="s">
        <v>10</v>
      </c>
      <c r="B9" s="1" t="s">
        <v>268</v>
      </c>
      <c r="C9" s="8">
        <v>2012</v>
      </c>
      <c r="D9" s="12" t="s">
        <v>6</v>
      </c>
      <c r="E9" s="12" t="s">
        <v>219</v>
      </c>
      <c r="F9" s="50">
        <f t="shared" si="0"/>
        <v>63.636400000000002</v>
      </c>
      <c r="G9" s="45">
        <v>36.363599999999998</v>
      </c>
    </row>
    <row r="10" spans="1:7" ht="16" hidden="1">
      <c r="A10" s="1" t="s">
        <v>11</v>
      </c>
      <c r="B10" s="1" t="s">
        <v>269</v>
      </c>
      <c r="C10" s="8">
        <v>2012</v>
      </c>
      <c r="D10" s="12" t="s">
        <v>6</v>
      </c>
      <c r="E10" s="12" t="s">
        <v>219</v>
      </c>
      <c r="F10" s="50">
        <f t="shared" si="0"/>
        <v>20.833299999999994</v>
      </c>
      <c r="G10" s="45">
        <v>79.166700000000006</v>
      </c>
    </row>
    <row r="11" spans="1:7" ht="16" hidden="1">
      <c r="A11" s="1" t="s">
        <v>12</v>
      </c>
      <c r="B11" s="1" t="s">
        <v>270</v>
      </c>
      <c r="C11" s="8">
        <v>2012</v>
      </c>
      <c r="D11" s="12" t="s">
        <v>6</v>
      </c>
      <c r="E11" s="12" t="s">
        <v>219</v>
      </c>
      <c r="F11" s="50">
        <f t="shared" si="0"/>
        <v>38.571399999999997</v>
      </c>
      <c r="G11" s="45">
        <v>61.428600000000003</v>
      </c>
    </row>
    <row r="12" spans="1:7" ht="16" hidden="1">
      <c r="A12" s="1" t="s">
        <v>13</v>
      </c>
      <c r="B12" s="1" t="s">
        <v>271</v>
      </c>
      <c r="C12" s="8">
        <v>2012</v>
      </c>
      <c r="D12" s="12" t="s">
        <v>6</v>
      </c>
      <c r="E12" s="12" t="s">
        <v>219</v>
      </c>
      <c r="F12" s="50">
        <f t="shared" si="0"/>
        <v>45.454500000000003</v>
      </c>
      <c r="G12" s="45">
        <v>54.545499999999997</v>
      </c>
    </row>
    <row r="13" spans="1:7" ht="16" hidden="1">
      <c r="A13" s="1" t="s">
        <v>14</v>
      </c>
      <c r="B13" s="1" t="s">
        <v>272</v>
      </c>
      <c r="C13" s="8">
        <v>2012</v>
      </c>
      <c r="D13" s="12" t="s">
        <v>6</v>
      </c>
      <c r="E13" s="12" t="s">
        <v>219</v>
      </c>
      <c r="F13" s="50">
        <f t="shared" si="0"/>
        <v>82.857100000000003</v>
      </c>
      <c r="G13" s="45">
        <v>17.142900000000001</v>
      </c>
    </row>
    <row r="14" spans="1:7" ht="16" hidden="1">
      <c r="A14" s="1" t="s">
        <v>15</v>
      </c>
      <c r="B14" s="1" t="s">
        <v>273</v>
      </c>
      <c r="C14" s="8">
        <v>2012</v>
      </c>
      <c r="D14" s="12" t="s">
        <v>6</v>
      </c>
      <c r="E14" s="12" t="s">
        <v>219</v>
      </c>
      <c r="F14" s="50">
        <f t="shared" si="0"/>
        <v>66.666699999999992</v>
      </c>
      <c r="G14" s="45">
        <v>33.333300000000001</v>
      </c>
    </row>
    <row r="15" spans="1:7" ht="16" hidden="1">
      <c r="A15" s="1" t="s">
        <v>16</v>
      </c>
      <c r="B15" s="1" t="s">
        <v>274</v>
      </c>
      <c r="C15" s="8">
        <v>2012</v>
      </c>
      <c r="D15" s="12" t="s">
        <v>6</v>
      </c>
      <c r="E15" s="12" t="s">
        <v>219</v>
      </c>
      <c r="F15" s="50">
        <f t="shared" si="0"/>
        <v>57.142899999999997</v>
      </c>
      <c r="G15" s="45">
        <v>42.857100000000003</v>
      </c>
    </row>
    <row r="16" spans="1:7" ht="16" hidden="1">
      <c r="A16" s="1" t="s">
        <v>17</v>
      </c>
      <c r="B16" s="1" t="s">
        <v>275</v>
      </c>
      <c r="C16" s="8">
        <v>2012</v>
      </c>
      <c r="D16" s="12" t="s">
        <v>6</v>
      </c>
      <c r="E16" s="12" t="s">
        <v>219</v>
      </c>
      <c r="F16" s="50">
        <f t="shared" si="0"/>
        <v>39.583300000000001</v>
      </c>
      <c r="G16" s="45">
        <v>60.416699999999999</v>
      </c>
    </row>
    <row r="17" spans="1:7" ht="16" hidden="1">
      <c r="A17" s="1" t="s">
        <v>18</v>
      </c>
      <c r="B17" s="1" t="s">
        <v>276</v>
      </c>
      <c r="C17" s="8">
        <v>2012</v>
      </c>
      <c r="D17" s="12" t="s">
        <v>6</v>
      </c>
      <c r="E17" s="12" t="s">
        <v>219</v>
      </c>
      <c r="F17" s="50">
        <f t="shared" si="0"/>
        <v>50</v>
      </c>
      <c r="G17" s="45">
        <v>50</v>
      </c>
    </row>
    <row r="18" spans="1:7" ht="16" hidden="1">
      <c r="A18" s="1" t="s">
        <v>19</v>
      </c>
      <c r="B18" s="1" t="s">
        <v>277</v>
      </c>
      <c r="C18" s="8">
        <v>2012</v>
      </c>
      <c r="D18" s="12" t="s">
        <v>6</v>
      </c>
      <c r="E18" s="12" t="s">
        <v>219</v>
      </c>
      <c r="F18" s="50">
        <f t="shared" si="0"/>
        <v>60.606099999999998</v>
      </c>
      <c r="G18" s="45">
        <v>39.393900000000002</v>
      </c>
    </row>
    <row r="19" spans="1:7" ht="16" hidden="1">
      <c r="A19" s="1" t="s">
        <v>20</v>
      </c>
      <c r="B19" s="1" t="s">
        <v>278</v>
      </c>
      <c r="C19" s="8">
        <v>2012</v>
      </c>
      <c r="D19" s="12" t="s">
        <v>6</v>
      </c>
      <c r="E19" s="12" t="s">
        <v>219</v>
      </c>
      <c r="F19" s="50">
        <f t="shared" si="0"/>
        <v>66.666699999999992</v>
      </c>
      <c r="G19" s="45">
        <v>33.333300000000001</v>
      </c>
    </row>
    <row r="20" spans="1:7" ht="16" hidden="1">
      <c r="A20" s="1" t="s">
        <v>21</v>
      </c>
      <c r="B20" s="1" t="s">
        <v>279</v>
      </c>
      <c r="C20" s="8">
        <v>2012</v>
      </c>
      <c r="D20" s="12" t="s">
        <v>6</v>
      </c>
      <c r="E20" s="12" t="s">
        <v>219</v>
      </c>
      <c r="F20" s="50">
        <f t="shared" si="0"/>
        <v>50</v>
      </c>
      <c r="G20" s="45">
        <v>50</v>
      </c>
    </row>
    <row r="21" spans="1:7" ht="16" hidden="1">
      <c r="A21" s="1" t="s">
        <v>22</v>
      </c>
      <c r="B21" s="1" t="s">
        <v>280</v>
      </c>
      <c r="C21" s="8">
        <v>2012</v>
      </c>
      <c r="D21" s="12" t="s">
        <v>6</v>
      </c>
      <c r="E21" s="12" t="s">
        <v>219</v>
      </c>
      <c r="F21" s="50">
        <f t="shared" si="0"/>
        <v>70.833300000000008</v>
      </c>
      <c r="G21" s="45">
        <v>29.166699999999999</v>
      </c>
    </row>
    <row r="22" spans="1:7" ht="16" hidden="1">
      <c r="A22" s="1" t="s">
        <v>23</v>
      </c>
      <c r="B22" s="1" t="s">
        <v>281</v>
      </c>
      <c r="C22" s="8">
        <v>2012</v>
      </c>
      <c r="D22" s="12" t="s">
        <v>6</v>
      </c>
      <c r="E22" s="12" t="s">
        <v>219</v>
      </c>
      <c r="F22" s="50">
        <f t="shared" si="0"/>
        <v>72.7273</v>
      </c>
      <c r="G22" s="45">
        <v>27.2727</v>
      </c>
    </row>
    <row r="23" spans="1:7" ht="16" hidden="1">
      <c r="A23" s="1" t="s">
        <v>24</v>
      </c>
      <c r="B23" s="1" t="s">
        <v>282</v>
      </c>
      <c r="C23" s="8">
        <v>2012</v>
      </c>
      <c r="D23" s="12" t="s">
        <v>6</v>
      </c>
      <c r="E23" s="12" t="s">
        <v>219</v>
      </c>
      <c r="F23" s="50">
        <f t="shared" si="0"/>
        <v>64.7059</v>
      </c>
      <c r="G23" s="45">
        <v>35.2941</v>
      </c>
    </row>
    <row r="24" spans="1:7" ht="16" hidden="1">
      <c r="A24" s="1" t="s">
        <v>25</v>
      </c>
      <c r="B24" s="1" t="s">
        <v>283</v>
      </c>
      <c r="C24" s="8">
        <v>2012</v>
      </c>
      <c r="D24" s="12" t="s">
        <v>6</v>
      </c>
      <c r="E24" s="12" t="s">
        <v>219</v>
      </c>
      <c r="F24" s="50">
        <f t="shared" si="0"/>
        <v>25</v>
      </c>
      <c r="G24" s="45">
        <v>75</v>
      </c>
    </row>
    <row r="25" spans="1:7" ht="16" hidden="1">
      <c r="A25" s="1" t="s">
        <v>26</v>
      </c>
      <c r="B25" s="1" t="s">
        <v>284</v>
      </c>
      <c r="C25" s="8">
        <v>2012</v>
      </c>
      <c r="D25" s="12" t="s">
        <v>6</v>
      </c>
      <c r="E25" s="12" t="s">
        <v>219</v>
      </c>
      <c r="F25" s="50">
        <f t="shared" si="0"/>
        <v>81.818200000000004</v>
      </c>
      <c r="G25" s="45">
        <v>18.181799999999999</v>
      </c>
    </row>
    <row r="26" spans="1:7" ht="16" hidden="1">
      <c r="A26" s="1" t="s">
        <v>27</v>
      </c>
      <c r="B26" s="1" t="s">
        <v>285</v>
      </c>
      <c r="C26" s="8">
        <v>2012</v>
      </c>
      <c r="D26" s="12" t="s">
        <v>6</v>
      </c>
      <c r="E26" s="12" t="s">
        <v>219</v>
      </c>
      <c r="F26" s="50">
        <f t="shared" si="0"/>
        <v>62.5</v>
      </c>
      <c r="G26" s="45">
        <v>37.5</v>
      </c>
    </row>
    <row r="27" spans="1:7" ht="16" hidden="1">
      <c r="A27" s="1" t="s">
        <v>28</v>
      </c>
      <c r="B27" s="1" t="s">
        <v>286</v>
      </c>
      <c r="C27" s="8">
        <v>2012</v>
      </c>
      <c r="D27" s="12" t="s">
        <v>6</v>
      </c>
      <c r="E27" s="12" t="s">
        <v>219</v>
      </c>
      <c r="F27" s="50">
        <f t="shared" si="0"/>
        <v>64.7059</v>
      </c>
      <c r="G27" s="45">
        <v>35.2941</v>
      </c>
    </row>
    <row r="28" spans="1:7" ht="16" hidden="1">
      <c r="A28" s="1" t="s">
        <v>29</v>
      </c>
      <c r="B28" s="1" t="s">
        <v>287</v>
      </c>
      <c r="C28" s="8">
        <v>2012</v>
      </c>
      <c r="D28" s="12" t="s">
        <v>6</v>
      </c>
      <c r="E28" s="12" t="s">
        <v>219</v>
      </c>
      <c r="F28" s="50">
        <f t="shared" si="0"/>
        <v>68.75</v>
      </c>
      <c r="G28" s="45">
        <v>31.25</v>
      </c>
    </row>
    <row r="29" spans="1:7" ht="16" hidden="1">
      <c r="A29" s="1" t="s">
        <v>30</v>
      </c>
      <c r="B29" s="1" t="s">
        <v>288</v>
      </c>
      <c r="C29" s="8">
        <v>2012</v>
      </c>
      <c r="D29" s="12" t="s">
        <v>6</v>
      </c>
      <c r="E29" s="12" t="s">
        <v>219</v>
      </c>
      <c r="F29" s="50">
        <f t="shared" si="0"/>
        <v>55.555599999999998</v>
      </c>
      <c r="G29" s="45">
        <v>44.444400000000002</v>
      </c>
    </row>
    <row r="30" spans="1:7" ht="16" hidden="1">
      <c r="A30" s="1" t="s">
        <v>31</v>
      </c>
      <c r="B30" s="1" t="s">
        <v>289</v>
      </c>
      <c r="C30" s="8">
        <v>2012</v>
      </c>
      <c r="D30" s="12" t="s">
        <v>6</v>
      </c>
      <c r="E30" s="12" t="s">
        <v>219</v>
      </c>
      <c r="F30" s="50">
        <f t="shared" si="0"/>
        <v>80</v>
      </c>
      <c r="G30" s="45">
        <v>20</v>
      </c>
    </row>
    <row r="31" spans="1:7" ht="16" hidden="1">
      <c r="A31" s="1" t="s">
        <v>32</v>
      </c>
      <c r="B31" s="1" t="s">
        <v>290</v>
      </c>
      <c r="C31" s="8">
        <v>2012</v>
      </c>
      <c r="D31" s="12" t="s">
        <v>6</v>
      </c>
      <c r="E31" s="12" t="s">
        <v>219</v>
      </c>
      <c r="F31" s="50">
        <f t="shared" si="0"/>
        <v>80</v>
      </c>
      <c r="G31" s="45">
        <v>20</v>
      </c>
    </row>
    <row r="32" spans="1:7" ht="16" hidden="1">
      <c r="A32" s="1" t="s">
        <v>33</v>
      </c>
      <c r="B32" s="1" t="s">
        <v>291</v>
      </c>
      <c r="C32" s="8">
        <v>2012</v>
      </c>
      <c r="D32" s="12" t="s">
        <v>6</v>
      </c>
      <c r="E32" s="12" t="s">
        <v>219</v>
      </c>
      <c r="F32" s="50">
        <f t="shared" si="0"/>
        <v>50</v>
      </c>
      <c r="G32" s="45">
        <v>50</v>
      </c>
    </row>
    <row r="33" spans="1:7" ht="16" hidden="1">
      <c r="A33" s="1" t="s">
        <v>34</v>
      </c>
      <c r="B33" s="1" t="s">
        <v>292</v>
      </c>
      <c r="C33" s="8">
        <v>2012</v>
      </c>
      <c r="D33" s="12" t="s">
        <v>6</v>
      </c>
      <c r="E33" s="12" t="s">
        <v>219</v>
      </c>
      <c r="F33" s="50">
        <f t="shared" si="0"/>
        <v>66.666699999999992</v>
      </c>
      <c r="G33" s="45">
        <v>33.333300000000001</v>
      </c>
    </row>
    <row r="34" spans="1:7" ht="16" hidden="1">
      <c r="A34" s="1" t="s">
        <v>35</v>
      </c>
      <c r="B34" s="1" t="s">
        <v>293</v>
      </c>
      <c r="C34" s="8">
        <v>2012</v>
      </c>
      <c r="D34" s="12" t="s">
        <v>6</v>
      </c>
      <c r="E34" s="12" t="s">
        <v>219</v>
      </c>
      <c r="F34" s="50">
        <f t="shared" si="0"/>
        <v>58.333300000000001</v>
      </c>
      <c r="G34" s="45">
        <v>41.666699999999999</v>
      </c>
    </row>
    <row r="35" spans="1:7" ht="16">
      <c r="A35" s="3" t="s">
        <v>3</v>
      </c>
      <c r="B35" s="1" t="s">
        <v>261</v>
      </c>
      <c r="C35" s="8">
        <v>2014</v>
      </c>
      <c r="D35" s="12" t="s">
        <v>6</v>
      </c>
      <c r="E35" s="12" t="s">
        <v>219</v>
      </c>
      <c r="F35" s="8">
        <f t="shared" si="0"/>
        <v>57.4</v>
      </c>
      <c r="G35" s="8">
        <v>42.6</v>
      </c>
    </row>
    <row r="36" spans="1:7" ht="16" hidden="1">
      <c r="A36" s="3" t="s">
        <v>4</v>
      </c>
      <c r="B36" s="1" t="s">
        <v>262</v>
      </c>
      <c r="C36" s="8">
        <v>2014</v>
      </c>
      <c r="D36" s="12" t="s">
        <v>6</v>
      </c>
      <c r="E36" s="12" t="s">
        <v>219</v>
      </c>
      <c r="F36" s="8">
        <f t="shared" si="0"/>
        <v>73.333300000000008</v>
      </c>
      <c r="G36" s="23">
        <v>26.666699999999999</v>
      </c>
    </row>
    <row r="37" spans="1:7" ht="16" hidden="1">
      <c r="A37" s="1" t="s">
        <v>5</v>
      </c>
      <c r="B37" s="1" t="s">
        <v>263</v>
      </c>
      <c r="C37" s="8">
        <v>2014</v>
      </c>
      <c r="D37" s="12" t="s">
        <v>6</v>
      </c>
      <c r="E37" s="12" t="s">
        <v>219</v>
      </c>
      <c r="F37" s="50">
        <f t="shared" si="0"/>
        <v>55.555599999999998</v>
      </c>
      <c r="G37" s="45">
        <v>44.444400000000002</v>
      </c>
    </row>
    <row r="38" spans="1:7" ht="16" hidden="1">
      <c r="A38" s="1" t="s">
        <v>6</v>
      </c>
      <c r="B38" s="1" t="s">
        <v>264</v>
      </c>
      <c r="C38" s="8">
        <v>2014</v>
      </c>
      <c r="D38" s="12" t="s">
        <v>6</v>
      </c>
      <c r="E38" s="12" t="s">
        <v>219</v>
      </c>
      <c r="F38" s="8">
        <f t="shared" si="0"/>
        <v>50</v>
      </c>
      <c r="G38" s="23">
        <v>50</v>
      </c>
    </row>
    <row r="39" spans="1:7" ht="16" hidden="1">
      <c r="A39" s="1" t="s">
        <v>7</v>
      </c>
      <c r="B39" s="1" t="s">
        <v>265</v>
      </c>
      <c r="C39" s="8">
        <v>2014</v>
      </c>
      <c r="D39" s="12" t="s">
        <v>6</v>
      </c>
      <c r="E39" s="12" t="s">
        <v>219</v>
      </c>
      <c r="F39" s="8">
        <f t="shared" si="0"/>
        <v>90</v>
      </c>
      <c r="G39" s="23">
        <v>10</v>
      </c>
    </row>
    <row r="40" spans="1:7" ht="16" hidden="1">
      <c r="A40" s="1" t="s">
        <v>8</v>
      </c>
      <c r="B40" s="1" t="s">
        <v>266</v>
      </c>
      <c r="C40" s="8">
        <v>2014</v>
      </c>
      <c r="D40" s="12" t="s">
        <v>6</v>
      </c>
      <c r="E40" s="12" t="s">
        <v>219</v>
      </c>
      <c r="F40" s="8">
        <f t="shared" si="0"/>
        <v>51.5152</v>
      </c>
      <c r="G40" s="23">
        <v>48.4848</v>
      </c>
    </row>
    <row r="41" spans="1:7" ht="16" hidden="1">
      <c r="A41" s="1" t="s">
        <v>9</v>
      </c>
      <c r="B41" s="1" t="s">
        <v>267</v>
      </c>
      <c r="C41" s="8">
        <v>2014</v>
      </c>
      <c r="D41" s="12" t="s">
        <v>6</v>
      </c>
      <c r="E41" s="12" t="s">
        <v>219</v>
      </c>
      <c r="F41" s="8">
        <f t="shared" si="0"/>
        <v>25</v>
      </c>
      <c r="G41" s="23">
        <v>75</v>
      </c>
    </row>
    <row r="42" spans="1:7" ht="16" hidden="1">
      <c r="A42" s="1" t="s">
        <v>10</v>
      </c>
      <c r="B42" s="1" t="s">
        <v>268</v>
      </c>
      <c r="C42" s="8">
        <v>2014</v>
      </c>
      <c r="D42" s="12" t="s">
        <v>6</v>
      </c>
      <c r="E42" s="12" t="s">
        <v>219</v>
      </c>
      <c r="F42" s="8">
        <f t="shared" si="0"/>
        <v>70.454499999999996</v>
      </c>
      <c r="G42" s="23">
        <v>29.545500000000001</v>
      </c>
    </row>
    <row r="43" spans="1:7" ht="16" hidden="1">
      <c r="A43" s="1" t="s">
        <v>11</v>
      </c>
      <c r="B43" s="1" t="s">
        <v>269</v>
      </c>
      <c r="C43" s="8">
        <v>2014</v>
      </c>
      <c r="D43" s="12" t="s">
        <v>6</v>
      </c>
      <c r="E43" s="12" t="s">
        <v>219</v>
      </c>
      <c r="F43" s="8">
        <f t="shared" si="0"/>
        <v>65.306100000000001</v>
      </c>
      <c r="G43" s="23">
        <v>34.693899999999999</v>
      </c>
    </row>
    <row r="44" spans="1:7" ht="16" hidden="1">
      <c r="A44" s="1" t="s">
        <v>12</v>
      </c>
      <c r="B44" s="1" t="s">
        <v>270</v>
      </c>
      <c r="C44" s="8">
        <v>2014</v>
      </c>
      <c r="D44" s="12" t="s">
        <v>6</v>
      </c>
      <c r="E44" s="12" t="s">
        <v>219</v>
      </c>
      <c r="F44" s="8">
        <f t="shared" si="0"/>
        <v>34.586500000000001</v>
      </c>
      <c r="G44" s="23">
        <v>65.413499999999999</v>
      </c>
    </row>
    <row r="45" spans="1:7" ht="16" hidden="1">
      <c r="A45" s="1" t="s">
        <v>13</v>
      </c>
      <c r="B45" s="1" t="s">
        <v>271</v>
      </c>
      <c r="C45" s="8">
        <v>2014</v>
      </c>
      <c r="D45" s="12" t="s">
        <v>6</v>
      </c>
      <c r="E45" s="12" t="s">
        <v>219</v>
      </c>
      <c r="F45" s="8">
        <f t="shared" si="0"/>
        <v>45</v>
      </c>
      <c r="G45" s="23">
        <v>55</v>
      </c>
    </row>
    <row r="46" spans="1:7" ht="16" hidden="1">
      <c r="A46" s="1" t="s">
        <v>14</v>
      </c>
      <c r="B46" s="1" t="s">
        <v>272</v>
      </c>
      <c r="C46" s="8">
        <v>2014</v>
      </c>
      <c r="D46" s="12" t="s">
        <v>6</v>
      </c>
      <c r="E46" s="12" t="s">
        <v>219</v>
      </c>
      <c r="F46" s="8">
        <f t="shared" si="0"/>
        <v>62.857100000000003</v>
      </c>
      <c r="G46" s="23">
        <v>37.142899999999997</v>
      </c>
    </row>
    <row r="47" spans="1:7" ht="16" hidden="1">
      <c r="A47" s="1" t="s">
        <v>15</v>
      </c>
      <c r="B47" s="1" t="s">
        <v>273</v>
      </c>
      <c r="C47" s="8">
        <v>2014</v>
      </c>
      <c r="D47" s="12" t="s">
        <v>6</v>
      </c>
      <c r="E47" s="12" t="s">
        <v>219</v>
      </c>
      <c r="F47" s="8">
        <f t="shared" si="0"/>
        <v>65.217399999999998</v>
      </c>
      <c r="G47" s="23">
        <v>34.782600000000002</v>
      </c>
    </row>
    <row r="48" spans="1:7" ht="16" hidden="1">
      <c r="A48" s="1" t="s">
        <v>16</v>
      </c>
      <c r="B48" s="1" t="s">
        <v>274</v>
      </c>
      <c r="C48" s="8">
        <v>2014</v>
      </c>
      <c r="D48" s="12" t="s">
        <v>6</v>
      </c>
      <c r="E48" s="12" t="s">
        <v>219</v>
      </c>
      <c r="F48" s="8">
        <f t="shared" si="0"/>
        <v>73.912999999999997</v>
      </c>
      <c r="G48" s="23">
        <v>26.087</v>
      </c>
    </row>
    <row r="49" spans="1:7" ht="16" hidden="1">
      <c r="A49" s="1" t="s">
        <v>17</v>
      </c>
      <c r="B49" s="1" t="s">
        <v>275</v>
      </c>
      <c r="C49" s="8">
        <v>2014</v>
      </c>
      <c r="D49" s="12" t="s">
        <v>6</v>
      </c>
      <c r="E49" s="12" t="s">
        <v>219</v>
      </c>
      <c r="F49" s="8">
        <f t="shared" si="0"/>
        <v>57.291699999999999</v>
      </c>
      <c r="G49" s="23">
        <v>42.708300000000001</v>
      </c>
    </row>
    <row r="50" spans="1:7" ht="16" hidden="1">
      <c r="A50" s="1" t="s">
        <v>18</v>
      </c>
      <c r="B50" s="1" t="s">
        <v>276</v>
      </c>
      <c r="C50" s="8">
        <v>2014</v>
      </c>
      <c r="D50" s="12" t="s">
        <v>6</v>
      </c>
      <c r="E50" s="12" t="s">
        <v>219</v>
      </c>
      <c r="F50" s="8">
        <f t="shared" si="0"/>
        <v>51.794899999999998</v>
      </c>
      <c r="G50" s="23">
        <v>48.205100000000002</v>
      </c>
    </row>
    <row r="51" spans="1:7" ht="16" hidden="1">
      <c r="A51" s="1" t="s">
        <v>19</v>
      </c>
      <c r="B51" s="1" t="s">
        <v>277</v>
      </c>
      <c r="C51" s="8">
        <v>2014</v>
      </c>
      <c r="D51" s="12" t="s">
        <v>6</v>
      </c>
      <c r="E51" s="12" t="s">
        <v>219</v>
      </c>
      <c r="F51" s="8">
        <f t="shared" si="0"/>
        <v>46.969700000000003</v>
      </c>
      <c r="G51" s="23">
        <v>53.030299999999997</v>
      </c>
    </row>
    <row r="52" spans="1:7" ht="16" hidden="1">
      <c r="A52" s="1" t="s">
        <v>20</v>
      </c>
      <c r="B52" s="1" t="s">
        <v>278</v>
      </c>
      <c r="C52" s="8">
        <v>2014</v>
      </c>
      <c r="D52" s="12" t="s">
        <v>6</v>
      </c>
      <c r="E52" s="12" t="s">
        <v>219</v>
      </c>
      <c r="F52" s="8">
        <f t="shared" si="0"/>
        <v>77.142899999999997</v>
      </c>
      <c r="G52" s="23">
        <v>22.857099999999999</v>
      </c>
    </row>
    <row r="53" spans="1:7" ht="16" hidden="1">
      <c r="A53" s="1" t="s">
        <v>21</v>
      </c>
      <c r="B53" s="1" t="s">
        <v>279</v>
      </c>
      <c r="C53" s="8">
        <v>2014</v>
      </c>
      <c r="D53" s="12" t="s">
        <v>6</v>
      </c>
      <c r="E53" s="12" t="s">
        <v>219</v>
      </c>
      <c r="F53" s="8">
        <f t="shared" si="0"/>
        <v>41.666699999999999</v>
      </c>
      <c r="G53" s="23">
        <v>58.333300000000001</v>
      </c>
    </row>
    <row r="54" spans="1:7" ht="16" hidden="1">
      <c r="A54" s="1" t="s">
        <v>22</v>
      </c>
      <c r="B54" s="1" t="s">
        <v>280</v>
      </c>
      <c r="C54" s="8">
        <v>2014</v>
      </c>
      <c r="D54" s="12" t="s">
        <v>6</v>
      </c>
      <c r="E54" s="12" t="s">
        <v>219</v>
      </c>
      <c r="F54" s="8">
        <f t="shared" si="0"/>
        <v>53.658499999999997</v>
      </c>
      <c r="G54" s="23">
        <v>46.341500000000003</v>
      </c>
    </row>
    <row r="55" spans="1:7" ht="16" hidden="1">
      <c r="A55" s="1" t="s">
        <v>23</v>
      </c>
      <c r="B55" s="1" t="s">
        <v>281</v>
      </c>
      <c r="C55" s="8">
        <v>2014</v>
      </c>
      <c r="D55" s="12" t="s">
        <v>6</v>
      </c>
      <c r="E55" s="12" t="s">
        <v>219</v>
      </c>
      <c r="F55" s="8">
        <f t="shared" si="0"/>
        <v>60.869599999999998</v>
      </c>
      <c r="G55" s="23">
        <v>39.130400000000002</v>
      </c>
    </row>
    <row r="56" spans="1:7" ht="16" hidden="1">
      <c r="A56" s="1" t="s">
        <v>24</v>
      </c>
      <c r="B56" s="1" t="s">
        <v>282</v>
      </c>
      <c r="C56" s="8">
        <v>2014</v>
      </c>
      <c r="D56" s="12" t="s">
        <v>6</v>
      </c>
      <c r="E56" s="12" t="s">
        <v>219</v>
      </c>
      <c r="F56" s="8">
        <f t="shared" si="0"/>
        <v>59.701500000000003</v>
      </c>
      <c r="G56" s="23">
        <v>40.298499999999997</v>
      </c>
    </row>
    <row r="57" spans="1:7" ht="16" hidden="1">
      <c r="A57" s="1" t="s">
        <v>25</v>
      </c>
      <c r="B57" s="1" t="s">
        <v>283</v>
      </c>
      <c r="C57" s="8">
        <v>2014</v>
      </c>
      <c r="D57" s="12" t="s">
        <v>6</v>
      </c>
      <c r="E57" s="12" t="s">
        <v>219</v>
      </c>
      <c r="F57" s="8">
        <f t="shared" si="0"/>
        <v>50</v>
      </c>
      <c r="G57" s="23">
        <v>50</v>
      </c>
    </row>
    <row r="58" spans="1:7" ht="16" hidden="1">
      <c r="A58" s="1" t="s">
        <v>26</v>
      </c>
      <c r="B58" s="1" t="s">
        <v>284</v>
      </c>
      <c r="C58" s="8">
        <v>2014</v>
      </c>
      <c r="D58" s="12" t="s">
        <v>6</v>
      </c>
      <c r="E58" s="12" t="s">
        <v>219</v>
      </c>
      <c r="F58" s="8">
        <f t="shared" si="0"/>
        <v>45.833300000000001</v>
      </c>
      <c r="G58" s="23">
        <v>54.166699999999999</v>
      </c>
    </row>
    <row r="59" spans="1:7" ht="16" hidden="1">
      <c r="A59" s="1" t="s">
        <v>27</v>
      </c>
      <c r="B59" s="1" t="s">
        <v>285</v>
      </c>
      <c r="C59" s="8">
        <v>2014</v>
      </c>
      <c r="D59" s="12" t="s">
        <v>6</v>
      </c>
      <c r="E59" s="12" t="s">
        <v>219</v>
      </c>
      <c r="F59" s="8">
        <f t="shared" si="0"/>
        <v>44.444400000000002</v>
      </c>
      <c r="G59" s="23">
        <v>55.555599999999998</v>
      </c>
    </row>
    <row r="60" spans="1:7" ht="16" hidden="1">
      <c r="A60" s="1" t="s">
        <v>28</v>
      </c>
      <c r="B60" s="1" t="s">
        <v>286</v>
      </c>
      <c r="C60" s="8">
        <v>2014</v>
      </c>
      <c r="D60" s="12" t="s">
        <v>6</v>
      </c>
      <c r="E60" s="12" t="s">
        <v>219</v>
      </c>
      <c r="F60" s="8">
        <f t="shared" si="0"/>
        <v>83.333300000000008</v>
      </c>
      <c r="G60" s="23">
        <v>16.666699999999999</v>
      </c>
    </row>
    <row r="61" spans="1:7" ht="16" hidden="1">
      <c r="A61" s="1" t="s">
        <v>29</v>
      </c>
      <c r="B61" s="1" t="s">
        <v>287</v>
      </c>
      <c r="C61" s="8">
        <v>2014</v>
      </c>
      <c r="D61" s="12" t="s">
        <v>6</v>
      </c>
      <c r="E61" s="12" t="s">
        <v>219</v>
      </c>
      <c r="F61" s="8">
        <f t="shared" si="0"/>
        <v>53.571399999999997</v>
      </c>
      <c r="G61" s="23">
        <v>46.428600000000003</v>
      </c>
    </row>
    <row r="62" spans="1:7" ht="16" hidden="1">
      <c r="A62" s="1" t="s">
        <v>30</v>
      </c>
      <c r="B62" s="1" t="s">
        <v>288</v>
      </c>
      <c r="C62" s="8">
        <v>2014</v>
      </c>
      <c r="D62" s="12" t="s">
        <v>6</v>
      </c>
      <c r="E62" s="12" t="s">
        <v>219</v>
      </c>
      <c r="F62" s="8">
        <f t="shared" si="0"/>
        <v>75</v>
      </c>
      <c r="G62" s="23">
        <v>25</v>
      </c>
    </row>
    <row r="63" spans="1:7" ht="16" hidden="1">
      <c r="A63" s="1" t="s">
        <v>31</v>
      </c>
      <c r="B63" s="1" t="s">
        <v>289</v>
      </c>
      <c r="C63" s="8">
        <v>2014</v>
      </c>
      <c r="D63" s="12" t="s">
        <v>6</v>
      </c>
      <c r="E63" s="12" t="s">
        <v>219</v>
      </c>
      <c r="F63" s="8">
        <f t="shared" si="0"/>
        <v>88.235299999999995</v>
      </c>
      <c r="G63" s="23">
        <v>11.764699999999999</v>
      </c>
    </row>
    <row r="64" spans="1:7" ht="16" hidden="1">
      <c r="A64" s="1" t="s">
        <v>32</v>
      </c>
      <c r="B64" s="1" t="s">
        <v>290</v>
      </c>
      <c r="C64" s="8">
        <v>2014</v>
      </c>
      <c r="D64" s="12" t="s">
        <v>6</v>
      </c>
      <c r="E64" s="12" t="s">
        <v>219</v>
      </c>
      <c r="F64" s="8">
        <f t="shared" si="0"/>
        <v>45.454500000000003</v>
      </c>
      <c r="G64" s="23">
        <v>54.545499999999997</v>
      </c>
    </row>
    <row r="65" spans="1:7" ht="16" hidden="1">
      <c r="A65" s="1" t="s">
        <v>33</v>
      </c>
      <c r="B65" s="1" t="s">
        <v>291</v>
      </c>
      <c r="C65" s="8">
        <v>2014</v>
      </c>
      <c r="D65" s="12" t="s">
        <v>6</v>
      </c>
      <c r="E65" s="12" t="s">
        <v>219</v>
      </c>
      <c r="F65" s="8">
        <f t="shared" si="0"/>
        <v>75.238100000000003</v>
      </c>
      <c r="G65" s="23">
        <v>24.761900000000001</v>
      </c>
    </row>
    <row r="66" spans="1:7" ht="16" hidden="1">
      <c r="A66" s="1" t="s">
        <v>34</v>
      </c>
      <c r="B66" s="1" t="s">
        <v>292</v>
      </c>
      <c r="C66" s="8">
        <v>2014</v>
      </c>
      <c r="D66" s="12" t="s">
        <v>6</v>
      </c>
      <c r="E66" s="12" t="s">
        <v>219</v>
      </c>
      <c r="F66" s="8">
        <f t="shared" si="0"/>
        <v>90.909099999999995</v>
      </c>
      <c r="G66" s="23">
        <v>9.0908999999999995</v>
      </c>
    </row>
    <row r="67" spans="1:7" ht="16" hidden="1">
      <c r="A67" s="1" t="s">
        <v>35</v>
      </c>
      <c r="B67" s="1" t="s">
        <v>293</v>
      </c>
      <c r="C67" s="8">
        <v>2014</v>
      </c>
      <c r="D67" s="12" t="s">
        <v>6</v>
      </c>
      <c r="E67" s="12" t="s">
        <v>219</v>
      </c>
      <c r="F67" s="8">
        <f t="shared" si="0"/>
        <v>68.181799999999996</v>
      </c>
      <c r="G67" s="23">
        <v>31.818200000000001</v>
      </c>
    </row>
    <row r="68" spans="1:7" ht="16">
      <c r="A68" s="3" t="s">
        <v>3</v>
      </c>
      <c r="B68" s="1" t="s">
        <v>261</v>
      </c>
      <c r="C68" s="8">
        <v>2017</v>
      </c>
      <c r="D68" s="12" t="s">
        <v>6</v>
      </c>
      <c r="E68" s="12" t="s">
        <v>219</v>
      </c>
      <c r="F68" s="8">
        <f t="shared" si="0"/>
        <v>49.4</v>
      </c>
      <c r="G68" s="8">
        <v>50.6</v>
      </c>
    </row>
    <row r="69" spans="1:7" ht="16" hidden="1">
      <c r="A69" s="3" t="s">
        <v>4</v>
      </c>
      <c r="B69" s="1" t="s">
        <v>262</v>
      </c>
      <c r="C69" s="8">
        <v>2017</v>
      </c>
      <c r="D69" s="12" t="s">
        <v>6</v>
      </c>
      <c r="E69" s="12" t="s">
        <v>219</v>
      </c>
      <c r="F69" s="8">
        <f t="shared" si="0"/>
        <v>36.363599999999998</v>
      </c>
      <c r="G69" s="23">
        <v>63.636400000000002</v>
      </c>
    </row>
    <row r="70" spans="1:7" ht="16" hidden="1">
      <c r="A70" s="1" t="s">
        <v>5</v>
      </c>
      <c r="B70" s="1" t="s">
        <v>263</v>
      </c>
      <c r="C70" s="8">
        <v>2017</v>
      </c>
      <c r="D70" s="12" t="s">
        <v>6</v>
      </c>
      <c r="E70" s="12" t="s">
        <v>219</v>
      </c>
      <c r="F70" s="8">
        <f t="shared" si="0"/>
        <v>42.857100000000003</v>
      </c>
      <c r="G70" s="23">
        <v>57.142899999999997</v>
      </c>
    </row>
    <row r="71" spans="1:7" ht="16" hidden="1">
      <c r="A71" s="1" t="s">
        <v>6</v>
      </c>
      <c r="B71" s="1" t="s">
        <v>264</v>
      </c>
      <c r="C71" s="8">
        <v>2017</v>
      </c>
      <c r="D71" s="12" t="s">
        <v>6</v>
      </c>
      <c r="E71" s="12" t="s">
        <v>219</v>
      </c>
      <c r="F71" s="8">
        <f t="shared" si="0"/>
        <v>47.619</v>
      </c>
      <c r="G71" s="23">
        <v>52.381</v>
      </c>
    </row>
    <row r="72" spans="1:7" ht="16" hidden="1">
      <c r="A72" s="1" t="s">
        <v>7</v>
      </c>
      <c r="B72" s="1" t="s">
        <v>265</v>
      </c>
      <c r="C72" s="8">
        <v>2017</v>
      </c>
      <c r="D72" s="12" t="s">
        <v>6</v>
      </c>
      <c r="E72" s="12" t="s">
        <v>219</v>
      </c>
      <c r="F72" s="8">
        <f t="shared" si="0"/>
        <v>60</v>
      </c>
      <c r="G72" s="23">
        <v>40</v>
      </c>
    </row>
    <row r="73" spans="1:7" ht="16" hidden="1">
      <c r="A73" s="1" t="s">
        <v>8</v>
      </c>
      <c r="B73" s="1" t="s">
        <v>266</v>
      </c>
      <c r="C73" s="8">
        <v>2017</v>
      </c>
      <c r="D73" s="12" t="s">
        <v>6</v>
      </c>
      <c r="E73" s="12" t="s">
        <v>219</v>
      </c>
      <c r="F73" s="8">
        <f t="shared" si="0"/>
        <v>50</v>
      </c>
      <c r="G73" s="23">
        <v>50</v>
      </c>
    </row>
    <row r="74" spans="1:7" ht="16" hidden="1">
      <c r="A74" s="1" t="s">
        <v>9</v>
      </c>
      <c r="B74" s="1" t="s">
        <v>267</v>
      </c>
      <c r="C74" s="8">
        <v>2017</v>
      </c>
      <c r="D74" s="12" t="s">
        <v>6</v>
      </c>
      <c r="E74" s="12" t="s">
        <v>219</v>
      </c>
      <c r="F74" s="8">
        <f t="shared" si="0"/>
        <v>33.333299999999994</v>
      </c>
      <c r="G74" s="23">
        <v>66.666700000000006</v>
      </c>
    </row>
    <row r="75" spans="1:7" ht="16" hidden="1">
      <c r="A75" s="1" t="s">
        <v>10</v>
      </c>
      <c r="B75" s="1" t="s">
        <v>268</v>
      </c>
      <c r="C75" s="8">
        <v>2017</v>
      </c>
      <c r="D75" s="12" t="s">
        <v>6</v>
      </c>
      <c r="E75" s="12" t="s">
        <v>219</v>
      </c>
      <c r="F75" s="8">
        <f t="shared" si="0"/>
        <v>61.702100000000002</v>
      </c>
      <c r="G75" s="23">
        <v>38.297899999999998</v>
      </c>
    </row>
    <row r="76" spans="1:7" ht="16" hidden="1">
      <c r="A76" s="1" t="s">
        <v>11</v>
      </c>
      <c r="B76" s="1" t="s">
        <v>269</v>
      </c>
      <c r="C76" s="8">
        <v>2017</v>
      </c>
      <c r="D76" s="12" t="s">
        <v>6</v>
      </c>
      <c r="E76" s="12" t="s">
        <v>219</v>
      </c>
      <c r="F76" s="8">
        <f t="shared" si="0"/>
        <v>51.1111</v>
      </c>
      <c r="G76" s="23">
        <v>48.8889</v>
      </c>
    </row>
    <row r="77" spans="1:7" ht="16" hidden="1">
      <c r="A77" s="1" t="s">
        <v>12</v>
      </c>
      <c r="B77" s="1" t="s">
        <v>270</v>
      </c>
      <c r="C77" s="8">
        <v>2017</v>
      </c>
      <c r="D77" s="12" t="s">
        <v>6</v>
      </c>
      <c r="E77" s="12" t="s">
        <v>219</v>
      </c>
      <c r="F77" s="8">
        <f t="shared" si="0"/>
        <v>37.323900000000002</v>
      </c>
      <c r="G77" s="23">
        <v>62.676099999999998</v>
      </c>
    </row>
    <row r="78" spans="1:7" ht="16" hidden="1">
      <c r="A78" s="1" t="s">
        <v>13</v>
      </c>
      <c r="B78" s="1" t="s">
        <v>271</v>
      </c>
      <c r="C78" s="8">
        <v>2017</v>
      </c>
      <c r="D78" s="12" t="s">
        <v>6</v>
      </c>
      <c r="E78" s="12" t="s">
        <v>219</v>
      </c>
      <c r="F78" s="8">
        <f t="shared" si="0"/>
        <v>58.333300000000001</v>
      </c>
      <c r="G78" s="23">
        <v>41.666699999999999</v>
      </c>
    </row>
    <row r="79" spans="1:7" ht="16" hidden="1">
      <c r="A79" s="1" t="s">
        <v>14</v>
      </c>
      <c r="B79" s="1" t="s">
        <v>272</v>
      </c>
      <c r="C79" s="8">
        <v>2017</v>
      </c>
      <c r="D79" s="12" t="s">
        <v>6</v>
      </c>
      <c r="E79" s="12" t="s">
        <v>219</v>
      </c>
      <c r="F79" s="8">
        <f t="shared" si="0"/>
        <v>52.857100000000003</v>
      </c>
      <c r="G79" s="23">
        <v>47.142899999999997</v>
      </c>
    </row>
    <row r="80" spans="1:7" ht="16" hidden="1">
      <c r="A80" s="1" t="s">
        <v>15</v>
      </c>
      <c r="B80" s="1" t="s">
        <v>273</v>
      </c>
      <c r="C80" s="8">
        <v>2017</v>
      </c>
      <c r="D80" s="12" t="s">
        <v>6</v>
      </c>
      <c r="E80" s="12" t="s">
        <v>219</v>
      </c>
      <c r="F80" s="8">
        <f t="shared" si="0"/>
        <v>51.063800000000001</v>
      </c>
      <c r="G80" s="23">
        <v>48.936199999999999</v>
      </c>
    </row>
    <row r="81" spans="1:7" ht="16" hidden="1">
      <c r="A81" s="1" t="s">
        <v>16</v>
      </c>
      <c r="B81" s="1" t="s">
        <v>274</v>
      </c>
      <c r="C81" s="8">
        <v>2017</v>
      </c>
      <c r="D81" s="12" t="s">
        <v>6</v>
      </c>
      <c r="E81" s="12" t="s">
        <v>219</v>
      </c>
      <c r="F81" s="8">
        <f t="shared" si="0"/>
        <v>60.869599999999998</v>
      </c>
      <c r="G81" s="23">
        <v>39.130400000000002</v>
      </c>
    </row>
    <row r="82" spans="1:7" ht="16" hidden="1">
      <c r="A82" s="1" t="s">
        <v>17</v>
      </c>
      <c r="B82" s="1" t="s">
        <v>275</v>
      </c>
      <c r="C82" s="8">
        <v>2017</v>
      </c>
      <c r="D82" s="12" t="s">
        <v>6</v>
      </c>
      <c r="E82" s="12" t="s">
        <v>219</v>
      </c>
      <c r="F82" s="8">
        <f t="shared" si="0"/>
        <v>56.989199999999997</v>
      </c>
      <c r="G82" s="23">
        <v>43.010800000000003</v>
      </c>
    </row>
    <row r="83" spans="1:7" ht="16" hidden="1">
      <c r="A83" s="1" t="s">
        <v>18</v>
      </c>
      <c r="B83" s="1" t="s">
        <v>276</v>
      </c>
      <c r="C83" s="8">
        <v>2017</v>
      </c>
      <c r="D83" s="12" t="s">
        <v>6</v>
      </c>
      <c r="E83" s="12" t="s">
        <v>219</v>
      </c>
      <c r="F83" s="8">
        <f t="shared" si="0"/>
        <v>43.939399999999999</v>
      </c>
      <c r="G83" s="23">
        <v>56.060600000000001</v>
      </c>
    </row>
    <row r="84" spans="1:7" ht="16" hidden="1">
      <c r="A84" s="1" t="s">
        <v>19</v>
      </c>
      <c r="B84" s="1" t="s">
        <v>277</v>
      </c>
      <c r="C84" s="8">
        <v>2017</v>
      </c>
      <c r="D84" s="12" t="s">
        <v>6</v>
      </c>
      <c r="E84" s="12" t="s">
        <v>219</v>
      </c>
      <c r="F84" s="8">
        <f t="shared" si="0"/>
        <v>59.701500000000003</v>
      </c>
      <c r="G84" s="23">
        <v>40.298499999999997</v>
      </c>
    </row>
    <row r="85" spans="1:7" ht="16" hidden="1">
      <c r="A85" s="1" t="s">
        <v>20</v>
      </c>
      <c r="B85" s="1" t="s">
        <v>278</v>
      </c>
      <c r="C85" s="8">
        <v>2017</v>
      </c>
      <c r="D85" s="12" t="s">
        <v>6</v>
      </c>
      <c r="E85" s="12" t="s">
        <v>219</v>
      </c>
      <c r="F85" s="8">
        <f t="shared" si="0"/>
        <v>55.882399999999997</v>
      </c>
      <c r="G85" s="23">
        <v>44.117600000000003</v>
      </c>
    </row>
    <row r="86" spans="1:7" ht="16" hidden="1">
      <c r="A86" s="1" t="s">
        <v>21</v>
      </c>
      <c r="B86" s="1" t="s">
        <v>279</v>
      </c>
      <c r="C86" s="8">
        <v>2017</v>
      </c>
      <c r="D86" s="12" t="s">
        <v>6</v>
      </c>
      <c r="E86" s="12" t="s">
        <v>219</v>
      </c>
      <c r="F86" s="8">
        <f t="shared" si="0"/>
        <v>33.333299999999994</v>
      </c>
      <c r="G86" s="23">
        <v>66.666700000000006</v>
      </c>
    </row>
    <row r="87" spans="1:7" ht="16" hidden="1">
      <c r="A87" s="1" t="s">
        <v>22</v>
      </c>
      <c r="B87" s="1" t="s">
        <v>280</v>
      </c>
      <c r="C87" s="8">
        <v>2017</v>
      </c>
      <c r="D87" s="12" t="s">
        <v>6</v>
      </c>
      <c r="E87" s="12" t="s">
        <v>219</v>
      </c>
      <c r="F87" s="8">
        <f t="shared" si="0"/>
        <v>45.833300000000001</v>
      </c>
      <c r="G87" s="23">
        <v>54.166699999999999</v>
      </c>
    </row>
    <row r="88" spans="1:7" ht="16" hidden="1">
      <c r="A88" s="1" t="s">
        <v>23</v>
      </c>
      <c r="B88" s="1" t="s">
        <v>281</v>
      </c>
      <c r="C88" s="8">
        <v>2017</v>
      </c>
      <c r="D88" s="12" t="s">
        <v>6</v>
      </c>
      <c r="E88" s="12" t="s">
        <v>219</v>
      </c>
      <c r="F88" s="8">
        <f t="shared" si="0"/>
        <v>58.695700000000002</v>
      </c>
      <c r="G88" s="23">
        <v>41.304299999999998</v>
      </c>
    </row>
    <row r="89" spans="1:7" ht="16" hidden="1">
      <c r="A89" s="1" t="s">
        <v>24</v>
      </c>
      <c r="B89" s="1" t="s">
        <v>282</v>
      </c>
      <c r="C89" s="8">
        <v>2017</v>
      </c>
      <c r="D89" s="12" t="s">
        <v>6</v>
      </c>
      <c r="E89" s="12" t="s">
        <v>219</v>
      </c>
      <c r="F89" s="8">
        <f t="shared" si="0"/>
        <v>52.112699999999997</v>
      </c>
      <c r="G89" s="23">
        <v>47.887300000000003</v>
      </c>
    </row>
    <row r="90" spans="1:7" ht="16" hidden="1">
      <c r="A90" s="1" t="s">
        <v>25</v>
      </c>
      <c r="B90" s="1" t="s">
        <v>283</v>
      </c>
      <c r="C90" s="8">
        <v>2017</v>
      </c>
      <c r="D90" s="12" t="s">
        <v>6</v>
      </c>
      <c r="E90" s="12" t="s">
        <v>219</v>
      </c>
      <c r="F90" s="8">
        <f t="shared" si="0"/>
        <v>41.666699999999999</v>
      </c>
      <c r="G90" s="23">
        <v>58.333300000000001</v>
      </c>
    </row>
    <row r="91" spans="1:7" ht="16" hidden="1">
      <c r="A91" s="1" t="s">
        <v>26</v>
      </c>
      <c r="B91" s="1" t="s">
        <v>284</v>
      </c>
      <c r="C91" s="8">
        <v>2017</v>
      </c>
      <c r="D91" s="12" t="s">
        <v>6</v>
      </c>
      <c r="E91" s="12" t="s">
        <v>219</v>
      </c>
      <c r="F91" s="8">
        <f t="shared" si="0"/>
        <v>41.666699999999999</v>
      </c>
      <c r="G91" s="23">
        <v>58.333300000000001</v>
      </c>
    </row>
    <row r="92" spans="1:7" ht="16" hidden="1">
      <c r="A92" s="1" t="s">
        <v>27</v>
      </c>
      <c r="B92" s="1" t="s">
        <v>285</v>
      </c>
      <c r="C92" s="8">
        <v>2017</v>
      </c>
      <c r="D92" s="12" t="s">
        <v>6</v>
      </c>
      <c r="E92" s="12" t="s">
        <v>219</v>
      </c>
      <c r="F92" s="8">
        <f t="shared" si="0"/>
        <v>50</v>
      </c>
      <c r="G92" s="23">
        <v>50</v>
      </c>
    </row>
    <row r="93" spans="1:7" ht="16" hidden="1">
      <c r="A93" s="1" t="s">
        <v>28</v>
      </c>
      <c r="B93" s="1" t="s">
        <v>286</v>
      </c>
      <c r="C93" s="8">
        <v>2017</v>
      </c>
      <c r="D93" s="12" t="s">
        <v>6</v>
      </c>
      <c r="E93" s="12" t="s">
        <v>219</v>
      </c>
      <c r="F93" s="8">
        <f t="shared" si="0"/>
        <v>32.352900000000005</v>
      </c>
      <c r="G93" s="23">
        <v>67.647099999999995</v>
      </c>
    </row>
    <row r="94" spans="1:7" ht="16" hidden="1">
      <c r="A94" s="1" t="s">
        <v>29</v>
      </c>
      <c r="B94" s="1" t="s">
        <v>287</v>
      </c>
      <c r="C94" s="8">
        <v>2017</v>
      </c>
      <c r="D94" s="12" t="s">
        <v>6</v>
      </c>
      <c r="E94" s="12" t="s">
        <v>219</v>
      </c>
      <c r="F94" s="8">
        <f t="shared" si="0"/>
        <v>38.235300000000002</v>
      </c>
      <c r="G94" s="23">
        <v>61.764699999999998</v>
      </c>
    </row>
    <row r="95" spans="1:7" ht="16" hidden="1">
      <c r="A95" s="1" t="s">
        <v>30</v>
      </c>
      <c r="B95" s="1" t="s">
        <v>288</v>
      </c>
      <c r="C95" s="8">
        <v>2017</v>
      </c>
      <c r="D95" s="12" t="s">
        <v>6</v>
      </c>
      <c r="E95" s="12" t="s">
        <v>219</v>
      </c>
      <c r="F95" s="8">
        <f t="shared" si="0"/>
        <v>70.588200000000001</v>
      </c>
      <c r="G95" s="23">
        <v>29.411799999999999</v>
      </c>
    </row>
    <row r="96" spans="1:7" ht="16" hidden="1">
      <c r="A96" s="1" t="s">
        <v>31</v>
      </c>
      <c r="B96" s="1" t="s">
        <v>289</v>
      </c>
      <c r="C96" s="8">
        <v>2017</v>
      </c>
      <c r="D96" s="12" t="s">
        <v>6</v>
      </c>
      <c r="E96" s="12" t="s">
        <v>219</v>
      </c>
      <c r="F96" s="8">
        <f t="shared" si="0"/>
        <v>55.555599999999998</v>
      </c>
      <c r="G96" s="23">
        <v>44.444400000000002</v>
      </c>
    </row>
    <row r="97" spans="1:7" ht="16" hidden="1">
      <c r="A97" s="1" t="s">
        <v>32</v>
      </c>
      <c r="B97" s="1" t="s">
        <v>290</v>
      </c>
      <c r="C97" s="8">
        <v>2017</v>
      </c>
      <c r="D97" s="12" t="s">
        <v>6</v>
      </c>
      <c r="E97" s="12" t="s">
        <v>219</v>
      </c>
      <c r="F97" s="8">
        <f t="shared" si="0"/>
        <v>45.454500000000003</v>
      </c>
      <c r="G97" s="23">
        <v>54.545499999999997</v>
      </c>
    </row>
    <row r="98" spans="1:7" ht="16" hidden="1">
      <c r="A98" s="1" t="s">
        <v>33</v>
      </c>
      <c r="B98" s="1" t="s">
        <v>291</v>
      </c>
      <c r="C98" s="8">
        <v>2017</v>
      </c>
      <c r="D98" s="12" t="s">
        <v>6</v>
      </c>
      <c r="E98" s="12" t="s">
        <v>219</v>
      </c>
      <c r="F98" s="8">
        <f t="shared" si="0"/>
        <v>52.475200000000001</v>
      </c>
      <c r="G98" s="23">
        <v>47.524799999999999</v>
      </c>
    </row>
    <row r="99" spans="1:7" ht="16" hidden="1">
      <c r="A99" s="1" t="s">
        <v>34</v>
      </c>
      <c r="B99" s="1" t="s">
        <v>292</v>
      </c>
      <c r="C99" s="8">
        <v>2017</v>
      </c>
      <c r="D99" s="12" t="s">
        <v>6</v>
      </c>
      <c r="E99" s="12" t="s">
        <v>219</v>
      </c>
      <c r="F99" s="8">
        <f t="shared" si="0"/>
        <v>72.7273</v>
      </c>
      <c r="G99" s="23">
        <v>27.2727</v>
      </c>
    </row>
    <row r="100" spans="1:7" ht="16" hidden="1">
      <c r="A100" s="1" t="s">
        <v>35</v>
      </c>
      <c r="B100" s="1" t="s">
        <v>293</v>
      </c>
      <c r="C100" s="8">
        <v>2017</v>
      </c>
      <c r="D100" s="12" t="s">
        <v>6</v>
      </c>
      <c r="E100" s="12" t="s">
        <v>219</v>
      </c>
      <c r="F100" s="8">
        <f t="shared" si="0"/>
        <v>37.5</v>
      </c>
      <c r="G100" s="23">
        <v>62.5</v>
      </c>
    </row>
    <row r="101" spans="1:7" ht="16">
      <c r="A101" s="3" t="s">
        <v>3</v>
      </c>
      <c r="B101" s="1" t="s">
        <v>261</v>
      </c>
      <c r="C101" s="8">
        <v>2019</v>
      </c>
      <c r="D101" s="12" t="s">
        <v>6</v>
      </c>
      <c r="E101" s="12" t="s">
        <v>219</v>
      </c>
      <c r="F101" s="8">
        <f t="shared" si="0"/>
        <v>42.7</v>
      </c>
      <c r="G101" s="8">
        <v>57.3</v>
      </c>
    </row>
    <row r="102" spans="1:7" ht="16" hidden="1">
      <c r="A102" s="3" t="s">
        <v>4</v>
      </c>
      <c r="B102" s="1" t="s">
        <v>262</v>
      </c>
      <c r="C102" s="8">
        <v>2019</v>
      </c>
      <c r="D102" s="12" t="s">
        <v>6</v>
      </c>
      <c r="E102" s="12" t="s">
        <v>219</v>
      </c>
      <c r="F102" s="8">
        <f t="shared" si="0"/>
        <v>58.333300000000001</v>
      </c>
      <c r="G102" s="23">
        <v>41.666699999999999</v>
      </c>
    </row>
    <row r="103" spans="1:7" ht="16" hidden="1">
      <c r="A103" s="1" t="s">
        <v>5</v>
      </c>
      <c r="B103" s="1" t="s">
        <v>263</v>
      </c>
      <c r="C103" s="8">
        <v>2019</v>
      </c>
      <c r="D103" s="12" t="s">
        <v>6</v>
      </c>
      <c r="E103" s="12" t="s">
        <v>219</v>
      </c>
      <c r="F103" s="8">
        <f t="shared" si="0"/>
        <v>41.666699999999999</v>
      </c>
      <c r="G103" s="23">
        <v>58.333300000000001</v>
      </c>
    </row>
    <row r="104" spans="1:7" ht="16" hidden="1">
      <c r="A104" s="1" t="s">
        <v>6</v>
      </c>
      <c r="B104" s="1" t="s">
        <v>264</v>
      </c>
      <c r="C104" s="8">
        <v>2019</v>
      </c>
      <c r="D104" s="12" t="s">
        <v>6</v>
      </c>
      <c r="E104" s="12" t="s">
        <v>219</v>
      </c>
      <c r="F104" s="8">
        <f t="shared" si="0"/>
        <v>30.434799999999996</v>
      </c>
      <c r="G104" s="23">
        <v>69.565200000000004</v>
      </c>
    </row>
    <row r="105" spans="1:7" ht="16" hidden="1">
      <c r="A105" s="1" t="s">
        <v>7</v>
      </c>
      <c r="B105" s="1" t="s">
        <v>265</v>
      </c>
      <c r="C105" s="8">
        <v>2019</v>
      </c>
      <c r="D105" s="12" t="s">
        <v>6</v>
      </c>
      <c r="E105" s="12" t="s">
        <v>219</v>
      </c>
      <c r="F105" s="8">
        <f t="shared" si="0"/>
        <v>60</v>
      </c>
      <c r="G105" s="23">
        <v>40</v>
      </c>
    </row>
    <row r="106" spans="1:7" ht="16" hidden="1">
      <c r="A106" s="1" t="s">
        <v>8</v>
      </c>
      <c r="B106" s="1" t="s">
        <v>266</v>
      </c>
      <c r="C106" s="8">
        <v>2019</v>
      </c>
      <c r="D106" s="12" t="s">
        <v>6</v>
      </c>
      <c r="E106" s="12" t="s">
        <v>219</v>
      </c>
      <c r="F106" s="8">
        <f t="shared" si="0"/>
        <v>40</v>
      </c>
      <c r="G106" s="23">
        <v>60</v>
      </c>
    </row>
    <row r="107" spans="1:7" ht="16" hidden="1">
      <c r="A107" s="1" t="s">
        <v>9</v>
      </c>
      <c r="B107" s="1" t="s">
        <v>267</v>
      </c>
      <c r="C107" s="8">
        <v>2019</v>
      </c>
      <c r="D107" s="12" t="s">
        <v>6</v>
      </c>
      <c r="E107" s="12" t="s">
        <v>219</v>
      </c>
      <c r="F107" s="8">
        <f t="shared" si="0"/>
        <v>36.363599999999998</v>
      </c>
      <c r="G107" s="23">
        <v>63.636400000000002</v>
      </c>
    </row>
    <row r="108" spans="1:7" ht="16" hidden="1">
      <c r="A108" s="1" t="s">
        <v>10</v>
      </c>
      <c r="B108" s="1" t="s">
        <v>268</v>
      </c>
      <c r="C108" s="8">
        <v>2019</v>
      </c>
      <c r="D108" s="12" t="s">
        <v>6</v>
      </c>
      <c r="E108" s="12" t="s">
        <v>219</v>
      </c>
      <c r="F108" s="8">
        <f t="shared" si="0"/>
        <v>47.7273</v>
      </c>
      <c r="G108" s="23">
        <v>52.2727</v>
      </c>
    </row>
    <row r="109" spans="1:7" ht="16" hidden="1">
      <c r="A109" s="1" t="s">
        <v>11</v>
      </c>
      <c r="B109" s="1" t="s">
        <v>269</v>
      </c>
      <c r="C109" s="8">
        <v>2019</v>
      </c>
      <c r="D109" s="12" t="s">
        <v>6</v>
      </c>
      <c r="E109" s="12" t="s">
        <v>219</v>
      </c>
      <c r="F109" s="8">
        <f t="shared" si="0"/>
        <v>30.434799999999996</v>
      </c>
      <c r="G109" s="23">
        <v>69.565200000000004</v>
      </c>
    </row>
    <row r="110" spans="1:7" ht="16" hidden="1">
      <c r="A110" s="1" t="s">
        <v>12</v>
      </c>
      <c r="B110" s="1" t="s">
        <v>270</v>
      </c>
      <c r="C110" s="8">
        <v>2019</v>
      </c>
      <c r="D110" s="12" t="s">
        <v>6</v>
      </c>
      <c r="E110" s="12" t="s">
        <v>219</v>
      </c>
      <c r="F110" s="8">
        <f t="shared" si="0"/>
        <v>33.333299999999994</v>
      </c>
      <c r="G110" s="23">
        <v>66.666700000000006</v>
      </c>
    </row>
    <row r="111" spans="1:7" ht="16" hidden="1">
      <c r="A111" s="1" t="s">
        <v>13</v>
      </c>
      <c r="B111" s="1" t="s">
        <v>271</v>
      </c>
      <c r="C111" s="8">
        <v>2019</v>
      </c>
      <c r="D111" s="12" t="s">
        <v>6</v>
      </c>
      <c r="E111" s="12" t="s">
        <v>219</v>
      </c>
      <c r="F111" s="8">
        <f t="shared" si="0"/>
        <v>45.833300000000001</v>
      </c>
      <c r="G111" s="23">
        <v>54.166699999999999</v>
      </c>
    </row>
    <row r="112" spans="1:7" ht="16" hidden="1">
      <c r="A112" s="1" t="s">
        <v>14</v>
      </c>
      <c r="B112" s="1" t="s">
        <v>272</v>
      </c>
      <c r="C112" s="8">
        <v>2019</v>
      </c>
      <c r="D112" s="12" t="s">
        <v>6</v>
      </c>
      <c r="E112" s="12" t="s">
        <v>219</v>
      </c>
      <c r="F112" s="8">
        <f t="shared" si="0"/>
        <v>47.9452</v>
      </c>
      <c r="G112" s="23">
        <v>52.0548</v>
      </c>
    </row>
    <row r="113" spans="1:7" ht="16" hidden="1">
      <c r="A113" s="1" t="s">
        <v>15</v>
      </c>
      <c r="B113" s="1" t="s">
        <v>273</v>
      </c>
      <c r="C113" s="8">
        <v>2019</v>
      </c>
      <c r="D113" s="12" t="s">
        <v>6</v>
      </c>
      <c r="E113" s="12" t="s">
        <v>219</v>
      </c>
      <c r="F113" s="8">
        <f t="shared" si="0"/>
        <v>34.782600000000002</v>
      </c>
      <c r="G113" s="23">
        <v>65.217399999999998</v>
      </c>
    </row>
    <row r="114" spans="1:7" ht="16" hidden="1">
      <c r="A114" s="1" t="s">
        <v>16</v>
      </c>
      <c r="B114" s="1" t="s">
        <v>274</v>
      </c>
      <c r="C114" s="8">
        <v>2019</v>
      </c>
      <c r="D114" s="12" t="s">
        <v>6</v>
      </c>
      <c r="E114" s="12" t="s">
        <v>219</v>
      </c>
      <c r="F114" s="8">
        <f t="shared" si="0"/>
        <v>52.941200000000002</v>
      </c>
      <c r="G114" s="23">
        <v>47.058799999999998</v>
      </c>
    </row>
    <row r="115" spans="1:7" ht="16" hidden="1">
      <c r="A115" s="1" t="s">
        <v>17</v>
      </c>
      <c r="B115" s="1" t="s">
        <v>275</v>
      </c>
      <c r="C115" s="8">
        <v>2019</v>
      </c>
      <c r="D115" s="12" t="s">
        <v>6</v>
      </c>
      <c r="E115" s="12" t="s">
        <v>219</v>
      </c>
      <c r="F115" s="8">
        <f t="shared" si="0"/>
        <v>40.217399999999998</v>
      </c>
      <c r="G115" s="23">
        <v>59.782600000000002</v>
      </c>
    </row>
    <row r="116" spans="1:7" ht="16" hidden="1">
      <c r="A116" s="1" t="s">
        <v>18</v>
      </c>
      <c r="B116" s="1" t="s">
        <v>276</v>
      </c>
      <c r="C116" s="8">
        <v>2019</v>
      </c>
      <c r="D116" s="12" t="s">
        <v>6</v>
      </c>
      <c r="E116" s="12" t="s">
        <v>219</v>
      </c>
      <c r="F116" s="8">
        <f t="shared" si="0"/>
        <v>43.781100000000002</v>
      </c>
      <c r="G116" s="23">
        <v>56.218899999999998</v>
      </c>
    </row>
    <row r="117" spans="1:7" ht="16" hidden="1">
      <c r="A117" s="1" t="s">
        <v>19</v>
      </c>
      <c r="B117" s="1" t="s">
        <v>277</v>
      </c>
      <c r="C117" s="8">
        <v>2019</v>
      </c>
      <c r="D117" s="12" t="s">
        <v>6</v>
      </c>
      <c r="E117" s="12" t="s">
        <v>219</v>
      </c>
      <c r="F117" s="8">
        <f t="shared" si="0"/>
        <v>46.969700000000003</v>
      </c>
      <c r="G117" s="23">
        <v>53.030299999999997</v>
      </c>
    </row>
    <row r="118" spans="1:7" ht="16" hidden="1">
      <c r="A118" s="1" t="s">
        <v>20</v>
      </c>
      <c r="B118" s="1" t="s">
        <v>278</v>
      </c>
      <c r="C118" s="8">
        <v>2019</v>
      </c>
      <c r="D118" s="12" t="s">
        <v>6</v>
      </c>
      <c r="E118" s="12" t="s">
        <v>219</v>
      </c>
      <c r="F118" s="8">
        <f t="shared" si="0"/>
        <v>38.8889</v>
      </c>
      <c r="G118" s="23">
        <v>61.1111</v>
      </c>
    </row>
    <row r="119" spans="1:7" ht="16" hidden="1">
      <c r="A119" s="1" t="s">
        <v>21</v>
      </c>
      <c r="B119" s="1" t="s">
        <v>279</v>
      </c>
      <c r="C119" s="8">
        <v>2019</v>
      </c>
      <c r="D119" s="12" t="s">
        <v>6</v>
      </c>
      <c r="E119" s="12" t="s">
        <v>219</v>
      </c>
      <c r="F119" s="8">
        <f t="shared" si="0"/>
        <v>28</v>
      </c>
      <c r="G119" s="23">
        <v>72</v>
      </c>
    </row>
    <row r="120" spans="1:7" ht="16" hidden="1">
      <c r="A120" s="1" t="s">
        <v>22</v>
      </c>
      <c r="B120" s="1" t="s">
        <v>280</v>
      </c>
      <c r="C120" s="8">
        <v>2019</v>
      </c>
      <c r="D120" s="12" t="s">
        <v>6</v>
      </c>
      <c r="E120" s="12" t="s">
        <v>219</v>
      </c>
      <c r="F120" s="8">
        <f t="shared" si="0"/>
        <v>34.042599999999993</v>
      </c>
      <c r="G120" s="23">
        <v>65.957400000000007</v>
      </c>
    </row>
    <row r="121" spans="1:7" ht="16" hidden="1">
      <c r="A121" s="1" t="s">
        <v>23</v>
      </c>
      <c r="B121" s="1" t="s">
        <v>281</v>
      </c>
      <c r="C121" s="8">
        <v>2019</v>
      </c>
      <c r="D121" s="12" t="s">
        <v>6</v>
      </c>
      <c r="E121" s="12" t="s">
        <v>219</v>
      </c>
      <c r="F121" s="8">
        <f t="shared" si="0"/>
        <v>53.191499999999998</v>
      </c>
      <c r="G121" s="23">
        <v>46.808500000000002</v>
      </c>
    </row>
    <row r="122" spans="1:7" ht="16" hidden="1">
      <c r="A122" s="1" t="s">
        <v>24</v>
      </c>
      <c r="B122" s="1" t="s">
        <v>282</v>
      </c>
      <c r="C122" s="8">
        <v>2019</v>
      </c>
      <c r="D122" s="12" t="s">
        <v>6</v>
      </c>
      <c r="E122" s="12" t="s">
        <v>219</v>
      </c>
      <c r="F122" s="8">
        <f t="shared" si="0"/>
        <v>47.222200000000001</v>
      </c>
      <c r="G122" s="23">
        <v>52.777799999999999</v>
      </c>
    </row>
    <row r="123" spans="1:7" ht="16" hidden="1">
      <c r="A123" s="1" t="s">
        <v>25</v>
      </c>
      <c r="B123" s="1" t="s">
        <v>283</v>
      </c>
      <c r="C123" s="8">
        <v>2019</v>
      </c>
      <c r="D123" s="12" t="s">
        <v>6</v>
      </c>
      <c r="E123" s="12" t="s">
        <v>219</v>
      </c>
      <c r="F123" s="8">
        <f t="shared" si="0"/>
        <v>34.782600000000002</v>
      </c>
      <c r="G123" s="23">
        <v>65.217399999999998</v>
      </c>
    </row>
    <row r="124" spans="1:7" ht="16" hidden="1">
      <c r="A124" s="1" t="s">
        <v>26</v>
      </c>
      <c r="B124" s="1" t="s">
        <v>284</v>
      </c>
      <c r="C124" s="8">
        <v>2019</v>
      </c>
      <c r="D124" s="12" t="s">
        <v>6</v>
      </c>
      <c r="E124" s="12" t="s">
        <v>219</v>
      </c>
      <c r="F124" s="8">
        <f t="shared" si="0"/>
        <v>58.333300000000001</v>
      </c>
      <c r="G124" s="23">
        <v>41.666699999999999</v>
      </c>
    </row>
    <row r="125" spans="1:7" ht="16" hidden="1">
      <c r="A125" s="1" t="s">
        <v>27</v>
      </c>
      <c r="B125" s="1" t="s">
        <v>285</v>
      </c>
      <c r="C125" s="8">
        <v>2019</v>
      </c>
      <c r="D125" s="12" t="s">
        <v>6</v>
      </c>
      <c r="E125" s="12" t="s">
        <v>219</v>
      </c>
      <c r="F125" s="8">
        <f t="shared" si="0"/>
        <v>46.938800000000001</v>
      </c>
      <c r="G125" s="23">
        <v>53.061199999999999</v>
      </c>
    </row>
    <row r="126" spans="1:7" ht="16" hidden="1">
      <c r="A126" s="1" t="s">
        <v>28</v>
      </c>
      <c r="B126" s="1" t="s">
        <v>286</v>
      </c>
      <c r="C126" s="8">
        <v>2019</v>
      </c>
      <c r="D126" s="12" t="s">
        <v>6</v>
      </c>
      <c r="E126" s="12" t="s">
        <v>219</v>
      </c>
      <c r="F126" s="8">
        <f t="shared" si="0"/>
        <v>25</v>
      </c>
      <c r="G126" s="23">
        <v>75</v>
      </c>
    </row>
    <row r="127" spans="1:7" ht="16" hidden="1">
      <c r="A127" s="1" t="s">
        <v>29</v>
      </c>
      <c r="B127" s="1" t="s">
        <v>287</v>
      </c>
      <c r="C127" s="8">
        <v>2019</v>
      </c>
      <c r="D127" s="12" t="s">
        <v>6</v>
      </c>
      <c r="E127" s="12" t="s">
        <v>219</v>
      </c>
      <c r="F127" s="8">
        <f t="shared" si="0"/>
        <v>39.473700000000001</v>
      </c>
      <c r="G127" s="23">
        <v>60.526299999999999</v>
      </c>
    </row>
    <row r="128" spans="1:7" ht="16" hidden="1">
      <c r="A128" s="1" t="s">
        <v>30</v>
      </c>
      <c r="B128" s="1" t="s">
        <v>288</v>
      </c>
      <c r="C128" s="8">
        <v>2019</v>
      </c>
      <c r="D128" s="12" t="s">
        <v>6</v>
      </c>
      <c r="E128" s="12" t="s">
        <v>219</v>
      </c>
      <c r="F128" s="8">
        <f t="shared" si="0"/>
        <v>55.882399999999997</v>
      </c>
      <c r="G128" s="23">
        <v>44.117600000000003</v>
      </c>
    </row>
    <row r="129" spans="1:7" ht="16" hidden="1">
      <c r="A129" s="1" t="s">
        <v>31</v>
      </c>
      <c r="B129" s="1" t="s">
        <v>289</v>
      </c>
      <c r="C129" s="8">
        <v>2019</v>
      </c>
      <c r="D129" s="12" t="s">
        <v>6</v>
      </c>
      <c r="E129" s="12" t="s">
        <v>219</v>
      </c>
      <c r="F129" s="8">
        <f t="shared" si="0"/>
        <v>34.285700000000006</v>
      </c>
      <c r="G129" s="23">
        <v>65.714299999999994</v>
      </c>
    </row>
    <row r="130" spans="1:7" ht="16" hidden="1">
      <c r="A130" s="1" t="s">
        <v>32</v>
      </c>
      <c r="B130" s="1" t="s">
        <v>290</v>
      </c>
      <c r="C130" s="8">
        <v>2019</v>
      </c>
      <c r="D130" s="12" t="s">
        <v>6</v>
      </c>
      <c r="E130" s="12" t="s">
        <v>219</v>
      </c>
      <c r="F130" s="8">
        <f t="shared" si="0"/>
        <v>50</v>
      </c>
      <c r="G130" s="23">
        <v>50</v>
      </c>
    </row>
    <row r="131" spans="1:7" ht="16" hidden="1">
      <c r="A131" s="1" t="s">
        <v>33</v>
      </c>
      <c r="B131" s="1" t="s">
        <v>291</v>
      </c>
      <c r="C131" s="8">
        <v>2019</v>
      </c>
      <c r="D131" s="12" t="s">
        <v>6</v>
      </c>
      <c r="E131" s="12" t="s">
        <v>219</v>
      </c>
      <c r="F131" s="8">
        <f t="shared" si="0"/>
        <v>49.056600000000003</v>
      </c>
      <c r="G131" s="23">
        <v>50.943399999999997</v>
      </c>
    </row>
    <row r="132" spans="1:7" ht="16" hidden="1">
      <c r="A132" s="1" t="s">
        <v>34</v>
      </c>
      <c r="B132" s="1" t="s">
        <v>292</v>
      </c>
      <c r="C132" s="8">
        <v>2019</v>
      </c>
      <c r="D132" s="12" t="s">
        <v>6</v>
      </c>
      <c r="E132" s="12" t="s">
        <v>219</v>
      </c>
      <c r="F132" s="8">
        <f t="shared" si="0"/>
        <v>63.636400000000002</v>
      </c>
      <c r="G132" s="23">
        <v>36.363599999999998</v>
      </c>
    </row>
    <row r="133" spans="1:7" ht="16" hidden="1">
      <c r="A133" s="1" t="s">
        <v>35</v>
      </c>
      <c r="B133" s="1" t="s">
        <v>293</v>
      </c>
      <c r="C133" s="8">
        <v>2019</v>
      </c>
      <c r="D133" s="12" t="s">
        <v>6</v>
      </c>
      <c r="E133" s="12" t="s">
        <v>219</v>
      </c>
      <c r="F133" s="8">
        <f t="shared" si="0"/>
        <v>34.782600000000002</v>
      </c>
      <c r="G133" s="23">
        <v>65.217399999999998</v>
      </c>
    </row>
  </sheetData>
  <autoFilter ref="A1:G133" xr:uid="{00000000-0009-0000-0000-000030000000}">
    <filterColumn colId="0">
      <filters>
        <filter val="00"/>
      </filters>
    </filterColumn>
  </autoFilter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F199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64" t="s">
        <v>260</v>
      </c>
    </row>
    <row r="2" spans="1:6">
      <c r="A2" s="3" t="s">
        <v>3</v>
      </c>
      <c r="B2" s="1" t="s">
        <v>261</v>
      </c>
      <c r="C2" s="8">
        <v>2010</v>
      </c>
      <c r="D2" s="12" t="s">
        <v>6</v>
      </c>
      <c r="E2" s="12" t="s">
        <v>224</v>
      </c>
      <c r="F2" s="75">
        <v>17.967939999999999</v>
      </c>
    </row>
    <row r="3" spans="1:6">
      <c r="A3" s="3" t="s">
        <v>4</v>
      </c>
      <c r="B3" s="1" t="s">
        <v>262</v>
      </c>
      <c r="C3" s="8">
        <v>2010</v>
      </c>
      <c r="D3" s="12" t="s">
        <v>6</v>
      </c>
      <c r="E3" s="12" t="s">
        <v>224</v>
      </c>
      <c r="F3" s="45">
        <v>7.7735919999999998</v>
      </c>
    </row>
    <row r="4" spans="1:6">
      <c r="A4" s="1" t="s">
        <v>5</v>
      </c>
      <c r="B4" s="1" t="s">
        <v>263</v>
      </c>
      <c r="C4" s="8">
        <v>2010</v>
      </c>
      <c r="D4" s="12" t="s">
        <v>6</v>
      </c>
      <c r="E4" s="12" t="s">
        <v>224</v>
      </c>
      <c r="F4" s="45">
        <v>13.94936</v>
      </c>
    </row>
    <row r="5" spans="1:6">
      <c r="A5" s="1" t="s">
        <v>6</v>
      </c>
      <c r="B5" s="1" t="s">
        <v>264</v>
      </c>
      <c r="C5" s="8">
        <v>2010</v>
      </c>
      <c r="D5" s="12" t="s">
        <v>6</v>
      </c>
      <c r="E5" s="12" t="s">
        <v>224</v>
      </c>
      <c r="F5" s="45">
        <v>8.6641879999999993</v>
      </c>
    </row>
    <row r="6" spans="1:6">
      <c r="A6" s="1" t="s">
        <v>7</v>
      </c>
      <c r="B6" s="1" t="s">
        <v>265</v>
      </c>
      <c r="C6" s="8">
        <v>2010</v>
      </c>
      <c r="D6" s="12" t="s">
        <v>6</v>
      </c>
      <c r="E6" s="12" t="s">
        <v>224</v>
      </c>
      <c r="F6" s="45">
        <v>17.673680000000001</v>
      </c>
    </row>
    <row r="7" spans="1:6">
      <c r="A7" s="1" t="s">
        <v>8</v>
      </c>
      <c r="B7" s="1" t="s">
        <v>266</v>
      </c>
      <c r="C7" s="8">
        <v>2010</v>
      </c>
      <c r="D7" s="12" t="s">
        <v>6</v>
      </c>
      <c r="E7" s="12" t="s">
        <v>224</v>
      </c>
      <c r="F7" s="45">
        <v>4.7929729999999999</v>
      </c>
    </row>
    <row r="8" spans="1:6">
      <c r="A8" s="1" t="s">
        <v>9</v>
      </c>
      <c r="B8" s="1" t="s">
        <v>267</v>
      </c>
      <c r="C8" s="8">
        <v>2010</v>
      </c>
      <c r="D8" s="12" t="s">
        <v>6</v>
      </c>
      <c r="E8" s="12" t="s">
        <v>224</v>
      </c>
      <c r="F8" s="45">
        <v>16.224910000000001</v>
      </c>
    </row>
    <row r="9" spans="1:6">
      <c r="A9" s="1" t="s">
        <v>10</v>
      </c>
      <c r="B9" s="1" t="s">
        <v>268</v>
      </c>
      <c r="C9" s="8">
        <v>2010</v>
      </c>
      <c r="D9" s="12" t="s">
        <v>6</v>
      </c>
      <c r="E9" s="12" t="s">
        <v>224</v>
      </c>
      <c r="F9" s="45">
        <v>30.758690000000001</v>
      </c>
    </row>
    <row r="10" spans="1:6">
      <c r="A10" s="1" t="s">
        <v>11</v>
      </c>
      <c r="B10" s="1" t="s">
        <v>269</v>
      </c>
      <c r="C10" s="8">
        <v>2010</v>
      </c>
      <c r="D10" s="12" t="s">
        <v>6</v>
      </c>
      <c r="E10" s="12" t="s">
        <v>224</v>
      </c>
      <c r="F10" s="45">
        <v>15.42684</v>
      </c>
    </row>
    <row r="11" spans="1:6">
      <c r="A11" s="1" t="s">
        <v>12</v>
      </c>
      <c r="B11" s="1" t="s">
        <v>270</v>
      </c>
      <c r="C11" s="8">
        <v>2010</v>
      </c>
      <c r="D11" s="12" t="s">
        <v>6</v>
      </c>
      <c r="E11" s="12" t="s">
        <v>224</v>
      </c>
      <c r="F11" s="45">
        <v>6.274178</v>
      </c>
    </row>
    <row r="12" spans="1:6">
      <c r="A12" s="1" t="s">
        <v>13</v>
      </c>
      <c r="B12" s="1" t="s">
        <v>271</v>
      </c>
      <c r="C12" s="8">
        <v>2010</v>
      </c>
      <c r="D12" s="12" t="s">
        <v>6</v>
      </c>
      <c r="E12" s="12" t="s">
        <v>224</v>
      </c>
      <c r="F12" s="45">
        <v>9.3121690000000008</v>
      </c>
    </row>
    <row r="13" spans="1:6">
      <c r="A13" s="1" t="s">
        <v>14</v>
      </c>
      <c r="B13" s="1" t="s">
        <v>272</v>
      </c>
      <c r="C13" s="8">
        <v>2010</v>
      </c>
      <c r="D13" s="12" t="s">
        <v>6</v>
      </c>
      <c r="E13" s="12" t="s">
        <v>224</v>
      </c>
      <c r="F13" s="45">
        <v>12.834630000000001</v>
      </c>
    </row>
    <row r="14" spans="1:6">
      <c r="A14" s="1" t="s">
        <v>15</v>
      </c>
      <c r="B14" s="1" t="s">
        <v>273</v>
      </c>
      <c r="C14" s="8">
        <v>2010</v>
      </c>
      <c r="D14" s="12" t="s">
        <v>6</v>
      </c>
      <c r="E14" s="12" t="s">
        <v>224</v>
      </c>
      <c r="F14" s="45">
        <v>35.9803</v>
      </c>
    </row>
    <row r="15" spans="1:6">
      <c r="A15" s="1" t="s">
        <v>16</v>
      </c>
      <c r="B15" s="1" t="s">
        <v>274</v>
      </c>
      <c r="C15" s="8">
        <v>2010</v>
      </c>
      <c r="D15" s="12" t="s">
        <v>6</v>
      </c>
      <c r="E15" s="12" t="s">
        <v>224</v>
      </c>
      <c r="F15" s="45">
        <v>25.428920000000002</v>
      </c>
    </row>
    <row r="16" spans="1:6">
      <c r="A16" s="1" t="s">
        <v>17</v>
      </c>
      <c r="B16" s="1" t="s">
        <v>275</v>
      </c>
      <c r="C16" s="8">
        <v>2010</v>
      </c>
      <c r="D16" s="12" t="s">
        <v>6</v>
      </c>
      <c r="E16" s="12" t="s">
        <v>224</v>
      </c>
      <c r="F16" s="45">
        <v>9.9460080000000008</v>
      </c>
    </row>
    <row r="17" spans="1:6">
      <c r="A17" s="1" t="s">
        <v>18</v>
      </c>
      <c r="B17" s="1" t="s">
        <v>276</v>
      </c>
      <c r="C17" s="8">
        <v>2010</v>
      </c>
      <c r="D17" s="12" t="s">
        <v>6</v>
      </c>
      <c r="E17" s="12" t="s">
        <v>224</v>
      </c>
      <c r="F17" s="45">
        <v>14.16053</v>
      </c>
    </row>
    <row r="18" spans="1:6">
      <c r="A18" s="1" t="s">
        <v>19</v>
      </c>
      <c r="B18" s="1" t="s">
        <v>277</v>
      </c>
      <c r="C18" s="8">
        <v>2010</v>
      </c>
      <c r="D18" s="12" t="s">
        <v>6</v>
      </c>
      <c r="E18" s="12" t="s">
        <v>224</v>
      </c>
      <c r="F18" s="45">
        <v>19.296970000000002</v>
      </c>
    </row>
    <row r="19" spans="1:6">
      <c r="A19" s="1" t="s">
        <v>20</v>
      </c>
      <c r="B19" s="1" t="s">
        <v>278</v>
      </c>
      <c r="C19" s="8">
        <v>2010</v>
      </c>
      <c r="D19" s="12" t="s">
        <v>6</v>
      </c>
      <c r="E19" s="12" t="s">
        <v>224</v>
      </c>
      <c r="F19" s="45">
        <v>12.419359999999999</v>
      </c>
    </row>
    <row r="20" spans="1:6">
      <c r="A20" s="1" t="s">
        <v>21</v>
      </c>
      <c r="B20" s="1" t="s">
        <v>279</v>
      </c>
      <c r="C20" s="8">
        <v>2010</v>
      </c>
      <c r="D20" s="12" t="s">
        <v>6</v>
      </c>
      <c r="E20" s="12" t="s">
        <v>224</v>
      </c>
      <c r="F20" s="45">
        <v>20.524519999999999</v>
      </c>
    </row>
    <row r="21" spans="1:6">
      <c r="A21" s="1" t="s">
        <v>22</v>
      </c>
      <c r="B21" s="1" t="s">
        <v>280</v>
      </c>
      <c r="C21" s="8">
        <v>2010</v>
      </c>
      <c r="D21" s="12" t="s">
        <v>6</v>
      </c>
      <c r="E21" s="12" t="s">
        <v>224</v>
      </c>
      <c r="F21" s="45">
        <v>6.9740580000000003</v>
      </c>
    </row>
    <row r="22" spans="1:6">
      <c r="A22" s="1" t="s">
        <v>23</v>
      </c>
      <c r="B22" s="1" t="s">
        <v>281</v>
      </c>
      <c r="C22" s="8">
        <v>2010</v>
      </c>
      <c r="D22" s="12" t="s">
        <v>6</v>
      </c>
      <c r="E22" s="12" t="s">
        <v>224</v>
      </c>
      <c r="F22" s="45">
        <v>21.64753</v>
      </c>
    </row>
    <row r="23" spans="1:6">
      <c r="A23" s="1" t="s">
        <v>24</v>
      </c>
      <c r="B23" s="1" t="s">
        <v>282</v>
      </c>
      <c r="C23" s="8">
        <v>2010</v>
      </c>
      <c r="D23" s="12" t="s">
        <v>6</v>
      </c>
      <c r="E23" s="12" t="s">
        <v>224</v>
      </c>
      <c r="F23" s="45">
        <v>21.921220000000002</v>
      </c>
    </row>
    <row r="24" spans="1:6">
      <c r="A24" s="1" t="s">
        <v>25</v>
      </c>
      <c r="B24" s="1" t="s">
        <v>283</v>
      </c>
      <c r="C24" s="8">
        <v>2010</v>
      </c>
      <c r="D24" s="12" t="s">
        <v>6</v>
      </c>
      <c r="E24" s="12" t="s">
        <v>224</v>
      </c>
      <c r="F24" s="45">
        <v>14.25853</v>
      </c>
    </row>
    <row r="25" spans="1:6">
      <c r="A25" s="1" t="s">
        <v>26</v>
      </c>
      <c r="B25" s="1" t="s">
        <v>284</v>
      </c>
      <c r="C25" s="8">
        <v>2010</v>
      </c>
      <c r="D25" s="12" t="s">
        <v>6</v>
      </c>
      <c r="E25" s="12" t="s">
        <v>224</v>
      </c>
      <c r="F25" s="45">
        <v>10.82287</v>
      </c>
    </row>
    <row r="26" spans="1:6">
      <c r="A26" s="1" t="s">
        <v>27</v>
      </c>
      <c r="B26" s="1" t="s">
        <v>285</v>
      </c>
      <c r="C26" s="8">
        <v>2010</v>
      </c>
      <c r="D26" s="12" t="s">
        <v>6</v>
      </c>
      <c r="E26" s="12" t="s">
        <v>224</v>
      </c>
      <c r="F26" s="45">
        <v>20.33193</v>
      </c>
    </row>
    <row r="27" spans="1:6">
      <c r="A27" s="1" t="s">
        <v>28</v>
      </c>
      <c r="B27" s="1" t="s">
        <v>286</v>
      </c>
      <c r="C27" s="8">
        <v>2010</v>
      </c>
      <c r="D27" s="12" t="s">
        <v>6</v>
      </c>
      <c r="E27" s="12" t="s">
        <v>224</v>
      </c>
      <c r="F27" s="45">
        <v>10.53342</v>
      </c>
    </row>
    <row r="28" spans="1:6">
      <c r="A28" s="1" t="s">
        <v>29</v>
      </c>
      <c r="B28" s="1" t="s">
        <v>287</v>
      </c>
      <c r="C28" s="8">
        <v>2010</v>
      </c>
      <c r="D28" s="12" t="s">
        <v>6</v>
      </c>
      <c r="E28" s="12" t="s">
        <v>224</v>
      </c>
      <c r="F28" s="45">
        <v>11.68699</v>
      </c>
    </row>
    <row r="29" spans="1:6">
      <c r="A29" s="1" t="s">
        <v>30</v>
      </c>
      <c r="B29" s="1" t="s">
        <v>288</v>
      </c>
      <c r="C29" s="8">
        <v>2010</v>
      </c>
      <c r="D29" s="12" t="s">
        <v>6</v>
      </c>
      <c r="E29" s="12" t="s">
        <v>224</v>
      </c>
      <c r="F29" s="45">
        <v>12.434329999999999</v>
      </c>
    </row>
    <row r="30" spans="1:6">
      <c r="A30" s="1" t="s">
        <v>31</v>
      </c>
      <c r="B30" s="1" t="s">
        <v>289</v>
      </c>
      <c r="C30" s="8">
        <v>2010</v>
      </c>
      <c r="D30" s="12" t="s">
        <v>6</v>
      </c>
      <c r="E30" s="12" t="s">
        <v>224</v>
      </c>
      <c r="F30" s="45">
        <v>12.98091</v>
      </c>
    </row>
    <row r="31" spans="1:6">
      <c r="A31" s="1" t="s">
        <v>32</v>
      </c>
      <c r="B31" s="1" t="s">
        <v>290</v>
      </c>
      <c r="C31" s="8">
        <v>2010</v>
      </c>
      <c r="D31" s="12" t="s">
        <v>6</v>
      </c>
      <c r="E31" s="12" t="s">
        <v>224</v>
      </c>
      <c r="F31" s="45">
        <v>17.088239999999999</v>
      </c>
    </row>
    <row r="32" spans="1:6">
      <c r="A32" s="1" t="s">
        <v>33</v>
      </c>
      <c r="B32" s="1" t="s">
        <v>291</v>
      </c>
      <c r="C32" s="8">
        <v>2010</v>
      </c>
      <c r="D32" s="12" t="s">
        <v>6</v>
      </c>
      <c r="E32" s="12" t="s">
        <v>224</v>
      </c>
      <c r="F32" s="45">
        <v>23.312429999999999</v>
      </c>
    </row>
    <row r="33" spans="1:6">
      <c r="A33" s="1" t="s">
        <v>34</v>
      </c>
      <c r="B33" s="1" t="s">
        <v>292</v>
      </c>
      <c r="C33" s="8">
        <v>2010</v>
      </c>
      <c r="D33" s="12" t="s">
        <v>6</v>
      </c>
      <c r="E33" s="12" t="s">
        <v>224</v>
      </c>
      <c r="F33" s="45">
        <v>15.51355</v>
      </c>
    </row>
    <row r="34" spans="1:6">
      <c r="A34" s="1" t="s">
        <v>35</v>
      </c>
      <c r="B34" s="1" t="s">
        <v>293</v>
      </c>
      <c r="C34" s="8">
        <v>2010</v>
      </c>
      <c r="D34" s="12" t="s">
        <v>6</v>
      </c>
      <c r="E34" s="12" t="s">
        <v>224</v>
      </c>
      <c r="F34" s="45">
        <v>14.2112</v>
      </c>
    </row>
    <row r="35" spans="1:6">
      <c r="A35" s="3" t="s">
        <v>3</v>
      </c>
      <c r="B35" s="1" t="s">
        <v>261</v>
      </c>
      <c r="C35" s="8">
        <v>2012</v>
      </c>
      <c r="D35" s="12" t="s">
        <v>6</v>
      </c>
      <c r="E35" s="12" t="s">
        <v>224</v>
      </c>
      <c r="F35" s="76">
        <v>18.157599999999999</v>
      </c>
    </row>
    <row r="36" spans="1:6">
      <c r="A36" s="3" t="s">
        <v>4</v>
      </c>
      <c r="B36" s="1" t="s">
        <v>262</v>
      </c>
      <c r="C36" s="8">
        <v>2012</v>
      </c>
      <c r="D36" s="12" t="s">
        <v>6</v>
      </c>
      <c r="E36" s="12" t="s">
        <v>224</v>
      </c>
      <c r="F36" s="77">
        <v>8.6200559999999999</v>
      </c>
    </row>
    <row r="37" spans="1:6">
      <c r="A37" s="1" t="s">
        <v>5</v>
      </c>
      <c r="B37" s="1" t="s">
        <v>263</v>
      </c>
      <c r="C37" s="8">
        <v>2012</v>
      </c>
      <c r="D37" s="12" t="s">
        <v>6</v>
      </c>
      <c r="E37" s="12" t="s">
        <v>224</v>
      </c>
      <c r="F37" s="77">
        <v>1.62513</v>
      </c>
    </row>
    <row r="38" spans="1:6">
      <c r="A38" s="1" t="s">
        <v>6</v>
      </c>
      <c r="B38" s="1" t="s">
        <v>264</v>
      </c>
      <c r="C38" s="8">
        <v>2012</v>
      </c>
      <c r="D38" s="12" t="s">
        <v>6</v>
      </c>
      <c r="E38" s="12" t="s">
        <v>224</v>
      </c>
      <c r="F38" s="77">
        <v>8.8829370000000001</v>
      </c>
    </row>
    <row r="39" spans="1:6">
      <c r="A39" s="1" t="s">
        <v>7</v>
      </c>
      <c r="B39" s="1" t="s">
        <v>265</v>
      </c>
      <c r="C39" s="8">
        <v>2012</v>
      </c>
      <c r="D39" s="12" t="s">
        <v>6</v>
      </c>
      <c r="E39" s="12" t="s">
        <v>224</v>
      </c>
      <c r="F39" s="77">
        <v>21.113810000000001</v>
      </c>
    </row>
    <row r="40" spans="1:6">
      <c r="A40" s="1" t="s">
        <v>8</v>
      </c>
      <c r="B40" s="1" t="s">
        <v>266</v>
      </c>
      <c r="C40" s="8">
        <v>2012</v>
      </c>
      <c r="D40" s="12" t="s">
        <v>6</v>
      </c>
      <c r="E40" s="12" t="s">
        <v>224</v>
      </c>
      <c r="F40" s="77">
        <v>11.607089999999999</v>
      </c>
    </row>
    <row r="41" spans="1:6">
      <c r="A41" s="1" t="s">
        <v>9</v>
      </c>
      <c r="B41" s="1" t="s">
        <v>267</v>
      </c>
      <c r="C41" s="8">
        <v>2012</v>
      </c>
      <c r="D41" s="12" t="s">
        <v>6</v>
      </c>
      <c r="E41" s="12" t="s">
        <v>224</v>
      </c>
      <c r="F41" s="77">
        <v>15.16338</v>
      </c>
    </row>
    <row r="42" spans="1:6">
      <c r="A42" s="1" t="s">
        <v>10</v>
      </c>
      <c r="B42" s="1" t="s">
        <v>268</v>
      </c>
      <c r="C42" s="8">
        <v>2012</v>
      </c>
      <c r="D42" s="12" t="s">
        <v>6</v>
      </c>
      <c r="E42" s="12" t="s">
        <v>224</v>
      </c>
      <c r="F42" s="77">
        <v>27.48198</v>
      </c>
    </row>
    <row r="43" spans="1:6">
      <c r="A43" s="1" t="s">
        <v>11</v>
      </c>
      <c r="B43" s="1" t="s">
        <v>269</v>
      </c>
      <c r="C43" s="8">
        <v>2012</v>
      </c>
      <c r="D43" s="12" t="s">
        <v>6</v>
      </c>
      <c r="E43" s="12" t="s">
        <v>224</v>
      </c>
      <c r="F43" s="77">
        <v>17.18843</v>
      </c>
    </row>
    <row r="44" spans="1:6">
      <c r="A44" s="1" t="s">
        <v>12</v>
      </c>
      <c r="B44" s="1" t="s">
        <v>270</v>
      </c>
      <c r="C44" s="8">
        <v>2012</v>
      </c>
      <c r="D44" s="12" t="s">
        <v>6</v>
      </c>
      <c r="E44" s="12" t="s">
        <v>224</v>
      </c>
      <c r="F44" s="77">
        <v>10.70979</v>
      </c>
    </row>
    <row r="45" spans="1:6">
      <c r="A45" s="1" t="s">
        <v>13</v>
      </c>
      <c r="B45" s="1" t="s">
        <v>271</v>
      </c>
      <c r="C45" s="8">
        <v>2012</v>
      </c>
      <c r="D45" s="12" t="s">
        <v>6</v>
      </c>
      <c r="E45" s="12" t="s">
        <v>224</v>
      </c>
      <c r="F45" s="77">
        <v>15.69492</v>
      </c>
    </row>
    <row r="46" spans="1:6">
      <c r="A46" s="1" t="s">
        <v>14</v>
      </c>
      <c r="B46" s="1" t="s">
        <v>272</v>
      </c>
      <c r="C46" s="8">
        <v>2012</v>
      </c>
      <c r="D46" s="12" t="s">
        <v>6</v>
      </c>
      <c r="E46" s="12" t="s">
        <v>224</v>
      </c>
      <c r="F46" s="77">
        <v>19.364339999999999</v>
      </c>
    </row>
    <row r="47" spans="1:6">
      <c r="A47" s="1" t="s">
        <v>15</v>
      </c>
      <c r="B47" s="1" t="s">
        <v>273</v>
      </c>
      <c r="C47" s="8">
        <v>2012</v>
      </c>
      <c r="D47" s="12" t="s">
        <v>6</v>
      </c>
      <c r="E47" s="12" t="s">
        <v>224</v>
      </c>
      <c r="F47" s="77">
        <v>26.259080000000001</v>
      </c>
    </row>
    <row r="48" spans="1:6">
      <c r="A48" s="1" t="s">
        <v>16</v>
      </c>
      <c r="B48" s="1" t="s">
        <v>274</v>
      </c>
      <c r="C48" s="8">
        <v>2012</v>
      </c>
      <c r="D48" s="12" t="s">
        <v>6</v>
      </c>
      <c r="E48" s="12" t="s">
        <v>224</v>
      </c>
      <c r="F48" s="77">
        <v>21.001100000000001</v>
      </c>
    </row>
    <row r="49" spans="1:6">
      <c r="A49" s="1" t="s">
        <v>17</v>
      </c>
      <c r="B49" s="1" t="s">
        <v>275</v>
      </c>
      <c r="C49" s="8">
        <v>2012</v>
      </c>
      <c r="D49" s="12" t="s">
        <v>6</v>
      </c>
      <c r="E49" s="12" t="s">
        <v>224</v>
      </c>
      <c r="F49" s="77">
        <v>16.064330000000002</v>
      </c>
    </row>
    <row r="50" spans="1:6">
      <c r="A50" s="1" t="s">
        <v>18</v>
      </c>
      <c r="B50" s="1" t="s">
        <v>276</v>
      </c>
      <c r="C50" s="8">
        <v>2012</v>
      </c>
      <c r="D50" s="12" t="s">
        <v>6</v>
      </c>
      <c r="E50" s="12" t="s">
        <v>224</v>
      </c>
      <c r="F50" s="77">
        <v>11.72357</v>
      </c>
    </row>
    <row r="51" spans="1:6">
      <c r="A51" s="1" t="s">
        <v>19</v>
      </c>
      <c r="B51" s="1" t="s">
        <v>277</v>
      </c>
      <c r="C51" s="8">
        <v>2012</v>
      </c>
      <c r="D51" s="12" t="s">
        <v>6</v>
      </c>
      <c r="E51" s="12" t="s">
        <v>224</v>
      </c>
      <c r="F51" s="77">
        <v>18.016570000000002</v>
      </c>
    </row>
    <row r="52" spans="1:6">
      <c r="A52" s="1" t="s">
        <v>20</v>
      </c>
      <c r="B52" s="1" t="s">
        <v>278</v>
      </c>
      <c r="C52" s="8">
        <v>2012</v>
      </c>
      <c r="D52" s="12" t="s">
        <v>6</v>
      </c>
      <c r="E52" s="12" t="s">
        <v>224</v>
      </c>
      <c r="F52" s="77">
        <v>14.09202</v>
      </c>
    </row>
    <row r="53" spans="1:6">
      <c r="A53" s="1" t="s">
        <v>21</v>
      </c>
      <c r="B53" s="1" t="s">
        <v>279</v>
      </c>
      <c r="C53" s="8">
        <v>2012</v>
      </c>
      <c r="D53" s="12" t="s">
        <v>6</v>
      </c>
      <c r="E53" s="12" t="s">
        <v>224</v>
      </c>
      <c r="F53" s="77">
        <v>23.23011</v>
      </c>
    </row>
    <row r="54" spans="1:6">
      <c r="A54" s="1" t="s">
        <v>22</v>
      </c>
      <c r="B54" s="1" t="s">
        <v>280</v>
      </c>
      <c r="C54" s="8">
        <v>2012</v>
      </c>
      <c r="D54" s="12" t="s">
        <v>6</v>
      </c>
      <c r="E54" s="12" t="s">
        <v>224</v>
      </c>
      <c r="F54" s="77">
        <v>3.3694980000000001</v>
      </c>
    </row>
    <row r="55" spans="1:6">
      <c r="A55" s="1" t="s">
        <v>23</v>
      </c>
      <c r="B55" s="1" t="s">
        <v>281</v>
      </c>
      <c r="C55" s="8">
        <v>2012</v>
      </c>
      <c r="D55" s="12" t="s">
        <v>6</v>
      </c>
      <c r="E55" s="12" t="s">
        <v>224</v>
      </c>
      <c r="F55" s="77">
        <v>25.04223</v>
      </c>
    </row>
    <row r="56" spans="1:6">
      <c r="A56" s="1" t="s">
        <v>24</v>
      </c>
      <c r="B56" s="1" t="s">
        <v>282</v>
      </c>
      <c r="C56" s="8">
        <v>2012</v>
      </c>
      <c r="D56" s="12" t="s">
        <v>6</v>
      </c>
      <c r="E56" s="12" t="s">
        <v>224</v>
      </c>
      <c r="F56" s="77">
        <v>24.145990000000001</v>
      </c>
    </row>
    <row r="57" spans="1:6">
      <c r="A57" s="1" t="s">
        <v>25</v>
      </c>
      <c r="B57" s="1" t="s">
        <v>283</v>
      </c>
      <c r="C57" s="8">
        <v>2012</v>
      </c>
      <c r="D57" s="12" t="s">
        <v>6</v>
      </c>
      <c r="E57" s="12" t="s">
        <v>224</v>
      </c>
      <c r="F57" s="77">
        <v>11.69351</v>
      </c>
    </row>
    <row r="58" spans="1:6">
      <c r="A58" s="1" t="s">
        <v>26</v>
      </c>
      <c r="B58" s="1" t="s">
        <v>284</v>
      </c>
      <c r="C58" s="8">
        <v>2012</v>
      </c>
      <c r="D58" s="12" t="s">
        <v>6</v>
      </c>
      <c r="E58" s="12" t="s">
        <v>224</v>
      </c>
      <c r="F58" s="77">
        <v>9.2717349999999996</v>
      </c>
    </row>
    <row r="59" spans="1:6">
      <c r="A59" s="1" t="s">
        <v>27</v>
      </c>
      <c r="B59" s="1" t="s">
        <v>285</v>
      </c>
      <c r="C59" s="8">
        <v>2012</v>
      </c>
      <c r="D59" s="12" t="s">
        <v>6</v>
      </c>
      <c r="E59" s="12" t="s">
        <v>224</v>
      </c>
      <c r="F59" s="77">
        <v>17.872340000000001</v>
      </c>
    </row>
    <row r="60" spans="1:6">
      <c r="A60" s="1" t="s">
        <v>28</v>
      </c>
      <c r="B60" s="1" t="s">
        <v>286</v>
      </c>
      <c r="C60" s="8">
        <v>2012</v>
      </c>
      <c r="D60" s="12" t="s">
        <v>6</v>
      </c>
      <c r="E60" s="12" t="s">
        <v>224</v>
      </c>
      <c r="F60" s="77">
        <v>15.16811</v>
      </c>
    </row>
    <row r="61" spans="1:6">
      <c r="A61" s="1" t="s">
        <v>29</v>
      </c>
      <c r="B61" s="1" t="s">
        <v>287</v>
      </c>
      <c r="C61" s="8">
        <v>2012</v>
      </c>
      <c r="D61" s="12" t="s">
        <v>6</v>
      </c>
      <c r="E61" s="12" t="s">
        <v>224</v>
      </c>
      <c r="F61" s="77">
        <v>11.391959999999999</v>
      </c>
    </row>
    <row r="62" spans="1:6">
      <c r="A62" s="1" t="s">
        <v>30</v>
      </c>
      <c r="B62" s="1" t="s">
        <v>288</v>
      </c>
      <c r="C62" s="8">
        <v>2012</v>
      </c>
      <c r="D62" s="12" t="s">
        <v>6</v>
      </c>
      <c r="E62" s="12" t="s">
        <v>224</v>
      </c>
      <c r="F62" s="77">
        <v>19.003499999999999</v>
      </c>
    </row>
    <row r="63" spans="1:6">
      <c r="A63" s="1" t="s">
        <v>31</v>
      </c>
      <c r="B63" s="1" t="s">
        <v>289</v>
      </c>
      <c r="C63" s="8">
        <v>2012</v>
      </c>
      <c r="D63" s="12" t="s">
        <v>6</v>
      </c>
      <c r="E63" s="12" t="s">
        <v>224</v>
      </c>
      <c r="F63" s="77">
        <v>13.270440000000001</v>
      </c>
    </row>
    <row r="64" spans="1:6">
      <c r="A64" s="1" t="s">
        <v>32</v>
      </c>
      <c r="B64" s="1" t="s">
        <v>290</v>
      </c>
      <c r="C64" s="8">
        <v>2012</v>
      </c>
      <c r="D64" s="12" t="s">
        <v>6</v>
      </c>
      <c r="E64" s="12" t="s">
        <v>224</v>
      </c>
      <c r="F64" s="77">
        <v>15.18463</v>
      </c>
    </row>
    <row r="65" spans="1:6">
      <c r="A65" s="1" t="s">
        <v>33</v>
      </c>
      <c r="B65" s="1" t="s">
        <v>291</v>
      </c>
      <c r="C65" s="8">
        <v>2012</v>
      </c>
      <c r="D65" s="12" t="s">
        <v>6</v>
      </c>
      <c r="E65" s="12" t="s">
        <v>224</v>
      </c>
      <c r="F65" s="77">
        <v>20.419989999999999</v>
      </c>
    </row>
    <row r="66" spans="1:6">
      <c r="A66" s="1" t="s">
        <v>34</v>
      </c>
      <c r="B66" s="1" t="s">
        <v>292</v>
      </c>
      <c r="C66" s="8">
        <v>2012</v>
      </c>
      <c r="D66" s="12" t="s">
        <v>6</v>
      </c>
      <c r="E66" s="12" t="s">
        <v>224</v>
      </c>
      <c r="F66" s="77">
        <v>15.92417</v>
      </c>
    </row>
    <row r="67" spans="1:6">
      <c r="A67" s="1" t="s">
        <v>35</v>
      </c>
      <c r="B67" s="1" t="s">
        <v>293</v>
      </c>
      <c r="C67" s="8">
        <v>2012</v>
      </c>
      <c r="D67" s="12" t="s">
        <v>6</v>
      </c>
      <c r="E67" s="12" t="s">
        <v>224</v>
      </c>
      <c r="F67" s="77">
        <v>17.375540000000001</v>
      </c>
    </row>
    <row r="68" spans="1:6">
      <c r="A68" s="3" t="s">
        <v>3</v>
      </c>
      <c r="B68" s="1" t="s">
        <v>261</v>
      </c>
      <c r="C68" s="8">
        <v>2014</v>
      </c>
      <c r="D68" s="12" t="s">
        <v>6</v>
      </c>
      <c r="E68" s="12" t="s">
        <v>224</v>
      </c>
      <c r="F68" s="76">
        <v>17.602620000000002</v>
      </c>
    </row>
    <row r="69" spans="1:6">
      <c r="A69" s="3" t="s">
        <v>4</v>
      </c>
      <c r="B69" s="1" t="s">
        <v>262</v>
      </c>
      <c r="C69" s="8">
        <v>2014</v>
      </c>
      <c r="D69" s="12" t="s">
        <v>6</v>
      </c>
      <c r="E69" s="12" t="s">
        <v>224</v>
      </c>
      <c r="F69" s="77">
        <v>9.2536199999999997</v>
      </c>
    </row>
    <row r="70" spans="1:6">
      <c r="A70" s="1" t="s">
        <v>5</v>
      </c>
      <c r="B70" s="1" t="s">
        <v>263</v>
      </c>
      <c r="C70" s="8">
        <v>2014</v>
      </c>
      <c r="D70" s="12" t="s">
        <v>6</v>
      </c>
      <c r="E70" s="12" t="s">
        <v>224</v>
      </c>
      <c r="F70" s="77">
        <v>15.60272</v>
      </c>
    </row>
    <row r="71" spans="1:6">
      <c r="A71" s="1" t="s">
        <v>6</v>
      </c>
      <c r="B71" s="1" t="s">
        <v>264</v>
      </c>
      <c r="C71" s="8">
        <v>2014</v>
      </c>
      <c r="D71" s="12" t="s">
        <v>6</v>
      </c>
      <c r="E71" s="12" t="s">
        <v>224</v>
      </c>
      <c r="F71" s="77">
        <v>10.57892</v>
      </c>
    </row>
    <row r="72" spans="1:6">
      <c r="A72" s="1" t="s">
        <v>7</v>
      </c>
      <c r="B72" s="1" t="s">
        <v>265</v>
      </c>
      <c r="C72" s="8">
        <v>2014</v>
      </c>
      <c r="D72" s="12" t="s">
        <v>6</v>
      </c>
      <c r="E72" s="12" t="s">
        <v>224</v>
      </c>
      <c r="F72" s="77">
        <v>13.88898</v>
      </c>
    </row>
    <row r="73" spans="1:6">
      <c r="A73" s="1" t="s">
        <v>8</v>
      </c>
      <c r="B73" s="1" t="s">
        <v>266</v>
      </c>
      <c r="C73" s="8">
        <v>2014</v>
      </c>
      <c r="D73" s="12" t="s">
        <v>6</v>
      </c>
      <c r="E73" s="12" t="s">
        <v>224</v>
      </c>
      <c r="F73" s="77">
        <v>13.824</v>
      </c>
    </row>
    <row r="74" spans="1:6">
      <c r="A74" s="1" t="s">
        <v>9</v>
      </c>
      <c r="B74" s="1" t="s">
        <v>267</v>
      </c>
      <c r="C74" s="8">
        <v>2014</v>
      </c>
      <c r="D74" s="12" t="s">
        <v>6</v>
      </c>
      <c r="E74" s="12" t="s">
        <v>224</v>
      </c>
      <c r="F74" s="77">
        <v>11.869899999999999</v>
      </c>
    </row>
    <row r="75" spans="1:6">
      <c r="A75" s="1" t="s">
        <v>10</v>
      </c>
      <c r="B75" s="1" t="s">
        <v>268</v>
      </c>
      <c r="C75" s="8">
        <v>2014</v>
      </c>
      <c r="D75" s="12" t="s">
        <v>6</v>
      </c>
      <c r="E75" s="12" t="s">
        <v>224</v>
      </c>
      <c r="F75" s="77">
        <v>31.841429999999999</v>
      </c>
    </row>
    <row r="76" spans="1:6">
      <c r="A76" s="1" t="s">
        <v>11</v>
      </c>
      <c r="B76" s="1" t="s">
        <v>269</v>
      </c>
      <c r="C76" s="8">
        <v>2014</v>
      </c>
      <c r="D76" s="12" t="s">
        <v>6</v>
      </c>
      <c r="E76" s="12" t="s">
        <v>224</v>
      </c>
      <c r="F76" s="77">
        <v>28.53633</v>
      </c>
    </row>
    <row r="77" spans="1:6">
      <c r="A77" s="1" t="s">
        <v>12</v>
      </c>
      <c r="B77" s="1" t="s">
        <v>270</v>
      </c>
      <c r="C77" s="8">
        <v>2014</v>
      </c>
      <c r="D77" s="12" t="s">
        <v>6</v>
      </c>
      <c r="E77" s="12" t="s">
        <v>224</v>
      </c>
      <c r="F77" s="77">
        <v>11.64259</v>
      </c>
    </row>
    <row r="78" spans="1:6">
      <c r="A78" s="1" t="s">
        <v>13</v>
      </c>
      <c r="B78" s="1" t="s">
        <v>271</v>
      </c>
      <c r="C78" s="8">
        <v>2014</v>
      </c>
      <c r="D78" s="12" t="s">
        <v>6</v>
      </c>
      <c r="E78" s="12" t="s">
        <v>224</v>
      </c>
      <c r="F78" s="77">
        <v>19.43628</v>
      </c>
    </row>
    <row r="79" spans="1:6">
      <c r="A79" s="1" t="s">
        <v>14</v>
      </c>
      <c r="B79" s="1" t="s">
        <v>272</v>
      </c>
      <c r="C79" s="8">
        <v>2014</v>
      </c>
      <c r="D79" s="12" t="s">
        <v>6</v>
      </c>
      <c r="E79" s="12" t="s">
        <v>224</v>
      </c>
      <c r="F79" s="77">
        <v>17.42794</v>
      </c>
    </row>
    <row r="80" spans="1:6">
      <c r="A80" s="1" t="s">
        <v>15</v>
      </c>
      <c r="B80" s="1" t="s">
        <v>273</v>
      </c>
      <c r="C80" s="8">
        <v>2014</v>
      </c>
      <c r="D80" s="12" t="s">
        <v>6</v>
      </c>
      <c r="E80" s="12" t="s">
        <v>224</v>
      </c>
      <c r="F80" s="77">
        <v>21.904060000000001</v>
      </c>
    </row>
    <row r="81" spans="1:6">
      <c r="A81" s="1" t="s">
        <v>16</v>
      </c>
      <c r="B81" s="1" t="s">
        <v>274</v>
      </c>
      <c r="C81" s="8">
        <v>2014</v>
      </c>
      <c r="D81" s="12" t="s">
        <v>6</v>
      </c>
      <c r="E81" s="12" t="s">
        <v>224</v>
      </c>
      <c r="F81" s="77">
        <v>20.712990000000001</v>
      </c>
    </row>
    <row r="82" spans="1:6">
      <c r="A82" s="1" t="s">
        <v>17</v>
      </c>
      <c r="B82" s="1" t="s">
        <v>275</v>
      </c>
      <c r="C82" s="8">
        <v>2014</v>
      </c>
      <c r="D82" s="12" t="s">
        <v>6</v>
      </c>
      <c r="E82" s="12" t="s">
        <v>224</v>
      </c>
      <c r="F82" s="77">
        <v>12.1708</v>
      </c>
    </row>
    <row r="83" spans="1:6">
      <c r="A83" s="1" t="s">
        <v>18</v>
      </c>
      <c r="B83" s="1" t="s">
        <v>276</v>
      </c>
      <c r="C83" s="8">
        <v>2014</v>
      </c>
      <c r="D83" s="12" t="s">
        <v>6</v>
      </c>
      <c r="E83" s="12" t="s">
        <v>224</v>
      </c>
      <c r="F83" s="77">
        <v>15.416510000000001</v>
      </c>
    </row>
    <row r="84" spans="1:6">
      <c r="A84" s="1" t="s">
        <v>19</v>
      </c>
      <c r="B84" s="1" t="s">
        <v>277</v>
      </c>
      <c r="C84" s="8">
        <v>2014</v>
      </c>
      <c r="D84" s="12" t="s">
        <v>6</v>
      </c>
      <c r="E84" s="12" t="s">
        <v>224</v>
      </c>
      <c r="F84" s="77">
        <v>14.47125</v>
      </c>
    </row>
    <row r="85" spans="1:6">
      <c r="A85" s="1" t="s">
        <v>20</v>
      </c>
      <c r="B85" s="1" t="s">
        <v>278</v>
      </c>
      <c r="C85" s="8">
        <v>2014</v>
      </c>
      <c r="D85" s="12" t="s">
        <v>6</v>
      </c>
      <c r="E85" s="12" t="s">
        <v>224</v>
      </c>
      <c r="F85" s="77">
        <v>13.79712</v>
      </c>
    </row>
    <row r="86" spans="1:6">
      <c r="A86" s="1" t="s">
        <v>21</v>
      </c>
      <c r="B86" s="1" t="s">
        <v>279</v>
      </c>
      <c r="C86" s="8">
        <v>2014</v>
      </c>
      <c r="D86" s="12" t="s">
        <v>6</v>
      </c>
      <c r="E86" s="12" t="s">
        <v>224</v>
      </c>
      <c r="F86" s="77">
        <v>10.89284</v>
      </c>
    </row>
    <row r="87" spans="1:6">
      <c r="A87" s="1" t="s">
        <v>22</v>
      </c>
      <c r="B87" s="1" t="s">
        <v>280</v>
      </c>
      <c r="C87" s="8">
        <v>2014</v>
      </c>
      <c r="D87" s="12" t="s">
        <v>6</v>
      </c>
      <c r="E87" s="12" t="s">
        <v>224</v>
      </c>
      <c r="F87" s="77">
        <v>7.5084850000000003</v>
      </c>
    </row>
    <row r="88" spans="1:6">
      <c r="A88" s="1" t="s">
        <v>23</v>
      </c>
      <c r="B88" s="1" t="s">
        <v>281</v>
      </c>
      <c r="C88" s="8">
        <v>2014</v>
      </c>
      <c r="D88" s="12" t="s">
        <v>6</v>
      </c>
      <c r="E88" s="12" t="s">
        <v>224</v>
      </c>
      <c r="F88" s="77">
        <v>24.38954</v>
      </c>
    </row>
    <row r="89" spans="1:6">
      <c r="A89" s="1" t="s">
        <v>24</v>
      </c>
      <c r="B89" s="1" t="s">
        <v>282</v>
      </c>
      <c r="C89" s="8">
        <v>2014</v>
      </c>
      <c r="D89" s="12" t="s">
        <v>6</v>
      </c>
      <c r="E89" s="12" t="s">
        <v>224</v>
      </c>
      <c r="F89" s="77">
        <v>15.02703</v>
      </c>
    </row>
    <row r="90" spans="1:6">
      <c r="A90" s="1" t="s">
        <v>25</v>
      </c>
      <c r="B90" s="1" t="s">
        <v>283</v>
      </c>
      <c r="C90" s="8">
        <v>2014</v>
      </c>
      <c r="D90" s="12" t="s">
        <v>6</v>
      </c>
      <c r="E90" s="12" t="s">
        <v>224</v>
      </c>
      <c r="F90" s="77">
        <v>17.321560000000002</v>
      </c>
    </row>
    <row r="91" spans="1:6">
      <c r="A91" s="1" t="s">
        <v>26</v>
      </c>
      <c r="B91" s="1" t="s">
        <v>284</v>
      </c>
      <c r="C91" s="8">
        <v>2014</v>
      </c>
      <c r="D91" s="12" t="s">
        <v>6</v>
      </c>
      <c r="E91" s="12" t="s">
        <v>224</v>
      </c>
      <c r="F91" s="77">
        <v>11.614269999999999</v>
      </c>
    </row>
    <row r="92" spans="1:6">
      <c r="A92" s="1" t="s">
        <v>27</v>
      </c>
      <c r="B92" s="1" t="s">
        <v>285</v>
      </c>
      <c r="C92" s="8">
        <v>2014</v>
      </c>
      <c r="D92" s="12" t="s">
        <v>6</v>
      </c>
      <c r="E92" s="12" t="s">
        <v>224</v>
      </c>
      <c r="F92" s="77">
        <v>15.64377</v>
      </c>
    </row>
    <row r="93" spans="1:6">
      <c r="A93" s="1" t="s">
        <v>28</v>
      </c>
      <c r="B93" s="1" t="s">
        <v>286</v>
      </c>
      <c r="C93" s="8">
        <v>2014</v>
      </c>
      <c r="D93" s="12" t="s">
        <v>6</v>
      </c>
      <c r="E93" s="12" t="s">
        <v>224</v>
      </c>
      <c r="F93" s="77">
        <v>11.97058</v>
      </c>
    </row>
    <row r="94" spans="1:6">
      <c r="A94" s="1" t="s">
        <v>29</v>
      </c>
      <c r="B94" s="1" t="s">
        <v>287</v>
      </c>
      <c r="C94" s="8">
        <v>2014</v>
      </c>
      <c r="D94" s="12" t="s">
        <v>6</v>
      </c>
      <c r="E94" s="12" t="s">
        <v>224</v>
      </c>
      <c r="F94" s="77">
        <v>12.650869999999999</v>
      </c>
    </row>
    <row r="95" spans="1:6">
      <c r="A95" s="1" t="s">
        <v>30</v>
      </c>
      <c r="B95" s="1" t="s">
        <v>288</v>
      </c>
      <c r="C95" s="8">
        <v>2014</v>
      </c>
      <c r="D95" s="12" t="s">
        <v>6</v>
      </c>
      <c r="E95" s="12" t="s">
        <v>224</v>
      </c>
      <c r="F95" s="77">
        <v>12.94529</v>
      </c>
    </row>
    <row r="96" spans="1:6">
      <c r="A96" s="1" t="s">
        <v>31</v>
      </c>
      <c r="B96" s="1" t="s">
        <v>289</v>
      </c>
      <c r="C96" s="8">
        <v>2014</v>
      </c>
      <c r="D96" s="12" t="s">
        <v>6</v>
      </c>
      <c r="E96" s="12" t="s">
        <v>224</v>
      </c>
      <c r="F96" s="77">
        <v>0.988452</v>
      </c>
    </row>
    <row r="97" spans="1:6">
      <c r="A97" s="1" t="s">
        <v>32</v>
      </c>
      <c r="B97" s="1" t="s">
        <v>290</v>
      </c>
      <c r="C97" s="8">
        <v>2014</v>
      </c>
      <c r="D97" s="12" t="s">
        <v>6</v>
      </c>
      <c r="E97" s="12" t="s">
        <v>224</v>
      </c>
      <c r="F97" s="77">
        <v>12.93092</v>
      </c>
    </row>
    <row r="98" spans="1:6">
      <c r="A98" s="1" t="s">
        <v>33</v>
      </c>
      <c r="B98" s="1" t="s">
        <v>291</v>
      </c>
      <c r="C98" s="8">
        <v>2014</v>
      </c>
      <c r="D98" s="12" t="s">
        <v>6</v>
      </c>
      <c r="E98" s="12" t="s">
        <v>224</v>
      </c>
      <c r="F98" s="77">
        <v>20.599869999999999</v>
      </c>
    </row>
    <row r="99" spans="1:6">
      <c r="A99" s="1" t="s">
        <v>34</v>
      </c>
      <c r="B99" s="1" t="s">
        <v>292</v>
      </c>
      <c r="C99" s="8">
        <v>2014</v>
      </c>
      <c r="D99" s="12" t="s">
        <v>6</v>
      </c>
      <c r="E99" s="12" t="s">
        <v>224</v>
      </c>
      <c r="F99" s="77">
        <v>17.404450000000001</v>
      </c>
    </row>
    <row r="100" spans="1:6">
      <c r="A100" s="1" t="s">
        <v>35</v>
      </c>
      <c r="B100" s="1" t="s">
        <v>293</v>
      </c>
      <c r="C100" s="8">
        <v>2014</v>
      </c>
      <c r="D100" s="12" t="s">
        <v>6</v>
      </c>
      <c r="E100" s="12" t="s">
        <v>224</v>
      </c>
      <c r="F100" s="77">
        <v>17.736799999999999</v>
      </c>
    </row>
    <row r="101" spans="1:6">
      <c r="A101" s="3" t="s">
        <v>3</v>
      </c>
      <c r="B101" s="1" t="s">
        <v>261</v>
      </c>
      <c r="C101" s="8">
        <v>2016</v>
      </c>
      <c r="D101" s="12" t="s">
        <v>6</v>
      </c>
      <c r="E101" s="12" t="s">
        <v>224</v>
      </c>
      <c r="F101" s="76">
        <v>14.469989999999999</v>
      </c>
    </row>
    <row r="102" spans="1:6">
      <c r="A102" s="3" t="s">
        <v>4</v>
      </c>
      <c r="B102" s="1" t="s">
        <v>262</v>
      </c>
      <c r="C102" s="8">
        <v>2016</v>
      </c>
      <c r="D102" s="12" t="s">
        <v>6</v>
      </c>
      <c r="E102" s="12" t="s">
        <v>224</v>
      </c>
      <c r="F102" s="77">
        <v>12.362730000000001</v>
      </c>
    </row>
    <row r="103" spans="1:6">
      <c r="A103" s="1" t="s">
        <v>5</v>
      </c>
      <c r="B103" s="1" t="s">
        <v>263</v>
      </c>
      <c r="C103" s="8">
        <v>2016</v>
      </c>
      <c r="D103" s="12" t="s">
        <v>6</v>
      </c>
      <c r="E103" s="12" t="s">
        <v>224</v>
      </c>
      <c r="F103" s="77">
        <v>10.641579999999999</v>
      </c>
    </row>
    <row r="104" spans="1:6">
      <c r="A104" s="1" t="s">
        <v>6</v>
      </c>
      <c r="B104" s="1" t="s">
        <v>264</v>
      </c>
      <c r="C104" s="8">
        <v>2016</v>
      </c>
      <c r="D104" s="12" t="s">
        <v>6</v>
      </c>
      <c r="E104" s="12" t="s">
        <v>224</v>
      </c>
      <c r="F104" s="77">
        <v>11.888249999999999</v>
      </c>
    </row>
    <row r="105" spans="1:6">
      <c r="A105" s="1" t="s">
        <v>7</v>
      </c>
      <c r="B105" s="1" t="s">
        <v>265</v>
      </c>
      <c r="C105" s="8">
        <v>2016</v>
      </c>
      <c r="D105" s="12" t="s">
        <v>6</v>
      </c>
      <c r="E105" s="12" t="s">
        <v>224</v>
      </c>
      <c r="F105" s="77">
        <v>13.34178</v>
      </c>
    </row>
    <row r="106" spans="1:6">
      <c r="A106" s="1" t="s">
        <v>8</v>
      </c>
      <c r="B106" s="1" t="s">
        <v>266</v>
      </c>
      <c r="C106" s="8">
        <v>2016</v>
      </c>
      <c r="D106" s="12" t="s">
        <v>6</v>
      </c>
      <c r="E106" s="12" t="s">
        <v>224</v>
      </c>
      <c r="F106" s="77">
        <v>9.3213620000000006</v>
      </c>
    </row>
    <row r="107" spans="1:6">
      <c r="A107" s="1" t="s">
        <v>9</v>
      </c>
      <c r="B107" s="1" t="s">
        <v>267</v>
      </c>
      <c r="C107" s="8">
        <v>2016</v>
      </c>
      <c r="D107" s="12" t="s">
        <v>6</v>
      </c>
      <c r="E107" s="12" t="s">
        <v>224</v>
      </c>
      <c r="F107" s="77">
        <v>10.12219</v>
      </c>
    </row>
    <row r="108" spans="1:6">
      <c r="A108" s="1" t="s">
        <v>10</v>
      </c>
      <c r="B108" s="1" t="s">
        <v>268</v>
      </c>
      <c r="C108" s="8">
        <v>2016</v>
      </c>
      <c r="D108" s="12" t="s">
        <v>6</v>
      </c>
      <c r="E108" s="12" t="s">
        <v>224</v>
      </c>
      <c r="F108" s="77">
        <v>25.30613</v>
      </c>
    </row>
    <row r="109" spans="1:6">
      <c r="A109" s="1" t="s">
        <v>11</v>
      </c>
      <c r="B109" s="1" t="s">
        <v>269</v>
      </c>
      <c r="C109" s="8">
        <v>2016</v>
      </c>
      <c r="D109" s="12" t="s">
        <v>6</v>
      </c>
      <c r="E109" s="12" t="s">
        <v>224</v>
      </c>
      <c r="F109" s="77">
        <v>12.07132</v>
      </c>
    </row>
    <row r="110" spans="1:6">
      <c r="A110" s="1" t="s">
        <v>12</v>
      </c>
      <c r="B110" s="1" t="s">
        <v>270</v>
      </c>
      <c r="C110" s="8">
        <v>2016</v>
      </c>
      <c r="D110" s="12" t="s">
        <v>6</v>
      </c>
      <c r="E110" s="12" t="s">
        <v>224</v>
      </c>
      <c r="F110" s="77">
        <v>6.0520399999999999</v>
      </c>
    </row>
    <row r="111" spans="1:6">
      <c r="A111" s="1" t="s">
        <v>13</v>
      </c>
      <c r="B111" s="1" t="s">
        <v>271</v>
      </c>
      <c r="C111" s="8">
        <v>2016</v>
      </c>
      <c r="D111" s="12" t="s">
        <v>6</v>
      </c>
      <c r="E111" s="12" t="s">
        <v>224</v>
      </c>
      <c r="F111" s="77">
        <v>10.38719</v>
      </c>
    </row>
    <row r="112" spans="1:6">
      <c r="A112" s="1" t="s">
        <v>14</v>
      </c>
      <c r="B112" s="1" t="s">
        <v>272</v>
      </c>
      <c r="C112" s="8">
        <v>2016</v>
      </c>
      <c r="D112" s="12" t="s">
        <v>6</v>
      </c>
      <c r="E112" s="12" t="s">
        <v>224</v>
      </c>
      <c r="F112" s="77">
        <v>14.620039999999999</v>
      </c>
    </row>
    <row r="113" spans="1:6">
      <c r="A113" s="1" t="s">
        <v>15</v>
      </c>
      <c r="B113" s="1" t="s">
        <v>273</v>
      </c>
      <c r="C113" s="8">
        <v>2016</v>
      </c>
      <c r="D113" s="12" t="s">
        <v>6</v>
      </c>
      <c r="E113" s="12" t="s">
        <v>224</v>
      </c>
      <c r="F113" s="77">
        <v>22.484310000000001</v>
      </c>
    </row>
    <row r="114" spans="1:6">
      <c r="A114" s="1" t="s">
        <v>16</v>
      </c>
      <c r="B114" s="1" t="s">
        <v>274</v>
      </c>
      <c r="C114" s="8">
        <v>2016</v>
      </c>
      <c r="D114" s="12" t="s">
        <v>6</v>
      </c>
      <c r="E114" s="12" t="s">
        <v>224</v>
      </c>
      <c r="F114" s="77">
        <v>17.713840000000001</v>
      </c>
    </row>
    <row r="115" spans="1:6">
      <c r="A115" s="1" t="s">
        <v>17</v>
      </c>
      <c r="B115" s="1" t="s">
        <v>275</v>
      </c>
      <c r="C115" s="8">
        <v>2016</v>
      </c>
      <c r="D115" s="12" t="s">
        <v>6</v>
      </c>
      <c r="E115" s="12" t="s">
        <v>224</v>
      </c>
      <c r="F115" s="77">
        <v>10.62397</v>
      </c>
    </row>
    <row r="116" spans="1:6">
      <c r="A116" s="1" t="s">
        <v>18</v>
      </c>
      <c r="B116" s="1" t="s">
        <v>276</v>
      </c>
      <c r="C116" s="8">
        <v>2016</v>
      </c>
      <c r="D116" s="12" t="s">
        <v>6</v>
      </c>
      <c r="E116" s="12" t="s">
        <v>224</v>
      </c>
      <c r="F116" s="77">
        <v>8.3665050000000001</v>
      </c>
    </row>
    <row r="117" spans="1:6">
      <c r="A117" s="1" t="s">
        <v>19</v>
      </c>
      <c r="B117" s="1" t="s">
        <v>277</v>
      </c>
      <c r="C117" s="8">
        <v>2016</v>
      </c>
      <c r="D117" s="12" t="s">
        <v>6</v>
      </c>
      <c r="E117" s="12" t="s">
        <v>224</v>
      </c>
      <c r="F117" s="77">
        <v>15.33323</v>
      </c>
    </row>
    <row r="118" spans="1:6">
      <c r="A118" s="1" t="s">
        <v>20</v>
      </c>
      <c r="B118" s="1" t="s">
        <v>278</v>
      </c>
      <c r="C118" s="8">
        <v>2016</v>
      </c>
      <c r="D118" s="12" t="s">
        <v>6</v>
      </c>
      <c r="E118" s="12" t="s">
        <v>224</v>
      </c>
      <c r="F118" s="77">
        <v>12.069179999999999</v>
      </c>
    </row>
    <row r="119" spans="1:6">
      <c r="A119" s="1" t="s">
        <v>21</v>
      </c>
      <c r="B119" s="1" t="s">
        <v>279</v>
      </c>
      <c r="C119" s="8">
        <v>2016</v>
      </c>
      <c r="D119" s="12" t="s">
        <v>6</v>
      </c>
      <c r="E119" s="12" t="s">
        <v>224</v>
      </c>
      <c r="F119" s="77">
        <v>17.53593</v>
      </c>
    </row>
    <row r="120" spans="1:6">
      <c r="A120" s="1" t="s">
        <v>22</v>
      </c>
      <c r="B120" s="1" t="s">
        <v>280</v>
      </c>
      <c r="C120" s="8">
        <v>2016</v>
      </c>
      <c r="D120" s="12" t="s">
        <v>6</v>
      </c>
      <c r="E120" s="12" t="s">
        <v>224</v>
      </c>
      <c r="F120" s="77">
        <v>8.2980999999999998</v>
      </c>
    </row>
    <row r="121" spans="1:6">
      <c r="A121" s="1" t="s">
        <v>23</v>
      </c>
      <c r="B121" s="1" t="s">
        <v>281</v>
      </c>
      <c r="C121" s="8">
        <v>2016</v>
      </c>
      <c r="D121" s="12" t="s">
        <v>6</v>
      </c>
      <c r="E121" s="12" t="s">
        <v>224</v>
      </c>
      <c r="F121" s="77">
        <v>18.900040000000001</v>
      </c>
    </row>
    <row r="122" spans="1:6">
      <c r="A122" s="1" t="s">
        <v>24</v>
      </c>
      <c r="B122" s="1" t="s">
        <v>282</v>
      </c>
      <c r="C122" s="8">
        <v>2016</v>
      </c>
      <c r="D122" s="12" t="s">
        <v>6</v>
      </c>
      <c r="E122" s="12" t="s">
        <v>224</v>
      </c>
      <c r="F122" s="77">
        <v>15.042579999999999</v>
      </c>
    </row>
    <row r="123" spans="1:6">
      <c r="A123" s="1" t="s">
        <v>25</v>
      </c>
      <c r="B123" s="1" t="s">
        <v>283</v>
      </c>
      <c r="C123" s="8">
        <v>2016</v>
      </c>
      <c r="D123" s="12" t="s">
        <v>6</v>
      </c>
      <c r="E123" s="12" t="s">
        <v>224</v>
      </c>
      <c r="F123" s="77">
        <v>11.89533</v>
      </c>
    </row>
    <row r="124" spans="1:6">
      <c r="A124" s="1" t="s">
        <v>26</v>
      </c>
      <c r="B124" s="1" t="s">
        <v>284</v>
      </c>
      <c r="C124" s="8">
        <v>2016</v>
      </c>
      <c r="D124" s="12" t="s">
        <v>6</v>
      </c>
      <c r="E124" s="12" t="s">
        <v>224</v>
      </c>
      <c r="F124" s="77">
        <v>11.36867</v>
      </c>
    </row>
    <row r="125" spans="1:6">
      <c r="A125" s="1" t="s">
        <v>27</v>
      </c>
      <c r="B125" s="1" t="s">
        <v>285</v>
      </c>
      <c r="C125" s="8">
        <v>2016</v>
      </c>
      <c r="D125" s="12" t="s">
        <v>6</v>
      </c>
      <c r="E125" s="12" t="s">
        <v>224</v>
      </c>
      <c r="F125" s="77">
        <v>16.035959999999999</v>
      </c>
    </row>
    <row r="126" spans="1:6">
      <c r="A126" s="1" t="s">
        <v>28</v>
      </c>
      <c r="B126" s="1" t="s">
        <v>286</v>
      </c>
      <c r="C126" s="8">
        <v>2016</v>
      </c>
      <c r="D126" s="12" t="s">
        <v>6</v>
      </c>
      <c r="E126" s="12" t="s">
        <v>224</v>
      </c>
      <c r="F126" s="77">
        <v>12.802960000000001</v>
      </c>
    </row>
    <row r="127" spans="1:6">
      <c r="A127" s="1" t="s">
        <v>29</v>
      </c>
      <c r="B127" s="1" t="s">
        <v>287</v>
      </c>
      <c r="C127" s="8">
        <v>2016</v>
      </c>
      <c r="D127" s="12" t="s">
        <v>6</v>
      </c>
      <c r="E127" s="12" t="s">
        <v>224</v>
      </c>
      <c r="F127" s="77">
        <v>9.8751999999999995</v>
      </c>
    </row>
    <row r="128" spans="1:6">
      <c r="A128" s="1" t="s">
        <v>30</v>
      </c>
      <c r="B128" s="1" t="s">
        <v>288</v>
      </c>
      <c r="C128" s="8">
        <v>2016</v>
      </c>
      <c r="D128" s="12" t="s">
        <v>6</v>
      </c>
      <c r="E128" s="12" t="s">
        <v>224</v>
      </c>
      <c r="F128" s="77">
        <v>12.001580000000001</v>
      </c>
    </row>
    <row r="129" spans="1:6">
      <c r="A129" s="1" t="s">
        <v>31</v>
      </c>
      <c r="B129" s="1" t="s">
        <v>289</v>
      </c>
      <c r="C129" s="8">
        <v>2016</v>
      </c>
      <c r="D129" s="12" t="s">
        <v>6</v>
      </c>
      <c r="E129" s="12" t="s">
        <v>224</v>
      </c>
      <c r="F129" s="77">
        <v>6.6448400000000003</v>
      </c>
    </row>
    <row r="130" spans="1:6">
      <c r="A130" s="1" t="s">
        <v>32</v>
      </c>
      <c r="B130" s="1" t="s">
        <v>290</v>
      </c>
      <c r="C130" s="8">
        <v>2016</v>
      </c>
      <c r="D130" s="12" t="s">
        <v>6</v>
      </c>
      <c r="E130" s="12" t="s">
        <v>224</v>
      </c>
      <c r="F130" s="77">
        <v>11.242940000000001</v>
      </c>
    </row>
    <row r="131" spans="1:6">
      <c r="A131" s="1" t="s">
        <v>33</v>
      </c>
      <c r="B131" s="1" t="s">
        <v>291</v>
      </c>
      <c r="C131" s="8">
        <v>2016</v>
      </c>
      <c r="D131" s="12" t="s">
        <v>6</v>
      </c>
      <c r="E131" s="12" t="s">
        <v>224</v>
      </c>
      <c r="F131" s="77">
        <v>17.280239999999999</v>
      </c>
    </row>
    <row r="132" spans="1:6">
      <c r="A132" s="1" t="s">
        <v>34</v>
      </c>
      <c r="B132" s="1" t="s">
        <v>292</v>
      </c>
      <c r="C132" s="8">
        <v>2016</v>
      </c>
      <c r="D132" s="12" t="s">
        <v>6</v>
      </c>
      <c r="E132" s="12" t="s">
        <v>224</v>
      </c>
      <c r="F132" s="77">
        <v>13.276300000000001</v>
      </c>
    </row>
    <row r="133" spans="1:6">
      <c r="A133" s="1" t="s">
        <v>35</v>
      </c>
      <c r="B133" s="1" t="s">
        <v>293</v>
      </c>
      <c r="C133" s="8">
        <v>2016</v>
      </c>
      <c r="D133" s="12" t="s">
        <v>6</v>
      </c>
      <c r="E133" s="12" t="s">
        <v>224</v>
      </c>
      <c r="F133" s="77">
        <v>10.55021</v>
      </c>
    </row>
    <row r="134" spans="1:6">
      <c r="A134" s="3" t="s">
        <v>3</v>
      </c>
      <c r="B134" s="1" t="s">
        <v>261</v>
      </c>
      <c r="C134" s="8">
        <v>2018</v>
      </c>
      <c r="D134" s="12" t="s">
        <v>6</v>
      </c>
      <c r="E134" s="12" t="s">
        <v>224</v>
      </c>
      <c r="F134" s="76">
        <v>14.366440000000001</v>
      </c>
    </row>
    <row r="135" spans="1:6">
      <c r="A135" s="3" t="s">
        <v>4</v>
      </c>
      <c r="B135" s="1" t="s">
        <v>262</v>
      </c>
      <c r="C135" s="8">
        <v>2018</v>
      </c>
      <c r="D135" s="12" t="s">
        <v>6</v>
      </c>
      <c r="E135" s="12" t="s">
        <v>224</v>
      </c>
      <c r="F135" s="77">
        <v>9.6765640000000008</v>
      </c>
    </row>
    <row r="136" spans="1:6">
      <c r="A136" s="1" t="s">
        <v>5</v>
      </c>
      <c r="B136" s="1" t="s">
        <v>263</v>
      </c>
      <c r="C136" s="8">
        <v>2018</v>
      </c>
      <c r="D136" s="12" t="s">
        <v>6</v>
      </c>
      <c r="E136" s="12" t="s">
        <v>224</v>
      </c>
      <c r="F136" s="77">
        <v>10.627980000000001</v>
      </c>
    </row>
    <row r="137" spans="1:6">
      <c r="A137" s="1" t="s">
        <v>6</v>
      </c>
      <c r="B137" s="1" t="s">
        <v>264</v>
      </c>
      <c r="C137" s="8">
        <v>2018</v>
      </c>
      <c r="D137" s="12" t="s">
        <v>6</v>
      </c>
      <c r="E137" s="12" t="s">
        <v>224</v>
      </c>
      <c r="F137" s="77">
        <v>7.3615469999999998</v>
      </c>
    </row>
    <row r="138" spans="1:6">
      <c r="A138" s="1" t="s">
        <v>7</v>
      </c>
      <c r="B138" s="1" t="s">
        <v>265</v>
      </c>
      <c r="C138" s="8">
        <v>2018</v>
      </c>
      <c r="D138" s="12" t="s">
        <v>6</v>
      </c>
      <c r="E138" s="12" t="s">
        <v>224</v>
      </c>
      <c r="F138" s="77">
        <v>12.716200000000001</v>
      </c>
    </row>
    <row r="139" spans="1:6">
      <c r="A139" s="1" t="s">
        <v>8</v>
      </c>
      <c r="B139" s="1" t="s">
        <v>266</v>
      </c>
      <c r="C139" s="8">
        <v>2018</v>
      </c>
      <c r="D139" s="12" t="s">
        <v>6</v>
      </c>
      <c r="E139" s="12" t="s">
        <v>224</v>
      </c>
      <c r="F139" s="77">
        <v>9.0431270000000001</v>
      </c>
    </row>
    <row r="140" spans="1:6">
      <c r="A140" s="1" t="s">
        <v>9</v>
      </c>
      <c r="B140" s="1" t="s">
        <v>267</v>
      </c>
      <c r="C140" s="8">
        <v>2018</v>
      </c>
      <c r="D140" s="12" t="s">
        <v>6</v>
      </c>
      <c r="E140" s="12" t="s">
        <v>224</v>
      </c>
      <c r="F140" s="77">
        <v>11.851179999999999</v>
      </c>
    </row>
    <row r="141" spans="1:6">
      <c r="A141" s="1" t="s">
        <v>10</v>
      </c>
      <c r="B141" s="1" t="s">
        <v>268</v>
      </c>
      <c r="C141" s="8">
        <v>2018</v>
      </c>
      <c r="D141" s="12" t="s">
        <v>6</v>
      </c>
      <c r="E141" s="12" t="s">
        <v>224</v>
      </c>
      <c r="F141" s="77">
        <v>28.281330000000001</v>
      </c>
    </row>
    <row r="142" spans="1:6">
      <c r="A142" s="1" t="s">
        <v>11</v>
      </c>
      <c r="B142" s="1" t="s">
        <v>269</v>
      </c>
      <c r="C142" s="8">
        <v>2018</v>
      </c>
      <c r="D142" s="12" t="s">
        <v>6</v>
      </c>
      <c r="E142" s="12" t="s">
        <v>224</v>
      </c>
      <c r="F142" s="77">
        <v>11.66046</v>
      </c>
    </row>
    <row r="143" spans="1:6">
      <c r="A143" s="1" t="s">
        <v>12</v>
      </c>
      <c r="B143" s="1" t="s">
        <v>270</v>
      </c>
      <c r="C143" s="8">
        <v>2018</v>
      </c>
      <c r="D143" s="12" t="s">
        <v>6</v>
      </c>
      <c r="E143" s="12" t="s">
        <v>224</v>
      </c>
      <c r="F143" s="77">
        <v>7.227811</v>
      </c>
    </row>
    <row r="144" spans="1:6">
      <c r="A144" s="1" t="s">
        <v>13</v>
      </c>
      <c r="B144" s="1" t="s">
        <v>271</v>
      </c>
      <c r="C144" s="8">
        <v>2018</v>
      </c>
      <c r="D144" s="12" t="s">
        <v>6</v>
      </c>
      <c r="E144" s="12" t="s">
        <v>224</v>
      </c>
      <c r="F144" s="77">
        <v>9.6403800000000004</v>
      </c>
    </row>
    <row r="145" spans="1:6">
      <c r="A145" s="1" t="s">
        <v>14</v>
      </c>
      <c r="B145" s="1" t="s">
        <v>272</v>
      </c>
      <c r="C145" s="8">
        <v>2018</v>
      </c>
      <c r="D145" s="12" t="s">
        <v>6</v>
      </c>
      <c r="E145" s="12" t="s">
        <v>224</v>
      </c>
      <c r="F145" s="77">
        <v>12.65541</v>
      </c>
    </row>
    <row r="146" spans="1:6">
      <c r="A146" s="1" t="s">
        <v>15</v>
      </c>
      <c r="B146" s="1" t="s">
        <v>273</v>
      </c>
      <c r="C146" s="8">
        <v>2018</v>
      </c>
      <c r="D146" s="12" t="s">
        <v>6</v>
      </c>
      <c r="E146" s="12" t="s">
        <v>224</v>
      </c>
      <c r="F146" s="77">
        <v>22.527799999999999</v>
      </c>
    </row>
    <row r="147" spans="1:6">
      <c r="A147" s="1" t="s">
        <v>16</v>
      </c>
      <c r="B147" s="1" t="s">
        <v>274</v>
      </c>
      <c r="C147" s="8">
        <v>2018</v>
      </c>
      <c r="D147" s="12" t="s">
        <v>6</v>
      </c>
      <c r="E147" s="12" t="s">
        <v>224</v>
      </c>
      <c r="F147" s="77">
        <v>15.31366</v>
      </c>
    </row>
    <row r="148" spans="1:6">
      <c r="A148" s="1" t="s">
        <v>17</v>
      </c>
      <c r="B148" s="1" t="s">
        <v>275</v>
      </c>
      <c r="C148" s="8">
        <v>2018</v>
      </c>
      <c r="D148" s="12" t="s">
        <v>6</v>
      </c>
      <c r="E148" s="12" t="s">
        <v>224</v>
      </c>
      <c r="F148" s="77">
        <v>10.48199</v>
      </c>
    </row>
    <row r="149" spans="1:6">
      <c r="A149" s="1" t="s">
        <v>18</v>
      </c>
      <c r="B149" s="1" t="s">
        <v>276</v>
      </c>
      <c r="C149" s="8">
        <v>2018</v>
      </c>
      <c r="D149" s="12" t="s">
        <v>6</v>
      </c>
      <c r="E149" s="12" t="s">
        <v>224</v>
      </c>
      <c r="F149" s="77">
        <v>9.5569220000000001</v>
      </c>
    </row>
    <row r="150" spans="1:6">
      <c r="A150" s="1" t="s">
        <v>19</v>
      </c>
      <c r="B150" s="1" t="s">
        <v>277</v>
      </c>
      <c r="C150" s="8">
        <v>2018</v>
      </c>
      <c r="D150" s="12" t="s">
        <v>6</v>
      </c>
      <c r="E150" s="12" t="s">
        <v>224</v>
      </c>
      <c r="F150" s="77">
        <v>13.8752</v>
      </c>
    </row>
    <row r="151" spans="1:6">
      <c r="A151" s="1" t="s">
        <v>20</v>
      </c>
      <c r="B151" s="1" t="s">
        <v>278</v>
      </c>
      <c r="C151" s="8">
        <v>2018</v>
      </c>
      <c r="D151" s="12" t="s">
        <v>6</v>
      </c>
      <c r="E151" s="12" t="s">
        <v>224</v>
      </c>
      <c r="F151" s="77">
        <v>11.03942</v>
      </c>
    </row>
    <row r="152" spans="1:6">
      <c r="A152" s="1" t="s">
        <v>21</v>
      </c>
      <c r="B152" s="1" t="s">
        <v>279</v>
      </c>
      <c r="C152" s="8">
        <v>2018</v>
      </c>
      <c r="D152" s="12" t="s">
        <v>6</v>
      </c>
      <c r="E152" s="12" t="s">
        <v>224</v>
      </c>
      <c r="F152" s="77">
        <v>17.496020000000001</v>
      </c>
    </row>
    <row r="153" spans="1:6">
      <c r="A153" s="1" t="s">
        <v>22</v>
      </c>
      <c r="B153" s="1" t="s">
        <v>280</v>
      </c>
      <c r="C153" s="8">
        <v>2018</v>
      </c>
      <c r="D153" s="12" t="s">
        <v>6</v>
      </c>
      <c r="E153" s="12" t="s">
        <v>224</v>
      </c>
      <c r="F153" s="77">
        <v>5.8790880000000003</v>
      </c>
    </row>
    <row r="154" spans="1:6">
      <c r="A154" s="1" t="s">
        <v>23</v>
      </c>
      <c r="B154" s="1" t="s">
        <v>281</v>
      </c>
      <c r="C154" s="8">
        <v>2018</v>
      </c>
      <c r="D154" s="12" t="s">
        <v>6</v>
      </c>
      <c r="E154" s="12" t="s">
        <v>224</v>
      </c>
      <c r="F154" s="77">
        <v>19.509779999999999</v>
      </c>
    </row>
    <row r="155" spans="1:6">
      <c r="A155" s="1" t="s">
        <v>24</v>
      </c>
      <c r="B155" s="1" t="s">
        <v>282</v>
      </c>
      <c r="C155" s="8">
        <v>2018</v>
      </c>
      <c r="D155" s="12" t="s">
        <v>6</v>
      </c>
      <c r="E155" s="12" t="s">
        <v>224</v>
      </c>
      <c r="F155" s="77">
        <v>13.16128</v>
      </c>
    </row>
    <row r="156" spans="1:6">
      <c r="A156" s="1" t="s">
        <v>25</v>
      </c>
      <c r="B156" s="1" t="s">
        <v>283</v>
      </c>
      <c r="C156" s="8">
        <v>2018</v>
      </c>
      <c r="D156" s="12" t="s">
        <v>6</v>
      </c>
      <c r="E156" s="12" t="s">
        <v>224</v>
      </c>
      <c r="F156" s="77">
        <v>11.04692</v>
      </c>
    </row>
    <row r="157" spans="1:6">
      <c r="A157" s="1" t="s">
        <v>26</v>
      </c>
      <c r="B157" s="1" t="s">
        <v>284</v>
      </c>
      <c r="C157" s="8">
        <v>2018</v>
      </c>
      <c r="D157" s="12" t="s">
        <v>6</v>
      </c>
      <c r="E157" s="12" t="s">
        <v>224</v>
      </c>
      <c r="F157" s="77">
        <v>11.672319999999999</v>
      </c>
    </row>
    <row r="158" spans="1:6">
      <c r="A158" s="1" t="s">
        <v>27</v>
      </c>
      <c r="B158" s="1" t="s">
        <v>285</v>
      </c>
      <c r="C158" s="8">
        <v>2018</v>
      </c>
      <c r="D158" s="12" t="s">
        <v>6</v>
      </c>
      <c r="E158" s="12" t="s">
        <v>224</v>
      </c>
      <c r="F158" s="77">
        <v>13.157120000000001</v>
      </c>
    </row>
    <row r="159" spans="1:6">
      <c r="A159" s="1" t="s">
        <v>28</v>
      </c>
      <c r="B159" s="1" t="s">
        <v>286</v>
      </c>
      <c r="C159" s="8">
        <v>2018</v>
      </c>
      <c r="D159" s="12" t="s">
        <v>6</v>
      </c>
      <c r="E159" s="12" t="s">
        <v>224</v>
      </c>
      <c r="F159" s="77">
        <v>9.8328299999999995</v>
      </c>
    </row>
    <row r="160" spans="1:6">
      <c r="A160" s="1" t="s">
        <v>29</v>
      </c>
      <c r="B160" s="1" t="s">
        <v>287</v>
      </c>
      <c r="C160" s="8">
        <v>2018</v>
      </c>
      <c r="D160" s="12" t="s">
        <v>6</v>
      </c>
      <c r="E160" s="12" t="s">
        <v>224</v>
      </c>
      <c r="F160" s="77">
        <v>8.6612500000000008</v>
      </c>
    </row>
    <row r="161" spans="1:6">
      <c r="A161" s="1" t="s">
        <v>30</v>
      </c>
      <c r="B161" s="1" t="s">
        <v>288</v>
      </c>
      <c r="C161" s="8">
        <v>2018</v>
      </c>
      <c r="D161" s="12" t="s">
        <v>6</v>
      </c>
      <c r="E161" s="12" t="s">
        <v>224</v>
      </c>
      <c r="F161" s="77">
        <v>13.75811</v>
      </c>
    </row>
    <row r="162" spans="1:6">
      <c r="A162" s="1" t="s">
        <v>31</v>
      </c>
      <c r="B162" s="1" t="s">
        <v>289</v>
      </c>
      <c r="C162" s="8">
        <v>2018</v>
      </c>
      <c r="D162" s="12" t="s">
        <v>6</v>
      </c>
      <c r="E162" s="12" t="s">
        <v>224</v>
      </c>
      <c r="F162" s="77">
        <v>8.8106559999999998</v>
      </c>
    </row>
    <row r="163" spans="1:6">
      <c r="A163" s="1" t="s">
        <v>32</v>
      </c>
      <c r="B163" s="1" t="s">
        <v>290</v>
      </c>
      <c r="C163" s="8">
        <v>2018</v>
      </c>
      <c r="D163" s="12" t="s">
        <v>6</v>
      </c>
      <c r="E163" s="12" t="s">
        <v>224</v>
      </c>
      <c r="F163" s="77">
        <v>10.473979999999999</v>
      </c>
    </row>
    <row r="164" spans="1:6">
      <c r="A164" s="1" t="s">
        <v>33</v>
      </c>
      <c r="B164" s="1" t="s">
        <v>291</v>
      </c>
      <c r="C164" s="8">
        <v>2018</v>
      </c>
      <c r="D164" s="12" t="s">
        <v>6</v>
      </c>
      <c r="E164" s="12" t="s">
        <v>224</v>
      </c>
      <c r="F164" s="77">
        <v>18.29626</v>
      </c>
    </row>
    <row r="165" spans="1:6">
      <c r="A165" s="1" t="s">
        <v>34</v>
      </c>
      <c r="B165" s="1" t="s">
        <v>292</v>
      </c>
      <c r="C165" s="8">
        <v>2018</v>
      </c>
      <c r="D165" s="12" t="s">
        <v>6</v>
      </c>
      <c r="E165" s="12" t="s">
        <v>224</v>
      </c>
      <c r="F165" s="77">
        <v>13.270060000000001</v>
      </c>
    </row>
    <row r="166" spans="1:6">
      <c r="A166" s="1" t="s">
        <v>35</v>
      </c>
      <c r="B166" s="1" t="s">
        <v>293</v>
      </c>
      <c r="C166" s="8">
        <v>2018</v>
      </c>
      <c r="D166" s="12" t="s">
        <v>6</v>
      </c>
      <c r="E166" s="12" t="s">
        <v>224</v>
      </c>
      <c r="F166" s="77">
        <v>11.35155</v>
      </c>
    </row>
    <row r="167" spans="1:6">
      <c r="A167" s="3" t="s">
        <v>3</v>
      </c>
      <c r="B167" s="1" t="s">
        <v>261</v>
      </c>
      <c r="C167" s="8">
        <v>2020</v>
      </c>
      <c r="D167" s="12" t="s">
        <v>6</v>
      </c>
      <c r="E167" s="12" t="s">
        <v>224</v>
      </c>
      <c r="F167" s="76">
        <v>13.472939999999999</v>
      </c>
    </row>
    <row r="168" spans="1:6">
      <c r="A168" s="3" t="s">
        <v>4</v>
      </c>
      <c r="B168" s="1" t="s">
        <v>262</v>
      </c>
      <c r="C168" s="8">
        <v>2020</v>
      </c>
      <c r="D168" s="12" t="s">
        <v>6</v>
      </c>
      <c r="E168" s="12" t="s">
        <v>224</v>
      </c>
      <c r="F168" s="77">
        <v>8.6097509999999993</v>
      </c>
    </row>
    <row r="169" spans="1:6">
      <c r="A169" s="1" t="s">
        <v>5</v>
      </c>
      <c r="B169" s="1" t="s">
        <v>263</v>
      </c>
      <c r="C169" s="8">
        <v>2020</v>
      </c>
      <c r="D169" s="12" t="s">
        <v>6</v>
      </c>
      <c r="E169" s="12" t="s">
        <v>224</v>
      </c>
      <c r="F169" s="77">
        <v>5.7645119999999999</v>
      </c>
    </row>
    <row r="170" spans="1:6">
      <c r="A170" s="1" t="s">
        <v>6</v>
      </c>
      <c r="B170" s="1" t="s">
        <v>264</v>
      </c>
      <c r="C170" s="8">
        <v>2020</v>
      </c>
      <c r="D170" s="12" t="s">
        <v>6</v>
      </c>
      <c r="E170" s="12" t="s">
        <v>224</v>
      </c>
      <c r="F170" s="77">
        <v>9.7838259999999995</v>
      </c>
    </row>
    <row r="171" spans="1:6">
      <c r="A171" s="1" t="s">
        <v>7</v>
      </c>
      <c r="B171" s="1" t="s">
        <v>265</v>
      </c>
      <c r="C171" s="8">
        <v>2020</v>
      </c>
      <c r="D171" s="12" t="s">
        <v>6</v>
      </c>
      <c r="E171" s="12" t="s">
        <v>224</v>
      </c>
      <c r="F171" s="77">
        <v>12.3629</v>
      </c>
    </row>
    <row r="172" spans="1:6">
      <c r="A172" s="1" t="s">
        <v>8</v>
      </c>
      <c r="B172" s="1" t="s">
        <v>266</v>
      </c>
      <c r="C172" s="8">
        <v>2020</v>
      </c>
      <c r="D172" s="12" t="s">
        <v>6</v>
      </c>
      <c r="E172" s="12" t="s">
        <v>224</v>
      </c>
      <c r="F172" s="77">
        <v>7.7080580000000003</v>
      </c>
    </row>
    <row r="173" spans="1:6">
      <c r="A173" s="1" t="s">
        <v>9</v>
      </c>
      <c r="B173" s="1" t="s">
        <v>267</v>
      </c>
      <c r="C173" s="8">
        <v>2020</v>
      </c>
      <c r="D173" s="12" t="s">
        <v>6</v>
      </c>
      <c r="E173" s="12" t="s">
        <v>224</v>
      </c>
      <c r="F173" s="77">
        <v>10.79461</v>
      </c>
    </row>
    <row r="174" spans="1:6">
      <c r="A174" s="1" t="s">
        <v>10</v>
      </c>
      <c r="B174" s="1" t="s">
        <v>268</v>
      </c>
      <c r="C174" s="8">
        <v>2020</v>
      </c>
      <c r="D174" s="12" t="s">
        <v>6</v>
      </c>
      <c r="E174" s="12" t="s">
        <v>224</v>
      </c>
      <c r="F174" s="77">
        <v>25.644120000000001</v>
      </c>
    </row>
    <row r="175" spans="1:6">
      <c r="A175" s="1" t="s">
        <v>11</v>
      </c>
      <c r="B175" s="1" t="s">
        <v>269</v>
      </c>
      <c r="C175" s="8">
        <v>2020</v>
      </c>
      <c r="D175" s="12" t="s">
        <v>6</v>
      </c>
      <c r="E175" s="12" t="s">
        <v>224</v>
      </c>
      <c r="F175" s="77">
        <v>11.427099999999999</v>
      </c>
    </row>
    <row r="176" spans="1:6">
      <c r="A176" s="1" t="s">
        <v>12</v>
      </c>
      <c r="B176" s="1" t="s">
        <v>270</v>
      </c>
      <c r="C176" s="8">
        <v>2020</v>
      </c>
      <c r="D176" s="12" t="s">
        <v>6</v>
      </c>
      <c r="E176" s="12" t="s">
        <v>224</v>
      </c>
      <c r="F176" s="77">
        <v>6.5317910000000001</v>
      </c>
    </row>
    <row r="177" spans="1:6">
      <c r="A177" s="1" t="s">
        <v>13</v>
      </c>
      <c r="B177" s="1" t="s">
        <v>271</v>
      </c>
      <c r="C177" s="8">
        <v>2020</v>
      </c>
      <c r="D177" s="12" t="s">
        <v>6</v>
      </c>
      <c r="E177" s="12" t="s">
        <v>224</v>
      </c>
      <c r="F177" s="77">
        <v>9.7958400000000001</v>
      </c>
    </row>
    <row r="178" spans="1:6">
      <c r="A178" s="1" t="s">
        <v>14</v>
      </c>
      <c r="B178" s="1" t="s">
        <v>272</v>
      </c>
      <c r="C178" s="8">
        <v>2020</v>
      </c>
      <c r="D178" s="12" t="s">
        <v>6</v>
      </c>
      <c r="E178" s="12" t="s">
        <v>224</v>
      </c>
      <c r="F178" s="77">
        <v>12.341200000000001</v>
      </c>
    </row>
    <row r="179" spans="1:6">
      <c r="A179" s="1" t="s">
        <v>15</v>
      </c>
      <c r="B179" s="1" t="s">
        <v>273</v>
      </c>
      <c r="C179" s="8">
        <v>2020</v>
      </c>
      <c r="D179" s="12" t="s">
        <v>6</v>
      </c>
      <c r="E179" s="12" t="s">
        <v>224</v>
      </c>
      <c r="F179" s="77">
        <v>19.720009999999998</v>
      </c>
    </row>
    <row r="180" spans="1:6">
      <c r="A180" s="1" t="s">
        <v>16</v>
      </c>
      <c r="B180" s="1" t="s">
        <v>274</v>
      </c>
      <c r="C180" s="8">
        <v>2020</v>
      </c>
      <c r="D180" s="12" t="s">
        <v>6</v>
      </c>
      <c r="E180" s="12" t="s">
        <v>224</v>
      </c>
      <c r="F180" s="77">
        <v>13.97395</v>
      </c>
    </row>
    <row r="181" spans="1:6">
      <c r="A181" s="1" t="s">
        <v>17</v>
      </c>
      <c r="B181" s="1" t="s">
        <v>275</v>
      </c>
      <c r="C181" s="8">
        <v>2020</v>
      </c>
      <c r="D181" s="12" t="s">
        <v>6</v>
      </c>
      <c r="E181" s="12" t="s">
        <v>224</v>
      </c>
      <c r="F181" s="77">
        <v>10.14494</v>
      </c>
    </row>
    <row r="182" spans="1:6">
      <c r="A182" s="1" t="s">
        <v>18</v>
      </c>
      <c r="B182" s="1" t="s">
        <v>276</v>
      </c>
      <c r="C182" s="8">
        <v>2020</v>
      </c>
      <c r="D182" s="12" t="s">
        <v>6</v>
      </c>
      <c r="E182" s="12" t="s">
        <v>224</v>
      </c>
      <c r="F182" s="77">
        <v>8.6465040000000002</v>
      </c>
    </row>
    <row r="183" spans="1:6">
      <c r="A183" s="1" t="s">
        <v>19</v>
      </c>
      <c r="B183" s="1" t="s">
        <v>277</v>
      </c>
      <c r="C183" s="8">
        <v>2020</v>
      </c>
      <c r="D183" s="12" t="s">
        <v>6</v>
      </c>
      <c r="E183" s="12" t="s">
        <v>224</v>
      </c>
      <c r="F183" s="77">
        <v>13.934699999999999</v>
      </c>
    </row>
    <row r="184" spans="1:6">
      <c r="A184" s="1" t="s">
        <v>20</v>
      </c>
      <c r="B184" s="1" t="s">
        <v>278</v>
      </c>
      <c r="C184" s="8">
        <v>2020</v>
      </c>
      <c r="D184" s="12" t="s">
        <v>6</v>
      </c>
      <c r="E184" s="12" t="s">
        <v>224</v>
      </c>
      <c r="F184" s="77">
        <v>10.87344</v>
      </c>
    </row>
    <row r="185" spans="1:6">
      <c r="A185" s="1" t="s">
        <v>21</v>
      </c>
      <c r="B185" s="1" t="s">
        <v>279</v>
      </c>
      <c r="C185" s="8">
        <v>2020</v>
      </c>
      <c r="D185" s="12" t="s">
        <v>6</v>
      </c>
      <c r="E185" s="12" t="s">
        <v>224</v>
      </c>
      <c r="F185" s="77">
        <v>11.603809999999999</v>
      </c>
    </row>
    <row r="186" spans="1:6">
      <c r="A186" s="1" t="s">
        <v>22</v>
      </c>
      <c r="B186" s="1" t="s">
        <v>280</v>
      </c>
      <c r="C186" s="8">
        <v>2020</v>
      </c>
      <c r="D186" s="12" t="s">
        <v>6</v>
      </c>
      <c r="E186" s="12" t="s">
        <v>224</v>
      </c>
      <c r="F186" s="77">
        <v>7.1323800000000004</v>
      </c>
    </row>
    <row r="187" spans="1:6">
      <c r="A187" s="1" t="s">
        <v>23</v>
      </c>
      <c r="B187" s="1" t="s">
        <v>281</v>
      </c>
      <c r="C187" s="8">
        <v>2020</v>
      </c>
      <c r="D187" s="12" t="s">
        <v>6</v>
      </c>
      <c r="E187" s="12" t="s">
        <v>224</v>
      </c>
      <c r="F187" s="77">
        <v>18.66235</v>
      </c>
    </row>
    <row r="188" spans="1:6">
      <c r="A188" s="1" t="s">
        <v>24</v>
      </c>
      <c r="B188" s="1" t="s">
        <v>282</v>
      </c>
      <c r="C188" s="8">
        <v>2020</v>
      </c>
      <c r="D188" s="12" t="s">
        <v>6</v>
      </c>
      <c r="E188" s="12" t="s">
        <v>224</v>
      </c>
      <c r="F188" s="77">
        <v>14.935309999999999</v>
      </c>
    </row>
    <row r="189" spans="1:6">
      <c r="A189" s="1" t="s">
        <v>25</v>
      </c>
      <c r="B189" s="1" t="s">
        <v>283</v>
      </c>
      <c r="C189" s="8">
        <v>2020</v>
      </c>
      <c r="D189" s="12" t="s">
        <v>6</v>
      </c>
      <c r="E189" s="12" t="s">
        <v>224</v>
      </c>
      <c r="F189" s="77">
        <v>10.93379</v>
      </c>
    </row>
    <row r="190" spans="1:6">
      <c r="A190" s="1" t="s">
        <v>26</v>
      </c>
      <c r="B190" s="1" t="s">
        <v>284</v>
      </c>
      <c r="C190" s="8">
        <v>2020</v>
      </c>
      <c r="D190" s="12" t="s">
        <v>6</v>
      </c>
      <c r="E190" s="12" t="s">
        <v>224</v>
      </c>
      <c r="F190" s="77">
        <v>10.254</v>
      </c>
    </row>
    <row r="191" spans="1:6">
      <c r="A191" s="1" t="s">
        <v>27</v>
      </c>
      <c r="B191" s="1" t="s">
        <v>285</v>
      </c>
      <c r="C191" s="8">
        <v>2020</v>
      </c>
      <c r="D191" s="12" t="s">
        <v>6</v>
      </c>
      <c r="E191" s="12" t="s">
        <v>224</v>
      </c>
      <c r="F191" s="77">
        <v>13.958629999999999</v>
      </c>
    </row>
    <row r="192" spans="1:6">
      <c r="A192" s="1" t="s">
        <v>28</v>
      </c>
      <c r="B192" s="1" t="s">
        <v>286</v>
      </c>
      <c r="C192" s="8">
        <v>2020</v>
      </c>
      <c r="D192" s="12" t="s">
        <v>6</v>
      </c>
      <c r="E192" s="12" t="s">
        <v>224</v>
      </c>
      <c r="F192" s="77">
        <v>9.5459219999999991</v>
      </c>
    </row>
    <row r="193" spans="1:6">
      <c r="A193" s="1" t="s">
        <v>29</v>
      </c>
      <c r="B193" s="1" t="s">
        <v>287</v>
      </c>
      <c r="C193" s="8">
        <v>2020</v>
      </c>
      <c r="D193" s="12" t="s">
        <v>6</v>
      </c>
      <c r="E193" s="12" t="s">
        <v>224</v>
      </c>
      <c r="F193" s="77">
        <v>7.8101510000000003</v>
      </c>
    </row>
    <row r="194" spans="1:6">
      <c r="A194" s="1" t="s">
        <v>30</v>
      </c>
      <c r="B194" s="1" t="s">
        <v>288</v>
      </c>
      <c r="C194" s="8">
        <v>2020</v>
      </c>
      <c r="D194" s="12" t="s">
        <v>6</v>
      </c>
      <c r="E194" s="12" t="s">
        <v>224</v>
      </c>
      <c r="F194" s="77">
        <v>10.58935</v>
      </c>
    </row>
    <row r="195" spans="1:6">
      <c r="A195" s="1" t="s">
        <v>31</v>
      </c>
      <c r="B195" s="1" t="s">
        <v>289</v>
      </c>
      <c r="C195" s="8">
        <v>2020</v>
      </c>
      <c r="D195" s="12" t="s">
        <v>6</v>
      </c>
      <c r="E195" s="12" t="s">
        <v>224</v>
      </c>
      <c r="F195" s="77">
        <v>7.6179920000000001</v>
      </c>
    </row>
    <row r="196" spans="1:6">
      <c r="A196" s="1" t="s">
        <v>32</v>
      </c>
      <c r="B196" s="1" t="s">
        <v>290</v>
      </c>
      <c r="C196" s="8">
        <v>2020</v>
      </c>
      <c r="D196" s="12" t="s">
        <v>6</v>
      </c>
      <c r="E196" s="12" t="s">
        <v>224</v>
      </c>
      <c r="F196" s="77">
        <v>9.9048289999999994</v>
      </c>
    </row>
    <row r="197" spans="1:6">
      <c r="A197" s="1" t="s">
        <v>33</v>
      </c>
      <c r="B197" s="1" t="s">
        <v>291</v>
      </c>
      <c r="C197" s="8">
        <v>2020</v>
      </c>
      <c r="D197" s="12" t="s">
        <v>6</v>
      </c>
      <c r="E197" s="12" t="s">
        <v>224</v>
      </c>
      <c r="F197" s="77">
        <v>16.979990000000001</v>
      </c>
    </row>
    <row r="198" spans="1:6">
      <c r="A198" s="1" t="s">
        <v>34</v>
      </c>
      <c r="B198" s="1" t="s">
        <v>292</v>
      </c>
      <c r="C198" s="8">
        <v>2020</v>
      </c>
      <c r="D198" s="12" t="s">
        <v>6</v>
      </c>
      <c r="E198" s="12" t="s">
        <v>224</v>
      </c>
      <c r="F198" s="77">
        <v>12.17004</v>
      </c>
    </row>
    <row r="199" spans="1:6">
      <c r="A199" s="1" t="s">
        <v>35</v>
      </c>
      <c r="B199" s="1" t="s">
        <v>293</v>
      </c>
      <c r="C199" s="8">
        <v>2020</v>
      </c>
      <c r="D199" s="12" t="s">
        <v>6</v>
      </c>
      <c r="E199" s="12" t="s">
        <v>224</v>
      </c>
      <c r="F199" s="77">
        <v>11.90305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F298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64" t="s">
        <v>260</v>
      </c>
    </row>
    <row r="2" spans="1:6">
      <c r="A2" s="3" t="s">
        <v>3</v>
      </c>
      <c r="B2" s="1" t="s">
        <v>261</v>
      </c>
      <c r="C2" s="8">
        <v>2010</v>
      </c>
      <c r="D2" s="12" t="s">
        <v>6</v>
      </c>
      <c r="E2" s="12" t="s">
        <v>229</v>
      </c>
      <c r="F2" s="76">
        <v>28.885649999999998</v>
      </c>
    </row>
    <row r="3" spans="1:6">
      <c r="A3" s="3" t="s">
        <v>4</v>
      </c>
      <c r="B3" s="1" t="s">
        <v>262</v>
      </c>
      <c r="C3" s="8">
        <v>2010</v>
      </c>
      <c r="D3" s="12" t="s">
        <v>6</v>
      </c>
      <c r="E3" s="12" t="s">
        <v>229</v>
      </c>
      <c r="F3" s="45">
        <v>35.241909999999997</v>
      </c>
    </row>
    <row r="4" spans="1:6">
      <c r="A4" s="1" t="s">
        <v>5</v>
      </c>
      <c r="B4" s="1" t="s">
        <v>263</v>
      </c>
      <c r="C4" s="8">
        <v>2010</v>
      </c>
      <c r="D4" s="12" t="s">
        <v>6</v>
      </c>
      <c r="E4" s="12" t="s">
        <v>229</v>
      </c>
      <c r="F4" s="45">
        <v>17.155830000000002</v>
      </c>
    </row>
    <row r="5" spans="1:6">
      <c r="A5" s="1" t="s">
        <v>6</v>
      </c>
      <c r="B5" s="1" t="s">
        <v>264</v>
      </c>
      <c r="C5" s="8">
        <v>2010</v>
      </c>
      <c r="D5" s="12" t="s">
        <v>6</v>
      </c>
      <c r="E5" s="12" t="s">
        <v>229</v>
      </c>
      <c r="F5" s="45">
        <v>23.697700000000001</v>
      </c>
    </row>
    <row r="6" spans="1:6">
      <c r="A6" s="1" t="s">
        <v>7</v>
      </c>
      <c r="B6" s="1" t="s">
        <v>265</v>
      </c>
      <c r="C6" s="8">
        <v>2010</v>
      </c>
      <c r="D6" s="12" t="s">
        <v>6</v>
      </c>
      <c r="E6" s="12" t="s">
        <v>229</v>
      </c>
      <c r="F6" s="45">
        <v>34.469079999999998</v>
      </c>
    </row>
    <row r="7" spans="1:6">
      <c r="A7" s="1" t="s">
        <v>8</v>
      </c>
      <c r="B7" s="1" t="s">
        <v>266</v>
      </c>
      <c r="C7" s="8">
        <v>2010</v>
      </c>
      <c r="D7" s="12" t="s">
        <v>6</v>
      </c>
      <c r="E7" s="12" t="s">
        <v>229</v>
      </c>
      <c r="F7" s="45">
        <v>25.594249999999999</v>
      </c>
    </row>
    <row r="8" spans="1:6">
      <c r="A8" s="1" t="s">
        <v>9</v>
      </c>
      <c r="B8" s="1" t="s">
        <v>267</v>
      </c>
      <c r="C8" s="8">
        <v>2010</v>
      </c>
      <c r="D8" s="12" t="s">
        <v>6</v>
      </c>
      <c r="E8" s="12" t="s">
        <v>229</v>
      </c>
      <c r="F8" s="45">
        <v>25.586849999999998</v>
      </c>
    </row>
    <row r="9" spans="1:6">
      <c r="A9" s="1" t="s">
        <v>10</v>
      </c>
      <c r="B9" s="1" t="s">
        <v>268</v>
      </c>
      <c r="C9" s="8">
        <v>2010</v>
      </c>
      <c r="D9" s="12" t="s">
        <v>6</v>
      </c>
      <c r="E9" s="12" t="s">
        <v>229</v>
      </c>
      <c r="F9" s="45">
        <v>44.272269999999999</v>
      </c>
    </row>
    <row r="10" spans="1:6">
      <c r="A10" s="1" t="s">
        <v>11</v>
      </c>
      <c r="B10" s="1" t="s">
        <v>269</v>
      </c>
      <c r="C10" s="8">
        <v>2010</v>
      </c>
      <c r="D10" s="12" t="s">
        <v>6</v>
      </c>
      <c r="E10" s="12" t="s">
        <v>229</v>
      </c>
      <c r="F10" s="45">
        <v>13.847239999999999</v>
      </c>
    </row>
    <row r="11" spans="1:6">
      <c r="A11" s="1" t="s">
        <v>12</v>
      </c>
      <c r="B11" s="1" t="s">
        <v>270</v>
      </c>
      <c r="C11" s="8">
        <v>2010</v>
      </c>
      <c r="D11" s="12" t="s">
        <v>6</v>
      </c>
      <c r="E11" s="12" t="s">
        <v>229</v>
      </c>
      <c r="F11" s="45">
        <v>13.36664</v>
      </c>
    </row>
    <row r="12" spans="1:6">
      <c r="A12" s="1" t="s">
        <v>13</v>
      </c>
      <c r="B12" s="1" t="s">
        <v>271</v>
      </c>
      <c r="C12" s="8">
        <v>2010</v>
      </c>
      <c r="D12" s="12" t="s">
        <v>6</v>
      </c>
      <c r="E12" s="12" t="s">
        <v>229</v>
      </c>
      <c r="F12" s="45">
        <v>21.186330000000002</v>
      </c>
    </row>
    <row r="13" spans="1:6">
      <c r="A13" s="1" t="s">
        <v>14</v>
      </c>
      <c r="B13" s="1" t="s">
        <v>272</v>
      </c>
      <c r="C13" s="8">
        <v>2010</v>
      </c>
      <c r="D13" s="12" t="s">
        <v>6</v>
      </c>
      <c r="E13" s="12" t="s">
        <v>229</v>
      </c>
      <c r="F13" s="45">
        <v>33.208759999999998</v>
      </c>
    </row>
    <row r="14" spans="1:6">
      <c r="A14" s="1" t="s">
        <v>15</v>
      </c>
      <c r="B14" s="1" t="s">
        <v>273</v>
      </c>
      <c r="C14" s="8">
        <v>2010</v>
      </c>
      <c r="D14" s="12" t="s">
        <v>6</v>
      </c>
      <c r="E14" s="12" t="s">
        <v>229</v>
      </c>
      <c r="F14" s="45">
        <v>53.320929999999997</v>
      </c>
    </row>
    <row r="15" spans="1:6">
      <c r="A15" s="1" t="s">
        <v>16</v>
      </c>
      <c r="B15" s="1" t="s">
        <v>274</v>
      </c>
      <c r="C15" s="8">
        <v>2010</v>
      </c>
      <c r="D15" s="12" t="s">
        <v>6</v>
      </c>
      <c r="E15" s="12" t="s">
        <v>229</v>
      </c>
      <c r="F15" s="45">
        <v>49.655639999999998</v>
      </c>
    </row>
    <row r="16" spans="1:6">
      <c r="A16" s="1" t="s">
        <v>17</v>
      </c>
      <c r="B16" s="1" t="s">
        <v>275</v>
      </c>
      <c r="C16" s="8">
        <v>2010</v>
      </c>
      <c r="D16" s="12" t="s">
        <v>6</v>
      </c>
      <c r="E16" s="12" t="s">
        <v>229</v>
      </c>
      <c r="F16" s="45">
        <v>22.34348</v>
      </c>
    </row>
    <row r="17" spans="1:6">
      <c r="A17" s="1" t="s">
        <v>18</v>
      </c>
      <c r="B17" s="1" t="s">
        <v>276</v>
      </c>
      <c r="C17" s="8">
        <v>2010</v>
      </c>
      <c r="D17" s="12" t="s">
        <v>6</v>
      </c>
      <c r="E17" s="12" t="s">
        <v>229</v>
      </c>
      <c r="F17" s="45">
        <v>20.034320000000001</v>
      </c>
    </row>
    <row r="18" spans="1:6">
      <c r="A18" s="1" t="s">
        <v>19</v>
      </c>
      <c r="B18" s="1" t="s">
        <v>277</v>
      </c>
      <c r="C18" s="8">
        <v>2010</v>
      </c>
      <c r="D18" s="12" t="s">
        <v>6</v>
      </c>
      <c r="E18" s="12" t="s">
        <v>229</v>
      </c>
      <c r="F18" s="45">
        <v>48.084650000000003</v>
      </c>
    </row>
    <row r="19" spans="1:6">
      <c r="A19" s="1" t="s">
        <v>20</v>
      </c>
      <c r="B19" s="1" t="s">
        <v>278</v>
      </c>
      <c r="C19" s="8">
        <v>2010</v>
      </c>
      <c r="D19" s="12" t="s">
        <v>6</v>
      </c>
      <c r="E19" s="12" t="s">
        <v>229</v>
      </c>
      <c r="F19" s="45">
        <v>21.081040000000002</v>
      </c>
    </row>
    <row r="20" spans="1:6">
      <c r="A20" s="1" t="s">
        <v>21</v>
      </c>
      <c r="B20" s="1" t="s">
        <v>279</v>
      </c>
      <c r="C20" s="8">
        <v>2010</v>
      </c>
      <c r="D20" s="12" t="s">
        <v>6</v>
      </c>
      <c r="E20" s="12" t="s">
        <v>229</v>
      </c>
      <c r="F20" s="45">
        <v>26.16497</v>
      </c>
    </row>
    <row r="21" spans="1:6">
      <c r="A21" s="1" t="s">
        <v>22</v>
      </c>
      <c r="B21" s="1" t="s">
        <v>280</v>
      </c>
      <c r="C21" s="8">
        <v>2010</v>
      </c>
      <c r="D21" s="12" t="s">
        <v>6</v>
      </c>
      <c r="E21" s="12" t="s">
        <v>229</v>
      </c>
      <c r="F21" s="45">
        <v>21.131070000000001</v>
      </c>
    </row>
    <row r="22" spans="1:6">
      <c r="A22" s="1" t="s">
        <v>23</v>
      </c>
      <c r="B22" s="1" t="s">
        <v>281</v>
      </c>
      <c r="C22" s="8">
        <v>2010</v>
      </c>
      <c r="D22" s="12" t="s">
        <v>6</v>
      </c>
      <c r="E22" s="12" t="s">
        <v>229</v>
      </c>
      <c r="F22" s="45">
        <v>48.086730000000003</v>
      </c>
    </row>
    <row r="23" spans="1:6">
      <c r="A23" s="1" t="s">
        <v>24</v>
      </c>
      <c r="B23" s="1" t="s">
        <v>282</v>
      </c>
      <c r="C23" s="8">
        <v>2010</v>
      </c>
      <c r="D23" s="12" t="s">
        <v>6</v>
      </c>
      <c r="E23" s="12" t="s">
        <v>229</v>
      </c>
      <c r="F23" s="45">
        <v>34.022239999999996</v>
      </c>
    </row>
    <row r="24" spans="1:6">
      <c r="A24" s="1" t="s">
        <v>25</v>
      </c>
      <c r="B24" s="1" t="s">
        <v>283</v>
      </c>
      <c r="C24" s="8">
        <v>2010</v>
      </c>
      <c r="D24" s="12" t="s">
        <v>6</v>
      </c>
      <c r="E24" s="12" t="s">
        <v>229</v>
      </c>
      <c r="F24" s="45">
        <v>37.675690000000003</v>
      </c>
    </row>
    <row r="25" spans="1:6">
      <c r="A25" s="1" t="s">
        <v>26</v>
      </c>
      <c r="B25" s="1" t="s">
        <v>284</v>
      </c>
      <c r="C25" s="8">
        <v>2010</v>
      </c>
      <c r="D25" s="12" t="s">
        <v>6</v>
      </c>
      <c r="E25" s="12" t="s">
        <v>229</v>
      </c>
      <c r="F25" s="45">
        <v>17.003679999999999</v>
      </c>
    </row>
    <row r="26" spans="1:6">
      <c r="A26" s="1" t="s">
        <v>27</v>
      </c>
      <c r="B26" s="1" t="s">
        <v>285</v>
      </c>
      <c r="C26" s="8">
        <v>2010</v>
      </c>
      <c r="D26" s="12" t="s">
        <v>6</v>
      </c>
      <c r="E26" s="12" t="s">
        <v>229</v>
      </c>
      <c r="F26" s="45">
        <v>41.88729</v>
      </c>
    </row>
    <row r="27" spans="1:6">
      <c r="A27" s="1" t="s">
        <v>28</v>
      </c>
      <c r="B27" s="1" t="s">
        <v>286</v>
      </c>
      <c r="C27" s="8">
        <v>2010</v>
      </c>
      <c r="D27" s="12" t="s">
        <v>6</v>
      </c>
      <c r="E27" s="12" t="s">
        <v>229</v>
      </c>
      <c r="F27" s="45">
        <v>19.028300000000002</v>
      </c>
    </row>
    <row r="28" spans="1:6">
      <c r="A28" s="1" t="s">
        <v>29</v>
      </c>
      <c r="B28" s="1" t="s">
        <v>287</v>
      </c>
      <c r="C28" s="8">
        <v>2010</v>
      </c>
      <c r="D28" s="12" t="s">
        <v>6</v>
      </c>
      <c r="E28" s="12" t="s">
        <v>229</v>
      </c>
      <c r="F28" s="45">
        <v>23.781780000000001</v>
      </c>
    </row>
    <row r="29" spans="1:6">
      <c r="A29" s="1" t="s">
        <v>30</v>
      </c>
      <c r="B29" s="1" t="s">
        <v>288</v>
      </c>
      <c r="C29" s="8">
        <v>2010</v>
      </c>
      <c r="D29" s="12" t="s">
        <v>6</v>
      </c>
      <c r="E29" s="12" t="s">
        <v>229</v>
      </c>
      <c r="F29" s="45">
        <v>35.398099999999999</v>
      </c>
    </row>
    <row r="30" spans="1:6">
      <c r="A30" s="1" t="s">
        <v>31</v>
      </c>
      <c r="B30" s="1" t="s">
        <v>289</v>
      </c>
      <c r="C30" s="8">
        <v>2010</v>
      </c>
      <c r="D30" s="12" t="s">
        <v>6</v>
      </c>
      <c r="E30" s="12" t="s">
        <v>229</v>
      </c>
      <c r="F30" s="45">
        <v>19.924810000000001</v>
      </c>
    </row>
    <row r="31" spans="1:6">
      <c r="A31" s="1" t="s">
        <v>32</v>
      </c>
      <c r="B31" s="1" t="s">
        <v>290</v>
      </c>
      <c r="C31" s="8">
        <v>2010</v>
      </c>
      <c r="D31" s="12" t="s">
        <v>6</v>
      </c>
      <c r="E31" s="12" t="s">
        <v>229</v>
      </c>
      <c r="F31" s="45">
        <v>27.157730000000001</v>
      </c>
    </row>
    <row r="32" spans="1:6">
      <c r="A32" s="1" t="s">
        <v>33</v>
      </c>
      <c r="B32" s="1" t="s">
        <v>291</v>
      </c>
      <c r="C32" s="8">
        <v>2010</v>
      </c>
      <c r="D32" s="12" t="s">
        <v>6</v>
      </c>
      <c r="E32" s="12" t="s">
        <v>229</v>
      </c>
      <c r="F32" s="45">
        <v>37.826149999999998</v>
      </c>
    </row>
    <row r="33" spans="1:6">
      <c r="A33" s="1" t="s">
        <v>34</v>
      </c>
      <c r="B33" s="1" t="s">
        <v>292</v>
      </c>
      <c r="C33" s="8">
        <v>2010</v>
      </c>
      <c r="D33" s="12" t="s">
        <v>6</v>
      </c>
      <c r="E33" s="12" t="s">
        <v>229</v>
      </c>
      <c r="F33" s="45">
        <v>22.890640000000001</v>
      </c>
    </row>
    <row r="34" spans="1:6">
      <c r="A34" s="1" t="s">
        <v>35</v>
      </c>
      <c r="B34" s="1" t="s">
        <v>293</v>
      </c>
      <c r="C34" s="8">
        <v>2010</v>
      </c>
      <c r="D34" s="12" t="s">
        <v>6</v>
      </c>
      <c r="E34" s="12" t="s">
        <v>229</v>
      </c>
      <c r="F34" s="45">
        <v>34.366219999999998</v>
      </c>
    </row>
    <row r="35" spans="1:6">
      <c r="A35" s="3" t="s">
        <v>3</v>
      </c>
      <c r="B35" s="1" t="s">
        <v>261</v>
      </c>
      <c r="C35" s="8">
        <v>2011</v>
      </c>
      <c r="D35" s="12" t="s">
        <v>6</v>
      </c>
      <c r="E35" s="12" t="s">
        <v>229</v>
      </c>
      <c r="F35" s="76">
        <v>28.885649999999998</v>
      </c>
    </row>
    <row r="36" spans="1:6">
      <c r="A36" s="3" t="s">
        <v>4</v>
      </c>
      <c r="B36" s="1" t="s">
        <v>262</v>
      </c>
      <c r="C36" s="8">
        <v>2011</v>
      </c>
      <c r="D36" s="12" t="s">
        <v>6</v>
      </c>
      <c r="E36" s="12" t="s">
        <v>229</v>
      </c>
      <c r="F36" s="45">
        <v>35.241909999999997</v>
      </c>
    </row>
    <row r="37" spans="1:6">
      <c r="A37" s="1" t="s">
        <v>5</v>
      </c>
      <c r="B37" s="1" t="s">
        <v>263</v>
      </c>
      <c r="C37" s="8">
        <v>2011</v>
      </c>
      <c r="D37" s="12" t="s">
        <v>6</v>
      </c>
      <c r="E37" s="12" t="s">
        <v>229</v>
      </c>
      <c r="F37" s="45">
        <v>17.155830000000002</v>
      </c>
    </row>
    <row r="38" spans="1:6">
      <c r="A38" s="1" t="s">
        <v>6</v>
      </c>
      <c r="B38" s="1" t="s">
        <v>264</v>
      </c>
      <c r="C38" s="8">
        <v>2011</v>
      </c>
      <c r="D38" s="12" t="s">
        <v>6</v>
      </c>
      <c r="E38" s="12" t="s">
        <v>229</v>
      </c>
      <c r="F38" s="45">
        <v>23.697700000000001</v>
      </c>
    </row>
    <row r="39" spans="1:6">
      <c r="A39" s="1" t="s">
        <v>7</v>
      </c>
      <c r="B39" s="1" t="s">
        <v>265</v>
      </c>
      <c r="C39" s="8">
        <v>2011</v>
      </c>
      <c r="D39" s="12" t="s">
        <v>6</v>
      </c>
      <c r="E39" s="12" t="s">
        <v>229</v>
      </c>
      <c r="F39" s="45">
        <v>34.469079999999998</v>
      </c>
    </row>
    <row r="40" spans="1:6">
      <c r="A40" s="1" t="s">
        <v>8</v>
      </c>
      <c r="B40" s="1" t="s">
        <v>266</v>
      </c>
      <c r="C40" s="8">
        <v>2011</v>
      </c>
      <c r="D40" s="12" t="s">
        <v>6</v>
      </c>
      <c r="E40" s="12" t="s">
        <v>229</v>
      </c>
      <c r="F40" s="45">
        <v>25.594249999999999</v>
      </c>
    </row>
    <row r="41" spans="1:6">
      <c r="A41" s="1" t="s">
        <v>9</v>
      </c>
      <c r="B41" s="1" t="s">
        <v>267</v>
      </c>
      <c r="C41" s="8">
        <v>2011</v>
      </c>
      <c r="D41" s="12" t="s">
        <v>6</v>
      </c>
      <c r="E41" s="12" t="s">
        <v>229</v>
      </c>
      <c r="F41" s="45">
        <v>25.586849999999998</v>
      </c>
    </row>
    <row r="42" spans="1:6">
      <c r="A42" s="1" t="s">
        <v>10</v>
      </c>
      <c r="B42" s="1" t="s">
        <v>268</v>
      </c>
      <c r="C42" s="8">
        <v>2011</v>
      </c>
      <c r="D42" s="12" t="s">
        <v>6</v>
      </c>
      <c r="E42" s="12" t="s">
        <v>229</v>
      </c>
      <c r="F42" s="45">
        <v>44.272269999999999</v>
      </c>
    </row>
    <row r="43" spans="1:6">
      <c r="A43" s="1" t="s">
        <v>11</v>
      </c>
      <c r="B43" s="1" t="s">
        <v>269</v>
      </c>
      <c r="C43" s="8">
        <v>2011</v>
      </c>
      <c r="D43" s="12" t="s">
        <v>6</v>
      </c>
      <c r="E43" s="12" t="s">
        <v>229</v>
      </c>
      <c r="F43" s="45">
        <v>13.847239999999999</v>
      </c>
    </row>
    <row r="44" spans="1:6">
      <c r="A44" s="1" t="s">
        <v>12</v>
      </c>
      <c r="B44" s="1" t="s">
        <v>270</v>
      </c>
      <c r="C44" s="8">
        <v>2011</v>
      </c>
      <c r="D44" s="12" t="s">
        <v>6</v>
      </c>
      <c r="E44" s="12" t="s">
        <v>229</v>
      </c>
      <c r="F44" s="45">
        <v>13.36664</v>
      </c>
    </row>
    <row r="45" spans="1:6">
      <c r="A45" s="1" t="s">
        <v>13</v>
      </c>
      <c r="B45" s="1" t="s">
        <v>271</v>
      </c>
      <c r="C45" s="8">
        <v>2011</v>
      </c>
      <c r="D45" s="12" t="s">
        <v>6</v>
      </c>
      <c r="E45" s="12" t="s">
        <v>229</v>
      </c>
      <c r="F45" s="45">
        <v>21.186330000000002</v>
      </c>
    </row>
    <row r="46" spans="1:6">
      <c r="A46" s="1" t="s">
        <v>14</v>
      </c>
      <c r="B46" s="1" t="s">
        <v>272</v>
      </c>
      <c r="C46" s="8">
        <v>2011</v>
      </c>
      <c r="D46" s="12" t="s">
        <v>6</v>
      </c>
      <c r="E46" s="12" t="s">
        <v>229</v>
      </c>
      <c r="F46" s="45">
        <v>33.208759999999998</v>
      </c>
    </row>
    <row r="47" spans="1:6">
      <c r="A47" s="1" t="s">
        <v>15</v>
      </c>
      <c r="B47" s="1" t="s">
        <v>273</v>
      </c>
      <c r="C47" s="8">
        <v>2011</v>
      </c>
      <c r="D47" s="12" t="s">
        <v>6</v>
      </c>
      <c r="E47" s="12" t="s">
        <v>229</v>
      </c>
      <c r="F47" s="45">
        <v>53.320929999999997</v>
      </c>
    </row>
    <row r="48" spans="1:6">
      <c r="A48" s="1" t="s">
        <v>16</v>
      </c>
      <c r="B48" s="1" t="s">
        <v>274</v>
      </c>
      <c r="C48" s="8">
        <v>2011</v>
      </c>
      <c r="D48" s="12" t="s">
        <v>6</v>
      </c>
      <c r="E48" s="12" t="s">
        <v>229</v>
      </c>
      <c r="F48" s="45">
        <v>49.655639999999998</v>
      </c>
    </row>
    <row r="49" spans="1:6">
      <c r="A49" s="1" t="s">
        <v>17</v>
      </c>
      <c r="B49" s="1" t="s">
        <v>275</v>
      </c>
      <c r="C49" s="8">
        <v>2011</v>
      </c>
      <c r="D49" s="12" t="s">
        <v>6</v>
      </c>
      <c r="E49" s="12" t="s">
        <v>229</v>
      </c>
      <c r="F49" s="45">
        <v>22.34348</v>
      </c>
    </row>
    <row r="50" spans="1:6">
      <c r="A50" s="1" t="s">
        <v>18</v>
      </c>
      <c r="B50" s="1" t="s">
        <v>276</v>
      </c>
      <c r="C50" s="8">
        <v>2011</v>
      </c>
      <c r="D50" s="12" t="s">
        <v>6</v>
      </c>
      <c r="E50" s="12" t="s">
        <v>229</v>
      </c>
      <c r="F50" s="45">
        <v>20.034320000000001</v>
      </c>
    </row>
    <row r="51" spans="1:6">
      <c r="A51" s="1" t="s">
        <v>19</v>
      </c>
      <c r="B51" s="1" t="s">
        <v>277</v>
      </c>
      <c r="C51" s="8">
        <v>2011</v>
      </c>
      <c r="D51" s="12" t="s">
        <v>6</v>
      </c>
      <c r="E51" s="12" t="s">
        <v>229</v>
      </c>
      <c r="F51" s="45">
        <v>48.084650000000003</v>
      </c>
    </row>
    <row r="52" spans="1:6">
      <c r="A52" s="1" t="s">
        <v>20</v>
      </c>
      <c r="B52" s="1" t="s">
        <v>278</v>
      </c>
      <c r="C52" s="8">
        <v>2011</v>
      </c>
      <c r="D52" s="12" t="s">
        <v>6</v>
      </c>
      <c r="E52" s="12" t="s">
        <v>229</v>
      </c>
      <c r="F52" s="45">
        <v>21.081040000000002</v>
      </c>
    </row>
    <row r="53" spans="1:6">
      <c r="A53" s="1" t="s">
        <v>21</v>
      </c>
      <c r="B53" s="1" t="s">
        <v>279</v>
      </c>
      <c r="C53" s="8">
        <v>2011</v>
      </c>
      <c r="D53" s="12" t="s">
        <v>6</v>
      </c>
      <c r="E53" s="12" t="s">
        <v>229</v>
      </c>
      <c r="F53" s="45">
        <v>26.16497</v>
      </c>
    </row>
    <row r="54" spans="1:6">
      <c r="A54" s="1" t="s">
        <v>22</v>
      </c>
      <c r="B54" s="1" t="s">
        <v>280</v>
      </c>
      <c r="C54" s="8">
        <v>2011</v>
      </c>
      <c r="D54" s="12" t="s">
        <v>6</v>
      </c>
      <c r="E54" s="12" t="s">
        <v>229</v>
      </c>
      <c r="F54" s="45">
        <v>21.131070000000001</v>
      </c>
    </row>
    <row r="55" spans="1:6">
      <c r="A55" s="1" t="s">
        <v>23</v>
      </c>
      <c r="B55" s="1" t="s">
        <v>281</v>
      </c>
      <c r="C55" s="8">
        <v>2011</v>
      </c>
      <c r="D55" s="12" t="s">
        <v>6</v>
      </c>
      <c r="E55" s="12" t="s">
        <v>229</v>
      </c>
      <c r="F55" s="45">
        <v>48.086730000000003</v>
      </c>
    </row>
    <row r="56" spans="1:6">
      <c r="A56" s="1" t="s">
        <v>24</v>
      </c>
      <c r="B56" s="1" t="s">
        <v>282</v>
      </c>
      <c r="C56" s="8">
        <v>2011</v>
      </c>
      <c r="D56" s="12" t="s">
        <v>6</v>
      </c>
      <c r="E56" s="12" t="s">
        <v>229</v>
      </c>
      <c r="F56" s="45">
        <v>34.022239999999996</v>
      </c>
    </row>
    <row r="57" spans="1:6">
      <c r="A57" s="1" t="s">
        <v>25</v>
      </c>
      <c r="B57" s="1" t="s">
        <v>283</v>
      </c>
      <c r="C57" s="8">
        <v>2011</v>
      </c>
      <c r="D57" s="12" t="s">
        <v>6</v>
      </c>
      <c r="E57" s="12" t="s">
        <v>229</v>
      </c>
      <c r="F57" s="45">
        <v>37.675690000000003</v>
      </c>
    </row>
    <row r="58" spans="1:6">
      <c r="A58" s="1" t="s">
        <v>26</v>
      </c>
      <c r="B58" s="1" t="s">
        <v>284</v>
      </c>
      <c r="C58" s="8">
        <v>2011</v>
      </c>
      <c r="D58" s="12" t="s">
        <v>6</v>
      </c>
      <c r="E58" s="12" t="s">
        <v>229</v>
      </c>
      <c r="F58" s="45">
        <v>17.003679999999999</v>
      </c>
    </row>
    <row r="59" spans="1:6">
      <c r="A59" s="1" t="s">
        <v>27</v>
      </c>
      <c r="B59" s="1" t="s">
        <v>285</v>
      </c>
      <c r="C59" s="8">
        <v>2011</v>
      </c>
      <c r="D59" s="12" t="s">
        <v>6</v>
      </c>
      <c r="E59" s="12" t="s">
        <v>229</v>
      </c>
      <c r="F59" s="45">
        <v>41.88729</v>
      </c>
    </row>
    <row r="60" spans="1:6">
      <c r="A60" s="1" t="s">
        <v>28</v>
      </c>
      <c r="B60" s="1" t="s">
        <v>286</v>
      </c>
      <c r="C60" s="8">
        <v>2011</v>
      </c>
      <c r="D60" s="12" t="s">
        <v>6</v>
      </c>
      <c r="E60" s="12" t="s">
        <v>229</v>
      </c>
      <c r="F60" s="45">
        <v>19.028300000000002</v>
      </c>
    </row>
    <row r="61" spans="1:6">
      <c r="A61" s="1" t="s">
        <v>29</v>
      </c>
      <c r="B61" s="1" t="s">
        <v>287</v>
      </c>
      <c r="C61" s="8">
        <v>2011</v>
      </c>
      <c r="D61" s="12" t="s">
        <v>6</v>
      </c>
      <c r="E61" s="12" t="s">
        <v>229</v>
      </c>
      <c r="F61" s="45">
        <v>23.781780000000001</v>
      </c>
    </row>
    <row r="62" spans="1:6">
      <c r="A62" s="1" t="s">
        <v>30</v>
      </c>
      <c r="B62" s="1" t="s">
        <v>288</v>
      </c>
      <c r="C62" s="8">
        <v>2011</v>
      </c>
      <c r="D62" s="12" t="s">
        <v>6</v>
      </c>
      <c r="E62" s="12" t="s">
        <v>229</v>
      </c>
      <c r="F62" s="45">
        <v>35.398099999999999</v>
      </c>
    </row>
    <row r="63" spans="1:6">
      <c r="A63" s="1" t="s">
        <v>31</v>
      </c>
      <c r="B63" s="1" t="s">
        <v>289</v>
      </c>
      <c r="C63" s="8">
        <v>2011</v>
      </c>
      <c r="D63" s="12" t="s">
        <v>6</v>
      </c>
      <c r="E63" s="12" t="s">
        <v>229</v>
      </c>
      <c r="F63" s="45">
        <v>19.924810000000001</v>
      </c>
    </row>
    <row r="64" spans="1:6">
      <c r="A64" s="1" t="s">
        <v>32</v>
      </c>
      <c r="B64" s="1" t="s">
        <v>290</v>
      </c>
      <c r="C64" s="8">
        <v>2011</v>
      </c>
      <c r="D64" s="12" t="s">
        <v>6</v>
      </c>
      <c r="E64" s="12" t="s">
        <v>229</v>
      </c>
      <c r="F64" s="45">
        <v>27.157730000000001</v>
      </c>
    </row>
    <row r="65" spans="1:6">
      <c r="A65" s="1" t="s">
        <v>33</v>
      </c>
      <c r="B65" s="1" t="s">
        <v>291</v>
      </c>
      <c r="C65" s="8">
        <v>2011</v>
      </c>
      <c r="D65" s="12" t="s">
        <v>6</v>
      </c>
      <c r="E65" s="12" t="s">
        <v>229</v>
      </c>
      <c r="F65" s="45">
        <v>37.826149999999998</v>
      </c>
    </row>
    <row r="66" spans="1:6">
      <c r="A66" s="1" t="s">
        <v>34</v>
      </c>
      <c r="B66" s="1" t="s">
        <v>292</v>
      </c>
      <c r="C66" s="8">
        <v>2011</v>
      </c>
      <c r="D66" s="12" t="s">
        <v>6</v>
      </c>
      <c r="E66" s="12" t="s">
        <v>229</v>
      </c>
      <c r="F66" s="45">
        <v>22.890640000000001</v>
      </c>
    </row>
    <row r="67" spans="1:6">
      <c r="A67" s="1" t="s">
        <v>35</v>
      </c>
      <c r="B67" s="1" t="s">
        <v>293</v>
      </c>
      <c r="C67" s="8">
        <v>2011</v>
      </c>
      <c r="D67" s="12" t="s">
        <v>6</v>
      </c>
      <c r="E67" s="12" t="s">
        <v>229</v>
      </c>
      <c r="F67" s="45">
        <v>34.366219999999998</v>
      </c>
    </row>
    <row r="68" spans="1:6">
      <c r="A68" s="3" t="s">
        <v>3</v>
      </c>
      <c r="B68" s="1" t="s">
        <v>261</v>
      </c>
      <c r="C68" s="8">
        <v>2012</v>
      </c>
      <c r="D68" s="12" t="s">
        <v>6</v>
      </c>
      <c r="E68" s="12" t="s">
        <v>229</v>
      </c>
      <c r="F68" s="76">
        <v>30.421949999999999</v>
      </c>
    </row>
    <row r="69" spans="1:6">
      <c r="A69" s="3" t="s">
        <v>4</v>
      </c>
      <c r="B69" s="1" t="s">
        <v>262</v>
      </c>
      <c r="C69" s="8">
        <v>2012</v>
      </c>
      <c r="D69" s="12" t="s">
        <v>6</v>
      </c>
      <c r="E69" s="12" t="s">
        <v>229</v>
      </c>
      <c r="F69" s="45">
        <v>18.948640000000001</v>
      </c>
    </row>
    <row r="70" spans="1:6">
      <c r="A70" s="1" t="s">
        <v>5</v>
      </c>
      <c r="B70" s="1" t="s">
        <v>263</v>
      </c>
      <c r="C70" s="8">
        <v>2012</v>
      </c>
      <c r="D70" s="12" t="s">
        <v>6</v>
      </c>
      <c r="E70" s="12" t="s">
        <v>229</v>
      </c>
      <c r="F70" s="45">
        <v>17.236830000000001</v>
      </c>
    </row>
    <row r="71" spans="1:6">
      <c r="A71" s="1" t="s">
        <v>6</v>
      </c>
      <c r="B71" s="1" t="s">
        <v>264</v>
      </c>
      <c r="C71" s="8">
        <v>2012</v>
      </c>
      <c r="D71" s="12" t="s">
        <v>6</v>
      </c>
      <c r="E71" s="12" t="s">
        <v>229</v>
      </c>
      <c r="F71" s="45">
        <v>18.81026</v>
      </c>
    </row>
    <row r="72" spans="1:6">
      <c r="A72" s="1" t="s">
        <v>7</v>
      </c>
      <c r="B72" s="1" t="s">
        <v>265</v>
      </c>
      <c r="C72" s="8">
        <v>2012</v>
      </c>
      <c r="D72" s="12" t="s">
        <v>6</v>
      </c>
      <c r="E72" s="12" t="s">
        <v>229</v>
      </c>
      <c r="F72" s="45">
        <v>36.156910000000003</v>
      </c>
    </row>
    <row r="73" spans="1:6">
      <c r="A73" s="1" t="s">
        <v>8</v>
      </c>
      <c r="B73" s="1" t="s">
        <v>266</v>
      </c>
      <c r="C73" s="8">
        <v>2012</v>
      </c>
      <c r="D73" s="12" t="s">
        <v>6</v>
      </c>
      <c r="E73" s="12" t="s">
        <v>229</v>
      </c>
      <c r="F73" s="45">
        <v>16.911110000000001</v>
      </c>
    </row>
    <row r="74" spans="1:6">
      <c r="A74" s="1" t="s">
        <v>9</v>
      </c>
      <c r="B74" s="1" t="s">
        <v>267</v>
      </c>
      <c r="C74" s="8">
        <v>2012</v>
      </c>
      <c r="D74" s="12" t="s">
        <v>6</v>
      </c>
      <c r="E74" s="12" t="s">
        <v>229</v>
      </c>
      <c r="F74" s="45">
        <v>23.98001</v>
      </c>
    </row>
    <row r="75" spans="1:6">
      <c r="A75" s="1" t="s">
        <v>10</v>
      </c>
      <c r="B75" s="1" t="s">
        <v>268</v>
      </c>
      <c r="C75" s="8">
        <v>2012</v>
      </c>
      <c r="D75" s="12" t="s">
        <v>6</v>
      </c>
      <c r="E75" s="12" t="s">
        <v>229</v>
      </c>
      <c r="F75" s="45">
        <v>49.99812</v>
      </c>
    </row>
    <row r="76" spans="1:6">
      <c r="A76" s="1" t="s">
        <v>11</v>
      </c>
      <c r="B76" s="1" t="s">
        <v>269</v>
      </c>
      <c r="C76" s="8">
        <v>2012</v>
      </c>
      <c r="D76" s="12" t="s">
        <v>6</v>
      </c>
      <c r="E76" s="12" t="s">
        <v>229</v>
      </c>
      <c r="F76" s="45">
        <v>13.00108</v>
      </c>
    </row>
    <row r="77" spans="1:6">
      <c r="A77" s="1" t="s">
        <v>12</v>
      </c>
      <c r="B77" s="1" t="s">
        <v>270</v>
      </c>
      <c r="C77" s="8">
        <v>2012</v>
      </c>
      <c r="D77" s="12" t="s">
        <v>6</v>
      </c>
      <c r="E77" s="12" t="s">
        <v>229</v>
      </c>
      <c r="F77" s="45">
        <v>17.34075</v>
      </c>
    </row>
    <row r="78" spans="1:6">
      <c r="A78" s="1" t="s">
        <v>13</v>
      </c>
      <c r="B78" s="1" t="s">
        <v>271</v>
      </c>
      <c r="C78" s="8">
        <v>2012</v>
      </c>
      <c r="D78" s="12" t="s">
        <v>6</v>
      </c>
      <c r="E78" s="12" t="s">
        <v>229</v>
      </c>
      <c r="F78" s="45">
        <v>11.52216</v>
      </c>
    </row>
    <row r="79" spans="1:6">
      <c r="A79" s="1" t="s">
        <v>14</v>
      </c>
      <c r="B79" s="1" t="s">
        <v>272</v>
      </c>
      <c r="C79" s="8">
        <v>2012</v>
      </c>
      <c r="D79" s="12" t="s">
        <v>6</v>
      </c>
      <c r="E79" s="12" t="s">
        <v>229</v>
      </c>
      <c r="F79" s="45">
        <v>34.917430000000003</v>
      </c>
    </row>
    <row r="80" spans="1:6">
      <c r="A80" s="1" t="s">
        <v>15</v>
      </c>
      <c r="B80" s="1" t="s">
        <v>273</v>
      </c>
      <c r="C80" s="8">
        <v>2012</v>
      </c>
      <c r="D80" s="12" t="s">
        <v>6</v>
      </c>
      <c r="E80" s="12" t="s">
        <v>229</v>
      </c>
      <c r="F80" s="45">
        <v>57.237229999999997</v>
      </c>
    </row>
    <row r="81" spans="1:6">
      <c r="A81" s="1" t="s">
        <v>16</v>
      </c>
      <c r="B81" s="1" t="s">
        <v>274</v>
      </c>
      <c r="C81" s="8">
        <v>2012</v>
      </c>
      <c r="D81" s="12" t="s">
        <v>6</v>
      </c>
      <c r="E81" s="12" t="s">
        <v>229</v>
      </c>
      <c r="F81" s="45">
        <v>31.09131</v>
      </c>
    </row>
    <row r="82" spans="1:6">
      <c r="A82" s="1" t="s">
        <v>17</v>
      </c>
      <c r="B82" s="1" t="s">
        <v>275</v>
      </c>
      <c r="C82" s="8">
        <v>2012</v>
      </c>
      <c r="D82" s="12" t="s">
        <v>6</v>
      </c>
      <c r="E82" s="12" t="s">
        <v>229</v>
      </c>
      <c r="F82" s="45">
        <v>17.853680000000001</v>
      </c>
    </row>
    <row r="83" spans="1:6">
      <c r="A83" s="1" t="s">
        <v>18</v>
      </c>
      <c r="B83" s="1" t="s">
        <v>276</v>
      </c>
      <c r="C83" s="8">
        <v>2012</v>
      </c>
      <c r="D83" s="12" t="s">
        <v>6</v>
      </c>
      <c r="E83" s="12" t="s">
        <v>229</v>
      </c>
      <c r="F83" s="45">
        <v>32.48272</v>
      </c>
    </row>
    <row r="84" spans="1:6">
      <c r="A84" s="1" t="s">
        <v>19</v>
      </c>
      <c r="B84" s="1" t="s">
        <v>277</v>
      </c>
      <c r="C84" s="8">
        <v>2012</v>
      </c>
      <c r="D84" s="12" t="s">
        <v>6</v>
      </c>
      <c r="E84" s="12" t="s">
        <v>229</v>
      </c>
      <c r="F84" s="45">
        <v>30.117599999999999</v>
      </c>
    </row>
    <row r="85" spans="1:6">
      <c r="A85" s="1" t="s">
        <v>20</v>
      </c>
      <c r="B85" s="1" t="s">
        <v>278</v>
      </c>
      <c r="C85" s="8">
        <v>2012</v>
      </c>
      <c r="D85" s="12" t="s">
        <v>6</v>
      </c>
      <c r="E85" s="12" t="s">
        <v>229</v>
      </c>
      <c r="F85" s="45">
        <v>44.0764</v>
      </c>
    </row>
    <row r="86" spans="1:6">
      <c r="A86" s="1" t="s">
        <v>21</v>
      </c>
      <c r="B86" s="1" t="s">
        <v>279</v>
      </c>
      <c r="C86" s="8">
        <v>2012</v>
      </c>
      <c r="D86" s="12" t="s">
        <v>6</v>
      </c>
      <c r="E86" s="12" t="s">
        <v>229</v>
      </c>
      <c r="F86" s="45">
        <v>29.73048</v>
      </c>
    </row>
    <row r="87" spans="1:6">
      <c r="A87" s="1" t="s">
        <v>22</v>
      </c>
      <c r="B87" s="1" t="s">
        <v>280</v>
      </c>
      <c r="C87" s="8">
        <v>2012</v>
      </c>
      <c r="D87" s="12" t="s">
        <v>6</v>
      </c>
      <c r="E87" s="12" t="s">
        <v>229</v>
      </c>
      <c r="F87" s="45">
        <v>9.1857629999999997</v>
      </c>
    </row>
    <row r="88" spans="1:6">
      <c r="A88" s="1" t="s">
        <v>23</v>
      </c>
      <c r="B88" s="1" t="s">
        <v>281</v>
      </c>
      <c r="C88" s="8">
        <v>2012</v>
      </c>
      <c r="D88" s="12" t="s">
        <v>6</v>
      </c>
      <c r="E88" s="12" t="s">
        <v>229</v>
      </c>
      <c r="F88" s="45">
        <v>44.20232</v>
      </c>
    </row>
    <row r="89" spans="1:6">
      <c r="A89" s="1" t="s">
        <v>24</v>
      </c>
      <c r="B89" s="1" t="s">
        <v>282</v>
      </c>
      <c r="C89" s="8">
        <v>2012</v>
      </c>
      <c r="D89" s="12" t="s">
        <v>6</v>
      </c>
      <c r="E89" s="12" t="s">
        <v>229</v>
      </c>
      <c r="F89" s="45">
        <v>31.369710000000001</v>
      </c>
    </row>
    <row r="90" spans="1:6">
      <c r="A90" s="1" t="s">
        <v>25</v>
      </c>
      <c r="B90" s="1" t="s">
        <v>283</v>
      </c>
      <c r="C90" s="8">
        <v>2012</v>
      </c>
      <c r="D90" s="12" t="s">
        <v>6</v>
      </c>
      <c r="E90" s="12" t="s">
        <v>229</v>
      </c>
      <c r="F90" s="45">
        <v>45.029609999999998</v>
      </c>
    </row>
    <row r="91" spans="1:6">
      <c r="A91" s="1" t="s">
        <v>26</v>
      </c>
      <c r="B91" s="1" t="s">
        <v>284</v>
      </c>
      <c r="C91" s="8">
        <v>2012</v>
      </c>
      <c r="D91" s="12" t="s">
        <v>6</v>
      </c>
      <c r="E91" s="12" t="s">
        <v>229</v>
      </c>
      <c r="F91" s="45">
        <v>30.592269999999999</v>
      </c>
    </row>
    <row r="92" spans="1:6">
      <c r="A92" s="1" t="s">
        <v>27</v>
      </c>
      <c r="B92" s="1" t="s">
        <v>285</v>
      </c>
      <c r="C92" s="8">
        <v>2012</v>
      </c>
      <c r="D92" s="12" t="s">
        <v>6</v>
      </c>
      <c r="E92" s="12" t="s">
        <v>229</v>
      </c>
      <c r="F92" s="45">
        <v>40.156230000000001</v>
      </c>
    </row>
    <row r="93" spans="1:6">
      <c r="A93" s="1" t="s">
        <v>28</v>
      </c>
      <c r="B93" s="1" t="s">
        <v>286</v>
      </c>
      <c r="C93" s="8">
        <v>2012</v>
      </c>
      <c r="D93" s="12" t="s">
        <v>6</v>
      </c>
      <c r="E93" s="12" t="s">
        <v>229</v>
      </c>
      <c r="F93" s="45">
        <v>28.049769999999999</v>
      </c>
    </row>
    <row r="94" spans="1:6">
      <c r="A94" s="1" t="s">
        <v>29</v>
      </c>
      <c r="B94" s="1" t="s">
        <v>287</v>
      </c>
      <c r="C94" s="8">
        <v>2012</v>
      </c>
      <c r="D94" s="12" t="s">
        <v>6</v>
      </c>
      <c r="E94" s="12" t="s">
        <v>229</v>
      </c>
      <c r="F94" s="45">
        <v>20.925999999999998</v>
      </c>
    </row>
    <row r="95" spans="1:6">
      <c r="A95" s="1" t="s">
        <v>30</v>
      </c>
      <c r="B95" s="1" t="s">
        <v>288</v>
      </c>
      <c r="C95" s="8">
        <v>2012</v>
      </c>
      <c r="D95" s="12" t="s">
        <v>6</v>
      </c>
      <c r="E95" s="12" t="s">
        <v>229</v>
      </c>
      <c r="F95" s="45">
        <v>29.40587</v>
      </c>
    </row>
    <row r="96" spans="1:6">
      <c r="A96" s="1" t="s">
        <v>31</v>
      </c>
      <c r="B96" s="1" t="s">
        <v>289</v>
      </c>
      <c r="C96" s="8">
        <v>2012</v>
      </c>
      <c r="D96" s="12" t="s">
        <v>6</v>
      </c>
      <c r="E96" s="12" t="s">
        <v>229</v>
      </c>
      <c r="F96" s="45">
        <v>21.30377</v>
      </c>
    </row>
    <row r="97" spans="1:6">
      <c r="A97" s="1" t="s">
        <v>32</v>
      </c>
      <c r="B97" s="1" t="s">
        <v>290</v>
      </c>
      <c r="C97" s="8">
        <v>2012</v>
      </c>
      <c r="D97" s="12" t="s">
        <v>6</v>
      </c>
      <c r="E97" s="12" t="s">
        <v>229</v>
      </c>
      <c r="F97" s="45">
        <v>31.95778</v>
      </c>
    </row>
    <row r="98" spans="1:6">
      <c r="A98" s="1" t="s">
        <v>33</v>
      </c>
      <c r="B98" s="1" t="s">
        <v>291</v>
      </c>
      <c r="C98" s="8">
        <v>2012</v>
      </c>
      <c r="D98" s="12" t="s">
        <v>6</v>
      </c>
      <c r="E98" s="12" t="s">
        <v>229</v>
      </c>
      <c r="F98" s="45">
        <v>49.737769999999998</v>
      </c>
    </row>
    <row r="99" spans="1:6">
      <c r="A99" s="1" t="s">
        <v>34</v>
      </c>
      <c r="B99" s="1" t="s">
        <v>292</v>
      </c>
      <c r="C99" s="8">
        <v>2012</v>
      </c>
      <c r="D99" s="12" t="s">
        <v>6</v>
      </c>
      <c r="E99" s="12" t="s">
        <v>229</v>
      </c>
      <c r="F99" s="45">
        <v>27.51397</v>
      </c>
    </row>
    <row r="100" spans="1:6">
      <c r="A100" s="1" t="s">
        <v>35</v>
      </c>
      <c r="B100" s="1" t="s">
        <v>293</v>
      </c>
      <c r="C100" s="8">
        <v>2012</v>
      </c>
      <c r="D100" s="12" t="s">
        <v>6</v>
      </c>
      <c r="E100" s="12" t="s">
        <v>229</v>
      </c>
      <c r="F100" s="45">
        <v>18.724309999999999</v>
      </c>
    </row>
    <row r="101" spans="1:6">
      <c r="A101" s="3" t="s">
        <v>3</v>
      </c>
      <c r="B101" s="1" t="s">
        <v>261</v>
      </c>
      <c r="C101" s="8">
        <v>2013</v>
      </c>
      <c r="D101" s="12" t="s">
        <v>6</v>
      </c>
      <c r="E101" s="12" t="s">
        <v>229</v>
      </c>
      <c r="F101" s="76">
        <v>30.421949999999999</v>
      </c>
    </row>
    <row r="102" spans="1:6">
      <c r="A102" s="3" t="s">
        <v>4</v>
      </c>
      <c r="B102" s="1" t="s">
        <v>262</v>
      </c>
      <c r="C102" s="8">
        <v>2013</v>
      </c>
      <c r="D102" s="12" t="s">
        <v>6</v>
      </c>
      <c r="E102" s="12" t="s">
        <v>229</v>
      </c>
      <c r="F102" s="45">
        <v>18.948640000000001</v>
      </c>
    </row>
    <row r="103" spans="1:6">
      <c r="A103" s="1" t="s">
        <v>5</v>
      </c>
      <c r="B103" s="1" t="s">
        <v>263</v>
      </c>
      <c r="C103" s="8">
        <v>2013</v>
      </c>
      <c r="D103" s="12" t="s">
        <v>6</v>
      </c>
      <c r="E103" s="12" t="s">
        <v>229</v>
      </c>
      <c r="F103" s="45">
        <v>17.236830000000001</v>
      </c>
    </row>
    <row r="104" spans="1:6">
      <c r="A104" s="1" t="s">
        <v>6</v>
      </c>
      <c r="B104" s="1" t="s">
        <v>264</v>
      </c>
      <c r="C104" s="8">
        <v>2013</v>
      </c>
      <c r="D104" s="12" t="s">
        <v>6</v>
      </c>
      <c r="E104" s="12" t="s">
        <v>229</v>
      </c>
      <c r="F104" s="45">
        <v>18.81026</v>
      </c>
    </row>
    <row r="105" spans="1:6">
      <c r="A105" s="1" t="s">
        <v>7</v>
      </c>
      <c r="B105" s="1" t="s">
        <v>265</v>
      </c>
      <c r="C105" s="8">
        <v>2013</v>
      </c>
      <c r="D105" s="12" t="s">
        <v>6</v>
      </c>
      <c r="E105" s="12" t="s">
        <v>229</v>
      </c>
      <c r="F105" s="45">
        <v>36.156910000000003</v>
      </c>
    </row>
    <row r="106" spans="1:6">
      <c r="A106" s="1" t="s">
        <v>8</v>
      </c>
      <c r="B106" s="1" t="s">
        <v>266</v>
      </c>
      <c r="C106" s="8">
        <v>2013</v>
      </c>
      <c r="D106" s="12" t="s">
        <v>6</v>
      </c>
      <c r="E106" s="12" t="s">
        <v>229</v>
      </c>
      <c r="F106" s="45">
        <v>16.911110000000001</v>
      </c>
    </row>
    <row r="107" spans="1:6">
      <c r="A107" s="1" t="s">
        <v>9</v>
      </c>
      <c r="B107" s="1" t="s">
        <v>267</v>
      </c>
      <c r="C107" s="8">
        <v>2013</v>
      </c>
      <c r="D107" s="12" t="s">
        <v>6</v>
      </c>
      <c r="E107" s="12" t="s">
        <v>229</v>
      </c>
      <c r="F107" s="45">
        <v>23.98001</v>
      </c>
    </row>
    <row r="108" spans="1:6">
      <c r="A108" s="1" t="s">
        <v>10</v>
      </c>
      <c r="B108" s="1" t="s">
        <v>268</v>
      </c>
      <c r="C108" s="8">
        <v>2013</v>
      </c>
      <c r="D108" s="12" t="s">
        <v>6</v>
      </c>
      <c r="E108" s="12" t="s">
        <v>229</v>
      </c>
      <c r="F108" s="45">
        <v>49.99812</v>
      </c>
    </row>
    <row r="109" spans="1:6">
      <c r="A109" s="1" t="s">
        <v>11</v>
      </c>
      <c r="B109" s="1" t="s">
        <v>269</v>
      </c>
      <c r="C109" s="8">
        <v>2013</v>
      </c>
      <c r="D109" s="12" t="s">
        <v>6</v>
      </c>
      <c r="E109" s="12" t="s">
        <v>229</v>
      </c>
      <c r="F109" s="45">
        <v>13.00108</v>
      </c>
    </row>
    <row r="110" spans="1:6">
      <c r="A110" s="1" t="s">
        <v>12</v>
      </c>
      <c r="B110" s="1" t="s">
        <v>270</v>
      </c>
      <c r="C110" s="8">
        <v>2013</v>
      </c>
      <c r="D110" s="12" t="s">
        <v>6</v>
      </c>
      <c r="E110" s="12" t="s">
        <v>229</v>
      </c>
      <c r="F110" s="45">
        <v>17.34075</v>
      </c>
    </row>
    <row r="111" spans="1:6">
      <c r="A111" s="1" t="s">
        <v>13</v>
      </c>
      <c r="B111" s="1" t="s">
        <v>271</v>
      </c>
      <c r="C111" s="8">
        <v>2013</v>
      </c>
      <c r="D111" s="12" t="s">
        <v>6</v>
      </c>
      <c r="E111" s="12" t="s">
        <v>229</v>
      </c>
      <c r="F111" s="45">
        <v>11.52216</v>
      </c>
    </row>
    <row r="112" spans="1:6">
      <c r="A112" s="1" t="s">
        <v>14</v>
      </c>
      <c r="B112" s="1" t="s">
        <v>272</v>
      </c>
      <c r="C112" s="8">
        <v>2013</v>
      </c>
      <c r="D112" s="12" t="s">
        <v>6</v>
      </c>
      <c r="E112" s="12" t="s">
        <v>229</v>
      </c>
      <c r="F112" s="45">
        <v>34.917430000000003</v>
      </c>
    </row>
    <row r="113" spans="1:6">
      <c r="A113" s="1" t="s">
        <v>15</v>
      </c>
      <c r="B113" s="1" t="s">
        <v>273</v>
      </c>
      <c r="C113" s="8">
        <v>2013</v>
      </c>
      <c r="D113" s="12" t="s">
        <v>6</v>
      </c>
      <c r="E113" s="12" t="s">
        <v>229</v>
      </c>
      <c r="F113" s="45">
        <v>57.237229999999997</v>
      </c>
    </row>
    <row r="114" spans="1:6">
      <c r="A114" s="1" t="s">
        <v>16</v>
      </c>
      <c r="B114" s="1" t="s">
        <v>274</v>
      </c>
      <c r="C114" s="8">
        <v>2013</v>
      </c>
      <c r="D114" s="12" t="s">
        <v>6</v>
      </c>
      <c r="E114" s="12" t="s">
        <v>229</v>
      </c>
      <c r="F114" s="45">
        <v>31.09131</v>
      </c>
    </row>
    <row r="115" spans="1:6">
      <c r="A115" s="1" t="s">
        <v>17</v>
      </c>
      <c r="B115" s="1" t="s">
        <v>275</v>
      </c>
      <c r="C115" s="8">
        <v>2013</v>
      </c>
      <c r="D115" s="12" t="s">
        <v>6</v>
      </c>
      <c r="E115" s="12" t="s">
        <v>229</v>
      </c>
      <c r="F115" s="45">
        <v>17.853680000000001</v>
      </c>
    </row>
    <row r="116" spans="1:6">
      <c r="A116" s="1" t="s">
        <v>18</v>
      </c>
      <c r="B116" s="1" t="s">
        <v>276</v>
      </c>
      <c r="C116" s="8">
        <v>2013</v>
      </c>
      <c r="D116" s="12" t="s">
        <v>6</v>
      </c>
      <c r="E116" s="12" t="s">
        <v>229</v>
      </c>
      <c r="F116" s="45">
        <v>32.48272</v>
      </c>
    </row>
    <row r="117" spans="1:6">
      <c r="A117" s="1" t="s">
        <v>19</v>
      </c>
      <c r="B117" s="1" t="s">
        <v>277</v>
      </c>
      <c r="C117" s="8">
        <v>2013</v>
      </c>
      <c r="D117" s="12" t="s">
        <v>6</v>
      </c>
      <c r="E117" s="12" t="s">
        <v>229</v>
      </c>
      <c r="F117" s="45">
        <v>30.117599999999999</v>
      </c>
    </row>
    <row r="118" spans="1:6">
      <c r="A118" s="1" t="s">
        <v>20</v>
      </c>
      <c r="B118" s="1" t="s">
        <v>278</v>
      </c>
      <c r="C118" s="8">
        <v>2013</v>
      </c>
      <c r="D118" s="12" t="s">
        <v>6</v>
      </c>
      <c r="E118" s="12" t="s">
        <v>229</v>
      </c>
      <c r="F118" s="45">
        <v>44.0764</v>
      </c>
    </row>
    <row r="119" spans="1:6">
      <c r="A119" s="1" t="s">
        <v>21</v>
      </c>
      <c r="B119" s="1" t="s">
        <v>279</v>
      </c>
      <c r="C119" s="8">
        <v>2013</v>
      </c>
      <c r="D119" s="12" t="s">
        <v>6</v>
      </c>
      <c r="E119" s="12" t="s">
        <v>229</v>
      </c>
      <c r="F119" s="45">
        <v>29.73048</v>
      </c>
    </row>
    <row r="120" spans="1:6">
      <c r="A120" s="1" t="s">
        <v>22</v>
      </c>
      <c r="B120" s="1" t="s">
        <v>280</v>
      </c>
      <c r="C120" s="8">
        <v>2013</v>
      </c>
      <c r="D120" s="12" t="s">
        <v>6</v>
      </c>
      <c r="E120" s="12" t="s">
        <v>229</v>
      </c>
      <c r="F120" s="45">
        <v>9.1857629999999997</v>
      </c>
    </row>
    <row r="121" spans="1:6">
      <c r="A121" s="1" t="s">
        <v>23</v>
      </c>
      <c r="B121" s="1" t="s">
        <v>281</v>
      </c>
      <c r="C121" s="8">
        <v>2013</v>
      </c>
      <c r="D121" s="12" t="s">
        <v>6</v>
      </c>
      <c r="E121" s="12" t="s">
        <v>229</v>
      </c>
      <c r="F121" s="45">
        <v>44.20232</v>
      </c>
    </row>
    <row r="122" spans="1:6">
      <c r="A122" s="1" t="s">
        <v>24</v>
      </c>
      <c r="B122" s="1" t="s">
        <v>282</v>
      </c>
      <c r="C122" s="8">
        <v>2013</v>
      </c>
      <c r="D122" s="12" t="s">
        <v>6</v>
      </c>
      <c r="E122" s="12" t="s">
        <v>229</v>
      </c>
      <c r="F122" s="45">
        <v>31.369710000000001</v>
      </c>
    </row>
    <row r="123" spans="1:6">
      <c r="A123" s="1" t="s">
        <v>25</v>
      </c>
      <c r="B123" s="1" t="s">
        <v>283</v>
      </c>
      <c r="C123" s="8">
        <v>2013</v>
      </c>
      <c r="D123" s="12" t="s">
        <v>6</v>
      </c>
      <c r="E123" s="12" t="s">
        <v>229</v>
      </c>
      <c r="F123" s="45">
        <v>45.029609999999998</v>
      </c>
    </row>
    <row r="124" spans="1:6">
      <c r="A124" s="1" t="s">
        <v>26</v>
      </c>
      <c r="B124" s="1" t="s">
        <v>284</v>
      </c>
      <c r="C124" s="8">
        <v>2013</v>
      </c>
      <c r="D124" s="12" t="s">
        <v>6</v>
      </c>
      <c r="E124" s="12" t="s">
        <v>229</v>
      </c>
      <c r="F124" s="45">
        <v>30.592269999999999</v>
      </c>
    </row>
    <row r="125" spans="1:6">
      <c r="A125" s="1" t="s">
        <v>27</v>
      </c>
      <c r="B125" s="1" t="s">
        <v>285</v>
      </c>
      <c r="C125" s="8">
        <v>2013</v>
      </c>
      <c r="D125" s="12" t="s">
        <v>6</v>
      </c>
      <c r="E125" s="12" t="s">
        <v>229</v>
      </c>
      <c r="F125" s="45">
        <v>40.156230000000001</v>
      </c>
    </row>
    <row r="126" spans="1:6">
      <c r="A126" s="1" t="s">
        <v>28</v>
      </c>
      <c r="B126" s="1" t="s">
        <v>286</v>
      </c>
      <c r="C126" s="8">
        <v>2013</v>
      </c>
      <c r="D126" s="12" t="s">
        <v>6</v>
      </c>
      <c r="E126" s="12" t="s">
        <v>229</v>
      </c>
      <c r="F126" s="45">
        <v>28.049769999999999</v>
      </c>
    </row>
    <row r="127" spans="1:6">
      <c r="A127" s="1" t="s">
        <v>29</v>
      </c>
      <c r="B127" s="1" t="s">
        <v>287</v>
      </c>
      <c r="C127" s="8">
        <v>2013</v>
      </c>
      <c r="D127" s="12" t="s">
        <v>6</v>
      </c>
      <c r="E127" s="12" t="s">
        <v>229</v>
      </c>
      <c r="F127" s="45">
        <v>20.925999999999998</v>
      </c>
    </row>
    <row r="128" spans="1:6">
      <c r="A128" s="1" t="s">
        <v>30</v>
      </c>
      <c r="B128" s="1" t="s">
        <v>288</v>
      </c>
      <c r="C128" s="8">
        <v>2013</v>
      </c>
      <c r="D128" s="12" t="s">
        <v>6</v>
      </c>
      <c r="E128" s="12" t="s">
        <v>229</v>
      </c>
      <c r="F128" s="45">
        <v>29.40587</v>
      </c>
    </row>
    <row r="129" spans="1:6">
      <c r="A129" s="1" t="s">
        <v>31</v>
      </c>
      <c r="B129" s="1" t="s">
        <v>289</v>
      </c>
      <c r="C129" s="8">
        <v>2013</v>
      </c>
      <c r="D129" s="12" t="s">
        <v>6</v>
      </c>
      <c r="E129" s="12" t="s">
        <v>229</v>
      </c>
      <c r="F129" s="45">
        <v>21.30377</v>
      </c>
    </row>
    <row r="130" spans="1:6">
      <c r="A130" s="1" t="s">
        <v>32</v>
      </c>
      <c r="B130" s="1" t="s">
        <v>290</v>
      </c>
      <c r="C130" s="8">
        <v>2013</v>
      </c>
      <c r="D130" s="12" t="s">
        <v>6</v>
      </c>
      <c r="E130" s="12" t="s">
        <v>229</v>
      </c>
      <c r="F130" s="45">
        <v>31.95778</v>
      </c>
    </row>
    <row r="131" spans="1:6">
      <c r="A131" s="1" t="s">
        <v>33</v>
      </c>
      <c r="B131" s="1" t="s">
        <v>291</v>
      </c>
      <c r="C131" s="8">
        <v>2013</v>
      </c>
      <c r="D131" s="12" t="s">
        <v>6</v>
      </c>
      <c r="E131" s="12" t="s">
        <v>229</v>
      </c>
      <c r="F131" s="45">
        <v>49.737769999999998</v>
      </c>
    </row>
    <row r="132" spans="1:6">
      <c r="A132" s="1" t="s">
        <v>34</v>
      </c>
      <c r="B132" s="1" t="s">
        <v>292</v>
      </c>
      <c r="C132" s="8">
        <v>2013</v>
      </c>
      <c r="D132" s="12" t="s">
        <v>6</v>
      </c>
      <c r="E132" s="12" t="s">
        <v>229</v>
      </c>
      <c r="F132" s="45">
        <v>27.51397</v>
      </c>
    </row>
    <row r="133" spans="1:6">
      <c r="A133" s="1" t="s">
        <v>35</v>
      </c>
      <c r="B133" s="1" t="s">
        <v>293</v>
      </c>
      <c r="C133" s="8">
        <v>2013</v>
      </c>
      <c r="D133" s="12" t="s">
        <v>6</v>
      </c>
      <c r="E133" s="12" t="s">
        <v>229</v>
      </c>
      <c r="F133" s="45">
        <v>18.724309999999999</v>
      </c>
    </row>
    <row r="134" spans="1:6">
      <c r="A134" s="3" t="s">
        <v>3</v>
      </c>
      <c r="B134" s="1" t="s">
        <v>261</v>
      </c>
      <c r="C134" s="8">
        <v>2014</v>
      </c>
      <c r="D134" s="12" t="s">
        <v>6</v>
      </c>
      <c r="E134" s="12" t="s">
        <v>229</v>
      </c>
      <c r="F134" s="76">
        <v>25.486450000000001</v>
      </c>
    </row>
    <row r="135" spans="1:6">
      <c r="A135" s="3" t="s">
        <v>4</v>
      </c>
      <c r="B135" s="1" t="s">
        <v>262</v>
      </c>
      <c r="C135" s="8">
        <v>2014</v>
      </c>
      <c r="D135" s="12" t="s">
        <v>6</v>
      </c>
      <c r="E135" s="12" t="s">
        <v>229</v>
      </c>
      <c r="F135" s="77">
        <v>23.56917</v>
      </c>
    </row>
    <row r="136" spans="1:6">
      <c r="A136" s="1" t="s">
        <v>5</v>
      </c>
      <c r="B136" s="1" t="s">
        <v>263</v>
      </c>
      <c r="C136" s="8">
        <v>2014</v>
      </c>
      <c r="D136" s="12" t="s">
        <v>6</v>
      </c>
      <c r="E136" s="12" t="s">
        <v>229</v>
      </c>
      <c r="F136" s="77">
        <v>15.57117</v>
      </c>
    </row>
    <row r="137" spans="1:6">
      <c r="A137" s="1" t="s">
        <v>6</v>
      </c>
      <c r="B137" s="1" t="s">
        <v>264</v>
      </c>
      <c r="C137" s="8">
        <v>2014</v>
      </c>
      <c r="D137" s="12" t="s">
        <v>6</v>
      </c>
      <c r="E137" s="12" t="s">
        <v>229</v>
      </c>
      <c r="F137" s="77">
        <v>20.60558</v>
      </c>
    </row>
    <row r="138" spans="1:6">
      <c r="A138" s="1" t="s">
        <v>7</v>
      </c>
      <c r="B138" s="1" t="s">
        <v>265</v>
      </c>
      <c r="C138" s="8">
        <v>2014</v>
      </c>
      <c r="D138" s="12" t="s">
        <v>6</v>
      </c>
      <c r="E138" s="12" t="s">
        <v>229</v>
      </c>
      <c r="F138" s="77">
        <v>29.483170000000001</v>
      </c>
    </row>
    <row r="139" spans="1:6">
      <c r="A139" s="1" t="s">
        <v>8</v>
      </c>
      <c r="B139" s="1" t="s">
        <v>266</v>
      </c>
      <c r="C139" s="8">
        <v>2014</v>
      </c>
      <c r="D139" s="12" t="s">
        <v>6</v>
      </c>
      <c r="E139" s="12" t="s">
        <v>229</v>
      </c>
      <c r="F139" s="77">
        <v>23.774370000000001</v>
      </c>
    </row>
    <row r="140" spans="1:6">
      <c r="A140" s="1" t="s">
        <v>9</v>
      </c>
      <c r="B140" s="1" t="s">
        <v>267</v>
      </c>
      <c r="C140" s="8">
        <v>2014</v>
      </c>
      <c r="D140" s="12" t="s">
        <v>6</v>
      </c>
      <c r="E140" s="12" t="s">
        <v>229</v>
      </c>
      <c r="F140" s="77">
        <v>20.454429999999999</v>
      </c>
    </row>
    <row r="141" spans="1:6">
      <c r="A141" s="1" t="s">
        <v>10</v>
      </c>
      <c r="B141" s="1" t="s">
        <v>268</v>
      </c>
      <c r="C141" s="8">
        <v>2014</v>
      </c>
      <c r="D141" s="12" t="s">
        <v>6</v>
      </c>
      <c r="E141" s="12" t="s">
        <v>229</v>
      </c>
      <c r="F141" s="77">
        <v>39.36177</v>
      </c>
    </row>
    <row r="142" spans="1:6">
      <c r="A142" s="1" t="s">
        <v>11</v>
      </c>
      <c r="B142" s="1" t="s">
        <v>269</v>
      </c>
      <c r="C142" s="8">
        <v>2014</v>
      </c>
      <c r="D142" s="12" t="s">
        <v>6</v>
      </c>
      <c r="E142" s="12" t="s">
        <v>229</v>
      </c>
      <c r="F142" s="77">
        <v>8.9767200000000003</v>
      </c>
    </row>
    <row r="143" spans="1:6">
      <c r="A143" s="1" t="s">
        <v>12</v>
      </c>
      <c r="B143" s="1" t="s">
        <v>270</v>
      </c>
      <c r="C143" s="8">
        <v>2014</v>
      </c>
      <c r="D143" s="12" t="s">
        <v>6</v>
      </c>
      <c r="E143" s="12" t="s">
        <v>229</v>
      </c>
      <c r="F143" s="77">
        <v>16.426629999999999</v>
      </c>
    </row>
    <row r="144" spans="1:6">
      <c r="A144" s="1" t="s">
        <v>13</v>
      </c>
      <c r="B144" s="1" t="s">
        <v>271</v>
      </c>
      <c r="C144" s="8">
        <v>2014</v>
      </c>
      <c r="D144" s="12" t="s">
        <v>6</v>
      </c>
      <c r="E144" s="12" t="s">
        <v>229</v>
      </c>
      <c r="F144" s="77">
        <v>17.225280000000001</v>
      </c>
    </row>
    <row r="145" spans="1:6">
      <c r="A145" s="1" t="s">
        <v>14</v>
      </c>
      <c r="B145" s="1" t="s">
        <v>272</v>
      </c>
      <c r="C145" s="8">
        <v>2014</v>
      </c>
      <c r="D145" s="12" t="s">
        <v>6</v>
      </c>
      <c r="E145" s="12" t="s">
        <v>229</v>
      </c>
      <c r="F145" s="77">
        <v>41.994970000000002</v>
      </c>
    </row>
    <row r="146" spans="1:6">
      <c r="A146" s="1" t="s">
        <v>15</v>
      </c>
      <c r="B146" s="1" t="s">
        <v>273</v>
      </c>
      <c r="C146" s="8">
        <v>2014</v>
      </c>
      <c r="D146" s="12" t="s">
        <v>6</v>
      </c>
      <c r="E146" s="12" t="s">
        <v>229</v>
      </c>
      <c r="F146" s="77">
        <v>40.202129999999997</v>
      </c>
    </row>
    <row r="147" spans="1:6">
      <c r="A147" s="1" t="s">
        <v>16</v>
      </c>
      <c r="B147" s="1" t="s">
        <v>274</v>
      </c>
      <c r="C147" s="8">
        <v>2014</v>
      </c>
      <c r="D147" s="12" t="s">
        <v>6</v>
      </c>
      <c r="E147" s="12" t="s">
        <v>229</v>
      </c>
      <c r="F147" s="77">
        <v>33.707230000000003</v>
      </c>
    </row>
    <row r="148" spans="1:6">
      <c r="A148" s="1" t="s">
        <v>17</v>
      </c>
      <c r="B148" s="1" t="s">
        <v>275</v>
      </c>
      <c r="C148" s="8">
        <v>2014</v>
      </c>
      <c r="D148" s="12" t="s">
        <v>6</v>
      </c>
      <c r="E148" s="12" t="s">
        <v>229</v>
      </c>
      <c r="F148" s="77">
        <v>20.197009999999999</v>
      </c>
    </row>
    <row r="149" spans="1:6">
      <c r="A149" s="1" t="s">
        <v>18</v>
      </c>
      <c r="B149" s="1" t="s">
        <v>276</v>
      </c>
      <c r="C149" s="8">
        <v>2014</v>
      </c>
      <c r="D149" s="12" t="s">
        <v>6</v>
      </c>
      <c r="E149" s="12" t="s">
        <v>229</v>
      </c>
      <c r="F149" s="77">
        <v>21.644210000000001</v>
      </c>
    </row>
    <row r="150" spans="1:6">
      <c r="A150" s="1" t="s">
        <v>19</v>
      </c>
      <c r="B150" s="1" t="s">
        <v>277</v>
      </c>
      <c r="C150" s="8">
        <v>2014</v>
      </c>
      <c r="D150" s="12" t="s">
        <v>6</v>
      </c>
      <c r="E150" s="12" t="s">
        <v>229</v>
      </c>
      <c r="F150" s="77">
        <v>31.340890000000002</v>
      </c>
    </row>
    <row r="151" spans="1:6">
      <c r="A151" s="1" t="s">
        <v>20</v>
      </c>
      <c r="B151" s="1" t="s">
        <v>278</v>
      </c>
      <c r="C151" s="8">
        <v>2014</v>
      </c>
      <c r="D151" s="12" t="s">
        <v>6</v>
      </c>
      <c r="E151" s="12" t="s">
        <v>229</v>
      </c>
      <c r="F151" s="77">
        <v>22.370180000000001</v>
      </c>
    </row>
    <row r="152" spans="1:6">
      <c r="A152" s="1" t="s">
        <v>21</v>
      </c>
      <c r="B152" s="1" t="s">
        <v>279</v>
      </c>
      <c r="C152" s="8">
        <v>2014</v>
      </c>
      <c r="D152" s="12" t="s">
        <v>6</v>
      </c>
      <c r="E152" s="12" t="s">
        <v>229</v>
      </c>
      <c r="F152" s="77">
        <v>18.481120000000001</v>
      </c>
    </row>
    <row r="153" spans="1:6">
      <c r="A153" s="1" t="s">
        <v>22</v>
      </c>
      <c r="B153" s="1" t="s">
        <v>280</v>
      </c>
      <c r="C153" s="8">
        <v>2014</v>
      </c>
      <c r="D153" s="12" t="s">
        <v>6</v>
      </c>
      <c r="E153" s="12" t="s">
        <v>229</v>
      </c>
      <c r="F153" s="77">
        <v>11.94135</v>
      </c>
    </row>
    <row r="154" spans="1:6">
      <c r="A154" s="1" t="s">
        <v>23</v>
      </c>
      <c r="B154" s="1" t="s">
        <v>281</v>
      </c>
      <c r="C154" s="8">
        <v>2014</v>
      </c>
      <c r="D154" s="12" t="s">
        <v>6</v>
      </c>
      <c r="E154" s="12" t="s">
        <v>229</v>
      </c>
      <c r="F154" s="77">
        <v>47.223260000000003</v>
      </c>
    </row>
    <row r="155" spans="1:6">
      <c r="A155" s="1" t="s">
        <v>24</v>
      </c>
      <c r="B155" s="1" t="s">
        <v>282</v>
      </c>
      <c r="C155" s="8">
        <v>2014</v>
      </c>
      <c r="D155" s="12" t="s">
        <v>6</v>
      </c>
      <c r="E155" s="12" t="s">
        <v>229</v>
      </c>
      <c r="F155" s="77">
        <v>32.026679999999999</v>
      </c>
    </row>
    <row r="156" spans="1:6">
      <c r="A156" s="1" t="s">
        <v>25</v>
      </c>
      <c r="B156" s="1" t="s">
        <v>283</v>
      </c>
      <c r="C156" s="8">
        <v>2014</v>
      </c>
      <c r="D156" s="12" t="s">
        <v>6</v>
      </c>
      <c r="E156" s="12" t="s">
        <v>229</v>
      </c>
      <c r="F156" s="77">
        <v>23.31288</v>
      </c>
    </row>
    <row r="157" spans="1:6">
      <c r="A157" s="1" t="s">
        <v>26</v>
      </c>
      <c r="B157" s="1" t="s">
        <v>284</v>
      </c>
      <c r="C157" s="8">
        <v>2014</v>
      </c>
      <c r="D157" s="12" t="s">
        <v>6</v>
      </c>
      <c r="E157" s="12" t="s">
        <v>229</v>
      </c>
      <c r="F157" s="77">
        <v>23.621849999999998</v>
      </c>
    </row>
    <row r="158" spans="1:6">
      <c r="A158" s="1" t="s">
        <v>27</v>
      </c>
      <c r="B158" s="1" t="s">
        <v>285</v>
      </c>
      <c r="C158" s="8">
        <v>2014</v>
      </c>
      <c r="D158" s="12" t="s">
        <v>6</v>
      </c>
      <c r="E158" s="12" t="s">
        <v>229</v>
      </c>
      <c r="F158" s="77">
        <v>23.499919999999999</v>
      </c>
    </row>
    <row r="159" spans="1:6">
      <c r="A159" s="1" t="s">
        <v>28</v>
      </c>
      <c r="B159" s="1" t="s">
        <v>286</v>
      </c>
      <c r="C159" s="8">
        <v>2014</v>
      </c>
      <c r="D159" s="12" t="s">
        <v>6</v>
      </c>
      <c r="E159" s="12" t="s">
        <v>229</v>
      </c>
      <c r="F159" s="77">
        <v>31.951730000000001</v>
      </c>
    </row>
    <row r="160" spans="1:6">
      <c r="A160" s="1" t="s">
        <v>29</v>
      </c>
      <c r="B160" s="1" t="s">
        <v>287</v>
      </c>
      <c r="C160" s="8">
        <v>2014</v>
      </c>
      <c r="D160" s="12" t="s">
        <v>6</v>
      </c>
      <c r="E160" s="12" t="s">
        <v>229</v>
      </c>
      <c r="F160" s="77">
        <v>19.48612</v>
      </c>
    </row>
    <row r="161" spans="1:6">
      <c r="A161" s="1" t="s">
        <v>30</v>
      </c>
      <c r="B161" s="1" t="s">
        <v>288</v>
      </c>
      <c r="C161" s="8">
        <v>2014</v>
      </c>
      <c r="D161" s="12" t="s">
        <v>6</v>
      </c>
      <c r="E161" s="12" t="s">
        <v>229</v>
      </c>
      <c r="F161" s="77">
        <v>26.761399999999998</v>
      </c>
    </row>
    <row r="162" spans="1:6">
      <c r="A162" s="1" t="s">
        <v>31</v>
      </c>
      <c r="B162" s="1" t="s">
        <v>289</v>
      </c>
      <c r="C162" s="8">
        <v>2014</v>
      </c>
      <c r="D162" s="12" t="s">
        <v>6</v>
      </c>
      <c r="E162" s="12" t="s">
        <v>229</v>
      </c>
      <c r="F162" s="77">
        <v>11.840350000000001</v>
      </c>
    </row>
    <row r="163" spans="1:6">
      <c r="A163" s="1" t="s">
        <v>32</v>
      </c>
      <c r="B163" s="1" t="s">
        <v>290</v>
      </c>
      <c r="C163" s="8">
        <v>2014</v>
      </c>
      <c r="D163" s="12" t="s">
        <v>6</v>
      </c>
      <c r="E163" s="12" t="s">
        <v>229</v>
      </c>
      <c r="F163" s="77">
        <v>15.858930000000001</v>
      </c>
    </row>
    <row r="164" spans="1:6">
      <c r="A164" s="1" t="s">
        <v>33</v>
      </c>
      <c r="B164" s="1" t="s">
        <v>291</v>
      </c>
      <c r="C164" s="8">
        <v>2014</v>
      </c>
      <c r="D164" s="12" t="s">
        <v>6</v>
      </c>
      <c r="E164" s="12" t="s">
        <v>229</v>
      </c>
      <c r="F164" s="77">
        <v>32.230310000000003</v>
      </c>
    </row>
    <row r="165" spans="1:6">
      <c r="A165" s="1" t="s">
        <v>34</v>
      </c>
      <c r="B165" s="1" t="s">
        <v>292</v>
      </c>
      <c r="C165" s="8">
        <v>2014</v>
      </c>
      <c r="D165" s="12" t="s">
        <v>6</v>
      </c>
      <c r="E165" s="12" t="s">
        <v>229</v>
      </c>
      <c r="F165" s="77">
        <v>28.034490000000002</v>
      </c>
    </row>
    <row r="166" spans="1:6">
      <c r="A166" s="1" t="s">
        <v>35</v>
      </c>
      <c r="B166" s="1" t="s">
        <v>293</v>
      </c>
      <c r="C166" s="8">
        <v>2014</v>
      </c>
      <c r="D166" s="12" t="s">
        <v>6</v>
      </c>
      <c r="E166" s="12" t="s">
        <v>229</v>
      </c>
      <c r="F166" s="77">
        <v>25.814489999999999</v>
      </c>
    </row>
    <row r="167" spans="1:6">
      <c r="A167" s="3" t="s">
        <v>3</v>
      </c>
      <c r="B167" s="1" t="s">
        <v>261</v>
      </c>
      <c r="C167" s="8">
        <v>2015</v>
      </c>
      <c r="D167" s="12" t="s">
        <v>6</v>
      </c>
      <c r="E167" s="12" t="s">
        <v>229</v>
      </c>
      <c r="F167" s="76">
        <v>25.486450000000001</v>
      </c>
    </row>
    <row r="168" spans="1:6">
      <c r="A168" s="3" t="s">
        <v>4</v>
      </c>
      <c r="B168" s="1" t="s">
        <v>262</v>
      </c>
      <c r="C168" s="8">
        <v>2015</v>
      </c>
      <c r="D168" s="12" t="s">
        <v>6</v>
      </c>
      <c r="E168" s="12" t="s">
        <v>229</v>
      </c>
      <c r="F168" s="77">
        <v>23.56917</v>
      </c>
    </row>
    <row r="169" spans="1:6">
      <c r="A169" s="1" t="s">
        <v>5</v>
      </c>
      <c r="B169" s="1" t="s">
        <v>263</v>
      </c>
      <c r="C169" s="8">
        <v>2015</v>
      </c>
      <c r="D169" s="12" t="s">
        <v>6</v>
      </c>
      <c r="E169" s="12" t="s">
        <v>229</v>
      </c>
      <c r="F169" s="77">
        <v>15.57117</v>
      </c>
    </row>
    <row r="170" spans="1:6">
      <c r="A170" s="1" t="s">
        <v>6</v>
      </c>
      <c r="B170" s="1" t="s">
        <v>264</v>
      </c>
      <c r="C170" s="8">
        <v>2015</v>
      </c>
      <c r="D170" s="12" t="s">
        <v>6</v>
      </c>
      <c r="E170" s="12" t="s">
        <v>229</v>
      </c>
      <c r="F170" s="77">
        <v>20.60558</v>
      </c>
    </row>
    <row r="171" spans="1:6">
      <c r="A171" s="1" t="s">
        <v>7</v>
      </c>
      <c r="B171" s="1" t="s">
        <v>265</v>
      </c>
      <c r="C171" s="8">
        <v>2015</v>
      </c>
      <c r="D171" s="12" t="s">
        <v>6</v>
      </c>
      <c r="E171" s="12" t="s">
        <v>229</v>
      </c>
      <c r="F171" s="77">
        <v>29.483170000000001</v>
      </c>
    </row>
    <row r="172" spans="1:6">
      <c r="A172" s="1" t="s">
        <v>8</v>
      </c>
      <c r="B172" s="1" t="s">
        <v>266</v>
      </c>
      <c r="C172" s="8">
        <v>2015</v>
      </c>
      <c r="D172" s="12" t="s">
        <v>6</v>
      </c>
      <c r="E172" s="12" t="s">
        <v>229</v>
      </c>
      <c r="F172" s="77">
        <v>23.774370000000001</v>
      </c>
    </row>
    <row r="173" spans="1:6">
      <c r="A173" s="1" t="s">
        <v>9</v>
      </c>
      <c r="B173" s="1" t="s">
        <v>267</v>
      </c>
      <c r="C173" s="8">
        <v>2015</v>
      </c>
      <c r="D173" s="12" t="s">
        <v>6</v>
      </c>
      <c r="E173" s="12" t="s">
        <v>229</v>
      </c>
      <c r="F173" s="77">
        <v>20.454429999999999</v>
      </c>
    </row>
    <row r="174" spans="1:6">
      <c r="A174" s="1" t="s">
        <v>10</v>
      </c>
      <c r="B174" s="1" t="s">
        <v>268</v>
      </c>
      <c r="C174" s="8">
        <v>2015</v>
      </c>
      <c r="D174" s="12" t="s">
        <v>6</v>
      </c>
      <c r="E174" s="12" t="s">
        <v>229</v>
      </c>
      <c r="F174" s="77">
        <v>39.36177</v>
      </c>
    </row>
    <row r="175" spans="1:6">
      <c r="A175" s="1" t="s">
        <v>11</v>
      </c>
      <c r="B175" s="1" t="s">
        <v>269</v>
      </c>
      <c r="C175" s="8">
        <v>2015</v>
      </c>
      <c r="D175" s="12" t="s">
        <v>6</v>
      </c>
      <c r="E175" s="12" t="s">
        <v>229</v>
      </c>
      <c r="F175" s="77">
        <v>8.9767200000000003</v>
      </c>
    </row>
    <row r="176" spans="1:6">
      <c r="A176" s="1" t="s">
        <v>12</v>
      </c>
      <c r="B176" s="1" t="s">
        <v>270</v>
      </c>
      <c r="C176" s="8">
        <v>2015</v>
      </c>
      <c r="D176" s="12" t="s">
        <v>6</v>
      </c>
      <c r="E176" s="12" t="s">
        <v>229</v>
      </c>
      <c r="F176" s="77">
        <v>16.426629999999999</v>
      </c>
    </row>
    <row r="177" spans="1:6">
      <c r="A177" s="1" t="s">
        <v>13</v>
      </c>
      <c r="B177" s="1" t="s">
        <v>271</v>
      </c>
      <c r="C177" s="8">
        <v>2015</v>
      </c>
      <c r="D177" s="12" t="s">
        <v>6</v>
      </c>
      <c r="E177" s="12" t="s">
        <v>229</v>
      </c>
      <c r="F177" s="77">
        <v>17.225280000000001</v>
      </c>
    </row>
    <row r="178" spans="1:6">
      <c r="A178" s="1" t="s">
        <v>14</v>
      </c>
      <c r="B178" s="1" t="s">
        <v>272</v>
      </c>
      <c r="C178" s="8">
        <v>2015</v>
      </c>
      <c r="D178" s="12" t="s">
        <v>6</v>
      </c>
      <c r="E178" s="12" t="s">
        <v>229</v>
      </c>
      <c r="F178" s="77">
        <v>41.994970000000002</v>
      </c>
    </row>
    <row r="179" spans="1:6">
      <c r="A179" s="1" t="s">
        <v>15</v>
      </c>
      <c r="B179" s="1" t="s">
        <v>273</v>
      </c>
      <c r="C179" s="8">
        <v>2015</v>
      </c>
      <c r="D179" s="12" t="s">
        <v>6</v>
      </c>
      <c r="E179" s="12" t="s">
        <v>229</v>
      </c>
      <c r="F179" s="77">
        <v>40.202129999999997</v>
      </c>
    </row>
    <row r="180" spans="1:6">
      <c r="A180" s="1" t="s">
        <v>16</v>
      </c>
      <c r="B180" s="1" t="s">
        <v>274</v>
      </c>
      <c r="C180" s="8">
        <v>2015</v>
      </c>
      <c r="D180" s="12" t="s">
        <v>6</v>
      </c>
      <c r="E180" s="12" t="s">
        <v>229</v>
      </c>
      <c r="F180" s="77">
        <v>33.707230000000003</v>
      </c>
    </row>
    <row r="181" spans="1:6">
      <c r="A181" s="1" t="s">
        <v>17</v>
      </c>
      <c r="B181" s="1" t="s">
        <v>275</v>
      </c>
      <c r="C181" s="8">
        <v>2015</v>
      </c>
      <c r="D181" s="12" t="s">
        <v>6</v>
      </c>
      <c r="E181" s="12" t="s">
        <v>229</v>
      </c>
      <c r="F181" s="77">
        <v>20.197009999999999</v>
      </c>
    </row>
    <row r="182" spans="1:6">
      <c r="A182" s="1" t="s">
        <v>18</v>
      </c>
      <c r="B182" s="1" t="s">
        <v>276</v>
      </c>
      <c r="C182" s="8">
        <v>2015</v>
      </c>
      <c r="D182" s="12" t="s">
        <v>6</v>
      </c>
      <c r="E182" s="12" t="s">
        <v>229</v>
      </c>
      <c r="F182" s="77">
        <v>21.644210000000001</v>
      </c>
    </row>
    <row r="183" spans="1:6">
      <c r="A183" s="1" t="s">
        <v>19</v>
      </c>
      <c r="B183" s="1" t="s">
        <v>277</v>
      </c>
      <c r="C183" s="8">
        <v>2015</v>
      </c>
      <c r="D183" s="12" t="s">
        <v>6</v>
      </c>
      <c r="E183" s="12" t="s">
        <v>229</v>
      </c>
      <c r="F183" s="77">
        <v>31.340890000000002</v>
      </c>
    </row>
    <row r="184" spans="1:6">
      <c r="A184" s="1" t="s">
        <v>20</v>
      </c>
      <c r="B184" s="1" t="s">
        <v>278</v>
      </c>
      <c r="C184" s="8">
        <v>2015</v>
      </c>
      <c r="D184" s="12" t="s">
        <v>6</v>
      </c>
      <c r="E184" s="12" t="s">
        <v>229</v>
      </c>
      <c r="F184" s="77">
        <v>22.370180000000001</v>
      </c>
    </row>
    <row r="185" spans="1:6">
      <c r="A185" s="1" t="s">
        <v>21</v>
      </c>
      <c r="B185" s="1" t="s">
        <v>279</v>
      </c>
      <c r="C185" s="8">
        <v>2015</v>
      </c>
      <c r="D185" s="12" t="s">
        <v>6</v>
      </c>
      <c r="E185" s="12" t="s">
        <v>229</v>
      </c>
      <c r="F185" s="77">
        <v>18.481120000000001</v>
      </c>
    </row>
    <row r="186" spans="1:6">
      <c r="A186" s="1" t="s">
        <v>22</v>
      </c>
      <c r="B186" s="1" t="s">
        <v>280</v>
      </c>
      <c r="C186" s="8">
        <v>2015</v>
      </c>
      <c r="D186" s="12" t="s">
        <v>6</v>
      </c>
      <c r="E186" s="12" t="s">
        <v>229</v>
      </c>
      <c r="F186" s="77">
        <v>11.94135</v>
      </c>
    </row>
    <row r="187" spans="1:6">
      <c r="A187" s="1" t="s">
        <v>23</v>
      </c>
      <c r="B187" s="1" t="s">
        <v>281</v>
      </c>
      <c r="C187" s="8">
        <v>2015</v>
      </c>
      <c r="D187" s="12" t="s">
        <v>6</v>
      </c>
      <c r="E187" s="12" t="s">
        <v>229</v>
      </c>
      <c r="F187" s="77">
        <v>47.223260000000003</v>
      </c>
    </row>
    <row r="188" spans="1:6">
      <c r="A188" s="1" t="s">
        <v>24</v>
      </c>
      <c r="B188" s="1" t="s">
        <v>282</v>
      </c>
      <c r="C188" s="8">
        <v>2015</v>
      </c>
      <c r="D188" s="12" t="s">
        <v>6</v>
      </c>
      <c r="E188" s="12" t="s">
        <v>229</v>
      </c>
      <c r="F188" s="77">
        <v>32.026679999999999</v>
      </c>
    </row>
    <row r="189" spans="1:6">
      <c r="A189" s="1" t="s">
        <v>25</v>
      </c>
      <c r="B189" s="1" t="s">
        <v>283</v>
      </c>
      <c r="C189" s="8">
        <v>2015</v>
      </c>
      <c r="D189" s="12" t="s">
        <v>6</v>
      </c>
      <c r="E189" s="12" t="s">
        <v>229</v>
      </c>
      <c r="F189" s="77">
        <v>23.31288</v>
      </c>
    </row>
    <row r="190" spans="1:6">
      <c r="A190" s="1" t="s">
        <v>26</v>
      </c>
      <c r="B190" s="1" t="s">
        <v>284</v>
      </c>
      <c r="C190" s="8">
        <v>2015</v>
      </c>
      <c r="D190" s="12" t="s">
        <v>6</v>
      </c>
      <c r="E190" s="12" t="s">
        <v>229</v>
      </c>
      <c r="F190" s="77">
        <v>23.621849999999998</v>
      </c>
    </row>
    <row r="191" spans="1:6">
      <c r="A191" s="1" t="s">
        <v>27</v>
      </c>
      <c r="B191" s="1" t="s">
        <v>285</v>
      </c>
      <c r="C191" s="8">
        <v>2015</v>
      </c>
      <c r="D191" s="12" t="s">
        <v>6</v>
      </c>
      <c r="E191" s="12" t="s">
        <v>229</v>
      </c>
      <c r="F191" s="77">
        <v>23.499919999999999</v>
      </c>
    </row>
    <row r="192" spans="1:6">
      <c r="A192" s="1" t="s">
        <v>28</v>
      </c>
      <c r="B192" s="1" t="s">
        <v>286</v>
      </c>
      <c r="C192" s="8">
        <v>2015</v>
      </c>
      <c r="D192" s="12" t="s">
        <v>6</v>
      </c>
      <c r="E192" s="12" t="s">
        <v>229</v>
      </c>
      <c r="F192" s="77">
        <v>31.951730000000001</v>
      </c>
    </row>
    <row r="193" spans="1:6">
      <c r="A193" s="1" t="s">
        <v>29</v>
      </c>
      <c r="B193" s="1" t="s">
        <v>287</v>
      </c>
      <c r="C193" s="8">
        <v>2015</v>
      </c>
      <c r="D193" s="12" t="s">
        <v>6</v>
      </c>
      <c r="E193" s="12" t="s">
        <v>229</v>
      </c>
      <c r="F193" s="77">
        <v>19.48612</v>
      </c>
    </row>
    <row r="194" spans="1:6">
      <c r="A194" s="1" t="s">
        <v>30</v>
      </c>
      <c r="B194" s="1" t="s">
        <v>288</v>
      </c>
      <c r="C194" s="8">
        <v>2015</v>
      </c>
      <c r="D194" s="12" t="s">
        <v>6</v>
      </c>
      <c r="E194" s="12" t="s">
        <v>229</v>
      </c>
      <c r="F194" s="77">
        <v>26.761399999999998</v>
      </c>
    </row>
    <row r="195" spans="1:6">
      <c r="A195" s="1" t="s">
        <v>31</v>
      </c>
      <c r="B195" s="1" t="s">
        <v>289</v>
      </c>
      <c r="C195" s="8">
        <v>2015</v>
      </c>
      <c r="D195" s="12" t="s">
        <v>6</v>
      </c>
      <c r="E195" s="12" t="s">
        <v>229</v>
      </c>
      <c r="F195" s="77">
        <v>11.840350000000001</v>
      </c>
    </row>
    <row r="196" spans="1:6">
      <c r="A196" s="1" t="s">
        <v>32</v>
      </c>
      <c r="B196" s="1" t="s">
        <v>290</v>
      </c>
      <c r="C196" s="8">
        <v>2015</v>
      </c>
      <c r="D196" s="12" t="s">
        <v>6</v>
      </c>
      <c r="E196" s="12" t="s">
        <v>229</v>
      </c>
      <c r="F196" s="77">
        <v>15.858930000000001</v>
      </c>
    </row>
    <row r="197" spans="1:6">
      <c r="A197" s="1" t="s">
        <v>33</v>
      </c>
      <c r="B197" s="1" t="s">
        <v>291</v>
      </c>
      <c r="C197" s="8">
        <v>2015</v>
      </c>
      <c r="D197" s="12" t="s">
        <v>6</v>
      </c>
      <c r="E197" s="12" t="s">
        <v>229</v>
      </c>
      <c r="F197" s="77">
        <v>32.230310000000003</v>
      </c>
    </row>
    <row r="198" spans="1:6">
      <c r="A198" s="1" t="s">
        <v>34</v>
      </c>
      <c r="B198" s="1" t="s">
        <v>292</v>
      </c>
      <c r="C198" s="8">
        <v>2015</v>
      </c>
      <c r="D198" s="12" t="s">
        <v>6</v>
      </c>
      <c r="E198" s="12" t="s">
        <v>229</v>
      </c>
      <c r="F198" s="77">
        <v>28.034490000000002</v>
      </c>
    </row>
    <row r="199" spans="1:6">
      <c r="A199" s="1" t="s">
        <v>35</v>
      </c>
      <c r="B199" s="1" t="s">
        <v>293</v>
      </c>
      <c r="C199" s="8">
        <v>2015</v>
      </c>
      <c r="D199" s="12" t="s">
        <v>6</v>
      </c>
      <c r="E199" s="12" t="s">
        <v>229</v>
      </c>
      <c r="F199" s="77">
        <v>25.814489999999999</v>
      </c>
    </row>
    <row r="200" spans="1:6">
      <c r="A200" s="3" t="s">
        <v>3</v>
      </c>
      <c r="B200" s="1" t="s">
        <v>261</v>
      </c>
      <c r="C200" s="8">
        <v>2016</v>
      </c>
      <c r="D200" s="12" t="s">
        <v>6</v>
      </c>
      <c r="E200" s="12" t="s">
        <v>229</v>
      </c>
      <c r="F200" s="76">
        <v>24.209599999999998</v>
      </c>
    </row>
    <row r="201" spans="1:6">
      <c r="A201" s="3" t="s">
        <v>4</v>
      </c>
      <c r="B201" s="1" t="s">
        <v>262</v>
      </c>
      <c r="C201" s="8">
        <v>2016</v>
      </c>
      <c r="D201" s="12" t="s">
        <v>6</v>
      </c>
      <c r="E201" s="12" t="s">
        <v>229</v>
      </c>
      <c r="F201" s="77">
        <v>19.401219999999999</v>
      </c>
    </row>
    <row r="202" spans="1:6">
      <c r="A202" s="1" t="s">
        <v>5</v>
      </c>
      <c r="B202" s="1" t="s">
        <v>263</v>
      </c>
      <c r="C202" s="8">
        <v>2016</v>
      </c>
      <c r="D202" s="12" t="s">
        <v>6</v>
      </c>
      <c r="E202" s="12" t="s">
        <v>229</v>
      </c>
      <c r="F202" s="77">
        <v>16.127490000000002</v>
      </c>
    </row>
    <row r="203" spans="1:6">
      <c r="A203" s="1" t="s">
        <v>6</v>
      </c>
      <c r="B203" s="1" t="s">
        <v>264</v>
      </c>
      <c r="C203" s="8">
        <v>2016</v>
      </c>
      <c r="D203" s="12" t="s">
        <v>6</v>
      </c>
      <c r="E203" s="12" t="s">
        <v>229</v>
      </c>
      <c r="F203" s="77">
        <v>22.34637</v>
      </c>
    </row>
    <row r="204" spans="1:6">
      <c r="A204" s="1" t="s">
        <v>7</v>
      </c>
      <c r="B204" s="1" t="s">
        <v>265</v>
      </c>
      <c r="C204" s="8">
        <v>2016</v>
      </c>
      <c r="D204" s="12" t="s">
        <v>6</v>
      </c>
      <c r="E204" s="12" t="s">
        <v>229</v>
      </c>
      <c r="F204" s="77">
        <v>28.809989999999999</v>
      </c>
    </row>
    <row r="205" spans="1:6">
      <c r="A205" s="1" t="s">
        <v>8</v>
      </c>
      <c r="B205" s="1" t="s">
        <v>266</v>
      </c>
      <c r="C205" s="8">
        <v>2016</v>
      </c>
      <c r="D205" s="12" t="s">
        <v>6</v>
      </c>
      <c r="E205" s="12" t="s">
        <v>229</v>
      </c>
      <c r="F205" s="77">
        <v>14.43247</v>
      </c>
    </row>
    <row r="206" spans="1:6">
      <c r="A206" s="1" t="s">
        <v>9</v>
      </c>
      <c r="B206" s="1" t="s">
        <v>267</v>
      </c>
      <c r="C206" s="8">
        <v>2016</v>
      </c>
      <c r="D206" s="12" t="s">
        <v>6</v>
      </c>
      <c r="E206" s="12" t="s">
        <v>229</v>
      </c>
      <c r="F206" s="77">
        <v>23.267050000000001</v>
      </c>
    </row>
    <row r="207" spans="1:6">
      <c r="A207" s="1" t="s">
        <v>10</v>
      </c>
      <c r="B207" s="1" t="s">
        <v>268</v>
      </c>
      <c r="C207" s="8">
        <v>2016</v>
      </c>
      <c r="D207" s="12" t="s">
        <v>6</v>
      </c>
      <c r="E207" s="12" t="s">
        <v>229</v>
      </c>
      <c r="F207" s="77">
        <v>41.327309999999997</v>
      </c>
    </row>
    <row r="208" spans="1:6">
      <c r="A208" s="1" t="s">
        <v>11</v>
      </c>
      <c r="B208" s="1" t="s">
        <v>269</v>
      </c>
      <c r="C208" s="8">
        <v>2016</v>
      </c>
      <c r="D208" s="12" t="s">
        <v>6</v>
      </c>
      <c r="E208" s="12" t="s">
        <v>229</v>
      </c>
      <c r="F208" s="77">
        <v>18.288160000000001</v>
      </c>
    </row>
    <row r="209" spans="1:6">
      <c r="A209" s="1" t="s">
        <v>12</v>
      </c>
      <c r="B209" s="1" t="s">
        <v>270</v>
      </c>
      <c r="C209" s="8">
        <v>2016</v>
      </c>
      <c r="D209" s="12" t="s">
        <v>6</v>
      </c>
      <c r="E209" s="12" t="s">
        <v>229</v>
      </c>
      <c r="F209" s="77">
        <v>13.442449999999999</v>
      </c>
    </row>
    <row r="210" spans="1:6">
      <c r="A210" s="1" t="s">
        <v>13</v>
      </c>
      <c r="B210" s="1" t="s">
        <v>271</v>
      </c>
      <c r="C210" s="8">
        <v>2016</v>
      </c>
      <c r="D210" s="12" t="s">
        <v>6</v>
      </c>
      <c r="E210" s="12" t="s">
        <v>229</v>
      </c>
      <c r="F210" s="77">
        <v>14.90704</v>
      </c>
    </row>
    <row r="211" spans="1:6">
      <c r="A211" s="1" t="s">
        <v>14</v>
      </c>
      <c r="B211" s="1" t="s">
        <v>272</v>
      </c>
      <c r="C211" s="8">
        <v>2016</v>
      </c>
      <c r="D211" s="12" t="s">
        <v>6</v>
      </c>
      <c r="E211" s="12" t="s">
        <v>229</v>
      </c>
      <c r="F211" s="77">
        <v>30.373860000000001</v>
      </c>
    </row>
    <row r="212" spans="1:6">
      <c r="A212" s="1" t="s">
        <v>15</v>
      </c>
      <c r="B212" s="1" t="s">
        <v>273</v>
      </c>
      <c r="C212" s="8">
        <v>2016</v>
      </c>
      <c r="D212" s="12" t="s">
        <v>6</v>
      </c>
      <c r="E212" s="12" t="s">
        <v>229</v>
      </c>
      <c r="F212" s="77">
        <v>38.285200000000003</v>
      </c>
    </row>
    <row r="213" spans="1:6">
      <c r="A213" s="1" t="s">
        <v>16</v>
      </c>
      <c r="B213" s="1" t="s">
        <v>274</v>
      </c>
      <c r="C213" s="8">
        <v>2016</v>
      </c>
      <c r="D213" s="12" t="s">
        <v>6</v>
      </c>
      <c r="E213" s="12" t="s">
        <v>229</v>
      </c>
      <c r="F213" s="77">
        <v>30.847750000000001</v>
      </c>
    </row>
    <row r="214" spans="1:6">
      <c r="A214" s="1" t="s">
        <v>17</v>
      </c>
      <c r="B214" s="1" t="s">
        <v>275</v>
      </c>
      <c r="C214" s="8">
        <v>2016</v>
      </c>
      <c r="D214" s="12" t="s">
        <v>6</v>
      </c>
      <c r="E214" s="12" t="s">
        <v>229</v>
      </c>
      <c r="F214" s="77">
        <v>20.489899999999999</v>
      </c>
    </row>
    <row r="215" spans="1:6">
      <c r="A215" s="1" t="s">
        <v>18</v>
      </c>
      <c r="B215" s="1" t="s">
        <v>276</v>
      </c>
      <c r="C215" s="8">
        <v>2016</v>
      </c>
      <c r="D215" s="12" t="s">
        <v>6</v>
      </c>
      <c r="E215" s="12" t="s">
        <v>229</v>
      </c>
      <c r="F215" s="77">
        <v>17.20224</v>
      </c>
    </row>
    <row r="216" spans="1:6">
      <c r="A216" s="1" t="s">
        <v>19</v>
      </c>
      <c r="B216" s="1" t="s">
        <v>277</v>
      </c>
      <c r="C216" s="8">
        <v>2016</v>
      </c>
      <c r="D216" s="12" t="s">
        <v>6</v>
      </c>
      <c r="E216" s="12" t="s">
        <v>229</v>
      </c>
      <c r="F216" s="77">
        <v>30.583500000000001</v>
      </c>
    </row>
    <row r="217" spans="1:6">
      <c r="A217" s="1" t="s">
        <v>20</v>
      </c>
      <c r="B217" s="1" t="s">
        <v>278</v>
      </c>
      <c r="C217" s="8">
        <v>2016</v>
      </c>
      <c r="D217" s="12" t="s">
        <v>6</v>
      </c>
      <c r="E217" s="12" t="s">
        <v>229</v>
      </c>
      <c r="F217" s="77">
        <v>25.534559999999999</v>
      </c>
    </row>
    <row r="218" spans="1:6">
      <c r="A218" s="1" t="s">
        <v>21</v>
      </c>
      <c r="B218" s="1" t="s">
        <v>279</v>
      </c>
      <c r="C218" s="8">
        <v>2016</v>
      </c>
      <c r="D218" s="12" t="s">
        <v>6</v>
      </c>
      <c r="E218" s="12" t="s">
        <v>229</v>
      </c>
      <c r="F218" s="77">
        <v>23.95337</v>
      </c>
    </row>
    <row r="219" spans="1:6">
      <c r="A219" s="1" t="s">
        <v>22</v>
      </c>
      <c r="B219" s="1" t="s">
        <v>280</v>
      </c>
      <c r="C219" s="8">
        <v>2016</v>
      </c>
      <c r="D219" s="12" t="s">
        <v>6</v>
      </c>
      <c r="E219" s="12" t="s">
        <v>229</v>
      </c>
      <c r="F219" s="77">
        <v>22.315799999999999</v>
      </c>
    </row>
    <row r="220" spans="1:6">
      <c r="A220" s="1" t="s">
        <v>23</v>
      </c>
      <c r="B220" s="1" t="s">
        <v>281</v>
      </c>
      <c r="C220" s="8">
        <v>2016</v>
      </c>
      <c r="D220" s="12" t="s">
        <v>6</v>
      </c>
      <c r="E220" s="12" t="s">
        <v>229</v>
      </c>
      <c r="F220" s="77">
        <v>41.46754</v>
      </c>
    </row>
    <row r="221" spans="1:6">
      <c r="A221" s="1" t="s">
        <v>24</v>
      </c>
      <c r="B221" s="1" t="s">
        <v>282</v>
      </c>
      <c r="C221" s="8">
        <v>2016</v>
      </c>
      <c r="D221" s="12" t="s">
        <v>6</v>
      </c>
      <c r="E221" s="12" t="s">
        <v>229</v>
      </c>
      <c r="F221" s="77">
        <v>31.188580000000002</v>
      </c>
    </row>
    <row r="222" spans="1:6">
      <c r="A222" s="1" t="s">
        <v>25</v>
      </c>
      <c r="B222" s="1" t="s">
        <v>283</v>
      </c>
      <c r="C222" s="8">
        <v>2016</v>
      </c>
      <c r="D222" s="12" t="s">
        <v>6</v>
      </c>
      <c r="E222" s="12" t="s">
        <v>229</v>
      </c>
      <c r="F222" s="77">
        <v>25.48556</v>
      </c>
    </row>
    <row r="223" spans="1:6">
      <c r="A223" s="1" t="s">
        <v>26</v>
      </c>
      <c r="B223" s="1" t="s">
        <v>284</v>
      </c>
      <c r="C223" s="8">
        <v>2016</v>
      </c>
      <c r="D223" s="12" t="s">
        <v>6</v>
      </c>
      <c r="E223" s="12" t="s">
        <v>229</v>
      </c>
      <c r="F223" s="77">
        <v>19.206679999999999</v>
      </c>
    </row>
    <row r="224" spans="1:6">
      <c r="A224" s="1" t="s">
        <v>27</v>
      </c>
      <c r="B224" s="1" t="s">
        <v>285</v>
      </c>
      <c r="C224" s="8">
        <v>2016</v>
      </c>
      <c r="D224" s="12" t="s">
        <v>6</v>
      </c>
      <c r="E224" s="12" t="s">
        <v>229</v>
      </c>
      <c r="F224" s="77">
        <v>29.965810000000001</v>
      </c>
    </row>
    <row r="225" spans="1:6">
      <c r="A225" s="1" t="s">
        <v>28</v>
      </c>
      <c r="B225" s="1" t="s">
        <v>286</v>
      </c>
      <c r="C225" s="8">
        <v>2016</v>
      </c>
      <c r="D225" s="12" t="s">
        <v>6</v>
      </c>
      <c r="E225" s="12" t="s">
        <v>229</v>
      </c>
      <c r="F225" s="77">
        <v>21.199159999999999</v>
      </c>
    </row>
    <row r="226" spans="1:6">
      <c r="A226" s="1" t="s">
        <v>29</v>
      </c>
      <c r="B226" s="1" t="s">
        <v>287</v>
      </c>
      <c r="C226" s="8">
        <v>2016</v>
      </c>
      <c r="D226" s="12" t="s">
        <v>6</v>
      </c>
      <c r="E226" s="12" t="s">
        <v>229</v>
      </c>
      <c r="F226" s="77">
        <v>18.07423</v>
      </c>
    </row>
    <row r="227" spans="1:6">
      <c r="A227" s="1" t="s">
        <v>30</v>
      </c>
      <c r="B227" s="1" t="s">
        <v>288</v>
      </c>
      <c r="C227" s="8">
        <v>2016</v>
      </c>
      <c r="D227" s="12" t="s">
        <v>6</v>
      </c>
      <c r="E227" s="12" t="s">
        <v>229</v>
      </c>
      <c r="F227" s="77">
        <v>24.981110000000001</v>
      </c>
    </row>
    <row r="228" spans="1:6">
      <c r="A228" s="1" t="s">
        <v>31</v>
      </c>
      <c r="B228" s="1" t="s">
        <v>289</v>
      </c>
      <c r="C228" s="8">
        <v>2016</v>
      </c>
      <c r="D228" s="12" t="s">
        <v>6</v>
      </c>
      <c r="E228" s="12" t="s">
        <v>229</v>
      </c>
      <c r="F228" s="77">
        <v>20.89594</v>
      </c>
    </row>
    <row r="229" spans="1:6">
      <c r="A229" s="1" t="s">
        <v>32</v>
      </c>
      <c r="B229" s="1" t="s">
        <v>290</v>
      </c>
      <c r="C229" s="8">
        <v>2016</v>
      </c>
      <c r="D229" s="12" t="s">
        <v>6</v>
      </c>
      <c r="E229" s="12" t="s">
        <v>229</v>
      </c>
      <c r="F229" s="77">
        <v>24.08465</v>
      </c>
    </row>
    <row r="230" spans="1:6">
      <c r="A230" s="1" t="s">
        <v>33</v>
      </c>
      <c r="B230" s="1" t="s">
        <v>291</v>
      </c>
      <c r="C230" s="8">
        <v>2016</v>
      </c>
      <c r="D230" s="12" t="s">
        <v>6</v>
      </c>
      <c r="E230" s="12" t="s">
        <v>229</v>
      </c>
      <c r="F230" s="77">
        <v>27.943909999999999</v>
      </c>
    </row>
    <row r="231" spans="1:6">
      <c r="A231" s="1" t="s">
        <v>34</v>
      </c>
      <c r="B231" s="1" t="s">
        <v>292</v>
      </c>
      <c r="C231" s="8">
        <v>2016</v>
      </c>
      <c r="D231" s="12" t="s">
        <v>6</v>
      </c>
      <c r="E231" s="12" t="s">
        <v>229</v>
      </c>
      <c r="F231" s="77">
        <v>27.778690000000001</v>
      </c>
    </row>
    <row r="232" spans="1:6">
      <c r="A232" s="1" t="s">
        <v>35</v>
      </c>
      <c r="B232" s="1" t="s">
        <v>293</v>
      </c>
      <c r="C232" s="8">
        <v>2016</v>
      </c>
      <c r="D232" s="12" t="s">
        <v>6</v>
      </c>
      <c r="E232" s="12" t="s">
        <v>229</v>
      </c>
      <c r="F232" s="77">
        <v>23.993020000000001</v>
      </c>
    </row>
    <row r="233" spans="1:6">
      <c r="A233" s="3" t="s">
        <v>3</v>
      </c>
      <c r="B233" s="1" t="s">
        <v>261</v>
      </c>
      <c r="C233" s="8">
        <v>2018</v>
      </c>
      <c r="D233" s="12" t="s">
        <v>6</v>
      </c>
      <c r="E233" s="12" t="s">
        <v>229</v>
      </c>
      <c r="F233" s="76">
        <v>22.522200000000002</v>
      </c>
    </row>
    <row r="234" spans="1:6">
      <c r="A234" s="3" t="s">
        <v>4</v>
      </c>
      <c r="B234" s="1" t="s">
        <v>262</v>
      </c>
      <c r="C234" s="8">
        <v>2018</v>
      </c>
      <c r="D234" s="12" t="s">
        <v>6</v>
      </c>
      <c r="E234" s="12" t="s">
        <v>229</v>
      </c>
      <c r="F234" s="77">
        <v>17.35097</v>
      </c>
    </row>
    <row r="235" spans="1:6">
      <c r="A235" s="1" t="s">
        <v>5</v>
      </c>
      <c r="B235" s="1" t="s">
        <v>263</v>
      </c>
      <c r="C235" s="8">
        <v>2018</v>
      </c>
      <c r="D235" s="12" t="s">
        <v>6</v>
      </c>
      <c r="E235" s="12" t="s">
        <v>229</v>
      </c>
      <c r="F235" s="77">
        <v>16.36795</v>
      </c>
    </row>
    <row r="236" spans="1:6">
      <c r="A236" s="1" t="s">
        <v>6</v>
      </c>
      <c r="B236" s="1" t="s">
        <v>264</v>
      </c>
      <c r="C236" s="8">
        <v>2018</v>
      </c>
      <c r="D236" s="12" t="s">
        <v>6</v>
      </c>
      <c r="E236" s="12" t="s">
        <v>229</v>
      </c>
      <c r="F236" s="77">
        <v>14.44171</v>
      </c>
    </row>
    <row r="237" spans="1:6">
      <c r="A237" s="1" t="s">
        <v>7</v>
      </c>
      <c r="B237" s="1" t="s">
        <v>265</v>
      </c>
      <c r="C237" s="8">
        <v>2018</v>
      </c>
      <c r="D237" s="12" t="s">
        <v>6</v>
      </c>
      <c r="E237" s="12" t="s">
        <v>229</v>
      </c>
      <c r="F237" s="77">
        <v>27.567360000000001</v>
      </c>
    </row>
    <row r="238" spans="1:6">
      <c r="A238" s="1" t="s">
        <v>8</v>
      </c>
      <c r="B238" s="1" t="s">
        <v>266</v>
      </c>
      <c r="C238" s="8">
        <v>2018</v>
      </c>
      <c r="D238" s="12" t="s">
        <v>6</v>
      </c>
      <c r="E238" s="12" t="s">
        <v>229</v>
      </c>
      <c r="F238" s="77">
        <v>13.60121</v>
      </c>
    </row>
    <row r="239" spans="1:6">
      <c r="A239" s="1" t="s">
        <v>9</v>
      </c>
      <c r="B239" s="1" t="s">
        <v>267</v>
      </c>
      <c r="C239" s="8">
        <v>2018</v>
      </c>
      <c r="D239" s="12" t="s">
        <v>6</v>
      </c>
      <c r="E239" s="12" t="s">
        <v>229</v>
      </c>
      <c r="F239" s="77">
        <v>21.484030000000001</v>
      </c>
    </row>
    <row r="240" spans="1:6">
      <c r="A240" s="1" t="s">
        <v>10</v>
      </c>
      <c r="B240" s="1" t="s">
        <v>268</v>
      </c>
      <c r="C240" s="8">
        <v>2018</v>
      </c>
      <c r="D240" s="12" t="s">
        <v>6</v>
      </c>
      <c r="E240" s="12" t="s">
        <v>229</v>
      </c>
      <c r="F240" s="77">
        <v>34.096150000000002</v>
      </c>
    </row>
    <row r="241" spans="1:6">
      <c r="A241" s="1" t="s">
        <v>11</v>
      </c>
      <c r="B241" s="1" t="s">
        <v>269</v>
      </c>
      <c r="C241" s="8">
        <v>2018</v>
      </c>
      <c r="D241" s="12" t="s">
        <v>6</v>
      </c>
      <c r="E241" s="12" t="s">
        <v>229</v>
      </c>
      <c r="F241" s="77">
        <v>12.153930000000001</v>
      </c>
    </row>
    <row r="242" spans="1:6">
      <c r="A242" s="1" t="s">
        <v>12</v>
      </c>
      <c r="B242" s="1" t="s">
        <v>270</v>
      </c>
      <c r="C242" s="8">
        <v>2018</v>
      </c>
      <c r="D242" s="12" t="s">
        <v>6</v>
      </c>
      <c r="E242" s="12" t="s">
        <v>229</v>
      </c>
      <c r="F242" s="77">
        <v>10.24977</v>
      </c>
    </row>
    <row r="243" spans="1:6">
      <c r="A243" s="1" t="s">
        <v>13</v>
      </c>
      <c r="B243" s="1" t="s">
        <v>271</v>
      </c>
      <c r="C243" s="8">
        <v>2018</v>
      </c>
      <c r="D243" s="12" t="s">
        <v>6</v>
      </c>
      <c r="E243" s="12" t="s">
        <v>229</v>
      </c>
      <c r="F243" s="77">
        <v>16.617229999999999</v>
      </c>
    </row>
    <row r="244" spans="1:6">
      <c r="A244" s="1" t="s">
        <v>14</v>
      </c>
      <c r="B244" s="1" t="s">
        <v>272</v>
      </c>
      <c r="C244" s="8">
        <v>2018</v>
      </c>
      <c r="D244" s="12" t="s">
        <v>6</v>
      </c>
      <c r="E244" s="12" t="s">
        <v>229</v>
      </c>
      <c r="F244" s="77">
        <v>29.617190000000001</v>
      </c>
    </row>
    <row r="245" spans="1:6">
      <c r="A245" s="1" t="s">
        <v>15</v>
      </c>
      <c r="B245" s="1" t="s">
        <v>273</v>
      </c>
      <c r="C245" s="8">
        <v>2018</v>
      </c>
      <c r="D245" s="12" t="s">
        <v>6</v>
      </c>
      <c r="E245" s="12" t="s">
        <v>229</v>
      </c>
      <c r="F245" s="77">
        <v>37.375210000000003</v>
      </c>
    </row>
    <row r="246" spans="1:6">
      <c r="A246" s="1" t="s">
        <v>16</v>
      </c>
      <c r="B246" s="1" t="s">
        <v>274</v>
      </c>
      <c r="C246" s="8">
        <v>2018</v>
      </c>
      <c r="D246" s="12" t="s">
        <v>6</v>
      </c>
      <c r="E246" s="12" t="s">
        <v>229</v>
      </c>
      <c r="F246" s="77">
        <v>26.271229999999999</v>
      </c>
    </row>
    <row r="247" spans="1:6">
      <c r="A247" s="1" t="s">
        <v>17</v>
      </c>
      <c r="B247" s="1" t="s">
        <v>275</v>
      </c>
      <c r="C247" s="8">
        <v>2018</v>
      </c>
      <c r="D247" s="12" t="s">
        <v>6</v>
      </c>
      <c r="E247" s="12" t="s">
        <v>229</v>
      </c>
      <c r="F247" s="77">
        <v>19.988350000000001</v>
      </c>
    </row>
    <row r="248" spans="1:6">
      <c r="A248" s="1" t="s">
        <v>18</v>
      </c>
      <c r="B248" s="1" t="s">
        <v>276</v>
      </c>
      <c r="C248" s="8">
        <v>2018</v>
      </c>
      <c r="D248" s="12" t="s">
        <v>6</v>
      </c>
      <c r="E248" s="12" t="s">
        <v>229</v>
      </c>
      <c r="F248" s="77">
        <v>17.583189999999998</v>
      </c>
    </row>
    <row r="249" spans="1:6">
      <c r="A249" s="1" t="s">
        <v>19</v>
      </c>
      <c r="B249" s="1" t="s">
        <v>277</v>
      </c>
      <c r="C249" s="8">
        <v>2018</v>
      </c>
      <c r="D249" s="12" t="s">
        <v>6</v>
      </c>
      <c r="E249" s="12" t="s">
        <v>229</v>
      </c>
      <c r="F249" s="77">
        <v>24.679030000000001</v>
      </c>
    </row>
    <row r="250" spans="1:6">
      <c r="A250" s="1" t="s">
        <v>20</v>
      </c>
      <c r="B250" s="1" t="s">
        <v>278</v>
      </c>
      <c r="C250" s="8">
        <v>2018</v>
      </c>
      <c r="D250" s="12" t="s">
        <v>6</v>
      </c>
      <c r="E250" s="12" t="s">
        <v>229</v>
      </c>
      <c r="F250" s="77">
        <v>23.222149999999999</v>
      </c>
    </row>
    <row r="251" spans="1:6">
      <c r="A251" s="1" t="s">
        <v>21</v>
      </c>
      <c r="B251" s="1" t="s">
        <v>279</v>
      </c>
      <c r="C251" s="8">
        <v>2018</v>
      </c>
      <c r="D251" s="12" t="s">
        <v>6</v>
      </c>
      <c r="E251" s="12" t="s">
        <v>229</v>
      </c>
      <c r="F251" s="77">
        <v>21.55162</v>
      </c>
    </row>
    <row r="252" spans="1:6">
      <c r="A252" s="1" t="s">
        <v>22</v>
      </c>
      <c r="B252" s="1" t="s">
        <v>280</v>
      </c>
      <c r="C252" s="8">
        <v>2018</v>
      </c>
      <c r="D252" s="12" t="s">
        <v>6</v>
      </c>
      <c r="E252" s="12" t="s">
        <v>229</v>
      </c>
      <c r="F252" s="77">
        <v>13.914709999999999</v>
      </c>
    </row>
    <row r="253" spans="1:6">
      <c r="A253" s="1" t="s">
        <v>23</v>
      </c>
      <c r="B253" s="1" t="s">
        <v>281</v>
      </c>
      <c r="C253" s="8">
        <v>2018</v>
      </c>
      <c r="D253" s="12" t="s">
        <v>6</v>
      </c>
      <c r="E253" s="12" t="s">
        <v>229</v>
      </c>
      <c r="F253" s="77">
        <v>38.793289999999999</v>
      </c>
    </row>
    <row r="254" spans="1:6">
      <c r="A254" s="1" t="s">
        <v>24</v>
      </c>
      <c r="B254" s="1" t="s">
        <v>282</v>
      </c>
      <c r="C254" s="8">
        <v>2018</v>
      </c>
      <c r="D254" s="12" t="s">
        <v>6</v>
      </c>
      <c r="E254" s="12" t="s">
        <v>229</v>
      </c>
      <c r="F254" s="77">
        <v>21.81559</v>
      </c>
    </row>
    <row r="255" spans="1:6">
      <c r="A255" s="1" t="s">
        <v>25</v>
      </c>
      <c r="B255" s="1" t="s">
        <v>283</v>
      </c>
      <c r="C255" s="8">
        <v>2018</v>
      </c>
      <c r="D255" s="12" t="s">
        <v>6</v>
      </c>
      <c r="E255" s="12" t="s">
        <v>229</v>
      </c>
      <c r="F255" s="77">
        <v>28.163689999999999</v>
      </c>
    </row>
    <row r="256" spans="1:6">
      <c r="A256" s="1" t="s">
        <v>26</v>
      </c>
      <c r="B256" s="1" t="s">
        <v>284</v>
      </c>
      <c r="C256" s="8">
        <v>2018</v>
      </c>
      <c r="D256" s="12" t="s">
        <v>6</v>
      </c>
      <c r="E256" s="12" t="s">
        <v>229</v>
      </c>
      <c r="F256" s="77">
        <v>24.823740000000001</v>
      </c>
    </row>
    <row r="257" spans="1:6">
      <c r="A257" s="1" t="s">
        <v>27</v>
      </c>
      <c r="B257" s="1" t="s">
        <v>285</v>
      </c>
      <c r="C257" s="8">
        <v>2018</v>
      </c>
      <c r="D257" s="12" t="s">
        <v>6</v>
      </c>
      <c r="E257" s="12" t="s">
        <v>229</v>
      </c>
      <c r="F257" s="77">
        <v>25.236070000000002</v>
      </c>
    </row>
    <row r="258" spans="1:6">
      <c r="A258" s="1" t="s">
        <v>28</v>
      </c>
      <c r="B258" s="1" t="s">
        <v>286</v>
      </c>
      <c r="C258" s="8">
        <v>2018</v>
      </c>
      <c r="D258" s="12" t="s">
        <v>6</v>
      </c>
      <c r="E258" s="12" t="s">
        <v>229</v>
      </c>
      <c r="F258" s="77">
        <v>21.211300000000001</v>
      </c>
    </row>
    <row r="259" spans="1:6">
      <c r="A259" s="1" t="s">
        <v>29</v>
      </c>
      <c r="B259" s="1" t="s">
        <v>287</v>
      </c>
      <c r="C259" s="8">
        <v>2018</v>
      </c>
      <c r="D259" s="12" t="s">
        <v>6</v>
      </c>
      <c r="E259" s="12" t="s">
        <v>229</v>
      </c>
      <c r="F259" s="77">
        <v>15.84041</v>
      </c>
    </row>
    <row r="260" spans="1:6">
      <c r="A260" s="1" t="s">
        <v>30</v>
      </c>
      <c r="B260" s="1" t="s">
        <v>288</v>
      </c>
      <c r="C260" s="8">
        <v>2018</v>
      </c>
      <c r="D260" s="12" t="s">
        <v>6</v>
      </c>
      <c r="E260" s="12" t="s">
        <v>229</v>
      </c>
      <c r="F260" s="77">
        <v>27.489159999999998</v>
      </c>
    </row>
    <row r="261" spans="1:6">
      <c r="A261" s="1" t="s">
        <v>31</v>
      </c>
      <c r="B261" s="1" t="s">
        <v>289</v>
      </c>
      <c r="C261" s="8">
        <v>2018</v>
      </c>
      <c r="D261" s="12" t="s">
        <v>6</v>
      </c>
      <c r="E261" s="12" t="s">
        <v>229</v>
      </c>
      <c r="F261" s="77">
        <v>20.003170000000001</v>
      </c>
    </row>
    <row r="262" spans="1:6">
      <c r="A262" s="1" t="s">
        <v>32</v>
      </c>
      <c r="B262" s="1" t="s">
        <v>290</v>
      </c>
      <c r="C262" s="8">
        <v>2018</v>
      </c>
      <c r="D262" s="12" t="s">
        <v>6</v>
      </c>
      <c r="E262" s="12" t="s">
        <v>229</v>
      </c>
      <c r="F262" s="77">
        <v>18.185849999999999</v>
      </c>
    </row>
    <row r="263" spans="1:6">
      <c r="A263" s="1" t="s">
        <v>33</v>
      </c>
      <c r="B263" s="1" t="s">
        <v>291</v>
      </c>
      <c r="C263" s="8">
        <v>2018</v>
      </c>
      <c r="D263" s="12" t="s">
        <v>6</v>
      </c>
      <c r="E263" s="12" t="s">
        <v>229</v>
      </c>
      <c r="F263" s="77">
        <v>29.430530000000001</v>
      </c>
    </row>
    <row r="264" spans="1:6">
      <c r="A264" s="1" t="s">
        <v>34</v>
      </c>
      <c r="B264" s="1" t="s">
        <v>292</v>
      </c>
      <c r="C264" s="8">
        <v>2018</v>
      </c>
      <c r="D264" s="12" t="s">
        <v>6</v>
      </c>
      <c r="E264" s="12" t="s">
        <v>229</v>
      </c>
      <c r="F264" s="77">
        <v>27.984870000000001</v>
      </c>
    </row>
    <row r="265" spans="1:6">
      <c r="A265" s="1" t="s">
        <v>35</v>
      </c>
      <c r="B265" s="1" t="s">
        <v>293</v>
      </c>
      <c r="C265" s="8">
        <v>2018</v>
      </c>
      <c r="D265" s="12" t="s">
        <v>6</v>
      </c>
      <c r="E265" s="12" t="s">
        <v>229</v>
      </c>
      <c r="F265" s="77">
        <v>21.563120000000001</v>
      </c>
    </row>
    <row r="266" spans="1:6">
      <c r="A266" s="3" t="s">
        <v>3</v>
      </c>
      <c r="B266" s="1" t="s">
        <v>261</v>
      </c>
      <c r="C266" s="8">
        <v>2020</v>
      </c>
      <c r="D266" s="12" t="s">
        <v>6</v>
      </c>
      <c r="E266" s="12" t="s">
        <v>229</v>
      </c>
      <c r="F266" s="76">
        <v>18.37987</v>
      </c>
    </row>
    <row r="267" spans="1:6">
      <c r="A267" s="3" t="s">
        <v>4</v>
      </c>
      <c r="B267" s="1" t="s">
        <v>262</v>
      </c>
      <c r="C267" s="8">
        <v>2020</v>
      </c>
      <c r="D267" s="12" t="s">
        <v>6</v>
      </c>
      <c r="E267" s="12" t="s">
        <v>229</v>
      </c>
      <c r="F267" s="77">
        <v>10.59939</v>
      </c>
    </row>
    <row r="268" spans="1:6">
      <c r="A268" s="1" t="s">
        <v>5</v>
      </c>
      <c r="B268" s="1" t="s">
        <v>263</v>
      </c>
      <c r="C268" s="8">
        <v>2020</v>
      </c>
      <c r="D268" s="12" t="s">
        <v>6</v>
      </c>
      <c r="E268" s="12" t="s">
        <v>229</v>
      </c>
      <c r="F268" s="77">
        <v>7.4217449999999996</v>
      </c>
    </row>
    <row r="269" spans="1:6">
      <c r="A269" s="1" t="s">
        <v>6</v>
      </c>
      <c r="B269" s="1" t="s">
        <v>264</v>
      </c>
      <c r="C269" s="8">
        <v>2020</v>
      </c>
      <c r="D269" s="12" t="s">
        <v>6</v>
      </c>
      <c r="E269" s="12" t="s">
        <v>229</v>
      </c>
      <c r="F269" s="77">
        <v>13.81789</v>
      </c>
    </row>
    <row r="270" spans="1:6">
      <c r="A270" s="1" t="s">
        <v>7</v>
      </c>
      <c r="B270" s="1" t="s">
        <v>265</v>
      </c>
      <c r="C270" s="8">
        <v>2020</v>
      </c>
      <c r="D270" s="12" t="s">
        <v>6</v>
      </c>
      <c r="E270" s="12" t="s">
        <v>229</v>
      </c>
      <c r="F270" s="77">
        <v>19.424859999999999</v>
      </c>
    </row>
    <row r="271" spans="1:6">
      <c r="A271" s="1" t="s">
        <v>8</v>
      </c>
      <c r="B271" s="1" t="s">
        <v>266</v>
      </c>
      <c r="C271" s="8">
        <v>2020</v>
      </c>
      <c r="D271" s="12" t="s">
        <v>6</v>
      </c>
      <c r="E271" s="12" t="s">
        <v>229</v>
      </c>
      <c r="F271" s="77">
        <v>10.36337</v>
      </c>
    </row>
    <row r="272" spans="1:6">
      <c r="A272" s="1" t="s">
        <v>9</v>
      </c>
      <c r="B272" s="1" t="s">
        <v>267</v>
      </c>
      <c r="C272" s="8">
        <v>2020</v>
      </c>
      <c r="D272" s="12" t="s">
        <v>6</v>
      </c>
      <c r="E272" s="12" t="s">
        <v>229</v>
      </c>
      <c r="F272" s="77">
        <v>13.543430000000001</v>
      </c>
    </row>
    <row r="273" spans="1:6">
      <c r="A273" s="1" t="s">
        <v>10</v>
      </c>
      <c r="B273" s="1" t="s">
        <v>268</v>
      </c>
      <c r="C273" s="8">
        <v>2020</v>
      </c>
      <c r="D273" s="12" t="s">
        <v>6</v>
      </c>
      <c r="E273" s="12" t="s">
        <v>229</v>
      </c>
      <c r="F273" s="77">
        <v>31.465119999999999</v>
      </c>
    </row>
    <row r="274" spans="1:6">
      <c r="A274" s="1" t="s">
        <v>11</v>
      </c>
      <c r="B274" s="1" t="s">
        <v>269</v>
      </c>
      <c r="C274" s="8">
        <v>2020</v>
      </c>
      <c r="D274" s="12" t="s">
        <v>6</v>
      </c>
      <c r="E274" s="12" t="s">
        <v>229</v>
      </c>
      <c r="F274" s="77">
        <v>10.5769</v>
      </c>
    </row>
    <row r="275" spans="1:6">
      <c r="A275" s="1" t="s">
        <v>12</v>
      </c>
      <c r="B275" s="1" t="s">
        <v>270</v>
      </c>
      <c r="C275" s="8">
        <v>2020</v>
      </c>
      <c r="D275" s="12" t="s">
        <v>6</v>
      </c>
      <c r="E275" s="12" t="s">
        <v>229</v>
      </c>
      <c r="F275" s="77">
        <v>10.468830000000001</v>
      </c>
    </row>
    <row r="276" spans="1:6">
      <c r="A276" s="1" t="s">
        <v>13</v>
      </c>
      <c r="B276" s="1" t="s">
        <v>271</v>
      </c>
      <c r="C276" s="8">
        <v>2020</v>
      </c>
      <c r="D276" s="12" t="s">
        <v>6</v>
      </c>
      <c r="E276" s="12" t="s">
        <v>229</v>
      </c>
      <c r="F276" s="77">
        <v>10.99206</v>
      </c>
    </row>
    <row r="277" spans="1:6">
      <c r="A277" s="1" t="s">
        <v>14</v>
      </c>
      <c r="B277" s="1" t="s">
        <v>272</v>
      </c>
      <c r="C277" s="8">
        <v>2020</v>
      </c>
      <c r="D277" s="12" t="s">
        <v>6</v>
      </c>
      <c r="E277" s="12" t="s">
        <v>229</v>
      </c>
      <c r="F277" s="77">
        <v>26.39978</v>
      </c>
    </row>
    <row r="278" spans="1:6">
      <c r="A278" s="1" t="s">
        <v>15</v>
      </c>
      <c r="B278" s="1" t="s">
        <v>273</v>
      </c>
      <c r="C278" s="8">
        <v>2020</v>
      </c>
      <c r="D278" s="12" t="s">
        <v>6</v>
      </c>
      <c r="E278" s="12" t="s">
        <v>229</v>
      </c>
      <c r="F278" s="77">
        <v>34.771810000000002</v>
      </c>
    </row>
    <row r="279" spans="1:6">
      <c r="A279" s="1" t="s">
        <v>16</v>
      </c>
      <c r="B279" s="1" t="s">
        <v>274</v>
      </c>
      <c r="C279" s="8">
        <v>2020</v>
      </c>
      <c r="D279" s="12" t="s">
        <v>6</v>
      </c>
      <c r="E279" s="12" t="s">
        <v>229</v>
      </c>
      <c r="F279" s="77">
        <v>22.537960000000002</v>
      </c>
    </row>
    <row r="280" spans="1:6">
      <c r="A280" s="1" t="s">
        <v>17</v>
      </c>
      <c r="B280" s="1" t="s">
        <v>275</v>
      </c>
      <c r="C280" s="8">
        <v>2020</v>
      </c>
      <c r="D280" s="12" t="s">
        <v>6</v>
      </c>
      <c r="E280" s="12" t="s">
        <v>229</v>
      </c>
      <c r="F280" s="77">
        <v>13.85674</v>
      </c>
    </row>
    <row r="281" spans="1:6">
      <c r="A281" s="1" t="s">
        <v>18</v>
      </c>
      <c r="B281" s="1" t="s">
        <v>276</v>
      </c>
      <c r="C281" s="8">
        <v>2020</v>
      </c>
      <c r="D281" s="12" t="s">
        <v>6</v>
      </c>
      <c r="E281" s="12" t="s">
        <v>229</v>
      </c>
      <c r="F281" s="77">
        <v>13.542310000000001</v>
      </c>
    </row>
    <row r="282" spans="1:6">
      <c r="A282" s="1" t="s">
        <v>19</v>
      </c>
      <c r="B282" s="1" t="s">
        <v>277</v>
      </c>
      <c r="C282" s="8">
        <v>2020</v>
      </c>
      <c r="D282" s="12" t="s">
        <v>6</v>
      </c>
      <c r="E282" s="12" t="s">
        <v>229</v>
      </c>
      <c r="F282" s="77">
        <v>22.161660000000001</v>
      </c>
    </row>
    <row r="283" spans="1:6">
      <c r="A283" s="1" t="s">
        <v>20</v>
      </c>
      <c r="B283" s="1" t="s">
        <v>278</v>
      </c>
      <c r="C283" s="8">
        <v>2020</v>
      </c>
      <c r="D283" s="12" t="s">
        <v>6</v>
      </c>
      <c r="E283" s="12" t="s">
        <v>229</v>
      </c>
      <c r="F283" s="77">
        <v>18.429500000000001</v>
      </c>
    </row>
    <row r="284" spans="1:6">
      <c r="A284" s="1" t="s">
        <v>21</v>
      </c>
      <c r="B284" s="1" t="s">
        <v>279</v>
      </c>
      <c r="C284" s="8">
        <v>2020</v>
      </c>
      <c r="D284" s="12" t="s">
        <v>6</v>
      </c>
      <c r="E284" s="12" t="s">
        <v>229</v>
      </c>
      <c r="F284" s="77">
        <v>15.84736</v>
      </c>
    </row>
    <row r="285" spans="1:6">
      <c r="A285" s="1" t="s">
        <v>22</v>
      </c>
      <c r="B285" s="1" t="s">
        <v>280</v>
      </c>
      <c r="C285" s="8">
        <v>2020</v>
      </c>
      <c r="D285" s="12" t="s">
        <v>6</v>
      </c>
      <c r="E285" s="12" t="s">
        <v>229</v>
      </c>
      <c r="F285" s="77">
        <v>8.6131159999999998</v>
      </c>
    </row>
    <row r="286" spans="1:6">
      <c r="A286" s="1" t="s">
        <v>23</v>
      </c>
      <c r="B286" s="1" t="s">
        <v>281</v>
      </c>
      <c r="C286" s="8">
        <v>2020</v>
      </c>
      <c r="D286" s="12" t="s">
        <v>6</v>
      </c>
      <c r="E286" s="12" t="s">
        <v>229</v>
      </c>
      <c r="F286" s="77">
        <v>34.547730000000001</v>
      </c>
    </row>
    <row r="287" spans="1:6">
      <c r="A287" s="1" t="s">
        <v>24</v>
      </c>
      <c r="B287" s="1" t="s">
        <v>282</v>
      </c>
      <c r="C287" s="8">
        <v>2020</v>
      </c>
      <c r="D287" s="12" t="s">
        <v>6</v>
      </c>
      <c r="E287" s="12" t="s">
        <v>229</v>
      </c>
      <c r="F287" s="77">
        <v>25.190539999999999</v>
      </c>
    </row>
    <row r="288" spans="1:6">
      <c r="A288" s="1" t="s">
        <v>25</v>
      </c>
      <c r="B288" s="1" t="s">
        <v>283</v>
      </c>
      <c r="C288" s="8">
        <v>2020</v>
      </c>
      <c r="D288" s="12" t="s">
        <v>6</v>
      </c>
      <c r="E288" s="12" t="s">
        <v>229</v>
      </c>
      <c r="F288" s="77">
        <v>19.74239</v>
      </c>
    </row>
    <row r="289" spans="1:6">
      <c r="A289" s="1" t="s">
        <v>26</v>
      </c>
      <c r="B289" s="1" t="s">
        <v>284</v>
      </c>
      <c r="C289" s="8">
        <v>2020</v>
      </c>
      <c r="D289" s="12" t="s">
        <v>6</v>
      </c>
      <c r="E289" s="12" t="s">
        <v>229</v>
      </c>
      <c r="F289" s="77">
        <v>17.9803</v>
      </c>
    </row>
    <row r="290" spans="1:6">
      <c r="A290" s="1" t="s">
        <v>27</v>
      </c>
      <c r="B290" s="1" t="s">
        <v>285</v>
      </c>
      <c r="C290" s="8">
        <v>2020</v>
      </c>
      <c r="D290" s="12" t="s">
        <v>6</v>
      </c>
      <c r="E290" s="12" t="s">
        <v>229</v>
      </c>
      <c r="F290" s="77">
        <v>21.211790000000001</v>
      </c>
    </row>
    <row r="291" spans="1:6">
      <c r="A291" s="1" t="s">
        <v>28</v>
      </c>
      <c r="B291" s="1" t="s">
        <v>286</v>
      </c>
      <c r="C291" s="8">
        <v>2020</v>
      </c>
      <c r="D291" s="12" t="s">
        <v>6</v>
      </c>
      <c r="E291" s="12" t="s">
        <v>229</v>
      </c>
      <c r="F291" s="77">
        <v>13.2797</v>
      </c>
    </row>
    <row r="292" spans="1:6">
      <c r="A292" s="1" t="s">
        <v>29</v>
      </c>
      <c r="B292" s="1" t="s">
        <v>287</v>
      </c>
      <c r="C292" s="8">
        <v>2020</v>
      </c>
      <c r="D292" s="12" t="s">
        <v>6</v>
      </c>
      <c r="E292" s="12" t="s">
        <v>229</v>
      </c>
      <c r="F292" s="77">
        <v>9.4282719999999998</v>
      </c>
    </row>
    <row r="293" spans="1:6">
      <c r="A293" s="1" t="s">
        <v>30</v>
      </c>
      <c r="B293" s="1" t="s">
        <v>288</v>
      </c>
      <c r="C293" s="8">
        <v>2020</v>
      </c>
      <c r="D293" s="12" t="s">
        <v>6</v>
      </c>
      <c r="E293" s="12" t="s">
        <v>229</v>
      </c>
      <c r="F293" s="77">
        <v>17.42014</v>
      </c>
    </row>
    <row r="294" spans="1:6">
      <c r="A294" s="1" t="s">
        <v>31</v>
      </c>
      <c r="B294" s="1" t="s">
        <v>289</v>
      </c>
      <c r="C294" s="8">
        <v>2020</v>
      </c>
      <c r="D294" s="12" t="s">
        <v>6</v>
      </c>
      <c r="E294" s="12" t="s">
        <v>229</v>
      </c>
      <c r="F294" s="77">
        <v>13.73325</v>
      </c>
    </row>
    <row r="295" spans="1:6">
      <c r="A295" s="1" t="s">
        <v>32</v>
      </c>
      <c r="B295" s="1" t="s">
        <v>290</v>
      </c>
      <c r="C295" s="8">
        <v>2020</v>
      </c>
      <c r="D295" s="12" t="s">
        <v>6</v>
      </c>
      <c r="E295" s="12" t="s">
        <v>229</v>
      </c>
      <c r="F295" s="77">
        <v>14.585369999999999</v>
      </c>
    </row>
    <row r="296" spans="1:6">
      <c r="A296" s="1" t="s">
        <v>33</v>
      </c>
      <c r="B296" s="1" t="s">
        <v>291</v>
      </c>
      <c r="C296" s="8">
        <v>2020</v>
      </c>
      <c r="D296" s="12" t="s">
        <v>6</v>
      </c>
      <c r="E296" s="12" t="s">
        <v>229</v>
      </c>
      <c r="F296" s="77">
        <v>24.212689999999998</v>
      </c>
    </row>
    <row r="297" spans="1:6">
      <c r="A297" s="1" t="s">
        <v>34</v>
      </c>
      <c r="B297" s="1" t="s">
        <v>292</v>
      </c>
      <c r="C297" s="8">
        <v>2020</v>
      </c>
      <c r="D297" s="12" t="s">
        <v>6</v>
      </c>
      <c r="E297" s="12" t="s">
        <v>229</v>
      </c>
      <c r="F297" s="77">
        <v>19.7485</v>
      </c>
    </row>
    <row r="298" spans="1:6">
      <c r="A298" s="1" t="s">
        <v>35</v>
      </c>
      <c r="B298" s="1" t="s">
        <v>293</v>
      </c>
      <c r="C298" s="8">
        <v>2020</v>
      </c>
      <c r="D298" s="12" t="s">
        <v>6</v>
      </c>
      <c r="E298" s="12" t="s">
        <v>229</v>
      </c>
      <c r="F298" s="77">
        <v>17.026669999999999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filterMode="1">
    <outlinePr summaryBelow="0" summaryRight="0"/>
  </sheetPr>
  <dimension ref="A1:F397"/>
  <sheetViews>
    <sheetView workbookViewId="0"/>
  </sheetViews>
  <sheetFormatPr baseColWidth="10" defaultColWidth="14.5" defaultRowHeight="15.75" customHeight="1"/>
  <sheetData>
    <row r="1" spans="1:6" ht="1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 ht="16" hidden="1">
      <c r="A2" s="3" t="s">
        <v>3</v>
      </c>
      <c r="B2" s="1" t="s">
        <v>261</v>
      </c>
      <c r="C2" s="8">
        <v>2008</v>
      </c>
      <c r="D2" s="12" t="s">
        <v>6</v>
      </c>
      <c r="E2" s="12" t="s">
        <v>231</v>
      </c>
      <c r="F2" s="8">
        <v>9.9</v>
      </c>
    </row>
    <row r="3" spans="1:6" ht="16" hidden="1">
      <c r="A3" s="3" t="s">
        <v>4</v>
      </c>
      <c r="B3" s="1" t="s">
        <v>262</v>
      </c>
      <c r="C3" s="8">
        <v>2008</v>
      </c>
      <c r="D3" s="12" t="s">
        <v>6</v>
      </c>
      <c r="E3" s="12" t="s">
        <v>231</v>
      </c>
      <c r="F3" s="8">
        <v>10</v>
      </c>
    </row>
    <row r="4" spans="1:6" ht="16" hidden="1">
      <c r="A4" s="1" t="s">
        <v>5</v>
      </c>
      <c r="B4" s="1" t="s">
        <v>263</v>
      </c>
      <c r="C4" s="8">
        <v>2008</v>
      </c>
      <c r="D4" s="8" t="s">
        <v>6</v>
      </c>
      <c r="E4" s="8" t="s">
        <v>231</v>
      </c>
      <c r="F4" s="8">
        <v>11</v>
      </c>
    </row>
    <row r="5" spans="1:6" ht="16" hidden="1">
      <c r="A5" s="1" t="s">
        <v>6</v>
      </c>
      <c r="B5" s="1" t="s">
        <v>264</v>
      </c>
      <c r="C5" s="8">
        <v>2008</v>
      </c>
      <c r="D5" s="8" t="s">
        <v>6</v>
      </c>
      <c r="E5" s="8" t="s">
        <v>231</v>
      </c>
      <c r="F5" s="8">
        <v>8</v>
      </c>
    </row>
    <row r="6" spans="1:6" ht="16" hidden="1">
      <c r="A6" s="1" t="s">
        <v>7</v>
      </c>
      <c r="B6" s="1" t="s">
        <v>265</v>
      </c>
      <c r="C6" s="8">
        <v>2008</v>
      </c>
      <c r="D6" s="8" t="s">
        <v>6</v>
      </c>
      <c r="E6" s="8" t="s">
        <v>231</v>
      </c>
      <c r="F6" s="8">
        <v>6.8</v>
      </c>
    </row>
    <row r="7" spans="1:6" ht="16" hidden="1">
      <c r="A7" s="1" t="s">
        <v>8</v>
      </c>
      <c r="B7" s="1" t="s">
        <v>266</v>
      </c>
      <c r="C7" s="8">
        <v>2008</v>
      </c>
      <c r="D7" s="8" t="s">
        <v>6</v>
      </c>
      <c r="E7" s="8" t="s">
        <v>231</v>
      </c>
      <c r="F7" s="8">
        <v>14.2</v>
      </c>
    </row>
    <row r="8" spans="1:6" ht="16" hidden="1">
      <c r="A8" s="1" t="s">
        <v>9</v>
      </c>
      <c r="B8" s="1" t="s">
        <v>267</v>
      </c>
      <c r="C8" s="8">
        <v>2008</v>
      </c>
      <c r="D8" s="8" t="s">
        <v>6</v>
      </c>
      <c r="E8" s="8" t="s">
        <v>231</v>
      </c>
      <c r="F8" s="8">
        <v>7.2</v>
      </c>
    </row>
    <row r="9" spans="1:6" ht="16" hidden="1">
      <c r="A9" s="1" t="s">
        <v>10</v>
      </c>
      <c r="B9" s="1" t="s">
        <v>268</v>
      </c>
      <c r="C9" s="8">
        <v>2008</v>
      </c>
      <c r="D9" s="8" t="s">
        <v>6</v>
      </c>
      <c r="E9" s="8" t="s">
        <v>231</v>
      </c>
      <c r="F9" s="8">
        <v>3.2</v>
      </c>
    </row>
    <row r="10" spans="1:6" ht="16" hidden="1">
      <c r="A10" s="1" t="s">
        <v>11</v>
      </c>
      <c r="B10" s="1" t="s">
        <v>269</v>
      </c>
      <c r="C10" s="8">
        <v>2008</v>
      </c>
      <c r="D10" s="8" t="s">
        <v>6</v>
      </c>
      <c r="E10" s="8" t="s">
        <v>231</v>
      </c>
      <c r="F10" s="8">
        <v>11.7</v>
      </c>
    </row>
    <row r="11" spans="1:6" ht="16" hidden="1">
      <c r="A11" s="1" t="s">
        <v>12</v>
      </c>
      <c r="B11" s="1" t="s">
        <v>270</v>
      </c>
      <c r="C11" s="8">
        <v>2008</v>
      </c>
      <c r="D11" s="8" t="s">
        <v>6</v>
      </c>
      <c r="E11" s="8" t="s">
        <v>231</v>
      </c>
      <c r="F11" s="8">
        <v>19.7</v>
      </c>
    </row>
    <row r="12" spans="1:6" ht="16" hidden="1">
      <c r="A12" s="1" t="s">
        <v>13</v>
      </c>
      <c r="B12" s="1" t="s">
        <v>271</v>
      </c>
      <c r="C12" s="8">
        <v>2008</v>
      </c>
      <c r="D12" s="8" t="s">
        <v>6</v>
      </c>
      <c r="E12" s="8" t="s">
        <v>231</v>
      </c>
      <c r="F12" s="8">
        <v>11</v>
      </c>
    </row>
    <row r="13" spans="1:6" ht="16" hidden="1">
      <c r="A13" s="1" t="s">
        <v>14</v>
      </c>
      <c r="B13" s="1" t="s">
        <v>272</v>
      </c>
      <c r="C13" s="8">
        <v>2008</v>
      </c>
      <c r="D13" s="8" t="s">
        <v>6</v>
      </c>
      <c r="E13" s="8" t="s">
        <v>231</v>
      </c>
      <c r="F13" s="8">
        <v>9.1</v>
      </c>
    </row>
    <row r="14" spans="1:6" ht="16" hidden="1">
      <c r="A14" s="1" t="s">
        <v>15</v>
      </c>
      <c r="B14" s="1" t="s">
        <v>273</v>
      </c>
      <c r="C14" s="8">
        <v>2008</v>
      </c>
      <c r="D14" s="8" t="s">
        <v>6</v>
      </c>
      <c r="E14" s="8" t="s">
        <v>231</v>
      </c>
      <c r="F14" s="8">
        <v>4.3</v>
      </c>
    </row>
    <row r="15" spans="1:6" ht="16" hidden="1">
      <c r="A15" s="1" t="s">
        <v>16</v>
      </c>
      <c r="B15" s="1" t="s">
        <v>274</v>
      </c>
      <c r="C15" s="8">
        <v>2008</v>
      </c>
      <c r="D15" s="8" t="s">
        <v>6</v>
      </c>
      <c r="E15" s="8" t="s">
        <v>231</v>
      </c>
      <c r="F15" s="8">
        <v>4.0999999999999996</v>
      </c>
    </row>
    <row r="16" spans="1:6" ht="16" hidden="1">
      <c r="A16" s="1" t="s">
        <v>17</v>
      </c>
      <c r="B16" s="1" t="s">
        <v>275</v>
      </c>
      <c r="C16" s="8">
        <v>2008</v>
      </c>
      <c r="D16" s="8" t="s">
        <v>6</v>
      </c>
      <c r="E16" s="8" t="s">
        <v>231</v>
      </c>
      <c r="F16" s="8">
        <v>11</v>
      </c>
    </row>
    <row r="17" spans="1:6" ht="16" hidden="1">
      <c r="A17" s="1" t="s">
        <v>18</v>
      </c>
      <c r="B17" s="1" t="s">
        <v>276</v>
      </c>
      <c r="C17" s="8">
        <v>2008</v>
      </c>
      <c r="D17" s="8" t="s">
        <v>6</v>
      </c>
      <c r="E17" s="8" t="s">
        <v>231</v>
      </c>
      <c r="F17" s="8">
        <v>10</v>
      </c>
    </row>
    <row r="18" spans="1:6" ht="16" hidden="1">
      <c r="A18" s="1" t="s">
        <v>19</v>
      </c>
      <c r="B18" s="1" t="s">
        <v>277</v>
      </c>
      <c r="C18" s="8">
        <v>2008</v>
      </c>
      <c r="D18" s="8" t="s">
        <v>6</v>
      </c>
      <c r="E18" s="8" t="s">
        <v>231</v>
      </c>
      <c r="F18" s="8">
        <v>7.6</v>
      </c>
    </row>
    <row r="19" spans="1:6" ht="16" hidden="1">
      <c r="A19" s="1" t="s">
        <v>20</v>
      </c>
      <c r="B19" s="1" t="s">
        <v>278</v>
      </c>
      <c r="C19" s="8">
        <v>2008</v>
      </c>
      <c r="D19" s="8" t="s">
        <v>6</v>
      </c>
      <c r="E19" s="8" t="s">
        <v>231</v>
      </c>
      <c r="F19" s="8">
        <v>18.3</v>
      </c>
    </row>
    <row r="20" spans="1:6" ht="16" hidden="1">
      <c r="A20" s="1" t="s">
        <v>21</v>
      </c>
      <c r="B20" s="1" t="s">
        <v>279</v>
      </c>
      <c r="C20" s="8">
        <v>2008</v>
      </c>
      <c r="D20" s="8" t="s">
        <v>6</v>
      </c>
      <c r="E20" s="8" t="s">
        <v>231</v>
      </c>
      <c r="F20" s="8">
        <v>14.4</v>
      </c>
    </row>
    <row r="21" spans="1:6" ht="16" hidden="1">
      <c r="A21" s="1" t="s">
        <v>22</v>
      </c>
      <c r="B21" s="1" t="s">
        <v>280</v>
      </c>
      <c r="C21" s="8">
        <v>2008</v>
      </c>
      <c r="D21" s="8" t="s">
        <v>6</v>
      </c>
      <c r="E21" s="8" t="s">
        <v>231</v>
      </c>
      <c r="F21" s="8">
        <v>23.9</v>
      </c>
    </row>
    <row r="22" spans="1:6" ht="16" hidden="1">
      <c r="A22" s="1" t="s">
        <v>23</v>
      </c>
      <c r="B22" s="1" t="s">
        <v>281</v>
      </c>
      <c r="C22" s="8">
        <v>2008</v>
      </c>
      <c r="D22" s="8" t="s">
        <v>6</v>
      </c>
      <c r="E22" s="8" t="s">
        <v>231</v>
      </c>
      <c r="F22" s="8">
        <v>6.1</v>
      </c>
    </row>
    <row r="23" spans="1:6" ht="16" hidden="1">
      <c r="A23" s="1" t="s">
        <v>24</v>
      </c>
      <c r="B23" s="1" t="s">
        <v>282</v>
      </c>
      <c r="C23" s="8">
        <v>2008</v>
      </c>
      <c r="D23" s="8" t="s">
        <v>6</v>
      </c>
      <c r="E23" s="8" t="s">
        <v>231</v>
      </c>
      <c r="F23" s="8">
        <v>7.3</v>
      </c>
    </row>
    <row r="24" spans="1:6" ht="16" hidden="1">
      <c r="A24" s="1" t="s">
        <v>25</v>
      </c>
      <c r="B24" s="1" t="s">
        <v>283</v>
      </c>
      <c r="C24" s="8">
        <v>2008</v>
      </c>
      <c r="D24" s="8" t="s">
        <v>6</v>
      </c>
      <c r="E24" s="8" t="s">
        <v>231</v>
      </c>
      <c r="F24" s="8">
        <v>6.3</v>
      </c>
    </row>
    <row r="25" spans="1:6" ht="16" hidden="1">
      <c r="A25" s="1" t="s">
        <v>26</v>
      </c>
      <c r="B25" s="1" t="s">
        <v>284</v>
      </c>
      <c r="C25" s="8">
        <v>2008</v>
      </c>
      <c r="D25" s="8" t="s">
        <v>6</v>
      </c>
      <c r="E25" s="8" t="s">
        <v>231</v>
      </c>
      <c r="F25" s="8">
        <v>17.899999999999999</v>
      </c>
    </row>
    <row r="26" spans="1:6" ht="16" hidden="1">
      <c r="A26" s="1" t="s">
        <v>27</v>
      </c>
      <c r="B26" s="1" t="s">
        <v>285</v>
      </c>
      <c r="C26" s="8">
        <v>2008</v>
      </c>
      <c r="D26" s="8" t="s">
        <v>6</v>
      </c>
      <c r="E26" s="8" t="s">
        <v>231</v>
      </c>
      <c r="F26" s="8">
        <v>5.2</v>
      </c>
    </row>
    <row r="27" spans="1:6" ht="16" hidden="1">
      <c r="A27" s="1" t="s">
        <v>28</v>
      </c>
      <c r="B27" s="1" t="s">
        <v>286</v>
      </c>
      <c r="C27" s="8">
        <v>2008</v>
      </c>
      <c r="D27" s="8" t="s">
        <v>6</v>
      </c>
      <c r="E27" s="8" t="s">
        <v>231</v>
      </c>
      <c r="F27" s="8">
        <v>9.6</v>
      </c>
    </row>
    <row r="28" spans="1:6" ht="16" hidden="1">
      <c r="A28" s="1" t="s">
        <v>29</v>
      </c>
      <c r="B28" s="1" t="s">
        <v>287</v>
      </c>
      <c r="C28" s="8">
        <v>2008</v>
      </c>
      <c r="D28" s="8" t="s">
        <v>6</v>
      </c>
      <c r="E28" s="8" t="s">
        <v>231</v>
      </c>
      <c r="F28" s="8">
        <v>14.5</v>
      </c>
    </row>
    <row r="29" spans="1:6" ht="16" hidden="1">
      <c r="A29" s="1" t="s">
        <v>30</v>
      </c>
      <c r="B29" s="1" t="s">
        <v>288</v>
      </c>
      <c r="C29" s="8">
        <v>2008</v>
      </c>
      <c r="D29" s="8" t="s">
        <v>6</v>
      </c>
      <c r="E29" s="8" t="s">
        <v>231</v>
      </c>
      <c r="F29" s="8">
        <v>6.5</v>
      </c>
    </row>
    <row r="30" spans="1:6" ht="16" hidden="1">
      <c r="A30" s="1" t="s">
        <v>31</v>
      </c>
      <c r="B30" s="1" t="s">
        <v>289</v>
      </c>
      <c r="C30" s="8">
        <v>2008</v>
      </c>
      <c r="D30" s="8" t="s">
        <v>6</v>
      </c>
      <c r="E30" s="8" t="s">
        <v>231</v>
      </c>
      <c r="F30" s="8">
        <v>10.7</v>
      </c>
    </row>
    <row r="31" spans="1:6" ht="16" hidden="1">
      <c r="A31" s="1" t="s">
        <v>32</v>
      </c>
      <c r="B31" s="1" t="s">
        <v>290</v>
      </c>
      <c r="C31" s="8">
        <v>2008</v>
      </c>
      <c r="D31" s="8" t="s">
        <v>6</v>
      </c>
      <c r="E31" s="8" t="s">
        <v>231</v>
      </c>
      <c r="F31" s="8">
        <v>7.8</v>
      </c>
    </row>
    <row r="32" spans="1:6" ht="16" hidden="1">
      <c r="A32" s="1" t="s">
        <v>33</v>
      </c>
      <c r="B32" s="1" t="s">
        <v>291</v>
      </c>
      <c r="C32" s="8">
        <v>2008</v>
      </c>
      <c r="D32" s="8" t="s">
        <v>6</v>
      </c>
      <c r="E32" s="8" t="s">
        <v>231</v>
      </c>
      <c r="F32" s="8">
        <v>4</v>
      </c>
    </row>
    <row r="33" spans="1:6" ht="16" hidden="1">
      <c r="A33" s="1" t="s">
        <v>34</v>
      </c>
      <c r="B33" s="1" t="s">
        <v>292</v>
      </c>
      <c r="C33" s="8">
        <v>2008</v>
      </c>
      <c r="D33" s="8" t="s">
        <v>6</v>
      </c>
      <c r="E33" s="8" t="s">
        <v>231</v>
      </c>
      <c r="F33" s="8">
        <v>7</v>
      </c>
    </row>
    <row r="34" spans="1:6" ht="16" hidden="1">
      <c r="A34" s="1" t="s">
        <v>35</v>
      </c>
      <c r="B34" s="1" t="s">
        <v>293</v>
      </c>
      <c r="C34" s="8">
        <v>2008</v>
      </c>
      <c r="D34" s="8" t="s">
        <v>6</v>
      </c>
      <c r="E34" s="8" t="s">
        <v>231</v>
      </c>
      <c r="F34" s="8">
        <v>3.8</v>
      </c>
    </row>
    <row r="35" spans="1:6" ht="16" hidden="1">
      <c r="A35" s="3" t="s">
        <v>3</v>
      </c>
      <c r="B35" s="1" t="s">
        <v>261</v>
      </c>
      <c r="C35" s="8">
        <v>2009</v>
      </c>
      <c r="D35" s="8" t="s">
        <v>6</v>
      </c>
      <c r="E35" s="8" t="s">
        <v>231</v>
      </c>
      <c r="F35" s="8">
        <v>9.5</v>
      </c>
    </row>
    <row r="36" spans="1:6" ht="16" hidden="1">
      <c r="A36" s="3" t="s">
        <v>4</v>
      </c>
      <c r="B36" s="1" t="s">
        <v>262</v>
      </c>
      <c r="C36" s="8">
        <v>2009</v>
      </c>
      <c r="D36" s="8" t="s">
        <v>6</v>
      </c>
      <c r="E36" s="8" t="s">
        <v>231</v>
      </c>
      <c r="F36" s="8">
        <v>10.1</v>
      </c>
    </row>
    <row r="37" spans="1:6" ht="16" hidden="1">
      <c r="A37" s="1" t="s">
        <v>5</v>
      </c>
      <c r="B37" s="1" t="s">
        <v>263</v>
      </c>
      <c r="C37" s="8">
        <v>2009</v>
      </c>
      <c r="D37" s="8" t="s">
        <v>6</v>
      </c>
      <c r="E37" s="8" t="s">
        <v>231</v>
      </c>
      <c r="F37" s="8">
        <v>10.3</v>
      </c>
    </row>
    <row r="38" spans="1:6" ht="16" hidden="1">
      <c r="A38" s="1" t="s">
        <v>6</v>
      </c>
      <c r="B38" s="1" t="s">
        <v>264</v>
      </c>
      <c r="C38" s="8">
        <v>2009</v>
      </c>
      <c r="D38" s="8" t="s">
        <v>6</v>
      </c>
      <c r="E38" s="8" t="s">
        <v>231</v>
      </c>
      <c r="F38" s="8">
        <v>8.8000000000000007</v>
      </c>
    </row>
    <row r="39" spans="1:6" ht="16" hidden="1">
      <c r="A39" s="1" t="s">
        <v>7</v>
      </c>
      <c r="B39" s="1" t="s">
        <v>265</v>
      </c>
      <c r="C39" s="8">
        <v>2009</v>
      </c>
      <c r="D39" s="8" t="s">
        <v>6</v>
      </c>
      <c r="E39" s="8" t="s">
        <v>231</v>
      </c>
      <c r="F39" s="8">
        <v>5.9</v>
      </c>
    </row>
    <row r="40" spans="1:6" ht="16" hidden="1">
      <c r="A40" s="1" t="s">
        <v>8</v>
      </c>
      <c r="B40" s="1" t="s">
        <v>266</v>
      </c>
      <c r="C40" s="8">
        <v>2009</v>
      </c>
      <c r="D40" s="8" t="s">
        <v>6</v>
      </c>
      <c r="E40" s="8" t="s">
        <v>231</v>
      </c>
      <c r="F40" s="8">
        <v>14.2</v>
      </c>
    </row>
    <row r="41" spans="1:6" ht="16" hidden="1">
      <c r="A41" s="1" t="s">
        <v>9</v>
      </c>
      <c r="B41" s="1" t="s">
        <v>267</v>
      </c>
      <c r="C41" s="8">
        <v>2009</v>
      </c>
      <c r="D41" s="8" t="s">
        <v>6</v>
      </c>
      <c r="E41" s="8" t="s">
        <v>231</v>
      </c>
      <c r="F41" s="8">
        <v>8.5</v>
      </c>
    </row>
    <row r="42" spans="1:6" ht="16" hidden="1">
      <c r="A42" s="1" t="s">
        <v>10</v>
      </c>
      <c r="B42" s="1" t="s">
        <v>268</v>
      </c>
      <c r="C42" s="8">
        <v>2009</v>
      </c>
      <c r="D42" s="8" t="s">
        <v>6</v>
      </c>
      <c r="E42" s="8" t="s">
        <v>231</v>
      </c>
      <c r="F42" s="8">
        <v>3.4</v>
      </c>
    </row>
    <row r="43" spans="1:6" ht="16" hidden="1">
      <c r="A43" s="1" t="s">
        <v>11</v>
      </c>
      <c r="B43" s="1" t="s">
        <v>269</v>
      </c>
      <c r="C43" s="8">
        <v>2009</v>
      </c>
      <c r="D43" s="8" t="s">
        <v>6</v>
      </c>
      <c r="E43" s="8" t="s">
        <v>231</v>
      </c>
      <c r="F43" s="8">
        <v>11</v>
      </c>
    </row>
    <row r="44" spans="1:6" ht="16" hidden="1">
      <c r="A44" s="1" t="s">
        <v>12</v>
      </c>
      <c r="B44" s="1" t="s">
        <v>270</v>
      </c>
      <c r="C44" s="8">
        <v>2009</v>
      </c>
      <c r="D44" s="8" t="s">
        <v>6</v>
      </c>
      <c r="E44" s="8" t="s">
        <v>231</v>
      </c>
      <c r="F44" s="8">
        <v>16.2</v>
      </c>
    </row>
    <row r="45" spans="1:6" ht="16" hidden="1">
      <c r="A45" s="1" t="s">
        <v>13</v>
      </c>
      <c r="B45" s="1" t="s">
        <v>271</v>
      </c>
      <c r="C45" s="8">
        <v>2009</v>
      </c>
      <c r="D45" s="8" t="s">
        <v>6</v>
      </c>
      <c r="E45" s="8" t="s">
        <v>231</v>
      </c>
      <c r="F45" s="8">
        <v>9.6999999999999993</v>
      </c>
    </row>
    <row r="46" spans="1:6" ht="16" hidden="1">
      <c r="A46" s="1" t="s">
        <v>14</v>
      </c>
      <c r="B46" s="1" t="s">
        <v>272</v>
      </c>
      <c r="C46" s="8">
        <v>2009</v>
      </c>
      <c r="D46" s="8" t="s">
        <v>6</v>
      </c>
      <c r="E46" s="8" t="s">
        <v>231</v>
      </c>
      <c r="F46" s="8">
        <v>9.1999999999999993</v>
      </c>
    </row>
    <row r="47" spans="1:6" ht="16" hidden="1">
      <c r="A47" s="1" t="s">
        <v>15</v>
      </c>
      <c r="B47" s="1" t="s">
        <v>273</v>
      </c>
      <c r="C47" s="8">
        <v>2009</v>
      </c>
      <c r="D47" s="8" t="s">
        <v>6</v>
      </c>
      <c r="E47" s="8" t="s">
        <v>231</v>
      </c>
      <c r="F47" s="8">
        <v>6.1</v>
      </c>
    </row>
    <row r="48" spans="1:6" ht="16" hidden="1">
      <c r="A48" s="1" t="s">
        <v>16</v>
      </c>
      <c r="B48" s="1" t="s">
        <v>274</v>
      </c>
      <c r="C48" s="8">
        <v>2009</v>
      </c>
      <c r="D48" s="8" t="s">
        <v>6</v>
      </c>
      <c r="E48" s="8" t="s">
        <v>231</v>
      </c>
      <c r="F48" s="8">
        <v>4.0999999999999996</v>
      </c>
    </row>
    <row r="49" spans="1:6" ht="16" hidden="1">
      <c r="A49" s="1" t="s">
        <v>17</v>
      </c>
      <c r="B49" s="1" t="s">
        <v>275</v>
      </c>
      <c r="C49" s="8">
        <v>2009</v>
      </c>
      <c r="D49" s="8" t="s">
        <v>6</v>
      </c>
      <c r="E49" s="8" t="s">
        <v>231</v>
      </c>
      <c r="F49" s="8">
        <v>9.4</v>
      </c>
    </row>
    <row r="50" spans="1:6" ht="16" hidden="1">
      <c r="A50" s="1" t="s">
        <v>18</v>
      </c>
      <c r="B50" s="1" t="s">
        <v>276</v>
      </c>
      <c r="C50" s="8">
        <v>2009</v>
      </c>
      <c r="D50" s="8" t="s">
        <v>6</v>
      </c>
      <c r="E50" s="8" t="s">
        <v>231</v>
      </c>
      <c r="F50" s="8">
        <v>10</v>
      </c>
    </row>
    <row r="51" spans="1:6" ht="16" hidden="1">
      <c r="A51" s="1" t="s">
        <v>19</v>
      </c>
      <c r="B51" s="1" t="s">
        <v>277</v>
      </c>
      <c r="C51" s="8">
        <v>2009</v>
      </c>
      <c r="D51" s="8" t="s">
        <v>6</v>
      </c>
      <c r="E51" s="8" t="s">
        <v>231</v>
      </c>
      <c r="F51" s="8">
        <v>9.3000000000000007</v>
      </c>
    </row>
    <row r="52" spans="1:6" ht="16" hidden="1">
      <c r="A52" s="1" t="s">
        <v>20</v>
      </c>
      <c r="B52" s="1" t="s">
        <v>278</v>
      </c>
      <c r="C52" s="8">
        <v>2009</v>
      </c>
      <c r="D52" s="8" t="s">
        <v>6</v>
      </c>
      <c r="E52" s="8" t="s">
        <v>231</v>
      </c>
      <c r="F52" s="8">
        <v>16.7</v>
      </c>
    </row>
    <row r="53" spans="1:6" ht="16" hidden="1">
      <c r="A53" s="1" t="s">
        <v>21</v>
      </c>
      <c r="B53" s="1" t="s">
        <v>279</v>
      </c>
      <c r="C53" s="8">
        <v>2009</v>
      </c>
      <c r="D53" s="8" t="s">
        <v>6</v>
      </c>
      <c r="E53" s="8" t="s">
        <v>231</v>
      </c>
      <c r="F53" s="8">
        <v>15.9</v>
      </c>
    </row>
    <row r="54" spans="1:6" ht="16" hidden="1">
      <c r="A54" s="1" t="s">
        <v>22</v>
      </c>
      <c r="B54" s="1" t="s">
        <v>280</v>
      </c>
      <c r="C54" s="8">
        <v>2009</v>
      </c>
      <c r="D54" s="8" t="s">
        <v>6</v>
      </c>
      <c r="E54" s="8" t="s">
        <v>231</v>
      </c>
      <c r="F54" s="8">
        <v>24.8</v>
      </c>
    </row>
    <row r="55" spans="1:6" ht="16" hidden="1">
      <c r="A55" s="1" t="s">
        <v>23</v>
      </c>
      <c r="B55" s="1" t="s">
        <v>281</v>
      </c>
      <c r="C55" s="8">
        <v>2009</v>
      </c>
      <c r="D55" s="8" t="s">
        <v>6</v>
      </c>
      <c r="E55" s="8" t="s">
        <v>231</v>
      </c>
      <c r="F55" s="8">
        <v>4.3</v>
      </c>
    </row>
    <row r="56" spans="1:6" ht="16" hidden="1">
      <c r="A56" s="1" t="s">
        <v>24</v>
      </c>
      <c r="B56" s="1" t="s">
        <v>282</v>
      </c>
      <c r="C56" s="8">
        <v>2009</v>
      </c>
      <c r="D56" s="8" t="s">
        <v>6</v>
      </c>
      <c r="E56" s="8" t="s">
        <v>231</v>
      </c>
      <c r="F56" s="8">
        <v>7.7</v>
      </c>
    </row>
    <row r="57" spans="1:6" ht="16" hidden="1">
      <c r="A57" s="1" t="s">
        <v>25</v>
      </c>
      <c r="B57" s="1" t="s">
        <v>283</v>
      </c>
      <c r="C57" s="8">
        <v>2009</v>
      </c>
      <c r="D57" s="8" t="s">
        <v>6</v>
      </c>
      <c r="E57" s="8" t="s">
        <v>231</v>
      </c>
      <c r="F57" s="8">
        <v>4.3</v>
      </c>
    </row>
    <row r="58" spans="1:6" ht="16" hidden="1">
      <c r="A58" s="1" t="s">
        <v>26</v>
      </c>
      <c r="B58" s="1" t="s">
        <v>284</v>
      </c>
      <c r="C58" s="8">
        <v>2009</v>
      </c>
      <c r="D58" s="8" t="s">
        <v>6</v>
      </c>
      <c r="E58" s="8" t="s">
        <v>231</v>
      </c>
      <c r="F58" s="8">
        <v>19.7</v>
      </c>
    </row>
    <row r="59" spans="1:6" ht="16" hidden="1">
      <c r="A59" s="1" t="s">
        <v>27</v>
      </c>
      <c r="B59" s="1" t="s">
        <v>285</v>
      </c>
      <c r="C59" s="8">
        <v>2009</v>
      </c>
      <c r="D59" s="8" t="s">
        <v>6</v>
      </c>
      <c r="E59" s="8" t="s">
        <v>231</v>
      </c>
      <c r="F59" s="8">
        <v>5.2</v>
      </c>
    </row>
    <row r="60" spans="1:6" ht="16" hidden="1">
      <c r="A60" s="1" t="s">
        <v>28</v>
      </c>
      <c r="B60" s="1" t="s">
        <v>286</v>
      </c>
      <c r="C60" s="8">
        <v>2009</v>
      </c>
      <c r="D60" s="8" t="s">
        <v>6</v>
      </c>
      <c r="E60" s="8" t="s">
        <v>231</v>
      </c>
      <c r="F60" s="8">
        <v>9.1999999999999993</v>
      </c>
    </row>
    <row r="61" spans="1:6" ht="16" hidden="1">
      <c r="A61" s="1" t="s">
        <v>29</v>
      </c>
      <c r="B61" s="1" t="s">
        <v>287</v>
      </c>
      <c r="C61" s="8">
        <v>2009</v>
      </c>
      <c r="D61" s="8" t="s">
        <v>6</v>
      </c>
      <c r="E61" s="8" t="s">
        <v>231</v>
      </c>
      <c r="F61" s="8">
        <v>14.5</v>
      </c>
    </row>
    <row r="62" spans="1:6" ht="16" hidden="1">
      <c r="A62" s="1" t="s">
        <v>30</v>
      </c>
      <c r="B62" s="1" t="s">
        <v>288</v>
      </c>
      <c r="C62" s="8">
        <v>2009</v>
      </c>
      <c r="D62" s="8" t="s">
        <v>6</v>
      </c>
      <c r="E62" s="8" t="s">
        <v>231</v>
      </c>
      <c r="F62" s="8">
        <v>5.8</v>
      </c>
    </row>
    <row r="63" spans="1:6" ht="16" hidden="1">
      <c r="A63" s="1" t="s">
        <v>31</v>
      </c>
      <c r="B63" s="1" t="s">
        <v>289</v>
      </c>
      <c r="C63" s="8">
        <v>2009</v>
      </c>
      <c r="D63" s="8" t="s">
        <v>6</v>
      </c>
      <c r="E63" s="8" t="s">
        <v>231</v>
      </c>
      <c r="F63" s="8">
        <v>9.6999999999999993</v>
      </c>
    </row>
    <row r="64" spans="1:6" ht="16" hidden="1">
      <c r="A64" s="1" t="s">
        <v>32</v>
      </c>
      <c r="B64" s="1" t="s">
        <v>290</v>
      </c>
      <c r="C64" s="8">
        <v>2009</v>
      </c>
      <c r="D64" s="8" t="s">
        <v>6</v>
      </c>
      <c r="E64" s="8" t="s">
        <v>231</v>
      </c>
      <c r="F64" s="8">
        <v>7.7</v>
      </c>
    </row>
    <row r="65" spans="1:6" ht="16" hidden="1">
      <c r="A65" s="1" t="s">
        <v>33</v>
      </c>
      <c r="B65" s="1" t="s">
        <v>291</v>
      </c>
      <c r="C65" s="8">
        <v>2009</v>
      </c>
      <c r="D65" s="8" t="s">
        <v>6</v>
      </c>
      <c r="E65" s="8" t="s">
        <v>231</v>
      </c>
      <c r="F65" s="8">
        <v>3.7</v>
      </c>
    </row>
    <row r="66" spans="1:6" ht="16" hidden="1">
      <c r="A66" s="1" t="s">
        <v>34</v>
      </c>
      <c r="B66" s="1" t="s">
        <v>292</v>
      </c>
      <c r="C66" s="8">
        <v>2009</v>
      </c>
      <c r="D66" s="8" t="s">
        <v>6</v>
      </c>
      <c r="E66" s="8" t="s">
        <v>231</v>
      </c>
      <c r="F66" s="8">
        <v>6.7</v>
      </c>
    </row>
    <row r="67" spans="1:6" ht="16" hidden="1">
      <c r="A67" s="1" t="s">
        <v>35</v>
      </c>
      <c r="B67" s="1" t="s">
        <v>293</v>
      </c>
      <c r="C67" s="8">
        <v>2009</v>
      </c>
      <c r="D67" s="8" t="s">
        <v>6</v>
      </c>
      <c r="E67" s="8" t="s">
        <v>231</v>
      </c>
      <c r="F67" s="8">
        <v>4.5999999999999996</v>
      </c>
    </row>
    <row r="68" spans="1:6" ht="16" hidden="1">
      <c r="A68" s="3" t="s">
        <v>3</v>
      </c>
      <c r="B68" s="1" t="s">
        <v>261</v>
      </c>
      <c r="C68" s="8">
        <v>2010</v>
      </c>
      <c r="D68" s="8" t="s">
        <v>6</v>
      </c>
      <c r="E68" s="8" t="s">
        <v>231</v>
      </c>
      <c r="F68" s="8">
        <v>9.6999999999999993</v>
      </c>
    </row>
    <row r="69" spans="1:6" ht="16" hidden="1">
      <c r="A69" s="3" t="s">
        <v>4</v>
      </c>
      <c r="B69" s="1" t="s">
        <v>262</v>
      </c>
      <c r="C69" s="8">
        <v>2010</v>
      </c>
      <c r="D69" s="8" t="s">
        <v>6</v>
      </c>
      <c r="E69" s="8" t="s">
        <v>231</v>
      </c>
      <c r="F69" s="8">
        <v>9.8000000000000007</v>
      </c>
    </row>
    <row r="70" spans="1:6" ht="16" hidden="1">
      <c r="A70" s="1" t="s">
        <v>5</v>
      </c>
      <c r="B70" s="1" t="s">
        <v>263</v>
      </c>
      <c r="C70" s="8">
        <v>2010</v>
      </c>
      <c r="D70" s="8" t="s">
        <v>6</v>
      </c>
      <c r="E70" s="8" t="s">
        <v>231</v>
      </c>
      <c r="F70" s="8">
        <v>10.6</v>
      </c>
    </row>
    <row r="71" spans="1:6" ht="16" hidden="1">
      <c r="A71" s="1" t="s">
        <v>6</v>
      </c>
      <c r="B71" s="1" t="s">
        <v>264</v>
      </c>
      <c r="C71" s="8">
        <v>2010</v>
      </c>
      <c r="D71" s="8" t="s">
        <v>6</v>
      </c>
      <c r="E71" s="8" t="s">
        <v>231</v>
      </c>
      <c r="F71" s="8">
        <v>7.7</v>
      </c>
    </row>
    <row r="72" spans="1:6" ht="16" hidden="1">
      <c r="A72" s="1" t="s">
        <v>7</v>
      </c>
      <c r="B72" s="1" t="s">
        <v>265</v>
      </c>
      <c r="C72" s="8">
        <v>2010</v>
      </c>
      <c r="D72" s="8" t="s">
        <v>6</v>
      </c>
      <c r="E72" s="8" t="s">
        <v>231</v>
      </c>
      <c r="F72" s="8">
        <v>6.6</v>
      </c>
    </row>
    <row r="73" spans="1:6" ht="16" hidden="1">
      <c r="A73" s="1" t="s">
        <v>8</v>
      </c>
      <c r="B73" s="1" t="s">
        <v>266</v>
      </c>
      <c r="C73" s="8">
        <v>2010</v>
      </c>
      <c r="D73" s="8" t="s">
        <v>6</v>
      </c>
      <c r="E73" s="8" t="s">
        <v>231</v>
      </c>
      <c r="F73" s="8">
        <v>15</v>
      </c>
    </row>
    <row r="74" spans="1:6" ht="16" hidden="1">
      <c r="A74" s="1" t="s">
        <v>9</v>
      </c>
      <c r="B74" s="1" t="s">
        <v>267</v>
      </c>
      <c r="C74" s="8">
        <v>2010</v>
      </c>
      <c r="D74" s="8" t="s">
        <v>6</v>
      </c>
      <c r="E74" s="8" t="s">
        <v>231</v>
      </c>
      <c r="F74" s="8">
        <v>9.1999999999999993</v>
      </c>
    </row>
    <row r="75" spans="1:6" ht="16" hidden="1">
      <c r="A75" s="1" t="s">
        <v>10</v>
      </c>
      <c r="B75" s="1" t="s">
        <v>268</v>
      </c>
      <c r="C75" s="8">
        <v>2010</v>
      </c>
      <c r="D75" s="8" t="s">
        <v>6</v>
      </c>
      <c r="E75" s="8" t="s">
        <v>231</v>
      </c>
      <c r="F75" s="8">
        <v>4.0999999999999996</v>
      </c>
    </row>
    <row r="76" spans="1:6" ht="16" hidden="1">
      <c r="A76" s="1" t="s">
        <v>11</v>
      </c>
      <c r="B76" s="1" t="s">
        <v>269</v>
      </c>
      <c r="C76" s="8">
        <v>2010</v>
      </c>
      <c r="D76" s="8" t="s">
        <v>6</v>
      </c>
      <c r="E76" s="8" t="s">
        <v>231</v>
      </c>
      <c r="F76" s="8">
        <v>13.8</v>
      </c>
    </row>
    <row r="77" spans="1:6" ht="16" hidden="1">
      <c r="A77" s="1" t="s">
        <v>12</v>
      </c>
      <c r="B77" s="1" t="s">
        <v>270</v>
      </c>
      <c r="C77" s="8">
        <v>2010</v>
      </c>
      <c r="D77" s="8" t="s">
        <v>6</v>
      </c>
      <c r="E77" s="8" t="s">
        <v>231</v>
      </c>
      <c r="F77" s="8">
        <v>15.8</v>
      </c>
    </row>
    <row r="78" spans="1:6" ht="16" hidden="1">
      <c r="A78" s="1" t="s">
        <v>13</v>
      </c>
      <c r="B78" s="1" t="s">
        <v>271</v>
      </c>
      <c r="C78" s="8">
        <v>2010</v>
      </c>
      <c r="D78" s="8" t="s">
        <v>6</v>
      </c>
      <c r="E78" s="8" t="s">
        <v>231</v>
      </c>
      <c r="F78" s="8">
        <v>9.6999999999999993</v>
      </c>
    </row>
    <row r="79" spans="1:6" ht="16" hidden="1">
      <c r="A79" s="1" t="s">
        <v>14</v>
      </c>
      <c r="B79" s="1" t="s">
        <v>272</v>
      </c>
      <c r="C79" s="8">
        <v>2010</v>
      </c>
      <c r="D79" s="8" t="s">
        <v>6</v>
      </c>
      <c r="E79" s="8" t="s">
        <v>231</v>
      </c>
      <c r="F79" s="8">
        <v>9.1</v>
      </c>
    </row>
    <row r="80" spans="1:6" ht="16" hidden="1">
      <c r="A80" s="1" t="s">
        <v>15</v>
      </c>
      <c r="B80" s="1" t="s">
        <v>273</v>
      </c>
      <c r="C80" s="8">
        <v>2010</v>
      </c>
      <c r="D80" s="8" t="s">
        <v>6</v>
      </c>
      <c r="E80" s="8" t="s">
        <v>231</v>
      </c>
      <c r="F80" s="8">
        <v>6.3</v>
      </c>
    </row>
    <row r="81" spans="1:6" ht="16" hidden="1">
      <c r="A81" s="1" t="s">
        <v>16</v>
      </c>
      <c r="B81" s="1" t="s">
        <v>274</v>
      </c>
      <c r="C81" s="8">
        <v>2010</v>
      </c>
      <c r="D81" s="8" t="s">
        <v>6</v>
      </c>
      <c r="E81" s="8" t="s">
        <v>231</v>
      </c>
      <c r="F81" s="8">
        <v>3.8</v>
      </c>
    </row>
    <row r="82" spans="1:6" ht="16" hidden="1">
      <c r="A82" s="1" t="s">
        <v>17</v>
      </c>
      <c r="B82" s="1" t="s">
        <v>275</v>
      </c>
      <c r="C82" s="8">
        <v>2010</v>
      </c>
      <c r="D82" s="8" t="s">
        <v>6</v>
      </c>
      <c r="E82" s="8" t="s">
        <v>231</v>
      </c>
      <c r="F82" s="8">
        <v>9.3000000000000007</v>
      </c>
    </row>
    <row r="83" spans="1:6" ht="16" hidden="1">
      <c r="A83" s="1" t="s">
        <v>18</v>
      </c>
      <c r="B83" s="1" t="s">
        <v>276</v>
      </c>
      <c r="C83" s="8">
        <v>2010</v>
      </c>
      <c r="D83" s="8" t="s">
        <v>6</v>
      </c>
      <c r="E83" s="8" t="s">
        <v>231</v>
      </c>
      <c r="F83" s="8">
        <v>10</v>
      </c>
    </row>
    <row r="84" spans="1:6" ht="16" hidden="1">
      <c r="A84" s="1" t="s">
        <v>19</v>
      </c>
      <c r="B84" s="1" t="s">
        <v>277</v>
      </c>
      <c r="C84" s="8">
        <v>2010</v>
      </c>
      <c r="D84" s="8" t="s">
        <v>6</v>
      </c>
      <c r="E84" s="8" t="s">
        <v>231</v>
      </c>
      <c r="F84" s="8">
        <v>10.5</v>
      </c>
    </row>
    <row r="85" spans="1:6" ht="16" hidden="1">
      <c r="A85" s="1" t="s">
        <v>20</v>
      </c>
      <c r="B85" s="1" t="s">
        <v>278</v>
      </c>
      <c r="C85" s="8">
        <v>2010</v>
      </c>
      <c r="D85" s="8" t="s">
        <v>6</v>
      </c>
      <c r="E85" s="8" t="s">
        <v>231</v>
      </c>
      <c r="F85" s="8">
        <v>16.2</v>
      </c>
    </row>
    <row r="86" spans="1:6" ht="16" hidden="1">
      <c r="A86" s="1" t="s">
        <v>21</v>
      </c>
      <c r="B86" s="1" t="s">
        <v>279</v>
      </c>
      <c r="C86" s="8">
        <v>2010</v>
      </c>
      <c r="D86" s="8" t="s">
        <v>6</v>
      </c>
      <c r="E86" s="8" t="s">
        <v>231</v>
      </c>
      <c r="F86" s="8">
        <v>15.6</v>
      </c>
    </row>
    <row r="87" spans="1:6" ht="16" hidden="1">
      <c r="A87" s="1" t="s">
        <v>22</v>
      </c>
      <c r="B87" s="1" t="s">
        <v>280</v>
      </c>
      <c r="C87" s="8">
        <v>2010</v>
      </c>
      <c r="D87" s="8" t="s">
        <v>6</v>
      </c>
      <c r="E87" s="8" t="s">
        <v>231</v>
      </c>
      <c r="F87" s="8">
        <v>23.7</v>
      </c>
    </row>
    <row r="88" spans="1:6" ht="16" hidden="1">
      <c r="A88" s="1" t="s">
        <v>23</v>
      </c>
      <c r="B88" s="1" t="s">
        <v>281</v>
      </c>
      <c r="C88" s="8">
        <v>2010</v>
      </c>
      <c r="D88" s="8" t="s">
        <v>6</v>
      </c>
      <c r="E88" s="8" t="s">
        <v>231</v>
      </c>
      <c r="F88" s="8">
        <v>4.2</v>
      </c>
    </row>
    <row r="89" spans="1:6" ht="16" hidden="1">
      <c r="A89" s="1" t="s">
        <v>24</v>
      </c>
      <c r="B89" s="1" t="s">
        <v>282</v>
      </c>
      <c r="C89" s="8">
        <v>2010</v>
      </c>
      <c r="D89" s="8" t="s">
        <v>6</v>
      </c>
      <c r="E89" s="8" t="s">
        <v>231</v>
      </c>
      <c r="F89" s="8">
        <v>8.1999999999999993</v>
      </c>
    </row>
    <row r="90" spans="1:6" ht="16" hidden="1">
      <c r="A90" s="1" t="s">
        <v>25</v>
      </c>
      <c r="B90" s="1" t="s">
        <v>283</v>
      </c>
      <c r="C90" s="8">
        <v>2010</v>
      </c>
      <c r="D90" s="8" t="s">
        <v>6</v>
      </c>
      <c r="E90" s="8" t="s">
        <v>231</v>
      </c>
      <c r="F90" s="8">
        <v>4.2</v>
      </c>
    </row>
    <row r="91" spans="1:6" ht="16" hidden="1">
      <c r="A91" s="1" t="s">
        <v>26</v>
      </c>
      <c r="B91" s="1" t="s">
        <v>284</v>
      </c>
      <c r="C91" s="8">
        <v>2010</v>
      </c>
      <c r="D91" s="8" t="s">
        <v>6</v>
      </c>
      <c r="E91" s="8" t="s">
        <v>231</v>
      </c>
      <c r="F91" s="8">
        <v>17.7</v>
      </c>
    </row>
    <row r="92" spans="1:6" ht="16" hidden="1">
      <c r="A92" s="1" t="s">
        <v>27</v>
      </c>
      <c r="B92" s="1" t="s">
        <v>285</v>
      </c>
      <c r="C92" s="8">
        <v>2010</v>
      </c>
      <c r="D92" s="8" t="s">
        <v>6</v>
      </c>
      <c r="E92" s="8" t="s">
        <v>231</v>
      </c>
      <c r="F92" s="8">
        <v>5.2</v>
      </c>
    </row>
    <row r="93" spans="1:6" ht="16" hidden="1">
      <c r="A93" s="1" t="s">
        <v>28</v>
      </c>
      <c r="B93" s="1" t="s">
        <v>286</v>
      </c>
      <c r="C93" s="8">
        <v>2010</v>
      </c>
      <c r="D93" s="8" t="s">
        <v>6</v>
      </c>
      <c r="E93" s="8" t="s">
        <v>231</v>
      </c>
      <c r="F93" s="8">
        <v>8.6999999999999993</v>
      </c>
    </row>
    <row r="94" spans="1:6" ht="16" hidden="1">
      <c r="A94" s="1" t="s">
        <v>29</v>
      </c>
      <c r="B94" s="1" t="s">
        <v>287</v>
      </c>
      <c r="C94" s="8">
        <v>2010</v>
      </c>
      <c r="D94" s="8" t="s">
        <v>6</v>
      </c>
      <c r="E94" s="8" t="s">
        <v>231</v>
      </c>
      <c r="F94" s="8">
        <v>16</v>
      </c>
    </row>
    <row r="95" spans="1:6" ht="16" hidden="1">
      <c r="A95" s="1" t="s">
        <v>30</v>
      </c>
      <c r="B95" s="1" t="s">
        <v>288</v>
      </c>
      <c r="C95" s="8">
        <v>2010</v>
      </c>
      <c r="D95" s="8" t="s">
        <v>6</v>
      </c>
      <c r="E95" s="8" t="s">
        <v>231</v>
      </c>
      <c r="F95" s="8">
        <v>5.9</v>
      </c>
    </row>
    <row r="96" spans="1:6" ht="16" hidden="1">
      <c r="A96" s="1" t="s">
        <v>31</v>
      </c>
      <c r="B96" s="1" t="s">
        <v>289</v>
      </c>
      <c r="C96" s="8">
        <v>2010</v>
      </c>
      <c r="D96" s="8" t="s">
        <v>6</v>
      </c>
      <c r="E96" s="8" t="s">
        <v>231</v>
      </c>
      <c r="F96" s="8">
        <v>9</v>
      </c>
    </row>
    <row r="97" spans="1:6" ht="16" hidden="1">
      <c r="A97" s="1" t="s">
        <v>32</v>
      </c>
      <c r="B97" s="1" t="s">
        <v>290</v>
      </c>
      <c r="C97" s="8">
        <v>2010</v>
      </c>
      <c r="D97" s="8" t="s">
        <v>6</v>
      </c>
      <c r="E97" s="8" t="s">
        <v>231</v>
      </c>
      <c r="F97" s="8">
        <v>8.6999999999999993</v>
      </c>
    </row>
    <row r="98" spans="1:6" ht="16" hidden="1">
      <c r="A98" s="1" t="s">
        <v>33</v>
      </c>
      <c r="B98" s="1" t="s">
        <v>291</v>
      </c>
      <c r="C98" s="8">
        <v>2010</v>
      </c>
      <c r="D98" s="8" t="s">
        <v>6</v>
      </c>
      <c r="E98" s="8" t="s">
        <v>231</v>
      </c>
      <c r="F98" s="8">
        <v>3.3</v>
      </c>
    </row>
    <row r="99" spans="1:6" ht="16" hidden="1">
      <c r="A99" s="1" t="s">
        <v>34</v>
      </c>
      <c r="B99" s="1" t="s">
        <v>292</v>
      </c>
      <c r="C99" s="8">
        <v>2010</v>
      </c>
      <c r="D99" s="8" t="s">
        <v>6</v>
      </c>
      <c r="E99" s="8" t="s">
        <v>231</v>
      </c>
      <c r="F99" s="8">
        <v>7.5</v>
      </c>
    </row>
    <row r="100" spans="1:6" ht="16" hidden="1">
      <c r="A100" s="1" t="s">
        <v>35</v>
      </c>
      <c r="B100" s="1" t="s">
        <v>293</v>
      </c>
      <c r="C100" s="8">
        <v>2010</v>
      </c>
      <c r="D100" s="8" t="s">
        <v>6</v>
      </c>
      <c r="E100" s="8" t="s">
        <v>231</v>
      </c>
      <c r="F100" s="8">
        <v>4.4000000000000004</v>
      </c>
    </row>
    <row r="101" spans="1:6" ht="16" hidden="1">
      <c r="A101" s="3" t="s">
        <v>3</v>
      </c>
      <c r="B101" s="1" t="s">
        <v>261</v>
      </c>
      <c r="C101" s="8">
        <v>2011</v>
      </c>
      <c r="D101" s="8" t="s">
        <v>6</v>
      </c>
      <c r="E101" s="8" t="s">
        <v>231</v>
      </c>
      <c r="F101" s="8">
        <v>99.5</v>
      </c>
    </row>
    <row r="102" spans="1:6" ht="16" hidden="1">
      <c r="A102" s="3" t="s">
        <v>4</v>
      </c>
      <c r="B102" s="1" t="s">
        <v>262</v>
      </c>
      <c r="C102" s="8">
        <v>2011</v>
      </c>
      <c r="D102" s="8" t="s">
        <v>6</v>
      </c>
      <c r="E102" s="8" t="s">
        <v>231</v>
      </c>
      <c r="F102" s="8">
        <v>95.8</v>
      </c>
    </row>
    <row r="103" spans="1:6" ht="16" hidden="1">
      <c r="A103" s="1" t="s">
        <v>5</v>
      </c>
      <c r="B103" s="1" t="s">
        <v>263</v>
      </c>
      <c r="C103" s="8">
        <v>2011</v>
      </c>
      <c r="D103" s="8" t="s">
        <v>6</v>
      </c>
      <c r="E103" s="8" t="s">
        <v>231</v>
      </c>
      <c r="F103" s="8">
        <v>104.8</v>
      </c>
    </row>
    <row r="104" spans="1:6" ht="16" hidden="1">
      <c r="A104" s="1" t="s">
        <v>6</v>
      </c>
      <c r="B104" s="1" t="s">
        <v>264</v>
      </c>
      <c r="C104" s="8">
        <v>2011</v>
      </c>
      <c r="D104" s="8" t="s">
        <v>6</v>
      </c>
      <c r="E104" s="8" t="s">
        <v>231</v>
      </c>
      <c r="F104" s="8">
        <v>105.7</v>
      </c>
    </row>
    <row r="105" spans="1:6" ht="16" hidden="1">
      <c r="A105" s="1" t="s">
        <v>7</v>
      </c>
      <c r="B105" s="1" t="s">
        <v>265</v>
      </c>
      <c r="C105" s="8">
        <v>2011</v>
      </c>
      <c r="D105" s="8" t="s">
        <v>6</v>
      </c>
      <c r="E105" s="8" t="s">
        <v>231</v>
      </c>
      <c r="F105" s="8">
        <v>105.6</v>
      </c>
    </row>
    <row r="106" spans="1:6" ht="16" hidden="1">
      <c r="A106" s="1" t="s">
        <v>8</v>
      </c>
      <c r="B106" s="1" t="s">
        <v>266</v>
      </c>
      <c r="C106" s="8">
        <v>2011</v>
      </c>
      <c r="D106" s="8" t="s">
        <v>6</v>
      </c>
      <c r="E106" s="8" t="s">
        <v>231</v>
      </c>
      <c r="F106" s="8">
        <v>111.6</v>
      </c>
    </row>
    <row r="107" spans="1:6" ht="16" hidden="1">
      <c r="A107" s="1" t="s">
        <v>9</v>
      </c>
      <c r="B107" s="1" t="s">
        <v>267</v>
      </c>
      <c r="C107" s="8">
        <v>2011</v>
      </c>
      <c r="D107" s="8" t="s">
        <v>6</v>
      </c>
      <c r="E107" s="8" t="s">
        <v>231</v>
      </c>
      <c r="F107" s="8">
        <v>107.6</v>
      </c>
    </row>
    <row r="108" spans="1:6" ht="16" hidden="1">
      <c r="A108" s="1" t="s">
        <v>10</v>
      </c>
      <c r="B108" s="1" t="s">
        <v>268</v>
      </c>
      <c r="C108" s="8">
        <v>2011</v>
      </c>
      <c r="D108" s="8" t="s">
        <v>6</v>
      </c>
      <c r="E108" s="8" t="s">
        <v>231</v>
      </c>
      <c r="F108" s="8">
        <v>94</v>
      </c>
    </row>
    <row r="109" spans="1:6" ht="16" hidden="1">
      <c r="A109" s="1" t="s">
        <v>11</v>
      </c>
      <c r="B109" s="1" t="s">
        <v>269</v>
      </c>
      <c r="C109" s="8">
        <v>2011</v>
      </c>
      <c r="D109" s="8" t="s">
        <v>6</v>
      </c>
      <c r="E109" s="8" t="s">
        <v>231</v>
      </c>
      <c r="F109" s="8">
        <v>113.5</v>
      </c>
    </row>
    <row r="110" spans="1:6" ht="16" hidden="1">
      <c r="A110" s="1" t="s">
        <v>12</v>
      </c>
      <c r="B110" s="1" t="s">
        <v>270</v>
      </c>
      <c r="C110" s="8">
        <v>2011</v>
      </c>
      <c r="D110" s="8" t="s">
        <v>6</v>
      </c>
      <c r="E110" s="8" t="s">
        <v>231</v>
      </c>
      <c r="F110" s="8">
        <v>130.4</v>
      </c>
    </row>
    <row r="111" spans="1:6" ht="16" hidden="1">
      <c r="A111" s="1" t="s">
        <v>13</v>
      </c>
      <c r="B111" s="1" t="s">
        <v>271</v>
      </c>
      <c r="C111" s="8">
        <v>2011</v>
      </c>
      <c r="D111" s="8" t="s">
        <v>6</v>
      </c>
      <c r="E111" s="8" t="s">
        <v>231</v>
      </c>
      <c r="F111" s="8">
        <v>111.3</v>
      </c>
    </row>
    <row r="112" spans="1:6" ht="16" hidden="1">
      <c r="A112" s="1" t="s">
        <v>14</v>
      </c>
      <c r="B112" s="1" t="s">
        <v>272</v>
      </c>
      <c r="C112" s="8">
        <v>2011</v>
      </c>
      <c r="D112" s="8" t="s">
        <v>6</v>
      </c>
      <c r="E112" s="8" t="s">
        <v>231</v>
      </c>
      <c r="F112" s="8">
        <v>90.6</v>
      </c>
    </row>
    <row r="113" spans="1:6" ht="16" hidden="1">
      <c r="A113" s="1" t="s">
        <v>15</v>
      </c>
      <c r="B113" s="1" t="s">
        <v>273</v>
      </c>
      <c r="C113" s="8">
        <v>2011</v>
      </c>
      <c r="D113" s="8" t="s">
        <v>6</v>
      </c>
      <c r="E113" s="8" t="s">
        <v>231</v>
      </c>
      <c r="F113" s="8">
        <v>83.8</v>
      </c>
    </row>
    <row r="114" spans="1:6" ht="16" hidden="1">
      <c r="A114" s="1" t="s">
        <v>16</v>
      </c>
      <c r="B114" s="1" t="s">
        <v>274</v>
      </c>
      <c r="C114" s="8">
        <v>2011</v>
      </c>
      <c r="D114" s="8" t="s">
        <v>6</v>
      </c>
      <c r="E114" s="8" t="s">
        <v>231</v>
      </c>
      <c r="F114" s="8">
        <v>92</v>
      </c>
    </row>
    <row r="115" spans="1:6" ht="16" hidden="1">
      <c r="A115" s="1" t="s">
        <v>17</v>
      </c>
      <c r="B115" s="1" t="s">
        <v>275</v>
      </c>
      <c r="C115" s="8">
        <v>2011</v>
      </c>
      <c r="D115" s="8" t="s">
        <v>6</v>
      </c>
      <c r="E115" s="8" t="s">
        <v>231</v>
      </c>
      <c r="F115" s="8">
        <v>104.6</v>
      </c>
    </row>
    <row r="116" spans="1:6" ht="16" hidden="1">
      <c r="A116" s="1" t="s">
        <v>18</v>
      </c>
      <c r="B116" s="1" t="s">
        <v>276</v>
      </c>
      <c r="C116" s="8">
        <v>2011</v>
      </c>
      <c r="D116" s="8" t="s">
        <v>6</v>
      </c>
      <c r="E116" s="8" t="s">
        <v>231</v>
      </c>
      <c r="F116" s="8">
        <v>90</v>
      </c>
    </row>
    <row r="117" spans="1:6" ht="16" hidden="1">
      <c r="A117" s="1" t="s">
        <v>19</v>
      </c>
      <c r="B117" s="1" t="s">
        <v>277</v>
      </c>
      <c r="C117" s="8">
        <v>2011</v>
      </c>
      <c r="D117" s="8" t="s">
        <v>6</v>
      </c>
      <c r="E117" s="8" t="s">
        <v>231</v>
      </c>
      <c r="F117" s="8">
        <v>99.5</v>
      </c>
    </row>
    <row r="118" spans="1:6" ht="16" hidden="1">
      <c r="A118" s="1" t="s">
        <v>20</v>
      </c>
      <c r="B118" s="1" t="s">
        <v>278</v>
      </c>
      <c r="C118" s="8">
        <v>2011</v>
      </c>
      <c r="D118" s="8" t="s">
        <v>6</v>
      </c>
      <c r="E118" s="8" t="s">
        <v>231</v>
      </c>
      <c r="F118" s="8">
        <v>97.8</v>
      </c>
    </row>
    <row r="119" spans="1:6" ht="16" hidden="1">
      <c r="A119" s="1" t="s">
        <v>21</v>
      </c>
      <c r="B119" s="1" t="s">
        <v>279</v>
      </c>
      <c r="C119" s="8">
        <v>2011</v>
      </c>
      <c r="D119" s="8" t="s">
        <v>6</v>
      </c>
      <c r="E119" s="8" t="s">
        <v>231</v>
      </c>
      <c r="F119" s="8">
        <v>87.8</v>
      </c>
    </row>
    <row r="120" spans="1:6" ht="16" hidden="1">
      <c r="A120" s="1" t="s">
        <v>22</v>
      </c>
      <c r="B120" s="1" t="s">
        <v>280</v>
      </c>
      <c r="C120" s="8">
        <v>2011</v>
      </c>
      <c r="D120" s="8" t="s">
        <v>6</v>
      </c>
      <c r="E120" s="8" t="s">
        <v>231</v>
      </c>
      <c r="F120" s="8">
        <v>105.6</v>
      </c>
    </row>
    <row r="121" spans="1:6" ht="16" hidden="1">
      <c r="A121" s="1" t="s">
        <v>23</v>
      </c>
      <c r="B121" s="1" t="s">
        <v>281</v>
      </c>
      <c r="C121" s="8">
        <v>2011</v>
      </c>
      <c r="D121" s="8" t="s">
        <v>6</v>
      </c>
      <c r="E121" s="8" t="s">
        <v>231</v>
      </c>
      <c r="F121" s="8">
        <v>84.9</v>
      </c>
    </row>
    <row r="122" spans="1:6" ht="16" hidden="1">
      <c r="A122" s="1" t="s">
        <v>24</v>
      </c>
      <c r="B122" s="1" t="s">
        <v>282</v>
      </c>
      <c r="C122" s="8">
        <v>2011</v>
      </c>
      <c r="D122" s="8" t="s">
        <v>6</v>
      </c>
      <c r="E122" s="8" t="s">
        <v>231</v>
      </c>
      <c r="F122" s="8">
        <v>101.6</v>
      </c>
    </row>
    <row r="123" spans="1:6" ht="16" hidden="1">
      <c r="A123" s="1" t="s">
        <v>25</v>
      </c>
      <c r="B123" s="1" t="s">
        <v>283</v>
      </c>
      <c r="C123" s="8">
        <v>2011</v>
      </c>
      <c r="D123" s="8" t="s">
        <v>6</v>
      </c>
      <c r="E123" s="8" t="s">
        <v>231</v>
      </c>
      <c r="F123" s="8">
        <v>97.2</v>
      </c>
    </row>
    <row r="124" spans="1:6" ht="16" hidden="1">
      <c r="A124" s="1" t="s">
        <v>26</v>
      </c>
      <c r="B124" s="1" t="s">
        <v>284</v>
      </c>
      <c r="C124" s="8">
        <v>2011</v>
      </c>
      <c r="D124" s="8" t="s">
        <v>6</v>
      </c>
      <c r="E124" s="8" t="s">
        <v>231</v>
      </c>
      <c r="F124" s="8">
        <v>99.1</v>
      </c>
    </row>
    <row r="125" spans="1:6" ht="16" hidden="1">
      <c r="A125" s="1" t="s">
        <v>27</v>
      </c>
      <c r="B125" s="1" t="s">
        <v>285</v>
      </c>
      <c r="C125" s="8">
        <v>2011</v>
      </c>
      <c r="D125" s="8" t="s">
        <v>6</v>
      </c>
      <c r="E125" s="8" t="s">
        <v>231</v>
      </c>
      <c r="F125" s="8">
        <v>91.9</v>
      </c>
    </row>
    <row r="126" spans="1:6" ht="16" hidden="1">
      <c r="A126" s="1" t="s">
        <v>28</v>
      </c>
      <c r="B126" s="1" t="s">
        <v>286</v>
      </c>
      <c r="C126" s="8">
        <v>2011</v>
      </c>
      <c r="D126" s="8" t="s">
        <v>6</v>
      </c>
      <c r="E126" s="8" t="s">
        <v>231</v>
      </c>
      <c r="F126" s="8">
        <v>108.8</v>
      </c>
    </row>
    <row r="127" spans="1:6" ht="16" hidden="1">
      <c r="A127" s="1" t="s">
        <v>29</v>
      </c>
      <c r="B127" s="1" t="s">
        <v>287</v>
      </c>
      <c r="C127" s="8">
        <v>2011</v>
      </c>
      <c r="D127" s="8" t="s">
        <v>6</v>
      </c>
      <c r="E127" s="8" t="s">
        <v>231</v>
      </c>
      <c r="F127" s="8">
        <v>103.8</v>
      </c>
    </row>
    <row r="128" spans="1:6" ht="16" hidden="1">
      <c r="A128" s="1" t="s">
        <v>30</v>
      </c>
      <c r="B128" s="1" t="s">
        <v>288</v>
      </c>
      <c r="C128" s="8">
        <v>2011</v>
      </c>
      <c r="D128" s="8" t="s">
        <v>6</v>
      </c>
      <c r="E128" s="8" t="s">
        <v>231</v>
      </c>
      <c r="F128" s="8">
        <v>101.1</v>
      </c>
    </row>
    <row r="129" spans="1:6" ht="16" hidden="1">
      <c r="A129" s="1" t="s">
        <v>31</v>
      </c>
      <c r="B129" s="1" t="s">
        <v>289</v>
      </c>
      <c r="C129" s="8">
        <v>2011</v>
      </c>
      <c r="D129" s="8" t="s">
        <v>6</v>
      </c>
      <c r="E129" s="8" t="s">
        <v>231</v>
      </c>
      <c r="F129" s="8">
        <v>102.3</v>
      </c>
    </row>
    <row r="130" spans="1:6" ht="16" hidden="1">
      <c r="A130" s="1" t="s">
        <v>32</v>
      </c>
      <c r="B130" s="1" t="s">
        <v>290</v>
      </c>
      <c r="C130" s="8">
        <v>2011</v>
      </c>
      <c r="D130" s="8" t="s">
        <v>6</v>
      </c>
      <c r="E130" s="8" t="s">
        <v>231</v>
      </c>
      <c r="F130" s="8">
        <v>95.9</v>
      </c>
    </row>
    <row r="131" spans="1:6" ht="16" hidden="1">
      <c r="A131" s="1" t="s">
        <v>33</v>
      </c>
      <c r="B131" s="1" t="s">
        <v>291</v>
      </c>
      <c r="C131" s="8">
        <v>2011</v>
      </c>
      <c r="D131" s="8" t="s">
        <v>6</v>
      </c>
      <c r="E131" s="8" t="s">
        <v>231</v>
      </c>
      <c r="F131" s="8">
        <v>90.4</v>
      </c>
    </row>
    <row r="132" spans="1:6" ht="16" hidden="1">
      <c r="A132" s="1" t="s">
        <v>34</v>
      </c>
      <c r="B132" s="1" t="s">
        <v>292</v>
      </c>
      <c r="C132" s="8">
        <v>2011</v>
      </c>
      <c r="D132" s="8" t="s">
        <v>6</v>
      </c>
      <c r="E132" s="8" t="s">
        <v>231</v>
      </c>
      <c r="F132" s="8">
        <v>96.7</v>
      </c>
    </row>
    <row r="133" spans="1:6" ht="16" hidden="1">
      <c r="A133" s="1" t="s">
        <v>35</v>
      </c>
      <c r="B133" s="1" t="s">
        <v>293</v>
      </c>
      <c r="C133" s="8">
        <v>2011</v>
      </c>
      <c r="D133" s="8" t="s">
        <v>6</v>
      </c>
      <c r="E133" s="8" t="s">
        <v>231</v>
      </c>
      <c r="F133" s="8">
        <v>92.8</v>
      </c>
    </row>
    <row r="134" spans="1:6" ht="16" hidden="1">
      <c r="A134" s="3" t="s">
        <v>3</v>
      </c>
      <c r="B134" s="1" t="s">
        <v>261</v>
      </c>
      <c r="C134" s="8">
        <v>2012</v>
      </c>
      <c r="D134" s="8" t="s">
        <v>6</v>
      </c>
      <c r="E134" s="8" t="s">
        <v>231</v>
      </c>
      <c r="F134" s="8">
        <v>85.9</v>
      </c>
    </row>
    <row r="135" spans="1:6" ht="16" hidden="1">
      <c r="A135" s="3" t="s">
        <v>4</v>
      </c>
      <c r="B135" s="1" t="s">
        <v>262</v>
      </c>
      <c r="C135" s="8">
        <v>2012</v>
      </c>
      <c r="D135" s="8" t="s">
        <v>6</v>
      </c>
      <c r="E135" s="8" t="s">
        <v>231</v>
      </c>
      <c r="F135" s="8">
        <v>112.9</v>
      </c>
    </row>
    <row r="136" spans="1:6" ht="16" hidden="1">
      <c r="A136" s="1" t="s">
        <v>5</v>
      </c>
      <c r="B136" s="1" t="s">
        <v>263</v>
      </c>
      <c r="C136" s="8">
        <v>2012</v>
      </c>
      <c r="D136" s="8" t="s">
        <v>6</v>
      </c>
      <c r="E136" s="8" t="s">
        <v>231</v>
      </c>
      <c r="F136" s="8">
        <v>83.7</v>
      </c>
    </row>
    <row r="137" spans="1:6" ht="16" hidden="1">
      <c r="A137" s="1" t="s">
        <v>6</v>
      </c>
      <c r="B137" s="1" t="s">
        <v>264</v>
      </c>
      <c r="C137" s="8">
        <v>2012</v>
      </c>
      <c r="D137" s="8" t="s">
        <v>6</v>
      </c>
      <c r="E137" s="8" t="s">
        <v>231</v>
      </c>
      <c r="F137" s="8">
        <v>96.4</v>
      </c>
    </row>
    <row r="138" spans="1:6" ht="16" hidden="1">
      <c r="A138" s="1" t="s">
        <v>7</v>
      </c>
      <c r="B138" s="1" t="s">
        <v>265</v>
      </c>
      <c r="C138" s="8">
        <v>2012</v>
      </c>
      <c r="D138" s="8" t="s">
        <v>6</v>
      </c>
      <c r="E138" s="8" t="s">
        <v>231</v>
      </c>
      <c r="F138" s="8">
        <v>116.5</v>
      </c>
    </row>
    <row r="139" spans="1:6" ht="16" hidden="1">
      <c r="A139" s="1" t="s">
        <v>8</v>
      </c>
      <c r="B139" s="1" t="s">
        <v>266</v>
      </c>
      <c r="C139" s="8">
        <v>2012</v>
      </c>
      <c r="D139" s="8" t="s">
        <v>6</v>
      </c>
      <c r="E139" s="8" t="s">
        <v>231</v>
      </c>
      <c r="F139" s="8">
        <v>93.2</v>
      </c>
    </row>
    <row r="140" spans="1:6" ht="16" hidden="1">
      <c r="A140" s="1" t="s">
        <v>9</v>
      </c>
      <c r="B140" s="1" t="s">
        <v>267</v>
      </c>
      <c r="C140" s="8">
        <v>2012</v>
      </c>
      <c r="D140" s="8" t="s">
        <v>6</v>
      </c>
      <c r="E140" s="8" t="s">
        <v>231</v>
      </c>
      <c r="F140" s="8">
        <v>100.6</v>
      </c>
    </row>
    <row r="141" spans="1:6" ht="16" hidden="1">
      <c r="A141" s="1" t="s">
        <v>10</v>
      </c>
      <c r="B141" s="1" t="s">
        <v>268</v>
      </c>
      <c r="C141" s="8">
        <v>2012</v>
      </c>
      <c r="D141" s="8" t="s">
        <v>6</v>
      </c>
      <c r="E141" s="8" t="s">
        <v>231</v>
      </c>
      <c r="F141" s="8">
        <v>43.6</v>
      </c>
    </row>
    <row r="142" spans="1:6" ht="16" hidden="1">
      <c r="A142" s="1" t="s">
        <v>11</v>
      </c>
      <c r="B142" s="1" t="s">
        <v>269</v>
      </c>
      <c r="C142" s="8">
        <v>2012</v>
      </c>
      <c r="D142" s="8" t="s">
        <v>6</v>
      </c>
      <c r="E142" s="8" t="s">
        <v>231</v>
      </c>
      <c r="F142" s="8">
        <v>98.2</v>
      </c>
    </row>
    <row r="143" spans="1:6" ht="16" hidden="1">
      <c r="A143" s="1" t="s">
        <v>12</v>
      </c>
      <c r="B143" s="1" t="s">
        <v>270</v>
      </c>
      <c r="C143" s="8">
        <v>2012</v>
      </c>
      <c r="D143" s="8" t="s">
        <v>6</v>
      </c>
      <c r="E143" s="8" t="s">
        <v>231</v>
      </c>
      <c r="F143" s="8">
        <v>130.30000000000001</v>
      </c>
    </row>
    <row r="144" spans="1:6" ht="16" hidden="1">
      <c r="A144" s="1" t="s">
        <v>13</v>
      </c>
      <c r="B144" s="1" t="s">
        <v>271</v>
      </c>
      <c r="C144" s="8">
        <v>2012</v>
      </c>
      <c r="D144" s="8" t="s">
        <v>6</v>
      </c>
      <c r="E144" s="8" t="s">
        <v>231</v>
      </c>
      <c r="F144" s="8">
        <v>67.7</v>
      </c>
    </row>
    <row r="145" spans="1:6" ht="16" hidden="1">
      <c r="A145" s="1" t="s">
        <v>14</v>
      </c>
      <c r="B145" s="1" t="s">
        <v>272</v>
      </c>
      <c r="C145" s="8">
        <v>2012</v>
      </c>
      <c r="D145" s="8" t="s">
        <v>6</v>
      </c>
      <c r="E145" s="8" t="s">
        <v>231</v>
      </c>
      <c r="F145" s="8">
        <v>74.900000000000006</v>
      </c>
    </row>
    <row r="146" spans="1:6" ht="16" hidden="1">
      <c r="A146" s="1" t="s">
        <v>15</v>
      </c>
      <c r="B146" s="1" t="s">
        <v>273</v>
      </c>
      <c r="C146" s="8">
        <v>2012</v>
      </c>
      <c r="D146" s="8" t="s">
        <v>6</v>
      </c>
      <c r="E146" s="8" t="s">
        <v>231</v>
      </c>
      <c r="F146" s="8">
        <v>56.9</v>
      </c>
    </row>
    <row r="147" spans="1:6" ht="16" hidden="1">
      <c r="A147" s="1" t="s">
        <v>16</v>
      </c>
      <c r="B147" s="1" t="s">
        <v>274</v>
      </c>
      <c r="C147" s="8">
        <v>2012</v>
      </c>
      <c r="D147" s="8" t="s">
        <v>6</v>
      </c>
      <c r="E147" s="8" t="s">
        <v>231</v>
      </c>
      <c r="F147" s="8">
        <v>77.3</v>
      </c>
    </row>
    <row r="148" spans="1:6" ht="16" hidden="1">
      <c r="A148" s="1" t="s">
        <v>17</v>
      </c>
      <c r="B148" s="1" t="s">
        <v>275</v>
      </c>
      <c r="C148" s="8">
        <v>2012</v>
      </c>
      <c r="D148" s="8" t="s">
        <v>6</v>
      </c>
      <c r="E148" s="8" t="s">
        <v>231</v>
      </c>
      <c r="F148" s="8">
        <v>95.5</v>
      </c>
    </row>
    <row r="149" spans="1:6" ht="16" hidden="1">
      <c r="A149" s="1" t="s">
        <v>18</v>
      </c>
      <c r="B149" s="1" t="s">
        <v>276</v>
      </c>
      <c r="C149" s="8">
        <v>2012</v>
      </c>
      <c r="D149" s="8" t="s">
        <v>6</v>
      </c>
      <c r="E149" s="8" t="s">
        <v>231</v>
      </c>
      <c r="F149" s="8">
        <v>86.5</v>
      </c>
    </row>
    <row r="150" spans="1:6" ht="16" hidden="1">
      <c r="A150" s="1" t="s">
        <v>19</v>
      </c>
      <c r="B150" s="1" t="s">
        <v>277</v>
      </c>
      <c r="C150" s="8">
        <v>2012</v>
      </c>
      <c r="D150" s="8" t="s">
        <v>6</v>
      </c>
      <c r="E150" s="8" t="s">
        <v>231</v>
      </c>
      <c r="F150" s="8">
        <v>80.599999999999994</v>
      </c>
    </row>
    <row r="151" spans="1:6" ht="16" hidden="1">
      <c r="A151" s="1" t="s">
        <v>20</v>
      </c>
      <c r="B151" s="1" t="s">
        <v>278</v>
      </c>
      <c r="C151" s="8">
        <v>2012</v>
      </c>
      <c r="D151" s="8" t="s">
        <v>6</v>
      </c>
      <c r="E151" s="8" t="s">
        <v>231</v>
      </c>
      <c r="F151" s="8">
        <v>92.7</v>
      </c>
    </row>
    <row r="152" spans="1:6" ht="16" hidden="1">
      <c r="A152" s="1" t="s">
        <v>21</v>
      </c>
      <c r="B152" s="1" t="s">
        <v>279</v>
      </c>
      <c r="C152" s="8">
        <v>2012</v>
      </c>
      <c r="D152" s="8" t="s">
        <v>6</v>
      </c>
      <c r="E152" s="8" t="s">
        <v>231</v>
      </c>
      <c r="F152" s="8">
        <v>90.9</v>
      </c>
    </row>
    <row r="153" spans="1:6" ht="16" hidden="1">
      <c r="A153" s="1" t="s">
        <v>22</v>
      </c>
      <c r="B153" s="1" t="s">
        <v>280</v>
      </c>
      <c r="C153" s="8">
        <v>2012</v>
      </c>
      <c r="D153" s="8" t="s">
        <v>6</v>
      </c>
      <c r="E153" s="8" t="s">
        <v>231</v>
      </c>
      <c r="F153" s="8">
        <v>110</v>
      </c>
    </row>
    <row r="154" spans="1:6" ht="16" hidden="1">
      <c r="A154" s="1" t="s">
        <v>23</v>
      </c>
      <c r="B154" s="1" t="s">
        <v>281</v>
      </c>
      <c r="C154" s="8">
        <v>2012</v>
      </c>
      <c r="D154" s="8" t="s">
        <v>6</v>
      </c>
      <c r="E154" s="8" t="s">
        <v>231</v>
      </c>
      <c r="F154" s="8">
        <v>53</v>
      </c>
    </row>
    <row r="155" spans="1:6" ht="16" hidden="1">
      <c r="A155" s="1" t="s">
        <v>24</v>
      </c>
      <c r="B155" s="1" t="s">
        <v>282</v>
      </c>
      <c r="C155" s="8">
        <v>2012</v>
      </c>
      <c r="D155" s="8" t="s">
        <v>6</v>
      </c>
      <c r="E155" s="8" t="s">
        <v>231</v>
      </c>
      <c r="F155" s="8">
        <v>80.900000000000006</v>
      </c>
    </row>
    <row r="156" spans="1:6" ht="16" hidden="1">
      <c r="A156" s="1" t="s">
        <v>25</v>
      </c>
      <c r="B156" s="1" t="s">
        <v>283</v>
      </c>
      <c r="C156" s="8">
        <v>2012</v>
      </c>
      <c r="D156" s="8" t="s">
        <v>6</v>
      </c>
      <c r="E156" s="8" t="s">
        <v>231</v>
      </c>
      <c r="F156" s="8">
        <v>83.3</v>
      </c>
    </row>
    <row r="157" spans="1:6" ht="16" hidden="1">
      <c r="A157" s="1" t="s">
        <v>26</v>
      </c>
      <c r="B157" s="1" t="s">
        <v>284</v>
      </c>
      <c r="C157" s="8">
        <v>2012</v>
      </c>
      <c r="D157" s="8" t="s">
        <v>6</v>
      </c>
      <c r="E157" s="8" t="s">
        <v>231</v>
      </c>
      <c r="F157" s="8">
        <v>104.2</v>
      </c>
    </row>
    <row r="158" spans="1:6" ht="16" hidden="1">
      <c r="A158" s="1" t="s">
        <v>27</v>
      </c>
      <c r="B158" s="1" t="s">
        <v>285</v>
      </c>
      <c r="C158" s="8">
        <v>2012</v>
      </c>
      <c r="D158" s="8" t="s">
        <v>6</v>
      </c>
      <c r="E158" s="8" t="s">
        <v>231</v>
      </c>
      <c r="F158" s="8">
        <v>69.099999999999994</v>
      </c>
    </row>
    <row r="159" spans="1:6" ht="16" hidden="1">
      <c r="A159" s="1" t="s">
        <v>28</v>
      </c>
      <c r="B159" s="1" t="s">
        <v>286</v>
      </c>
      <c r="C159" s="8">
        <v>2012</v>
      </c>
      <c r="D159" s="8" t="s">
        <v>6</v>
      </c>
      <c r="E159" s="8" t="s">
        <v>231</v>
      </c>
      <c r="F159" s="8">
        <v>107.7</v>
      </c>
    </row>
    <row r="160" spans="1:6" ht="16" hidden="1">
      <c r="A160" s="1" t="s">
        <v>29</v>
      </c>
      <c r="B160" s="1" t="s">
        <v>287</v>
      </c>
      <c r="C160" s="8">
        <v>2012</v>
      </c>
      <c r="D160" s="8" t="s">
        <v>6</v>
      </c>
      <c r="E160" s="8" t="s">
        <v>231</v>
      </c>
      <c r="F160" s="8">
        <v>97.6</v>
      </c>
    </row>
    <row r="161" spans="1:6" ht="16" hidden="1">
      <c r="A161" s="1" t="s">
        <v>30</v>
      </c>
      <c r="B161" s="1" t="s">
        <v>288</v>
      </c>
      <c r="C161" s="8">
        <v>2012</v>
      </c>
      <c r="D161" s="8" t="s">
        <v>6</v>
      </c>
      <c r="E161" s="8" t="s">
        <v>231</v>
      </c>
      <c r="F161" s="8">
        <v>73.400000000000006</v>
      </c>
    </row>
    <row r="162" spans="1:6" ht="16" hidden="1">
      <c r="A162" s="1" t="s">
        <v>31</v>
      </c>
      <c r="B162" s="1" t="s">
        <v>289</v>
      </c>
      <c r="C162" s="8">
        <v>2012</v>
      </c>
      <c r="D162" s="8" t="s">
        <v>6</v>
      </c>
      <c r="E162" s="8" t="s">
        <v>231</v>
      </c>
      <c r="F162" s="8">
        <v>97.2</v>
      </c>
    </row>
    <row r="163" spans="1:6" ht="16" hidden="1">
      <c r="A163" s="1" t="s">
        <v>32</v>
      </c>
      <c r="B163" s="1" t="s">
        <v>290</v>
      </c>
      <c r="C163" s="8">
        <v>2012</v>
      </c>
      <c r="D163" s="8" t="s">
        <v>6</v>
      </c>
      <c r="E163" s="8" t="s">
        <v>231</v>
      </c>
      <c r="F163" s="8">
        <v>70.900000000000006</v>
      </c>
    </row>
    <row r="164" spans="1:6" ht="16" hidden="1">
      <c r="A164" s="1" t="s">
        <v>33</v>
      </c>
      <c r="B164" s="1" t="s">
        <v>291</v>
      </c>
      <c r="C164" s="8">
        <v>2012</v>
      </c>
      <c r="D164" s="8" t="s">
        <v>6</v>
      </c>
      <c r="E164" s="8" t="s">
        <v>231</v>
      </c>
      <c r="F164" s="8">
        <v>63.2</v>
      </c>
    </row>
    <row r="165" spans="1:6" ht="16" hidden="1">
      <c r="A165" s="1" t="s">
        <v>34</v>
      </c>
      <c r="B165" s="1" t="s">
        <v>292</v>
      </c>
      <c r="C165" s="8">
        <v>2012</v>
      </c>
      <c r="D165" s="8" t="s">
        <v>6</v>
      </c>
      <c r="E165" s="8" t="s">
        <v>231</v>
      </c>
      <c r="F165" s="8">
        <v>105.8</v>
      </c>
    </row>
    <row r="166" spans="1:6" ht="16" hidden="1">
      <c r="A166" s="1" t="s">
        <v>35</v>
      </c>
      <c r="B166" s="1" t="s">
        <v>293</v>
      </c>
      <c r="C166" s="8">
        <v>2012</v>
      </c>
      <c r="D166" s="8" t="s">
        <v>6</v>
      </c>
      <c r="E166" s="8" t="s">
        <v>231</v>
      </c>
      <c r="F166" s="8">
        <v>87.3</v>
      </c>
    </row>
    <row r="167" spans="1:6" ht="16" hidden="1">
      <c r="A167" s="3" t="s">
        <v>3</v>
      </c>
      <c r="B167" s="1" t="s">
        <v>261</v>
      </c>
      <c r="C167" s="8">
        <v>2013</v>
      </c>
      <c r="D167" s="8" t="s">
        <v>6</v>
      </c>
      <c r="E167" s="8" t="s">
        <v>231</v>
      </c>
      <c r="F167" s="8">
        <v>74.8</v>
      </c>
    </row>
    <row r="168" spans="1:6" ht="16" hidden="1">
      <c r="A168" s="3" t="s">
        <v>4</v>
      </c>
      <c r="B168" s="1" t="s">
        <v>262</v>
      </c>
      <c r="C168" s="8">
        <v>2013</v>
      </c>
      <c r="D168" s="8" t="s">
        <v>6</v>
      </c>
      <c r="E168" s="8" t="s">
        <v>231</v>
      </c>
      <c r="F168" s="8">
        <v>104.7</v>
      </c>
    </row>
    <row r="169" spans="1:6" ht="16" hidden="1">
      <c r="A169" s="1" t="s">
        <v>5</v>
      </c>
      <c r="B169" s="1" t="s">
        <v>263</v>
      </c>
      <c r="C169" s="8">
        <v>2013</v>
      </c>
      <c r="D169" s="8" t="s">
        <v>6</v>
      </c>
      <c r="E169" s="8" t="s">
        <v>231</v>
      </c>
      <c r="F169" s="8">
        <v>73.7</v>
      </c>
    </row>
    <row r="170" spans="1:6" ht="16" hidden="1">
      <c r="A170" s="1" t="s">
        <v>6</v>
      </c>
      <c r="B170" s="1" t="s">
        <v>264</v>
      </c>
      <c r="C170" s="8">
        <v>2013</v>
      </c>
      <c r="D170" s="8" t="s">
        <v>6</v>
      </c>
      <c r="E170" s="8" t="s">
        <v>231</v>
      </c>
      <c r="F170" s="8">
        <v>89.8</v>
      </c>
    </row>
    <row r="171" spans="1:6" ht="16" hidden="1">
      <c r="A171" s="1" t="s">
        <v>7</v>
      </c>
      <c r="B171" s="1" t="s">
        <v>265</v>
      </c>
      <c r="C171" s="8">
        <v>2013</v>
      </c>
      <c r="D171" s="8" t="s">
        <v>6</v>
      </c>
      <c r="E171" s="8" t="s">
        <v>231</v>
      </c>
      <c r="F171" s="8">
        <v>100.6</v>
      </c>
    </row>
    <row r="172" spans="1:6" ht="16" hidden="1">
      <c r="A172" s="1" t="s">
        <v>8</v>
      </c>
      <c r="B172" s="1" t="s">
        <v>266</v>
      </c>
      <c r="C172" s="8">
        <v>2013</v>
      </c>
      <c r="D172" s="8" t="s">
        <v>6</v>
      </c>
      <c r="E172" s="8" t="s">
        <v>231</v>
      </c>
      <c r="F172" s="8">
        <v>90</v>
      </c>
    </row>
    <row r="173" spans="1:6" ht="16" hidden="1">
      <c r="A173" s="1" t="s">
        <v>9</v>
      </c>
      <c r="B173" s="1" t="s">
        <v>267</v>
      </c>
      <c r="C173" s="8">
        <v>2013</v>
      </c>
      <c r="D173" s="8" t="s">
        <v>6</v>
      </c>
      <c r="E173" s="8" t="s">
        <v>231</v>
      </c>
      <c r="F173" s="8">
        <v>79.900000000000006</v>
      </c>
    </row>
    <row r="174" spans="1:6" ht="16" hidden="1">
      <c r="A174" s="1" t="s">
        <v>10</v>
      </c>
      <c r="B174" s="1" t="s">
        <v>268</v>
      </c>
      <c r="C174" s="8">
        <v>2013</v>
      </c>
      <c r="D174" s="8" t="s">
        <v>6</v>
      </c>
      <c r="E174" s="8" t="s">
        <v>231</v>
      </c>
      <c r="F174" s="8">
        <v>40.799999999999997</v>
      </c>
    </row>
    <row r="175" spans="1:6" ht="16" hidden="1">
      <c r="A175" s="1" t="s">
        <v>11</v>
      </c>
      <c r="B175" s="1" t="s">
        <v>269</v>
      </c>
      <c r="C175" s="8">
        <v>2013</v>
      </c>
      <c r="D175" s="8" t="s">
        <v>6</v>
      </c>
      <c r="E175" s="8" t="s">
        <v>231</v>
      </c>
      <c r="F175" s="8">
        <v>90.8</v>
      </c>
    </row>
    <row r="176" spans="1:6" ht="16" hidden="1">
      <c r="A176" s="1" t="s">
        <v>12</v>
      </c>
      <c r="B176" s="1" t="s">
        <v>270</v>
      </c>
      <c r="C176" s="8">
        <v>2013</v>
      </c>
      <c r="D176" s="8" t="s">
        <v>6</v>
      </c>
      <c r="E176" s="8" t="s">
        <v>231</v>
      </c>
      <c r="F176" s="8">
        <v>96.8</v>
      </c>
    </row>
    <row r="177" spans="1:6" ht="16" hidden="1">
      <c r="A177" s="1" t="s">
        <v>13</v>
      </c>
      <c r="B177" s="1" t="s">
        <v>271</v>
      </c>
      <c r="C177" s="8">
        <v>2013</v>
      </c>
      <c r="D177" s="8" t="s">
        <v>6</v>
      </c>
      <c r="E177" s="8" t="s">
        <v>231</v>
      </c>
      <c r="F177" s="8">
        <v>63.3</v>
      </c>
    </row>
    <row r="178" spans="1:6" ht="16" hidden="1">
      <c r="A178" s="1" t="s">
        <v>14</v>
      </c>
      <c r="B178" s="1" t="s">
        <v>272</v>
      </c>
      <c r="C178" s="8">
        <v>2013</v>
      </c>
      <c r="D178" s="8" t="s">
        <v>6</v>
      </c>
      <c r="E178" s="8" t="s">
        <v>231</v>
      </c>
      <c r="F178" s="8">
        <v>65.2</v>
      </c>
    </row>
    <row r="179" spans="1:6" ht="16" hidden="1">
      <c r="A179" s="1" t="s">
        <v>15</v>
      </c>
      <c r="B179" s="1" t="s">
        <v>273</v>
      </c>
      <c r="C179" s="8">
        <v>2013</v>
      </c>
      <c r="D179" s="8" t="s">
        <v>6</v>
      </c>
      <c r="E179" s="8" t="s">
        <v>231</v>
      </c>
      <c r="F179" s="8">
        <v>53.8</v>
      </c>
    </row>
    <row r="180" spans="1:6" ht="16" hidden="1">
      <c r="A180" s="1" t="s">
        <v>16</v>
      </c>
      <c r="B180" s="1" t="s">
        <v>274</v>
      </c>
      <c r="C180" s="8">
        <v>2013</v>
      </c>
      <c r="D180" s="8" t="s">
        <v>6</v>
      </c>
      <c r="E180" s="8" t="s">
        <v>231</v>
      </c>
      <c r="F180" s="8">
        <v>78.400000000000006</v>
      </c>
    </row>
    <row r="181" spans="1:6" ht="16" hidden="1">
      <c r="A181" s="1" t="s">
        <v>17</v>
      </c>
      <c r="B181" s="1" t="s">
        <v>275</v>
      </c>
      <c r="C181" s="8">
        <v>2013</v>
      </c>
      <c r="D181" s="8" t="s">
        <v>6</v>
      </c>
      <c r="E181" s="8" t="s">
        <v>231</v>
      </c>
      <c r="F181" s="8">
        <v>56.5</v>
      </c>
    </row>
    <row r="182" spans="1:6" ht="16" hidden="1">
      <c r="A182" s="1" t="s">
        <v>18</v>
      </c>
      <c r="B182" s="1" t="s">
        <v>276</v>
      </c>
      <c r="C182" s="8">
        <v>2013</v>
      </c>
      <c r="D182" s="8" t="s">
        <v>6</v>
      </c>
      <c r="E182" s="8" t="s">
        <v>231</v>
      </c>
      <c r="F182" s="8">
        <v>77</v>
      </c>
    </row>
    <row r="183" spans="1:6" ht="16" hidden="1">
      <c r="A183" s="1" t="s">
        <v>19</v>
      </c>
      <c r="B183" s="1" t="s">
        <v>277</v>
      </c>
      <c r="C183" s="8">
        <v>2013</v>
      </c>
      <c r="D183" s="8" t="s">
        <v>6</v>
      </c>
      <c r="E183" s="8" t="s">
        <v>231</v>
      </c>
      <c r="F183" s="8">
        <v>62.8</v>
      </c>
    </row>
    <row r="184" spans="1:6" ht="16" hidden="1">
      <c r="A184" s="1" t="s">
        <v>20</v>
      </c>
      <c r="B184" s="1" t="s">
        <v>278</v>
      </c>
      <c r="C184" s="8">
        <v>2013</v>
      </c>
      <c r="D184" s="8" t="s">
        <v>6</v>
      </c>
      <c r="E184" s="8" t="s">
        <v>231</v>
      </c>
      <c r="F184" s="8">
        <v>81.2</v>
      </c>
    </row>
    <row r="185" spans="1:6" ht="16" hidden="1">
      <c r="A185" s="1" t="s">
        <v>21</v>
      </c>
      <c r="B185" s="1" t="s">
        <v>279</v>
      </c>
      <c r="C185" s="8">
        <v>2013</v>
      </c>
      <c r="D185" s="8" t="s">
        <v>6</v>
      </c>
      <c r="E185" s="8" t="s">
        <v>231</v>
      </c>
      <c r="F185" s="8">
        <v>76.5</v>
      </c>
    </row>
    <row r="186" spans="1:6" ht="16" hidden="1">
      <c r="A186" s="1" t="s">
        <v>22</v>
      </c>
      <c r="B186" s="1" t="s">
        <v>280</v>
      </c>
      <c r="C186" s="8">
        <v>2013</v>
      </c>
      <c r="D186" s="8" t="s">
        <v>6</v>
      </c>
      <c r="E186" s="8" t="s">
        <v>231</v>
      </c>
      <c r="F186" s="8">
        <v>79.3</v>
      </c>
    </row>
    <row r="187" spans="1:6" ht="16" hidden="1">
      <c r="A187" s="1" t="s">
        <v>23</v>
      </c>
      <c r="B187" s="1" t="s">
        <v>281</v>
      </c>
      <c r="C187" s="8">
        <v>2013</v>
      </c>
      <c r="D187" s="8" t="s">
        <v>6</v>
      </c>
      <c r="E187" s="8" t="s">
        <v>231</v>
      </c>
      <c r="F187" s="8">
        <v>50.1</v>
      </c>
    </row>
    <row r="188" spans="1:6" ht="16" hidden="1">
      <c r="A188" s="1" t="s">
        <v>24</v>
      </c>
      <c r="B188" s="1" t="s">
        <v>282</v>
      </c>
      <c r="C188" s="8">
        <v>2013</v>
      </c>
      <c r="D188" s="8" t="s">
        <v>6</v>
      </c>
      <c r="E188" s="8" t="s">
        <v>231</v>
      </c>
      <c r="F188" s="8">
        <v>77.8</v>
      </c>
    </row>
    <row r="189" spans="1:6" ht="16" hidden="1">
      <c r="A189" s="1" t="s">
        <v>25</v>
      </c>
      <c r="B189" s="1" t="s">
        <v>283</v>
      </c>
      <c r="C189" s="8">
        <v>2013</v>
      </c>
      <c r="D189" s="8" t="s">
        <v>6</v>
      </c>
      <c r="E189" s="8" t="s">
        <v>231</v>
      </c>
      <c r="F189" s="8">
        <v>74.3</v>
      </c>
    </row>
    <row r="190" spans="1:6" ht="16" hidden="1">
      <c r="A190" s="1" t="s">
        <v>26</v>
      </c>
      <c r="B190" s="1" t="s">
        <v>284</v>
      </c>
      <c r="C190" s="8">
        <v>2013</v>
      </c>
      <c r="D190" s="8" t="s">
        <v>6</v>
      </c>
      <c r="E190" s="8" t="s">
        <v>231</v>
      </c>
      <c r="F190" s="8">
        <v>71.2</v>
      </c>
    </row>
    <row r="191" spans="1:6" ht="16" hidden="1">
      <c r="A191" s="1" t="s">
        <v>27</v>
      </c>
      <c r="B191" s="1" t="s">
        <v>285</v>
      </c>
      <c r="C191" s="8">
        <v>2013</v>
      </c>
      <c r="D191" s="8" t="s">
        <v>6</v>
      </c>
      <c r="E191" s="8" t="s">
        <v>231</v>
      </c>
      <c r="F191" s="8">
        <v>61.3</v>
      </c>
    </row>
    <row r="192" spans="1:6" ht="16" hidden="1">
      <c r="A192" s="1" t="s">
        <v>28</v>
      </c>
      <c r="B192" s="1" t="s">
        <v>286</v>
      </c>
      <c r="C192" s="8">
        <v>2013</v>
      </c>
      <c r="D192" s="8" t="s">
        <v>6</v>
      </c>
      <c r="E192" s="8" t="s">
        <v>231</v>
      </c>
      <c r="F192" s="8">
        <v>90.2</v>
      </c>
    </row>
    <row r="193" spans="1:6" ht="16" hidden="1">
      <c r="A193" s="1" t="s">
        <v>29</v>
      </c>
      <c r="B193" s="1" t="s">
        <v>287</v>
      </c>
      <c r="C193" s="8">
        <v>2013</v>
      </c>
      <c r="D193" s="8" t="s">
        <v>6</v>
      </c>
      <c r="E193" s="8" t="s">
        <v>231</v>
      </c>
      <c r="F193" s="8">
        <v>105.1</v>
      </c>
    </row>
    <row r="194" spans="1:6" ht="16" hidden="1">
      <c r="A194" s="1" t="s">
        <v>30</v>
      </c>
      <c r="B194" s="1" t="s">
        <v>288</v>
      </c>
      <c r="C194" s="8">
        <v>2013</v>
      </c>
      <c r="D194" s="8" t="s">
        <v>6</v>
      </c>
      <c r="E194" s="8" t="s">
        <v>231</v>
      </c>
      <c r="F194" s="8">
        <v>72.5</v>
      </c>
    </row>
    <row r="195" spans="1:6" ht="16" hidden="1">
      <c r="A195" s="1" t="s">
        <v>31</v>
      </c>
      <c r="B195" s="1" t="s">
        <v>289</v>
      </c>
      <c r="C195" s="8">
        <v>2013</v>
      </c>
      <c r="D195" s="8" t="s">
        <v>6</v>
      </c>
      <c r="E195" s="8" t="s">
        <v>231</v>
      </c>
      <c r="F195" s="8">
        <v>88.5</v>
      </c>
    </row>
    <row r="196" spans="1:6" ht="16" hidden="1">
      <c r="A196" s="1" t="s">
        <v>32</v>
      </c>
      <c r="B196" s="1" t="s">
        <v>290</v>
      </c>
      <c r="C196" s="8">
        <v>2013</v>
      </c>
      <c r="D196" s="8" t="s">
        <v>6</v>
      </c>
      <c r="E196" s="8" t="s">
        <v>231</v>
      </c>
      <c r="F196" s="8">
        <v>61.5</v>
      </c>
    </row>
    <row r="197" spans="1:6" ht="16" hidden="1">
      <c r="A197" s="1" t="s">
        <v>33</v>
      </c>
      <c r="B197" s="1" t="s">
        <v>291</v>
      </c>
      <c r="C197" s="8">
        <v>2013</v>
      </c>
      <c r="D197" s="8" t="s">
        <v>6</v>
      </c>
      <c r="E197" s="8" t="s">
        <v>231</v>
      </c>
      <c r="F197" s="8">
        <v>62.3</v>
      </c>
    </row>
    <row r="198" spans="1:6" ht="16" hidden="1">
      <c r="A198" s="1" t="s">
        <v>34</v>
      </c>
      <c r="B198" s="1" t="s">
        <v>292</v>
      </c>
      <c r="C198" s="8">
        <v>2013</v>
      </c>
      <c r="D198" s="8" t="s">
        <v>6</v>
      </c>
      <c r="E198" s="8" t="s">
        <v>231</v>
      </c>
      <c r="F198" s="8">
        <v>95.4</v>
      </c>
    </row>
    <row r="199" spans="1:6" ht="16" hidden="1">
      <c r="A199" s="1" t="s">
        <v>35</v>
      </c>
      <c r="B199" s="1" t="s">
        <v>293</v>
      </c>
      <c r="C199" s="8">
        <v>2013</v>
      </c>
      <c r="D199" s="8" t="s">
        <v>6</v>
      </c>
      <c r="E199" s="8" t="s">
        <v>231</v>
      </c>
      <c r="F199" s="8">
        <v>77.8</v>
      </c>
    </row>
    <row r="200" spans="1:6" ht="16" hidden="1">
      <c r="A200" s="3" t="s">
        <v>3</v>
      </c>
      <c r="B200" s="1" t="s">
        <v>261</v>
      </c>
      <c r="C200" s="8">
        <v>2014</v>
      </c>
      <c r="D200" s="8" t="s">
        <v>6</v>
      </c>
      <c r="E200" s="8" t="s">
        <v>231</v>
      </c>
      <c r="F200" s="8">
        <v>79.5</v>
      </c>
    </row>
    <row r="201" spans="1:6" ht="16" hidden="1">
      <c r="A201" s="3" t="s">
        <v>4</v>
      </c>
      <c r="B201" s="1" t="s">
        <v>262</v>
      </c>
      <c r="C201" s="8">
        <v>2014</v>
      </c>
      <c r="D201" s="8" t="s">
        <v>6</v>
      </c>
      <c r="E201" s="8" t="s">
        <v>231</v>
      </c>
      <c r="F201" s="8">
        <v>106.8</v>
      </c>
    </row>
    <row r="202" spans="1:6" ht="16" hidden="1">
      <c r="A202" s="1" t="s">
        <v>5</v>
      </c>
      <c r="B202" s="1" t="s">
        <v>263</v>
      </c>
      <c r="C202" s="8">
        <v>2014</v>
      </c>
      <c r="D202" s="8" t="s">
        <v>6</v>
      </c>
      <c r="E202" s="8" t="s">
        <v>231</v>
      </c>
      <c r="F202" s="8">
        <v>79.2</v>
      </c>
    </row>
    <row r="203" spans="1:6" ht="16" hidden="1">
      <c r="A203" s="1" t="s">
        <v>6</v>
      </c>
      <c r="B203" s="1" t="s">
        <v>264</v>
      </c>
      <c r="C203" s="8">
        <v>2014</v>
      </c>
      <c r="D203" s="8" t="s">
        <v>6</v>
      </c>
      <c r="E203" s="8" t="s">
        <v>231</v>
      </c>
      <c r="F203" s="8">
        <v>100</v>
      </c>
    </row>
    <row r="204" spans="1:6" ht="16" hidden="1">
      <c r="A204" s="1" t="s">
        <v>7</v>
      </c>
      <c r="B204" s="1" t="s">
        <v>265</v>
      </c>
      <c r="C204" s="8">
        <v>2014</v>
      </c>
      <c r="D204" s="8" t="s">
        <v>6</v>
      </c>
      <c r="E204" s="8" t="s">
        <v>231</v>
      </c>
      <c r="F204" s="8">
        <v>105.9</v>
      </c>
    </row>
    <row r="205" spans="1:6" ht="16" hidden="1">
      <c r="A205" s="1" t="s">
        <v>8</v>
      </c>
      <c r="B205" s="1" t="s">
        <v>266</v>
      </c>
      <c r="C205" s="8">
        <v>2014</v>
      </c>
      <c r="D205" s="8" t="s">
        <v>6</v>
      </c>
      <c r="E205" s="8" t="s">
        <v>231</v>
      </c>
      <c r="F205" s="8">
        <v>84.8</v>
      </c>
    </row>
    <row r="206" spans="1:6" ht="16" hidden="1">
      <c r="A206" s="1" t="s">
        <v>9</v>
      </c>
      <c r="B206" s="1" t="s">
        <v>267</v>
      </c>
      <c r="C206" s="8">
        <v>2014</v>
      </c>
      <c r="D206" s="8" t="s">
        <v>6</v>
      </c>
      <c r="E206" s="8" t="s">
        <v>231</v>
      </c>
      <c r="F206" s="8">
        <v>99.1</v>
      </c>
    </row>
    <row r="207" spans="1:6" ht="16" hidden="1">
      <c r="A207" s="1" t="s">
        <v>10</v>
      </c>
      <c r="B207" s="1" t="s">
        <v>268</v>
      </c>
      <c r="C207" s="8">
        <v>2014</v>
      </c>
      <c r="D207" s="8" t="s">
        <v>6</v>
      </c>
      <c r="E207" s="8" t="s">
        <v>231</v>
      </c>
      <c r="F207" s="8">
        <v>38.4</v>
      </c>
    </row>
    <row r="208" spans="1:6" ht="16" hidden="1">
      <c r="A208" s="1" t="s">
        <v>11</v>
      </c>
      <c r="B208" s="1" t="s">
        <v>269</v>
      </c>
      <c r="C208" s="8">
        <v>2014</v>
      </c>
      <c r="D208" s="8" t="s">
        <v>6</v>
      </c>
      <c r="E208" s="8" t="s">
        <v>231</v>
      </c>
      <c r="F208" s="8">
        <v>91.5</v>
      </c>
    </row>
    <row r="209" spans="1:6" ht="16" hidden="1">
      <c r="A209" s="1" t="s">
        <v>12</v>
      </c>
      <c r="B209" s="1" t="s">
        <v>270</v>
      </c>
      <c r="C209" s="8">
        <v>2014</v>
      </c>
      <c r="D209" s="8" t="s">
        <v>6</v>
      </c>
      <c r="E209" s="8" t="s">
        <v>231</v>
      </c>
      <c r="F209" s="8">
        <v>106.8</v>
      </c>
    </row>
    <row r="210" spans="1:6" ht="16" hidden="1">
      <c r="A210" s="1" t="s">
        <v>13</v>
      </c>
      <c r="B210" s="1" t="s">
        <v>271</v>
      </c>
      <c r="C210" s="8">
        <v>2014</v>
      </c>
      <c r="D210" s="8" t="s">
        <v>6</v>
      </c>
      <c r="E210" s="8" t="s">
        <v>231</v>
      </c>
      <c r="F210" s="8">
        <v>76.400000000000006</v>
      </c>
    </row>
    <row r="211" spans="1:6" ht="16" hidden="1">
      <c r="A211" s="1" t="s">
        <v>14</v>
      </c>
      <c r="B211" s="1" t="s">
        <v>272</v>
      </c>
      <c r="C211" s="8">
        <v>2014</v>
      </c>
      <c r="D211" s="8" t="s">
        <v>6</v>
      </c>
      <c r="E211" s="8" t="s">
        <v>231</v>
      </c>
      <c r="F211" s="8">
        <v>68.900000000000006</v>
      </c>
    </row>
    <row r="212" spans="1:6" ht="16" hidden="1">
      <c r="A212" s="1" t="s">
        <v>15</v>
      </c>
      <c r="B212" s="1" t="s">
        <v>273</v>
      </c>
      <c r="C212" s="8">
        <v>2014</v>
      </c>
      <c r="D212" s="8" t="s">
        <v>6</v>
      </c>
      <c r="E212" s="8" t="s">
        <v>231</v>
      </c>
      <c r="F212" s="8">
        <v>53</v>
      </c>
    </row>
    <row r="213" spans="1:6" ht="16" hidden="1">
      <c r="A213" s="1" t="s">
        <v>16</v>
      </c>
      <c r="B213" s="1" t="s">
        <v>274</v>
      </c>
      <c r="C213" s="8">
        <v>2014</v>
      </c>
      <c r="D213" s="8" t="s">
        <v>6</v>
      </c>
      <c r="E213" s="8" t="s">
        <v>231</v>
      </c>
      <c r="F213" s="8">
        <v>74.099999999999994</v>
      </c>
    </row>
    <row r="214" spans="1:6" ht="16" hidden="1">
      <c r="A214" s="1" t="s">
        <v>17</v>
      </c>
      <c r="B214" s="1" t="s">
        <v>275</v>
      </c>
      <c r="C214" s="8">
        <v>2014</v>
      </c>
      <c r="D214" s="8" t="s">
        <v>6</v>
      </c>
      <c r="E214" s="8" t="s">
        <v>231</v>
      </c>
      <c r="F214" s="8">
        <v>65.099999999999994</v>
      </c>
    </row>
    <row r="215" spans="1:6" ht="16" hidden="1">
      <c r="A215" s="1" t="s">
        <v>18</v>
      </c>
      <c r="B215" s="1" t="s">
        <v>276</v>
      </c>
      <c r="C215" s="8">
        <v>2014</v>
      </c>
      <c r="D215" s="8" t="s">
        <v>6</v>
      </c>
      <c r="E215" s="8" t="s">
        <v>231</v>
      </c>
      <c r="F215" s="8">
        <v>80.2</v>
      </c>
    </row>
    <row r="216" spans="1:6" ht="16" hidden="1">
      <c r="A216" s="1" t="s">
        <v>19</v>
      </c>
      <c r="B216" s="1" t="s">
        <v>277</v>
      </c>
      <c r="C216" s="8">
        <v>2014</v>
      </c>
      <c r="D216" s="8" t="s">
        <v>6</v>
      </c>
      <c r="E216" s="8" t="s">
        <v>231</v>
      </c>
      <c r="F216" s="8">
        <v>71.099999999999994</v>
      </c>
    </row>
    <row r="217" spans="1:6" ht="16" hidden="1">
      <c r="A217" s="1" t="s">
        <v>20</v>
      </c>
      <c r="B217" s="1" t="s">
        <v>278</v>
      </c>
      <c r="C217" s="8">
        <v>2014</v>
      </c>
      <c r="D217" s="8" t="s">
        <v>6</v>
      </c>
      <c r="E217" s="8" t="s">
        <v>231</v>
      </c>
      <c r="F217" s="8">
        <v>81.400000000000006</v>
      </c>
    </row>
    <row r="218" spans="1:6" ht="16" hidden="1">
      <c r="A218" s="1" t="s">
        <v>21</v>
      </c>
      <c r="B218" s="1" t="s">
        <v>279</v>
      </c>
      <c r="C218" s="8">
        <v>2014</v>
      </c>
      <c r="D218" s="8" t="s">
        <v>6</v>
      </c>
      <c r="E218" s="8" t="s">
        <v>231</v>
      </c>
      <c r="F218" s="8">
        <v>94.6</v>
      </c>
    </row>
    <row r="219" spans="1:6" ht="16" hidden="1">
      <c r="A219" s="1" t="s">
        <v>22</v>
      </c>
      <c r="B219" s="1" t="s">
        <v>280</v>
      </c>
      <c r="C219" s="8">
        <v>2014</v>
      </c>
      <c r="D219" s="8" t="s">
        <v>6</v>
      </c>
      <c r="E219" s="8" t="s">
        <v>231</v>
      </c>
      <c r="F219" s="8">
        <v>74.099999999999994</v>
      </c>
    </row>
    <row r="220" spans="1:6" ht="16" hidden="1">
      <c r="A220" s="1" t="s">
        <v>23</v>
      </c>
      <c r="B220" s="1" t="s">
        <v>281</v>
      </c>
      <c r="C220" s="8">
        <v>2014</v>
      </c>
      <c r="D220" s="8" t="s">
        <v>6</v>
      </c>
      <c r="E220" s="8" t="s">
        <v>231</v>
      </c>
      <c r="F220" s="8">
        <v>54.7</v>
      </c>
    </row>
    <row r="221" spans="1:6" ht="16" hidden="1">
      <c r="A221" s="1" t="s">
        <v>24</v>
      </c>
      <c r="B221" s="1" t="s">
        <v>282</v>
      </c>
      <c r="C221" s="8">
        <v>2014</v>
      </c>
      <c r="D221" s="8" t="s">
        <v>6</v>
      </c>
      <c r="E221" s="8" t="s">
        <v>231</v>
      </c>
      <c r="F221" s="8">
        <v>90.4</v>
      </c>
    </row>
    <row r="222" spans="1:6" ht="16" hidden="1">
      <c r="A222" s="1" t="s">
        <v>25</v>
      </c>
      <c r="B222" s="1" t="s">
        <v>283</v>
      </c>
      <c r="C222" s="8">
        <v>2014</v>
      </c>
      <c r="D222" s="8" t="s">
        <v>6</v>
      </c>
      <c r="E222" s="8" t="s">
        <v>231</v>
      </c>
      <c r="F222" s="8">
        <v>83.5</v>
      </c>
    </row>
    <row r="223" spans="1:6" ht="16" hidden="1">
      <c r="A223" s="1" t="s">
        <v>26</v>
      </c>
      <c r="B223" s="1" t="s">
        <v>284</v>
      </c>
      <c r="C223" s="8">
        <v>2014</v>
      </c>
      <c r="D223" s="8" t="s">
        <v>6</v>
      </c>
      <c r="E223" s="8" t="s">
        <v>231</v>
      </c>
      <c r="F223" s="8">
        <v>77.7</v>
      </c>
    </row>
    <row r="224" spans="1:6" ht="16" hidden="1">
      <c r="A224" s="1" t="s">
        <v>27</v>
      </c>
      <c r="B224" s="1" t="s">
        <v>285</v>
      </c>
      <c r="C224" s="8">
        <v>2014</v>
      </c>
      <c r="D224" s="8" t="s">
        <v>6</v>
      </c>
      <c r="E224" s="8" t="s">
        <v>231</v>
      </c>
      <c r="F224" s="8">
        <v>65.5</v>
      </c>
    </row>
    <row r="225" spans="1:6" ht="16" hidden="1">
      <c r="A225" s="1" t="s">
        <v>28</v>
      </c>
      <c r="B225" s="1" t="s">
        <v>286</v>
      </c>
      <c r="C225" s="8">
        <v>2014</v>
      </c>
      <c r="D225" s="8" t="s">
        <v>6</v>
      </c>
      <c r="E225" s="8" t="s">
        <v>231</v>
      </c>
      <c r="F225" s="8">
        <v>90</v>
      </c>
    </row>
    <row r="226" spans="1:6" ht="16" hidden="1">
      <c r="A226" s="1" t="s">
        <v>29</v>
      </c>
      <c r="B226" s="1" t="s">
        <v>287</v>
      </c>
      <c r="C226" s="8">
        <v>2014</v>
      </c>
      <c r="D226" s="8" t="s">
        <v>6</v>
      </c>
      <c r="E226" s="8" t="s">
        <v>231</v>
      </c>
      <c r="F226" s="8">
        <v>100.3</v>
      </c>
    </row>
    <row r="227" spans="1:6" ht="16" hidden="1">
      <c r="A227" s="1" t="s">
        <v>30</v>
      </c>
      <c r="B227" s="1" t="s">
        <v>288</v>
      </c>
      <c r="C227" s="8">
        <v>2014</v>
      </c>
      <c r="D227" s="8" t="s">
        <v>6</v>
      </c>
      <c r="E227" s="8" t="s">
        <v>231</v>
      </c>
      <c r="F227" s="8">
        <v>77.599999999999994</v>
      </c>
    </row>
    <row r="228" spans="1:6" ht="16" hidden="1">
      <c r="A228" s="1" t="s">
        <v>31</v>
      </c>
      <c r="B228" s="1" t="s">
        <v>289</v>
      </c>
      <c r="C228" s="8">
        <v>2014</v>
      </c>
      <c r="D228" s="8" t="s">
        <v>6</v>
      </c>
      <c r="E228" s="8" t="s">
        <v>231</v>
      </c>
      <c r="F228" s="8">
        <v>96.9</v>
      </c>
    </row>
    <row r="229" spans="1:6" ht="16" hidden="1">
      <c r="A229" s="1" t="s">
        <v>32</v>
      </c>
      <c r="B229" s="1" t="s">
        <v>290</v>
      </c>
      <c r="C229" s="8">
        <v>2014</v>
      </c>
      <c r="D229" s="8" t="s">
        <v>6</v>
      </c>
      <c r="E229" s="8" t="s">
        <v>231</v>
      </c>
      <c r="F229" s="8">
        <v>57.6</v>
      </c>
    </row>
    <row r="230" spans="1:6" ht="16" hidden="1">
      <c r="A230" s="1" t="s">
        <v>33</v>
      </c>
      <c r="B230" s="1" t="s">
        <v>291</v>
      </c>
      <c r="C230" s="8">
        <v>2014</v>
      </c>
      <c r="D230" s="8" t="s">
        <v>6</v>
      </c>
      <c r="E230" s="8" t="s">
        <v>231</v>
      </c>
      <c r="F230" s="8">
        <v>74.400000000000006</v>
      </c>
    </row>
    <row r="231" spans="1:6" ht="16" hidden="1">
      <c r="A231" s="1" t="s">
        <v>34</v>
      </c>
      <c r="B231" s="1" t="s">
        <v>292</v>
      </c>
      <c r="C231" s="8">
        <v>2014</v>
      </c>
      <c r="D231" s="8" t="s">
        <v>6</v>
      </c>
      <c r="E231" s="8" t="s">
        <v>231</v>
      </c>
      <c r="F231" s="8">
        <v>114.9</v>
      </c>
    </row>
    <row r="232" spans="1:6" ht="16" hidden="1">
      <c r="A232" s="1" t="s">
        <v>35</v>
      </c>
      <c r="B232" s="1" t="s">
        <v>293</v>
      </c>
      <c r="C232" s="8">
        <v>2014</v>
      </c>
      <c r="D232" s="8" t="s">
        <v>6</v>
      </c>
      <c r="E232" s="8" t="s">
        <v>231</v>
      </c>
      <c r="F232" s="8">
        <v>92.3</v>
      </c>
    </row>
    <row r="233" spans="1:6" ht="16" hidden="1">
      <c r="A233" s="3" t="s">
        <v>3</v>
      </c>
      <c r="B233" s="1" t="s">
        <v>261</v>
      </c>
      <c r="C233" s="8">
        <v>2015</v>
      </c>
      <c r="D233" s="8" t="s">
        <v>6</v>
      </c>
      <c r="E233" s="8" t="s">
        <v>231</v>
      </c>
      <c r="F233" s="8">
        <v>76</v>
      </c>
    </row>
    <row r="234" spans="1:6" ht="16" hidden="1">
      <c r="A234" s="3" t="s">
        <v>4</v>
      </c>
      <c r="B234" s="1" t="s">
        <v>262</v>
      </c>
      <c r="C234" s="8">
        <v>2015</v>
      </c>
      <c r="D234" s="8" t="s">
        <v>6</v>
      </c>
      <c r="E234" s="8" t="s">
        <v>231</v>
      </c>
      <c r="F234" s="8">
        <v>109</v>
      </c>
    </row>
    <row r="235" spans="1:6" ht="16" hidden="1">
      <c r="A235" s="1" t="s">
        <v>5</v>
      </c>
      <c r="B235" s="1" t="s">
        <v>263</v>
      </c>
      <c r="C235" s="8">
        <v>2015</v>
      </c>
      <c r="D235" s="8" t="s">
        <v>6</v>
      </c>
      <c r="E235" s="8" t="s">
        <v>231</v>
      </c>
      <c r="F235" s="8">
        <v>73.599999999999994</v>
      </c>
    </row>
    <row r="236" spans="1:6" ht="16" hidden="1">
      <c r="A236" s="1" t="s">
        <v>6</v>
      </c>
      <c r="B236" s="1" t="s">
        <v>264</v>
      </c>
      <c r="C236" s="8">
        <v>2015</v>
      </c>
      <c r="D236" s="8" t="s">
        <v>6</v>
      </c>
      <c r="E236" s="8" t="s">
        <v>231</v>
      </c>
      <c r="F236" s="8">
        <v>94</v>
      </c>
    </row>
    <row r="237" spans="1:6" ht="16" hidden="1">
      <c r="A237" s="1" t="s">
        <v>7</v>
      </c>
      <c r="B237" s="1" t="s">
        <v>265</v>
      </c>
      <c r="C237" s="8">
        <v>2015</v>
      </c>
      <c r="D237" s="8" t="s">
        <v>6</v>
      </c>
      <c r="E237" s="8" t="s">
        <v>231</v>
      </c>
      <c r="F237" s="8">
        <v>90.1</v>
      </c>
    </row>
    <row r="238" spans="1:6" ht="16" hidden="1">
      <c r="A238" s="1" t="s">
        <v>8</v>
      </c>
      <c r="B238" s="1" t="s">
        <v>266</v>
      </c>
      <c r="C238" s="8">
        <v>2015</v>
      </c>
      <c r="D238" s="8" t="s">
        <v>6</v>
      </c>
      <c r="E238" s="8" t="s">
        <v>231</v>
      </c>
      <c r="F238" s="8">
        <v>81.8</v>
      </c>
    </row>
    <row r="239" spans="1:6" ht="16" hidden="1">
      <c r="A239" s="1" t="s">
        <v>9</v>
      </c>
      <c r="B239" s="1" t="s">
        <v>267</v>
      </c>
      <c r="C239" s="8">
        <v>2015</v>
      </c>
      <c r="D239" s="8" t="s">
        <v>6</v>
      </c>
      <c r="E239" s="8" t="s">
        <v>231</v>
      </c>
      <c r="F239" s="8">
        <v>97.8</v>
      </c>
    </row>
    <row r="240" spans="1:6" ht="16" hidden="1">
      <c r="A240" s="1" t="s">
        <v>10</v>
      </c>
      <c r="B240" s="1" t="s">
        <v>268</v>
      </c>
      <c r="C240" s="8">
        <v>2015</v>
      </c>
      <c r="D240" s="8" t="s">
        <v>6</v>
      </c>
      <c r="E240" s="8" t="s">
        <v>231</v>
      </c>
      <c r="F240" s="8">
        <v>35</v>
      </c>
    </row>
    <row r="241" spans="1:6" ht="16" hidden="1">
      <c r="A241" s="1" t="s">
        <v>11</v>
      </c>
      <c r="B241" s="1" t="s">
        <v>269</v>
      </c>
      <c r="C241" s="8">
        <v>2015</v>
      </c>
      <c r="D241" s="8" t="s">
        <v>6</v>
      </c>
      <c r="E241" s="8" t="s">
        <v>231</v>
      </c>
      <c r="F241" s="8">
        <v>91</v>
      </c>
    </row>
    <row r="242" spans="1:6" ht="16" hidden="1">
      <c r="A242" s="1" t="s">
        <v>12</v>
      </c>
      <c r="B242" s="1" t="s">
        <v>270</v>
      </c>
      <c r="C242" s="8">
        <v>2015</v>
      </c>
      <c r="D242" s="8" t="s">
        <v>6</v>
      </c>
      <c r="E242" s="8" t="s">
        <v>231</v>
      </c>
      <c r="F242" s="8">
        <v>81.8</v>
      </c>
    </row>
    <row r="243" spans="1:6" ht="16" hidden="1">
      <c r="A243" s="1" t="s">
        <v>13</v>
      </c>
      <c r="B243" s="1" t="s">
        <v>271</v>
      </c>
      <c r="C243" s="8">
        <v>2015</v>
      </c>
      <c r="D243" s="8" t="s">
        <v>6</v>
      </c>
      <c r="E243" s="8" t="s">
        <v>231</v>
      </c>
      <c r="F243" s="8">
        <v>60.9</v>
      </c>
    </row>
    <row r="244" spans="1:6" ht="16" hidden="1">
      <c r="A244" s="1" t="s">
        <v>14</v>
      </c>
      <c r="B244" s="1" t="s">
        <v>272</v>
      </c>
      <c r="C244" s="8">
        <v>2015</v>
      </c>
      <c r="D244" s="8" t="s">
        <v>6</v>
      </c>
      <c r="E244" s="8" t="s">
        <v>231</v>
      </c>
      <c r="F244" s="8">
        <v>76.5</v>
      </c>
    </row>
    <row r="245" spans="1:6" ht="16" hidden="1">
      <c r="A245" s="1" t="s">
        <v>15</v>
      </c>
      <c r="B245" s="1" t="s">
        <v>273</v>
      </c>
      <c r="C245" s="8">
        <v>2015</v>
      </c>
      <c r="D245" s="8" t="s">
        <v>6</v>
      </c>
      <c r="E245" s="8" t="s">
        <v>231</v>
      </c>
      <c r="F245" s="8">
        <v>50.1</v>
      </c>
    </row>
    <row r="246" spans="1:6" ht="16" hidden="1">
      <c r="A246" s="1" t="s">
        <v>16</v>
      </c>
      <c r="B246" s="1" t="s">
        <v>274</v>
      </c>
      <c r="C246" s="8">
        <v>2015</v>
      </c>
      <c r="D246" s="8" t="s">
        <v>6</v>
      </c>
      <c r="E246" s="8" t="s">
        <v>231</v>
      </c>
      <c r="F246" s="8">
        <v>81</v>
      </c>
    </row>
    <row r="247" spans="1:6" ht="16" hidden="1">
      <c r="A247" s="1" t="s">
        <v>17</v>
      </c>
      <c r="B247" s="1" t="s">
        <v>275</v>
      </c>
      <c r="C247" s="8">
        <v>2015</v>
      </c>
      <c r="D247" s="8" t="s">
        <v>6</v>
      </c>
      <c r="E247" s="8" t="s">
        <v>231</v>
      </c>
      <c r="F247" s="8">
        <v>64</v>
      </c>
    </row>
    <row r="248" spans="1:6" ht="16" hidden="1">
      <c r="A248" s="1" t="s">
        <v>18</v>
      </c>
      <c r="B248" s="1" t="s">
        <v>276</v>
      </c>
      <c r="C248" s="8">
        <v>2015</v>
      </c>
      <c r="D248" s="8" t="s">
        <v>6</v>
      </c>
      <c r="E248" s="8" t="s">
        <v>231</v>
      </c>
      <c r="F248" s="8">
        <v>78.099999999999994</v>
      </c>
    </row>
    <row r="249" spans="1:6" ht="16" hidden="1">
      <c r="A249" s="1" t="s">
        <v>19</v>
      </c>
      <c r="B249" s="1" t="s">
        <v>277</v>
      </c>
      <c r="C249" s="8">
        <v>2015</v>
      </c>
      <c r="D249" s="8" t="s">
        <v>6</v>
      </c>
      <c r="E249" s="8" t="s">
        <v>231</v>
      </c>
      <c r="F249" s="8">
        <v>68.8</v>
      </c>
    </row>
    <row r="250" spans="1:6" ht="16" hidden="1">
      <c r="A250" s="1" t="s">
        <v>20</v>
      </c>
      <c r="B250" s="1" t="s">
        <v>278</v>
      </c>
      <c r="C250" s="8">
        <v>2015</v>
      </c>
      <c r="D250" s="8" t="s">
        <v>6</v>
      </c>
      <c r="E250" s="8" t="s">
        <v>231</v>
      </c>
      <c r="F250" s="8">
        <v>66.5</v>
      </c>
    </row>
    <row r="251" spans="1:6" ht="16" hidden="1">
      <c r="A251" s="1" t="s">
        <v>21</v>
      </c>
      <c r="B251" s="1" t="s">
        <v>279</v>
      </c>
      <c r="C251" s="8">
        <v>2015</v>
      </c>
      <c r="D251" s="8" t="s">
        <v>6</v>
      </c>
      <c r="E251" s="8" t="s">
        <v>231</v>
      </c>
      <c r="F251" s="8">
        <v>80.3</v>
      </c>
    </row>
    <row r="252" spans="1:6" ht="16" hidden="1">
      <c r="A252" s="1" t="s">
        <v>22</v>
      </c>
      <c r="B252" s="1" t="s">
        <v>280</v>
      </c>
      <c r="C252" s="8">
        <v>2015</v>
      </c>
      <c r="D252" s="8" t="s">
        <v>6</v>
      </c>
      <c r="E252" s="8" t="s">
        <v>231</v>
      </c>
      <c r="F252" s="8">
        <v>70.2</v>
      </c>
    </row>
    <row r="253" spans="1:6" ht="16" hidden="1">
      <c r="A253" s="1" t="s">
        <v>23</v>
      </c>
      <c r="B253" s="1" t="s">
        <v>281</v>
      </c>
      <c r="C253" s="8">
        <v>2015</v>
      </c>
      <c r="D253" s="8" t="s">
        <v>6</v>
      </c>
      <c r="E253" s="8" t="s">
        <v>231</v>
      </c>
      <c r="F253" s="8">
        <v>52.9</v>
      </c>
    </row>
    <row r="254" spans="1:6" ht="16" hidden="1">
      <c r="A254" s="1" t="s">
        <v>24</v>
      </c>
      <c r="B254" s="1" t="s">
        <v>282</v>
      </c>
      <c r="C254" s="8">
        <v>2015</v>
      </c>
      <c r="D254" s="8" t="s">
        <v>6</v>
      </c>
      <c r="E254" s="8" t="s">
        <v>231</v>
      </c>
      <c r="F254" s="8">
        <v>93</v>
      </c>
    </row>
    <row r="255" spans="1:6" ht="16" hidden="1">
      <c r="A255" s="1" t="s">
        <v>25</v>
      </c>
      <c r="B255" s="1" t="s">
        <v>283</v>
      </c>
      <c r="C255" s="8">
        <v>2015</v>
      </c>
      <c r="D255" s="8" t="s">
        <v>6</v>
      </c>
      <c r="E255" s="8" t="s">
        <v>231</v>
      </c>
      <c r="F255" s="8">
        <v>92</v>
      </c>
    </row>
    <row r="256" spans="1:6" ht="16" hidden="1">
      <c r="A256" s="1" t="s">
        <v>26</v>
      </c>
      <c r="B256" s="1" t="s">
        <v>284</v>
      </c>
      <c r="C256" s="8">
        <v>2015</v>
      </c>
      <c r="D256" s="8" t="s">
        <v>6</v>
      </c>
      <c r="E256" s="8" t="s">
        <v>231</v>
      </c>
      <c r="F256" s="8">
        <v>79.2</v>
      </c>
    </row>
    <row r="257" spans="1:6" ht="16" hidden="1">
      <c r="A257" s="1" t="s">
        <v>27</v>
      </c>
      <c r="B257" s="1" t="s">
        <v>285</v>
      </c>
      <c r="C257" s="8">
        <v>2015</v>
      </c>
      <c r="D257" s="8" t="s">
        <v>6</v>
      </c>
      <c r="E257" s="8" t="s">
        <v>231</v>
      </c>
      <c r="F257" s="8">
        <v>67.099999999999994</v>
      </c>
    </row>
    <row r="258" spans="1:6" ht="16" hidden="1">
      <c r="A258" s="1" t="s">
        <v>28</v>
      </c>
      <c r="B258" s="1" t="s">
        <v>286</v>
      </c>
      <c r="C258" s="8">
        <v>2015</v>
      </c>
      <c r="D258" s="8" t="s">
        <v>6</v>
      </c>
      <c r="E258" s="8" t="s">
        <v>231</v>
      </c>
      <c r="F258" s="8">
        <v>92.6</v>
      </c>
    </row>
    <row r="259" spans="1:6" ht="16" hidden="1">
      <c r="A259" s="1" t="s">
        <v>29</v>
      </c>
      <c r="B259" s="1" t="s">
        <v>287</v>
      </c>
      <c r="C259" s="8">
        <v>2015</v>
      </c>
      <c r="D259" s="8" t="s">
        <v>6</v>
      </c>
      <c r="E259" s="8" t="s">
        <v>231</v>
      </c>
      <c r="F259" s="8">
        <v>105.5</v>
      </c>
    </row>
    <row r="260" spans="1:6" ht="16" hidden="1">
      <c r="A260" s="1" t="s">
        <v>30</v>
      </c>
      <c r="B260" s="1" t="s">
        <v>288</v>
      </c>
      <c r="C260" s="8">
        <v>2015</v>
      </c>
      <c r="D260" s="8" t="s">
        <v>6</v>
      </c>
      <c r="E260" s="8" t="s">
        <v>231</v>
      </c>
      <c r="F260" s="8">
        <v>76.099999999999994</v>
      </c>
    </row>
    <row r="261" spans="1:6" ht="16" hidden="1">
      <c r="A261" s="1" t="s">
        <v>31</v>
      </c>
      <c r="B261" s="1" t="s">
        <v>289</v>
      </c>
      <c r="C261" s="8">
        <v>2015</v>
      </c>
      <c r="D261" s="8" t="s">
        <v>6</v>
      </c>
      <c r="E261" s="8" t="s">
        <v>231</v>
      </c>
      <c r="F261" s="8">
        <v>85.4</v>
      </c>
    </row>
    <row r="262" spans="1:6" ht="16" hidden="1">
      <c r="A262" s="1" t="s">
        <v>32</v>
      </c>
      <c r="B262" s="1" t="s">
        <v>290</v>
      </c>
      <c r="C262" s="8">
        <v>2015</v>
      </c>
      <c r="D262" s="8" t="s">
        <v>6</v>
      </c>
      <c r="E262" s="8" t="s">
        <v>231</v>
      </c>
      <c r="F262" s="8">
        <v>62.3</v>
      </c>
    </row>
    <row r="263" spans="1:6" ht="16" hidden="1">
      <c r="A263" s="1" t="s">
        <v>33</v>
      </c>
      <c r="B263" s="1" t="s">
        <v>291</v>
      </c>
      <c r="C263" s="8">
        <v>2015</v>
      </c>
      <c r="D263" s="8" t="s">
        <v>6</v>
      </c>
      <c r="E263" s="8" t="s">
        <v>231</v>
      </c>
      <c r="F263" s="8">
        <v>68.400000000000006</v>
      </c>
    </row>
    <row r="264" spans="1:6" ht="16" hidden="1">
      <c r="A264" s="1" t="s">
        <v>34</v>
      </c>
      <c r="B264" s="1" t="s">
        <v>292</v>
      </c>
      <c r="C264" s="8">
        <v>2015</v>
      </c>
      <c r="D264" s="8" t="s">
        <v>6</v>
      </c>
      <c r="E264" s="8" t="s">
        <v>231</v>
      </c>
      <c r="F264" s="8">
        <v>114.3</v>
      </c>
    </row>
    <row r="265" spans="1:6" ht="16" hidden="1">
      <c r="A265" s="1" t="s">
        <v>35</v>
      </c>
      <c r="B265" s="1" t="s">
        <v>293</v>
      </c>
      <c r="C265" s="8">
        <v>2015</v>
      </c>
      <c r="D265" s="8" t="s">
        <v>6</v>
      </c>
      <c r="E265" s="8" t="s">
        <v>231</v>
      </c>
      <c r="F265" s="8">
        <v>91.7</v>
      </c>
    </row>
    <row r="266" spans="1:6" ht="16" hidden="1">
      <c r="A266" s="3" t="s">
        <v>3</v>
      </c>
      <c r="B266" s="1" t="s">
        <v>261</v>
      </c>
      <c r="C266" s="8">
        <v>2016</v>
      </c>
      <c r="D266" s="8" t="s">
        <v>6</v>
      </c>
      <c r="E266" s="8" t="s">
        <v>231</v>
      </c>
      <c r="F266" s="8">
        <v>73</v>
      </c>
    </row>
    <row r="267" spans="1:6" ht="16" hidden="1">
      <c r="A267" s="3" t="s">
        <v>4</v>
      </c>
      <c r="B267" s="1" t="s">
        <v>262</v>
      </c>
      <c r="C267" s="8">
        <v>2016</v>
      </c>
      <c r="D267" s="8" t="s">
        <v>6</v>
      </c>
      <c r="E267" s="8" t="s">
        <v>231</v>
      </c>
      <c r="F267" s="8">
        <v>101</v>
      </c>
    </row>
    <row r="268" spans="1:6" ht="16" hidden="1">
      <c r="A268" s="1" t="s">
        <v>5</v>
      </c>
      <c r="B268" s="1" t="s">
        <v>263</v>
      </c>
      <c r="C268" s="8">
        <v>2016</v>
      </c>
      <c r="D268" s="8" t="s">
        <v>6</v>
      </c>
      <c r="E268" s="8" t="s">
        <v>231</v>
      </c>
      <c r="F268" s="8">
        <v>67.900000000000006</v>
      </c>
    </row>
    <row r="269" spans="1:6" ht="16" hidden="1">
      <c r="A269" s="1" t="s">
        <v>6</v>
      </c>
      <c r="B269" s="1" t="s">
        <v>264</v>
      </c>
      <c r="C269" s="8">
        <v>2016</v>
      </c>
      <c r="D269" s="8" t="s">
        <v>6</v>
      </c>
      <c r="E269" s="8" t="s">
        <v>231</v>
      </c>
      <c r="F269" s="8">
        <v>90.1</v>
      </c>
    </row>
    <row r="270" spans="1:6" ht="16" hidden="1">
      <c r="A270" s="1" t="s">
        <v>7</v>
      </c>
      <c r="B270" s="1" t="s">
        <v>265</v>
      </c>
      <c r="C270" s="8">
        <v>2016</v>
      </c>
      <c r="D270" s="8" t="s">
        <v>6</v>
      </c>
      <c r="E270" s="8" t="s">
        <v>231</v>
      </c>
      <c r="F270" s="8">
        <v>94.6</v>
      </c>
    </row>
    <row r="271" spans="1:6" ht="16" hidden="1">
      <c r="A271" s="1" t="s">
        <v>8</v>
      </c>
      <c r="B271" s="1" t="s">
        <v>266</v>
      </c>
      <c r="C271" s="8">
        <v>2016</v>
      </c>
      <c r="D271" s="8" t="s">
        <v>6</v>
      </c>
      <c r="E271" s="8" t="s">
        <v>231</v>
      </c>
      <c r="F271" s="8">
        <v>91.6</v>
      </c>
    </row>
    <row r="272" spans="1:6" ht="16" hidden="1">
      <c r="A272" s="1" t="s">
        <v>9</v>
      </c>
      <c r="B272" s="1" t="s">
        <v>267</v>
      </c>
      <c r="C272" s="8">
        <v>2016</v>
      </c>
      <c r="D272" s="8" t="s">
        <v>6</v>
      </c>
      <c r="E272" s="8" t="s">
        <v>231</v>
      </c>
      <c r="F272" s="8">
        <v>74.5</v>
      </c>
    </row>
    <row r="273" spans="1:6" ht="16" hidden="1">
      <c r="A273" s="1" t="s">
        <v>10</v>
      </c>
      <c r="B273" s="1" t="s">
        <v>268</v>
      </c>
      <c r="C273" s="8">
        <v>2016</v>
      </c>
      <c r="D273" s="8" t="s">
        <v>6</v>
      </c>
      <c r="E273" s="8" t="s">
        <v>231</v>
      </c>
      <c r="F273" s="8">
        <v>33.799999999999997</v>
      </c>
    </row>
    <row r="274" spans="1:6" ht="16" hidden="1">
      <c r="A274" s="1" t="s">
        <v>11</v>
      </c>
      <c r="B274" s="1" t="s">
        <v>269</v>
      </c>
      <c r="C274" s="8">
        <v>2016</v>
      </c>
      <c r="D274" s="8" t="s">
        <v>6</v>
      </c>
      <c r="E274" s="8" t="s">
        <v>231</v>
      </c>
      <c r="F274" s="8">
        <v>88.3</v>
      </c>
    </row>
    <row r="275" spans="1:6" ht="16" hidden="1">
      <c r="A275" s="1" t="s">
        <v>12</v>
      </c>
      <c r="B275" s="1" t="s">
        <v>270</v>
      </c>
      <c r="C275" s="8">
        <v>2016</v>
      </c>
      <c r="D275" s="8" t="s">
        <v>6</v>
      </c>
      <c r="E275" s="8" t="s">
        <v>231</v>
      </c>
      <c r="F275" s="8">
        <v>101.8</v>
      </c>
    </row>
    <row r="276" spans="1:6" ht="16" hidden="1">
      <c r="A276" s="1" t="s">
        <v>13</v>
      </c>
      <c r="B276" s="1" t="s">
        <v>271</v>
      </c>
      <c r="C276" s="8">
        <v>2016</v>
      </c>
      <c r="D276" s="8" t="s">
        <v>6</v>
      </c>
      <c r="E276" s="8" t="s">
        <v>231</v>
      </c>
      <c r="F276" s="8">
        <v>58.4</v>
      </c>
    </row>
    <row r="277" spans="1:6" ht="16" hidden="1">
      <c r="A277" s="1" t="s">
        <v>14</v>
      </c>
      <c r="B277" s="1" t="s">
        <v>272</v>
      </c>
      <c r="C277" s="8">
        <v>2016</v>
      </c>
      <c r="D277" s="8" t="s">
        <v>6</v>
      </c>
      <c r="E277" s="8" t="s">
        <v>231</v>
      </c>
      <c r="F277" s="8">
        <v>64.7</v>
      </c>
    </row>
    <row r="278" spans="1:6" ht="16" hidden="1">
      <c r="A278" s="1" t="s">
        <v>15</v>
      </c>
      <c r="B278" s="1" t="s">
        <v>273</v>
      </c>
      <c r="C278" s="8">
        <v>2016</v>
      </c>
      <c r="D278" s="8" t="s">
        <v>6</v>
      </c>
      <c r="E278" s="8" t="s">
        <v>231</v>
      </c>
      <c r="F278" s="8">
        <v>52.5</v>
      </c>
    </row>
    <row r="279" spans="1:6" ht="16" hidden="1">
      <c r="A279" s="1" t="s">
        <v>16</v>
      </c>
      <c r="B279" s="1" t="s">
        <v>274</v>
      </c>
      <c r="C279" s="8">
        <v>2016</v>
      </c>
      <c r="D279" s="8" t="s">
        <v>6</v>
      </c>
      <c r="E279" s="8" t="s">
        <v>231</v>
      </c>
      <c r="F279" s="8">
        <v>81.7</v>
      </c>
    </row>
    <row r="280" spans="1:6" ht="16" hidden="1">
      <c r="A280" s="1" t="s">
        <v>17</v>
      </c>
      <c r="B280" s="1" t="s">
        <v>275</v>
      </c>
      <c r="C280" s="8">
        <v>2016</v>
      </c>
      <c r="D280" s="8" t="s">
        <v>6</v>
      </c>
      <c r="E280" s="8" t="s">
        <v>231</v>
      </c>
      <c r="F280" s="8">
        <v>54.1</v>
      </c>
    </row>
    <row r="281" spans="1:6" ht="16" hidden="1">
      <c r="A281" s="1" t="s">
        <v>18</v>
      </c>
      <c r="B281" s="1" t="s">
        <v>276</v>
      </c>
      <c r="C281" s="8">
        <v>2016</v>
      </c>
      <c r="D281" s="8" t="s">
        <v>6</v>
      </c>
      <c r="E281" s="8" t="s">
        <v>231</v>
      </c>
      <c r="F281" s="8">
        <v>77.599999999999994</v>
      </c>
    </row>
    <row r="282" spans="1:6" ht="16" hidden="1">
      <c r="A282" s="1" t="s">
        <v>19</v>
      </c>
      <c r="B282" s="1" t="s">
        <v>277</v>
      </c>
      <c r="C282" s="8">
        <v>2016</v>
      </c>
      <c r="D282" s="8" t="s">
        <v>6</v>
      </c>
      <c r="E282" s="8" t="s">
        <v>231</v>
      </c>
      <c r="F282" s="8">
        <v>60.5</v>
      </c>
    </row>
    <row r="283" spans="1:6" ht="16" hidden="1">
      <c r="A283" s="1" t="s">
        <v>20</v>
      </c>
      <c r="B283" s="1" t="s">
        <v>278</v>
      </c>
      <c r="C283" s="8">
        <v>2016</v>
      </c>
      <c r="D283" s="8" t="s">
        <v>6</v>
      </c>
      <c r="E283" s="8" t="s">
        <v>231</v>
      </c>
      <c r="F283" s="8">
        <v>78.900000000000006</v>
      </c>
    </row>
    <row r="284" spans="1:6" ht="16" hidden="1">
      <c r="A284" s="1" t="s">
        <v>21</v>
      </c>
      <c r="B284" s="1" t="s">
        <v>279</v>
      </c>
      <c r="C284" s="8">
        <v>2016</v>
      </c>
      <c r="D284" s="8" t="s">
        <v>6</v>
      </c>
      <c r="E284" s="8" t="s">
        <v>231</v>
      </c>
      <c r="F284" s="8">
        <v>78.2</v>
      </c>
    </row>
    <row r="285" spans="1:6" ht="16" hidden="1">
      <c r="A285" s="1" t="s">
        <v>22</v>
      </c>
      <c r="B285" s="1" t="s">
        <v>280</v>
      </c>
      <c r="C285" s="8">
        <v>2016</v>
      </c>
      <c r="D285" s="8" t="s">
        <v>6</v>
      </c>
      <c r="E285" s="8" t="s">
        <v>231</v>
      </c>
      <c r="F285" s="8">
        <v>63</v>
      </c>
    </row>
    <row r="286" spans="1:6" ht="16" hidden="1">
      <c r="A286" s="1" t="s">
        <v>23</v>
      </c>
      <c r="B286" s="1" t="s">
        <v>281</v>
      </c>
      <c r="C286" s="8">
        <v>2016</v>
      </c>
      <c r="D286" s="8" t="s">
        <v>6</v>
      </c>
      <c r="E286" s="8" t="s">
        <v>231</v>
      </c>
      <c r="F286" s="8">
        <v>48.6</v>
      </c>
    </row>
    <row r="287" spans="1:6" ht="16" hidden="1">
      <c r="A287" s="1" t="s">
        <v>24</v>
      </c>
      <c r="B287" s="1" t="s">
        <v>282</v>
      </c>
      <c r="C287" s="8">
        <v>2016</v>
      </c>
      <c r="D287" s="8" t="s">
        <v>6</v>
      </c>
      <c r="E287" s="8" t="s">
        <v>231</v>
      </c>
      <c r="F287" s="8">
        <v>82.3</v>
      </c>
    </row>
    <row r="288" spans="1:6" ht="16" hidden="1">
      <c r="A288" s="1" t="s">
        <v>25</v>
      </c>
      <c r="B288" s="1" t="s">
        <v>283</v>
      </c>
      <c r="C288" s="8">
        <v>2016</v>
      </c>
      <c r="D288" s="8" t="s">
        <v>6</v>
      </c>
      <c r="E288" s="8" t="s">
        <v>231</v>
      </c>
      <c r="F288" s="8">
        <v>75.7</v>
      </c>
    </row>
    <row r="289" spans="1:6" ht="16" hidden="1">
      <c r="A289" s="1" t="s">
        <v>26</v>
      </c>
      <c r="B289" s="1" t="s">
        <v>284</v>
      </c>
      <c r="C289" s="8">
        <v>2016</v>
      </c>
      <c r="D289" s="8" t="s">
        <v>6</v>
      </c>
      <c r="E289" s="8" t="s">
        <v>231</v>
      </c>
      <c r="F289" s="8">
        <v>70</v>
      </c>
    </row>
    <row r="290" spans="1:6" ht="16" hidden="1">
      <c r="A290" s="1" t="s">
        <v>27</v>
      </c>
      <c r="B290" s="1" t="s">
        <v>285</v>
      </c>
      <c r="C290" s="8">
        <v>2016</v>
      </c>
      <c r="D290" s="8" t="s">
        <v>6</v>
      </c>
      <c r="E290" s="8" t="s">
        <v>231</v>
      </c>
      <c r="F290" s="8">
        <v>63.7</v>
      </c>
    </row>
    <row r="291" spans="1:6" ht="16" hidden="1">
      <c r="A291" s="1" t="s">
        <v>28</v>
      </c>
      <c r="B291" s="1" t="s">
        <v>286</v>
      </c>
      <c r="C291" s="8">
        <v>2016</v>
      </c>
      <c r="D291" s="8" t="s">
        <v>6</v>
      </c>
      <c r="E291" s="8" t="s">
        <v>231</v>
      </c>
      <c r="F291" s="8">
        <v>89.5</v>
      </c>
    </row>
    <row r="292" spans="1:6" ht="16" hidden="1">
      <c r="A292" s="1" t="s">
        <v>29</v>
      </c>
      <c r="B292" s="1" t="s">
        <v>287</v>
      </c>
      <c r="C292" s="8">
        <v>2016</v>
      </c>
      <c r="D292" s="8" t="s">
        <v>6</v>
      </c>
      <c r="E292" s="8" t="s">
        <v>231</v>
      </c>
      <c r="F292" s="8">
        <v>100.3</v>
      </c>
    </row>
    <row r="293" spans="1:6" ht="16" hidden="1">
      <c r="A293" s="1" t="s">
        <v>30</v>
      </c>
      <c r="B293" s="1" t="s">
        <v>288</v>
      </c>
      <c r="C293" s="8">
        <v>2016</v>
      </c>
      <c r="D293" s="8" t="s">
        <v>6</v>
      </c>
      <c r="E293" s="8" t="s">
        <v>231</v>
      </c>
      <c r="F293" s="8">
        <v>66.3</v>
      </c>
    </row>
    <row r="294" spans="1:6" ht="16" hidden="1">
      <c r="A294" s="1" t="s">
        <v>31</v>
      </c>
      <c r="B294" s="1" t="s">
        <v>289</v>
      </c>
      <c r="C294" s="8">
        <v>2016</v>
      </c>
      <c r="D294" s="8" t="s">
        <v>6</v>
      </c>
      <c r="E294" s="8" t="s">
        <v>231</v>
      </c>
      <c r="F294" s="8">
        <v>92</v>
      </c>
    </row>
    <row r="295" spans="1:6" ht="16" hidden="1">
      <c r="A295" s="1" t="s">
        <v>32</v>
      </c>
      <c r="B295" s="1" t="s">
        <v>290</v>
      </c>
      <c r="C295" s="8">
        <v>2016</v>
      </c>
      <c r="D295" s="8" t="s">
        <v>6</v>
      </c>
      <c r="E295" s="8" t="s">
        <v>231</v>
      </c>
      <c r="F295" s="8">
        <v>73</v>
      </c>
    </row>
    <row r="296" spans="1:6" ht="16" hidden="1">
      <c r="A296" s="1" t="s">
        <v>33</v>
      </c>
      <c r="B296" s="1" t="s">
        <v>291</v>
      </c>
      <c r="C296" s="8">
        <v>2016</v>
      </c>
      <c r="D296" s="8" t="s">
        <v>6</v>
      </c>
      <c r="E296" s="8" t="s">
        <v>231</v>
      </c>
      <c r="F296" s="8">
        <v>59.9</v>
      </c>
    </row>
    <row r="297" spans="1:6" ht="16" hidden="1">
      <c r="A297" s="1" t="s">
        <v>34</v>
      </c>
      <c r="B297" s="1" t="s">
        <v>292</v>
      </c>
      <c r="C297" s="8">
        <v>2016</v>
      </c>
      <c r="D297" s="8" t="s">
        <v>6</v>
      </c>
      <c r="E297" s="8" t="s">
        <v>231</v>
      </c>
      <c r="F297" s="8">
        <v>98.1</v>
      </c>
    </row>
    <row r="298" spans="1:6" ht="16" hidden="1">
      <c r="A298" s="1" t="s">
        <v>35</v>
      </c>
      <c r="B298" s="1" t="s">
        <v>293</v>
      </c>
      <c r="C298" s="8">
        <v>2016</v>
      </c>
      <c r="D298" s="8" t="s">
        <v>6</v>
      </c>
      <c r="E298" s="8" t="s">
        <v>231</v>
      </c>
      <c r="F298" s="8">
        <v>81.2</v>
      </c>
    </row>
    <row r="299" spans="1:6" ht="16" hidden="1">
      <c r="A299" s="3" t="s">
        <v>3</v>
      </c>
      <c r="B299" s="1" t="s">
        <v>261</v>
      </c>
      <c r="C299" s="8">
        <v>2017</v>
      </c>
      <c r="D299" s="8" t="s">
        <v>6</v>
      </c>
      <c r="E299" s="8" t="s">
        <v>231</v>
      </c>
      <c r="F299" s="8">
        <v>74</v>
      </c>
    </row>
    <row r="300" spans="1:6" ht="16" hidden="1">
      <c r="A300" s="3" t="s">
        <v>4</v>
      </c>
      <c r="B300" s="1" t="s">
        <v>262</v>
      </c>
      <c r="C300" s="8">
        <v>2017</v>
      </c>
      <c r="D300" s="8" t="s">
        <v>6</v>
      </c>
      <c r="E300" s="8" t="s">
        <v>231</v>
      </c>
      <c r="F300" s="8">
        <v>101.5</v>
      </c>
    </row>
    <row r="301" spans="1:6" ht="16" hidden="1">
      <c r="A301" s="1" t="s">
        <v>5</v>
      </c>
      <c r="B301" s="1" t="s">
        <v>263</v>
      </c>
      <c r="C301" s="8">
        <v>2017</v>
      </c>
      <c r="D301" s="8" t="s">
        <v>6</v>
      </c>
      <c r="E301" s="8" t="s">
        <v>231</v>
      </c>
      <c r="F301" s="8">
        <v>69.5</v>
      </c>
    </row>
    <row r="302" spans="1:6" ht="16" hidden="1">
      <c r="A302" s="1" t="s">
        <v>6</v>
      </c>
      <c r="B302" s="1" t="s">
        <v>264</v>
      </c>
      <c r="C302" s="8">
        <v>2017</v>
      </c>
      <c r="D302" s="8" t="s">
        <v>6</v>
      </c>
      <c r="E302" s="8" t="s">
        <v>231</v>
      </c>
      <c r="F302" s="8">
        <v>87.8</v>
      </c>
    </row>
    <row r="303" spans="1:6" ht="16" hidden="1">
      <c r="A303" s="1" t="s">
        <v>7</v>
      </c>
      <c r="B303" s="1" t="s">
        <v>265</v>
      </c>
      <c r="C303" s="8">
        <v>2017</v>
      </c>
      <c r="D303" s="8" t="s">
        <v>6</v>
      </c>
      <c r="E303" s="8" t="s">
        <v>231</v>
      </c>
      <c r="F303" s="8">
        <v>88.9</v>
      </c>
    </row>
    <row r="304" spans="1:6" ht="16" hidden="1">
      <c r="A304" s="1" t="s">
        <v>8</v>
      </c>
      <c r="B304" s="1" t="s">
        <v>266</v>
      </c>
      <c r="C304" s="8">
        <v>2017</v>
      </c>
      <c r="D304" s="8" t="s">
        <v>6</v>
      </c>
      <c r="E304" s="8" t="s">
        <v>231</v>
      </c>
      <c r="F304" s="8">
        <v>85.3</v>
      </c>
    </row>
    <row r="305" spans="1:6" ht="16" hidden="1">
      <c r="A305" s="1" t="s">
        <v>9</v>
      </c>
      <c r="B305" s="1" t="s">
        <v>267</v>
      </c>
      <c r="C305" s="8">
        <v>2017</v>
      </c>
      <c r="D305" s="8" t="s">
        <v>6</v>
      </c>
      <c r="E305" s="8" t="s">
        <v>231</v>
      </c>
      <c r="F305" s="8">
        <v>71.2</v>
      </c>
    </row>
    <row r="306" spans="1:6" ht="16" hidden="1">
      <c r="A306" s="1" t="s">
        <v>10</v>
      </c>
      <c r="B306" s="1" t="s">
        <v>268</v>
      </c>
      <c r="C306" s="8">
        <v>2017</v>
      </c>
      <c r="D306" s="8" t="s">
        <v>6</v>
      </c>
      <c r="E306" s="8" t="s">
        <v>231</v>
      </c>
      <c r="F306" s="8">
        <v>35.700000000000003</v>
      </c>
    </row>
    <row r="307" spans="1:6" ht="16" hidden="1">
      <c r="A307" s="1" t="s">
        <v>11</v>
      </c>
      <c r="B307" s="1" t="s">
        <v>269</v>
      </c>
      <c r="C307" s="8">
        <v>2017</v>
      </c>
      <c r="D307" s="8" t="s">
        <v>6</v>
      </c>
      <c r="E307" s="8" t="s">
        <v>231</v>
      </c>
      <c r="F307" s="8">
        <v>88.2</v>
      </c>
    </row>
    <row r="308" spans="1:6" ht="16" hidden="1">
      <c r="A308" s="1" t="s">
        <v>12</v>
      </c>
      <c r="B308" s="1" t="s">
        <v>270</v>
      </c>
      <c r="C308" s="8">
        <v>2017</v>
      </c>
      <c r="D308" s="8" t="s">
        <v>6</v>
      </c>
      <c r="E308" s="8" t="s">
        <v>231</v>
      </c>
      <c r="F308" s="8">
        <v>104.7</v>
      </c>
    </row>
    <row r="309" spans="1:6" ht="16" hidden="1">
      <c r="A309" s="1" t="s">
        <v>13</v>
      </c>
      <c r="B309" s="1" t="s">
        <v>271</v>
      </c>
      <c r="C309" s="8">
        <v>2017</v>
      </c>
      <c r="D309" s="8" t="s">
        <v>6</v>
      </c>
      <c r="E309" s="8" t="s">
        <v>231</v>
      </c>
      <c r="F309" s="8">
        <v>63</v>
      </c>
    </row>
    <row r="310" spans="1:6" ht="16" hidden="1">
      <c r="A310" s="1" t="s">
        <v>14</v>
      </c>
      <c r="B310" s="1" t="s">
        <v>272</v>
      </c>
      <c r="C310" s="8">
        <v>2017</v>
      </c>
      <c r="D310" s="8" t="s">
        <v>6</v>
      </c>
      <c r="E310" s="8" t="s">
        <v>231</v>
      </c>
      <c r="F310" s="8">
        <v>64.900000000000006</v>
      </c>
    </row>
    <row r="311" spans="1:6" ht="16" hidden="1">
      <c r="A311" s="1" t="s">
        <v>15</v>
      </c>
      <c r="B311" s="1" t="s">
        <v>273</v>
      </c>
      <c r="C311" s="8">
        <v>2017</v>
      </c>
      <c r="D311" s="8" t="s">
        <v>6</v>
      </c>
      <c r="E311" s="8" t="s">
        <v>231</v>
      </c>
      <c r="F311" s="8">
        <v>51.7</v>
      </c>
    </row>
    <row r="312" spans="1:6" ht="16" hidden="1">
      <c r="A312" s="1" t="s">
        <v>16</v>
      </c>
      <c r="B312" s="1" t="s">
        <v>274</v>
      </c>
      <c r="C312" s="8">
        <v>2017</v>
      </c>
      <c r="D312" s="8" t="s">
        <v>6</v>
      </c>
      <c r="E312" s="8" t="s">
        <v>231</v>
      </c>
      <c r="F312" s="8">
        <v>83.5</v>
      </c>
    </row>
    <row r="313" spans="1:6" ht="16" hidden="1">
      <c r="A313" s="1" t="s">
        <v>17</v>
      </c>
      <c r="B313" s="1" t="s">
        <v>275</v>
      </c>
      <c r="C313" s="8">
        <v>2017</v>
      </c>
      <c r="D313" s="8" t="s">
        <v>6</v>
      </c>
      <c r="E313" s="8" t="s">
        <v>231</v>
      </c>
      <c r="F313" s="8">
        <v>56.1</v>
      </c>
    </row>
    <row r="314" spans="1:6" ht="16" hidden="1">
      <c r="A314" s="1" t="s">
        <v>18</v>
      </c>
      <c r="B314" s="1" t="s">
        <v>276</v>
      </c>
      <c r="C314" s="8">
        <v>2017</v>
      </c>
      <c r="D314" s="8" t="s">
        <v>6</v>
      </c>
      <c r="E314" s="8" t="s">
        <v>231</v>
      </c>
      <c r="F314" s="8">
        <v>78.3</v>
      </c>
    </row>
    <row r="315" spans="1:6" ht="16" hidden="1">
      <c r="A315" s="1" t="s">
        <v>19</v>
      </c>
      <c r="B315" s="1" t="s">
        <v>277</v>
      </c>
      <c r="C315" s="8">
        <v>2017</v>
      </c>
      <c r="D315" s="8" t="s">
        <v>6</v>
      </c>
      <c r="E315" s="8" t="s">
        <v>231</v>
      </c>
      <c r="F315" s="8">
        <v>69.400000000000006</v>
      </c>
    </row>
    <row r="316" spans="1:6" ht="16" hidden="1">
      <c r="A316" s="1" t="s">
        <v>20</v>
      </c>
      <c r="B316" s="1" t="s">
        <v>278</v>
      </c>
      <c r="C316" s="8">
        <v>2017</v>
      </c>
      <c r="D316" s="8" t="s">
        <v>6</v>
      </c>
      <c r="E316" s="8" t="s">
        <v>231</v>
      </c>
      <c r="F316" s="8">
        <v>67.3</v>
      </c>
    </row>
    <row r="317" spans="1:6" ht="16" hidden="1">
      <c r="A317" s="1" t="s">
        <v>21</v>
      </c>
      <c r="B317" s="1" t="s">
        <v>279</v>
      </c>
      <c r="C317" s="8">
        <v>2017</v>
      </c>
      <c r="D317" s="8" t="s">
        <v>6</v>
      </c>
      <c r="E317" s="8" t="s">
        <v>231</v>
      </c>
      <c r="F317" s="8">
        <v>50.3</v>
      </c>
    </row>
    <row r="318" spans="1:6" ht="16" hidden="1">
      <c r="A318" s="1" t="s">
        <v>22</v>
      </c>
      <c r="B318" s="1" t="s">
        <v>280</v>
      </c>
      <c r="C318" s="8">
        <v>2017</v>
      </c>
      <c r="D318" s="8" t="s">
        <v>6</v>
      </c>
      <c r="E318" s="8" t="s">
        <v>231</v>
      </c>
      <c r="F318" s="8">
        <v>87.3</v>
      </c>
    </row>
    <row r="319" spans="1:6" ht="16" hidden="1">
      <c r="A319" s="1" t="s">
        <v>23</v>
      </c>
      <c r="B319" s="1" t="s">
        <v>281</v>
      </c>
      <c r="C319" s="8">
        <v>2017</v>
      </c>
      <c r="D319" s="8" t="s">
        <v>6</v>
      </c>
      <c r="E319" s="8" t="s">
        <v>231</v>
      </c>
      <c r="F319" s="8">
        <v>80.2</v>
      </c>
    </row>
    <row r="320" spans="1:6" ht="16" hidden="1">
      <c r="A320" s="1" t="s">
        <v>24</v>
      </c>
      <c r="B320" s="1" t="s">
        <v>282</v>
      </c>
      <c r="C320" s="8">
        <v>2017</v>
      </c>
      <c r="D320" s="8" t="s">
        <v>6</v>
      </c>
      <c r="E320" s="8" t="s">
        <v>231</v>
      </c>
      <c r="F320" s="8">
        <v>87.3</v>
      </c>
    </row>
    <row r="321" spans="1:6" ht="16" hidden="1">
      <c r="A321" s="1" t="s">
        <v>25</v>
      </c>
      <c r="B321" s="1" t="s">
        <v>283</v>
      </c>
      <c r="C321" s="8">
        <v>2017</v>
      </c>
      <c r="D321" s="8" t="s">
        <v>6</v>
      </c>
      <c r="E321" s="8" t="s">
        <v>231</v>
      </c>
      <c r="F321" s="8">
        <v>80.2</v>
      </c>
    </row>
    <row r="322" spans="1:6" ht="16" hidden="1">
      <c r="A322" s="1" t="s">
        <v>26</v>
      </c>
      <c r="B322" s="1" t="s">
        <v>284</v>
      </c>
      <c r="C322" s="8">
        <v>2017</v>
      </c>
      <c r="D322" s="8" t="s">
        <v>6</v>
      </c>
      <c r="E322" s="8" t="s">
        <v>231</v>
      </c>
      <c r="F322" s="8">
        <v>75.099999999999994</v>
      </c>
    </row>
    <row r="323" spans="1:6" ht="16" hidden="1">
      <c r="A323" s="1" t="s">
        <v>27</v>
      </c>
      <c r="B323" s="1" t="s">
        <v>285</v>
      </c>
      <c r="C323" s="8">
        <v>2017</v>
      </c>
      <c r="D323" s="8" t="s">
        <v>6</v>
      </c>
      <c r="E323" s="8" t="s">
        <v>231</v>
      </c>
      <c r="F323" s="8">
        <v>64.5</v>
      </c>
    </row>
    <row r="324" spans="1:6" ht="16" hidden="1">
      <c r="A324" s="1" t="s">
        <v>28</v>
      </c>
      <c r="B324" s="1" t="s">
        <v>286</v>
      </c>
      <c r="C324" s="8">
        <v>2017</v>
      </c>
      <c r="D324" s="8" t="s">
        <v>6</v>
      </c>
      <c r="E324" s="8" t="s">
        <v>231</v>
      </c>
      <c r="F324" s="8">
        <v>99</v>
      </c>
    </row>
    <row r="325" spans="1:6" ht="16" hidden="1">
      <c r="A325" s="1" t="s">
        <v>29</v>
      </c>
      <c r="B325" s="1" t="s">
        <v>287</v>
      </c>
      <c r="C325" s="8">
        <v>2017</v>
      </c>
      <c r="D325" s="8" t="s">
        <v>6</v>
      </c>
      <c r="E325" s="8" t="s">
        <v>231</v>
      </c>
      <c r="F325" s="8">
        <v>103.2</v>
      </c>
    </row>
    <row r="326" spans="1:6" ht="16" hidden="1">
      <c r="A326" s="1" t="s">
        <v>30</v>
      </c>
      <c r="B326" s="1" t="s">
        <v>288</v>
      </c>
      <c r="C326" s="8">
        <v>2017</v>
      </c>
      <c r="D326" s="8" t="s">
        <v>6</v>
      </c>
      <c r="E326" s="8" t="s">
        <v>231</v>
      </c>
      <c r="F326" s="8">
        <v>62.9</v>
      </c>
    </row>
    <row r="327" spans="1:6" ht="16" hidden="1">
      <c r="A327" s="1" t="s">
        <v>31</v>
      </c>
      <c r="B327" s="1" t="s">
        <v>289</v>
      </c>
      <c r="C327" s="8">
        <v>2017</v>
      </c>
      <c r="D327" s="8" t="s">
        <v>6</v>
      </c>
      <c r="E327" s="8" t="s">
        <v>231</v>
      </c>
      <c r="F327" s="8">
        <v>94.9</v>
      </c>
    </row>
    <row r="328" spans="1:6" ht="16" hidden="1">
      <c r="A328" s="1" t="s">
        <v>32</v>
      </c>
      <c r="B328" s="1" t="s">
        <v>290</v>
      </c>
      <c r="C328" s="8">
        <v>2017</v>
      </c>
      <c r="D328" s="8" t="s">
        <v>6</v>
      </c>
      <c r="E328" s="8" t="s">
        <v>231</v>
      </c>
      <c r="F328" s="8">
        <v>64.2</v>
      </c>
    </row>
    <row r="329" spans="1:6" ht="16" hidden="1">
      <c r="A329" s="1" t="s">
        <v>33</v>
      </c>
      <c r="B329" s="1" t="s">
        <v>291</v>
      </c>
      <c r="C329" s="8">
        <v>2017</v>
      </c>
      <c r="D329" s="8" t="s">
        <v>6</v>
      </c>
      <c r="E329" s="8" t="s">
        <v>231</v>
      </c>
      <c r="F329" s="8">
        <v>50.4</v>
      </c>
    </row>
    <row r="330" spans="1:6" ht="16" hidden="1">
      <c r="A330" s="1" t="s">
        <v>34</v>
      </c>
      <c r="B330" s="1" t="s">
        <v>292</v>
      </c>
      <c r="C330" s="8">
        <v>2017</v>
      </c>
      <c r="D330" s="8" t="s">
        <v>6</v>
      </c>
      <c r="E330" s="8" t="s">
        <v>231</v>
      </c>
      <c r="F330" s="8">
        <v>96.8</v>
      </c>
    </row>
    <row r="331" spans="1:6" ht="16" hidden="1">
      <c r="A331" s="1" t="s">
        <v>35</v>
      </c>
      <c r="B331" s="1" t="s">
        <v>293</v>
      </c>
      <c r="C331" s="8">
        <v>2017</v>
      </c>
      <c r="D331" s="8" t="s">
        <v>6</v>
      </c>
      <c r="E331" s="8" t="s">
        <v>231</v>
      </c>
      <c r="F331" s="8">
        <v>81.8</v>
      </c>
    </row>
    <row r="332" spans="1:6" ht="16" hidden="1">
      <c r="A332" s="3" t="s">
        <v>3</v>
      </c>
      <c r="B332" s="1" t="s">
        <v>261</v>
      </c>
      <c r="C332" s="8">
        <v>2018</v>
      </c>
      <c r="D332" s="8" t="s">
        <v>6</v>
      </c>
      <c r="E332" s="8" t="s">
        <v>231</v>
      </c>
      <c r="F332" s="8">
        <v>106.3</v>
      </c>
    </row>
    <row r="333" spans="1:6" ht="16" hidden="1">
      <c r="A333" s="3" t="s">
        <v>4</v>
      </c>
      <c r="B333" s="1" t="s">
        <v>262</v>
      </c>
      <c r="C333" s="8">
        <v>2018</v>
      </c>
      <c r="D333" s="8" t="s">
        <v>6</v>
      </c>
      <c r="E333" s="8" t="s">
        <v>231</v>
      </c>
      <c r="F333" s="8">
        <v>110.1</v>
      </c>
    </row>
    <row r="334" spans="1:6" ht="16" hidden="1">
      <c r="A334" s="1" t="s">
        <v>5</v>
      </c>
      <c r="B334" s="1" t="s">
        <v>263</v>
      </c>
      <c r="C334" s="8">
        <v>2018</v>
      </c>
      <c r="D334" s="8" t="s">
        <v>6</v>
      </c>
      <c r="E334" s="8" t="s">
        <v>231</v>
      </c>
      <c r="F334" s="8">
        <v>114.9</v>
      </c>
    </row>
    <row r="335" spans="1:6" ht="16" hidden="1">
      <c r="A335" s="1" t="s">
        <v>6</v>
      </c>
      <c r="B335" s="1" t="s">
        <v>264</v>
      </c>
      <c r="C335" s="8">
        <v>2018</v>
      </c>
      <c r="D335" s="8" t="s">
        <v>6</v>
      </c>
      <c r="E335" s="8" t="s">
        <v>231</v>
      </c>
      <c r="F335" s="8">
        <v>110.2</v>
      </c>
    </row>
    <row r="336" spans="1:6" ht="16" hidden="1">
      <c r="A336" s="1" t="s">
        <v>7</v>
      </c>
      <c r="B336" s="1" t="s">
        <v>265</v>
      </c>
      <c r="C336" s="8">
        <v>2018</v>
      </c>
      <c r="D336" s="8" t="s">
        <v>6</v>
      </c>
      <c r="E336" s="8" t="s">
        <v>231</v>
      </c>
      <c r="F336" s="8">
        <v>107.4</v>
      </c>
    </row>
    <row r="337" spans="1:6" ht="16" hidden="1">
      <c r="A337" s="1" t="s">
        <v>8</v>
      </c>
      <c r="B337" s="1" t="s">
        <v>266</v>
      </c>
      <c r="C337" s="8">
        <v>2018</v>
      </c>
      <c r="D337" s="8" t="s">
        <v>6</v>
      </c>
      <c r="E337" s="8" t="s">
        <v>231</v>
      </c>
      <c r="F337" s="8">
        <v>113.3</v>
      </c>
    </row>
    <row r="338" spans="1:6" ht="16" hidden="1">
      <c r="A338" s="1" t="s">
        <v>9</v>
      </c>
      <c r="B338" s="1" t="s">
        <v>267</v>
      </c>
      <c r="C338" s="8">
        <v>2018</v>
      </c>
      <c r="D338" s="8" t="s">
        <v>6</v>
      </c>
      <c r="E338" s="8" t="s">
        <v>231</v>
      </c>
      <c r="F338" s="8">
        <v>123.8</v>
      </c>
    </row>
    <row r="339" spans="1:6" ht="16" hidden="1">
      <c r="A339" s="1" t="s">
        <v>10</v>
      </c>
      <c r="B339" s="1" t="s">
        <v>268</v>
      </c>
      <c r="C339" s="8">
        <v>2018</v>
      </c>
      <c r="D339" s="8" t="s">
        <v>6</v>
      </c>
      <c r="E339" s="8" t="s">
        <v>231</v>
      </c>
      <c r="F339" s="8">
        <v>95.1</v>
      </c>
    </row>
    <row r="340" spans="1:6" ht="16" hidden="1">
      <c r="A340" s="1" t="s">
        <v>11</v>
      </c>
      <c r="B340" s="1" t="s">
        <v>269</v>
      </c>
      <c r="C340" s="8">
        <v>2018</v>
      </c>
      <c r="D340" s="8" t="s">
        <v>6</v>
      </c>
      <c r="E340" s="8" t="s">
        <v>231</v>
      </c>
      <c r="F340" s="8">
        <v>109.8</v>
      </c>
    </row>
    <row r="341" spans="1:6" ht="16" hidden="1">
      <c r="A341" s="1" t="s">
        <v>12</v>
      </c>
      <c r="B341" s="1" t="s">
        <v>270</v>
      </c>
      <c r="C341" s="8">
        <v>2018</v>
      </c>
      <c r="D341" s="8" t="s">
        <v>6</v>
      </c>
      <c r="E341" s="8" t="s">
        <v>231</v>
      </c>
      <c r="F341" s="8">
        <v>133</v>
      </c>
    </row>
    <row r="342" spans="1:6" ht="16" hidden="1">
      <c r="A342" s="1" t="s">
        <v>13</v>
      </c>
      <c r="B342" s="1" t="s">
        <v>271</v>
      </c>
      <c r="C342" s="8">
        <v>2018</v>
      </c>
      <c r="D342" s="8" t="s">
        <v>6</v>
      </c>
      <c r="E342" s="8" t="s">
        <v>231</v>
      </c>
      <c r="F342" s="8">
        <v>117.3</v>
      </c>
    </row>
    <row r="343" spans="1:6" ht="16" hidden="1">
      <c r="A343" s="1" t="s">
        <v>14</v>
      </c>
      <c r="B343" s="1" t="s">
        <v>272</v>
      </c>
      <c r="C343" s="8">
        <v>2018</v>
      </c>
      <c r="D343" s="8" t="s">
        <v>6</v>
      </c>
      <c r="E343" s="8" t="s">
        <v>231</v>
      </c>
      <c r="F343" s="8">
        <v>101.8</v>
      </c>
    </row>
    <row r="344" spans="1:6" ht="16" hidden="1">
      <c r="A344" s="1" t="s">
        <v>15</v>
      </c>
      <c r="B344" s="1" t="s">
        <v>273</v>
      </c>
      <c r="C344" s="8">
        <v>2018</v>
      </c>
      <c r="D344" s="8" t="s">
        <v>6</v>
      </c>
      <c r="E344" s="8" t="s">
        <v>231</v>
      </c>
      <c r="F344" s="8">
        <v>90.2</v>
      </c>
    </row>
    <row r="345" spans="1:6" ht="16" hidden="1">
      <c r="A345" s="1" t="s">
        <v>16</v>
      </c>
      <c r="B345" s="1" t="s">
        <v>274</v>
      </c>
      <c r="C345" s="8">
        <v>2018</v>
      </c>
      <c r="D345" s="8" t="s">
        <v>6</v>
      </c>
      <c r="E345" s="8" t="s">
        <v>231</v>
      </c>
      <c r="F345" s="8">
        <v>102.4</v>
      </c>
    </row>
    <row r="346" spans="1:6" ht="16" hidden="1">
      <c r="A346" s="1" t="s">
        <v>17</v>
      </c>
      <c r="B346" s="1" t="s">
        <v>275</v>
      </c>
      <c r="C346" s="8">
        <v>2018</v>
      </c>
      <c r="D346" s="8" t="s">
        <v>6</v>
      </c>
      <c r="E346" s="8" t="s">
        <v>231</v>
      </c>
      <c r="F346" s="8">
        <v>122.7</v>
      </c>
    </row>
    <row r="347" spans="1:6" ht="16" hidden="1">
      <c r="A347" s="1" t="s">
        <v>18</v>
      </c>
      <c r="B347" s="1" t="s">
        <v>276</v>
      </c>
      <c r="C347" s="8">
        <v>2018</v>
      </c>
      <c r="D347" s="8" t="s">
        <v>6</v>
      </c>
      <c r="E347" s="8" t="s">
        <v>231</v>
      </c>
      <c r="F347" s="8">
        <v>96.2</v>
      </c>
    </row>
    <row r="348" spans="1:6" ht="16" hidden="1">
      <c r="A348" s="1" t="s">
        <v>19</v>
      </c>
      <c r="B348" s="1" t="s">
        <v>277</v>
      </c>
      <c r="C348" s="8">
        <v>2018</v>
      </c>
      <c r="D348" s="8" t="s">
        <v>6</v>
      </c>
      <c r="E348" s="8" t="s">
        <v>231</v>
      </c>
      <c r="F348" s="8">
        <v>110.3</v>
      </c>
    </row>
    <row r="349" spans="1:6" ht="16" hidden="1">
      <c r="A349" s="1" t="s">
        <v>20</v>
      </c>
      <c r="B349" s="1" t="s">
        <v>278</v>
      </c>
      <c r="C349" s="8">
        <v>2018</v>
      </c>
      <c r="D349" s="8" t="s">
        <v>6</v>
      </c>
      <c r="E349" s="8" t="s">
        <v>231</v>
      </c>
      <c r="F349" s="8">
        <v>116.1</v>
      </c>
    </row>
    <row r="350" spans="1:6" ht="16" hidden="1">
      <c r="A350" s="1" t="s">
        <v>21</v>
      </c>
      <c r="B350" s="1" t="s">
        <v>279</v>
      </c>
      <c r="C350" s="8">
        <v>2018</v>
      </c>
      <c r="D350" s="8" t="s">
        <v>6</v>
      </c>
      <c r="E350" s="8" t="s">
        <v>231</v>
      </c>
      <c r="F350" s="8">
        <v>115.9</v>
      </c>
    </row>
    <row r="351" spans="1:6" ht="16" hidden="1">
      <c r="A351" s="1" t="s">
        <v>22</v>
      </c>
      <c r="B351" s="1" t="s">
        <v>280</v>
      </c>
      <c r="C351" s="8">
        <v>2018</v>
      </c>
      <c r="D351" s="8" t="s">
        <v>6</v>
      </c>
      <c r="E351" s="8" t="s">
        <v>231</v>
      </c>
      <c r="F351" s="8">
        <v>105.2</v>
      </c>
    </row>
    <row r="352" spans="1:6" ht="16" hidden="1">
      <c r="A352" s="1" t="s">
        <v>23</v>
      </c>
      <c r="B352" s="1" t="s">
        <v>281</v>
      </c>
      <c r="C352" s="8">
        <v>2018</v>
      </c>
      <c r="D352" s="8" t="s">
        <v>6</v>
      </c>
      <c r="E352" s="8" t="s">
        <v>231</v>
      </c>
      <c r="F352" s="8">
        <v>86.8</v>
      </c>
    </row>
    <row r="353" spans="1:6" ht="16" hidden="1">
      <c r="A353" s="1" t="s">
        <v>24</v>
      </c>
      <c r="B353" s="1" t="s">
        <v>282</v>
      </c>
      <c r="C353" s="8">
        <v>2018</v>
      </c>
      <c r="D353" s="8" t="s">
        <v>6</v>
      </c>
      <c r="E353" s="8" t="s">
        <v>231</v>
      </c>
      <c r="F353" s="8">
        <v>101.1</v>
      </c>
    </row>
    <row r="354" spans="1:6" ht="16" hidden="1">
      <c r="A354" s="1" t="s">
        <v>25</v>
      </c>
      <c r="B354" s="1" t="s">
        <v>283</v>
      </c>
      <c r="C354" s="8">
        <v>2018</v>
      </c>
      <c r="D354" s="8" t="s">
        <v>6</v>
      </c>
      <c r="E354" s="8" t="s">
        <v>231</v>
      </c>
      <c r="F354" s="8">
        <v>104.5</v>
      </c>
    </row>
    <row r="355" spans="1:6" ht="16" hidden="1">
      <c r="A355" s="1" t="s">
        <v>26</v>
      </c>
      <c r="B355" s="1" t="s">
        <v>284</v>
      </c>
      <c r="C355" s="8">
        <v>2018</v>
      </c>
      <c r="D355" s="8" t="s">
        <v>6</v>
      </c>
      <c r="E355" s="8" t="s">
        <v>231</v>
      </c>
      <c r="F355" s="8">
        <v>102.2</v>
      </c>
    </row>
    <row r="356" spans="1:6" ht="16" hidden="1">
      <c r="A356" s="1" t="s">
        <v>27</v>
      </c>
      <c r="B356" s="1" t="s">
        <v>285</v>
      </c>
      <c r="C356" s="8">
        <v>2018</v>
      </c>
      <c r="D356" s="8" t="s">
        <v>6</v>
      </c>
      <c r="E356" s="8" t="s">
        <v>231</v>
      </c>
      <c r="F356" s="8">
        <v>94.5</v>
      </c>
    </row>
    <row r="357" spans="1:6" ht="16" hidden="1">
      <c r="A357" s="1" t="s">
        <v>28</v>
      </c>
      <c r="B357" s="1" t="s">
        <v>286</v>
      </c>
      <c r="C357" s="8">
        <v>2018</v>
      </c>
      <c r="D357" s="8" t="s">
        <v>6</v>
      </c>
      <c r="E357" s="8" t="s">
        <v>231</v>
      </c>
      <c r="F357" s="8">
        <v>115.9</v>
      </c>
    </row>
    <row r="358" spans="1:6" ht="16" hidden="1">
      <c r="A358" s="1" t="s">
        <v>29</v>
      </c>
      <c r="B358" s="1" t="s">
        <v>287</v>
      </c>
      <c r="C358" s="8">
        <v>2018</v>
      </c>
      <c r="D358" s="8" t="s">
        <v>6</v>
      </c>
      <c r="E358" s="8" t="s">
        <v>231</v>
      </c>
      <c r="F358" s="8">
        <v>100.4</v>
      </c>
    </row>
    <row r="359" spans="1:6" ht="16" hidden="1">
      <c r="A359" s="1" t="s">
        <v>30</v>
      </c>
      <c r="B359" s="1" t="s">
        <v>288</v>
      </c>
      <c r="C359" s="8">
        <v>2018</v>
      </c>
      <c r="D359" s="8" t="s">
        <v>6</v>
      </c>
      <c r="E359" s="8" t="s">
        <v>231</v>
      </c>
      <c r="F359" s="8">
        <v>106.7</v>
      </c>
    </row>
    <row r="360" spans="1:6" ht="16" hidden="1">
      <c r="A360" s="1" t="s">
        <v>31</v>
      </c>
      <c r="B360" s="1" t="s">
        <v>289</v>
      </c>
      <c r="C360" s="8">
        <v>2018</v>
      </c>
      <c r="D360" s="8" t="s">
        <v>6</v>
      </c>
      <c r="E360" s="8" t="s">
        <v>231</v>
      </c>
      <c r="F360" s="8">
        <v>112.1</v>
      </c>
    </row>
    <row r="361" spans="1:6" ht="16" hidden="1">
      <c r="A361" s="1" t="s">
        <v>32</v>
      </c>
      <c r="B361" s="1" t="s">
        <v>290</v>
      </c>
      <c r="C361" s="8">
        <v>2018</v>
      </c>
      <c r="D361" s="8" t="s">
        <v>6</v>
      </c>
      <c r="E361" s="8" t="s">
        <v>231</v>
      </c>
      <c r="F361" s="8">
        <v>95.2</v>
      </c>
    </row>
    <row r="362" spans="1:6" ht="16" hidden="1">
      <c r="A362" s="1" t="s">
        <v>33</v>
      </c>
      <c r="B362" s="1" t="s">
        <v>291</v>
      </c>
      <c r="C362" s="8">
        <v>2018</v>
      </c>
      <c r="D362" s="8" t="s">
        <v>6</v>
      </c>
      <c r="E362" s="8" t="s">
        <v>231</v>
      </c>
      <c r="F362" s="8">
        <v>105.1</v>
      </c>
    </row>
    <row r="363" spans="1:6" ht="16" hidden="1">
      <c r="A363" s="1" t="s">
        <v>34</v>
      </c>
      <c r="B363" s="1" t="s">
        <v>292</v>
      </c>
      <c r="C363" s="8">
        <v>2018</v>
      </c>
      <c r="D363" s="8" t="s">
        <v>6</v>
      </c>
      <c r="E363" s="8" t="s">
        <v>231</v>
      </c>
      <c r="F363" s="8">
        <v>111.3</v>
      </c>
    </row>
    <row r="364" spans="1:6" ht="16" hidden="1">
      <c r="A364" s="1" t="s">
        <v>35</v>
      </c>
      <c r="B364" s="1" t="s">
        <v>293</v>
      </c>
      <c r="C364" s="8">
        <v>2018</v>
      </c>
      <c r="D364" s="8" t="s">
        <v>6</v>
      </c>
      <c r="E364" s="8" t="s">
        <v>231</v>
      </c>
      <c r="F364" s="8">
        <v>101</v>
      </c>
    </row>
    <row r="365" spans="1:6" ht="16">
      <c r="A365" s="3" t="s">
        <v>3</v>
      </c>
      <c r="B365" s="1" t="s">
        <v>261</v>
      </c>
      <c r="C365" s="8">
        <v>2019</v>
      </c>
      <c r="D365" s="8" t="s">
        <v>6</v>
      </c>
      <c r="E365" s="8" t="s">
        <v>231</v>
      </c>
      <c r="F365" s="8">
        <v>72.2</v>
      </c>
    </row>
    <row r="366" spans="1:6" ht="16">
      <c r="A366" s="3" t="s">
        <v>4</v>
      </c>
      <c r="B366" s="1" t="s">
        <v>262</v>
      </c>
      <c r="C366" s="8">
        <v>2019</v>
      </c>
      <c r="D366" s="8" t="s">
        <v>6</v>
      </c>
      <c r="E366" s="8" t="s">
        <v>231</v>
      </c>
      <c r="F366" s="78">
        <v>90.8</v>
      </c>
    </row>
    <row r="367" spans="1:6" ht="16">
      <c r="A367" s="1" t="s">
        <v>5</v>
      </c>
      <c r="B367" s="1" t="s">
        <v>263</v>
      </c>
      <c r="C367" s="8">
        <v>2019</v>
      </c>
      <c r="D367" s="8" t="s">
        <v>6</v>
      </c>
      <c r="E367" s="8" t="s">
        <v>231</v>
      </c>
      <c r="F367" s="78">
        <v>64.2</v>
      </c>
    </row>
    <row r="368" spans="1:6" ht="16">
      <c r="A368" s="1" t="s">
        <v>6</v>
      </c>
      <c r="B368" s="1" t="s">
        <v>264</v>
      </c>
      <c r="C368" s="8">
        <v>2019</v>
      </c>
      <c r="D368" s="8" t="s">
        <v>6</v>
      </c>
      <c r="E368" s="8" t="s">
        <v>231</v>
      </c>
      <c r="F368" s="8">
        <v>75.400000000000006</v>
      </c>
    </row>
    <row r="369" spans="1:6" ht="16">
      <c r="A369" s="1" t="s">
        <v>7</v>
      </c>
      <c r="B369" s="1" t="s">
        <v>265</v>
      </c>
      <c r="C369" s="8">
        <v>2019</v>
      </c>
      <c r="D369" s="8" t="s">
        <v>6</v>
      </c>
      <c r="E369" s="8" t="s">
        <v>231</v>
      </c>
      <c r="F369" s="8">
        <v>89.1</v>
      </c>
    </row>
    <row r="370" spans="1:6" ht="16">
      <c r="A370" s="1" t="s">
        <v>8</v>
      </c>
      <c r="B370" s="1" t="s">
        <v>266</v>
      </c>
      <c r="C370" s="8">
        <v>2019</v>
      </c>
      <c r="D370" s="8" t="s">
        <v>6</v>
      </c>
      <c r="E370" s="8" t="s">
        <v>231</v>
      </c>
      <c r="F370" s="8">
        <v>85.3</v>
      </c>
    </row>
    <row r="371" spans="1:6" ht="16">
      <c r="A371" s="1" t="s">
        <v>9</v>
      </c>
      <c r="B371" s="1" t="s">
        <v>267</v>
      </c>
      <c r="C371" s="8">
        <v>2019</v>
      </c>
      <c r="D371" s="8" t="s">
        <v>6</v>
      </c>
      <c r="E371" s="8" t="s">
        <v>231</v>
      </c>
      <c r="F371" s="8">
        <v>72.5</v>
      </c>
    </row>
    <row r="372" spans="1:6" ht="16">
      <c r="A372" s="1" t="s">
        <v>10</v>
      </c>
      <c r="B372" s="1" t="s">
        <v>268</v>
      </c>
      <c r="C372" s="8">
        <v>2019</v>
      </c>
      <c r="D372" s="8" t="s">
        <v>6</v>
      </c>
      <c r="E372" s="8" t="s">
        <v>231</v>
      </c>
      <c r="F372" s="8">
        <v>31.6</v>
      </c>
    </row>
    <row r="373" spans="1:6" ht="16">
      <c r="A373" s="1" t="s">
        <v>11</v>
      </c>
      <c r="B373" s="1" t="s">
        <v>269</v>
      </c>
      <c r="C373" s="8">
        <v>2019</v>
      </c>
      <c r="D373" s="8" t="s">
        <v>6</v>
      </c>
      <c r="E373" s="8" t="s">
        <v>231</v>
      </c>
      <c r="F373" s="8">
        <v>85.2</v>
      </c>
    </row>
    <row r="374" spans="1:6" ht="16">
      <c r="A374" s="1" t="s">
        <v>12</v>
      </c>
      <c r="B374" s="1" t="s">
        <v>270</v>
      </c>
      <c r="C374" s="8">
        <v>2019</v>
      </c>
      <c r="D374" s="8" t="s">
        <v>6</v>
      </c>
      <c r="E374" s="8" t="s">
        <v>231</v>
      </c>
      <c r="F374" s="8">
        <v>102.3</v>
      </c>
    </row>
    <row r="375" spans="1:6" ht="16">
      <c r="A375" s="1" t="s">
        <v>13</v>
      </c>
      <c r="B375" s="1" t="s">
        <v>271</v>
      </c>
      <c r="C375" s="8">
        <v>2019</v>
      </c>
      <c r="D375" s="8" t="s">
        <v>6</v>
      </c>
      <c r="E375" s="8" t="s">
        <v>231</v>
      </c>
      <c r="F375" s="8">
        <v>70.599999999999994</v>
      </c>
    </row>
    <row r="376" spans="1:6" ht="16">
      <c r="A376" s="1" t="s">
        <v>14</v>
      </c>
      <c r="B376" s="1" t="s">
        <v>272</v>
      </c>
      <c r="C376" s="8">
        <v>2019</v>
      </c>
      <c r="D376" s="8" t="s">
        <v>6</v>
      </c>
      <c r="E376" s="8" t="s">
        <v>231</v>
      </c>
      <c r="F376" s="8">
        <v>69.7</v>
      </c>
    </row>
    <row r="377" spans="1:6" ht="16">
      <c r="A377" s="1" t="s">
        <v>15</v>
      </c>
      <c r="B377" s="1" t="s">
        <v>273</v>
      </c>
      <c r="C377" s="8">
        <v>2019</v>
      </c>
      <c r="D377" s="8" t="s">
        <v>6</v>
      </c>
      <c r="E377" s="8" t="s">
        <v>231</v>
      </c>
      <c r="F377" s="8">
        <v>57.1</v>
      </c>
    </row>
    <row r="378" spans="1:6" ht="16">
      <c r="A378" s="1" t="s">
        <v>16</v>
      </c>
      <c r="B378" s="1" t="s">
        <v>274</v>
      </c>
      <c r="C378" s="8">
        <v>2019</v>
      </c>
      <c r="D378" s="8" t="s">
        <v>6</v>
      </c>
      <c r="E378" s="8" t="s">
        <v>231</v>
      </c>
      <c r="F378" s="8">
        <v>82.5</v>
      </c>
    </row>
    <row r="379" spans="1:6" ht="16">
      <c r="A379" s="1" t="s">
        <v>17</v>
      </c>
      <c r="B379" s="1" t="s">
        <v>275</v>
      </c>
      <c r="C379" s="8">
        <v>2019</v>
      </c>
      <c r="D379" s="8" t="s">
        <v>6</v>
      </c>
      <c r="E379" s="8" t="s">
        <v>231</v>
      </c>
      <c r="F379" s="8">
        <v>51.5</v>
      </c>
    </row>
    <row r="380" spans="1:6" ht="16">
      <c r="A380" s="1" t="s">
        <v>18</v>
      </c>
      <c r="B380" s="1" t="s">
        <v>276</v>
      </c>
      <c r="C380" s="8">
        <v>2019</v>
      </c>
      <c r="D380" s="8" t="s">
        <v>6</v>
      </c>
      <c r="E380" s="8" t="s">
        <v>231</v>
      </c>
      <c r="F380" s="8">
        <v>68</v>
      </c>
    </row>
    <row r="381" spans="1:6" ht="16">
      <c r="A381" s="1" t="s">
        <v>19</v>
      </c>
      <c r="B381" s="1" t="s">
        <v>277</v>
      </c>
      <c r="C381" s="8">
        <v>2019</v>
      </c>
      <c r="D381" s="8" t="s">
        <v>6</v>
      </c>
      <c r="E381" s="8" t="s">
        <v>231</v>
      </c>
      <c r="F381" s="8">
        <v>67.599999999999994</v>
      </c>
    </row>
    <row r="382" spans="1:6" ht="16">
      <c r="A382" s="1" t="s">
        <v>20</v>
      </c>
      <c r="B382" s="1" t="s">
        <v>278</v>
      </c>
      <c r="C382" s="8">
        <v>2019</v>
      </c>
      <c r="D382" s="8" t="s">
        <v>6</v>
      </c>
      <c r="E382" s="8" t="s">
        <v>231</v>
      </c>
      <c r="F382" s="8">
        <v>70.5</v>
      </c>
    </row>
    <row r="383" spans="1:6" ht="16">
      <c r="A383" s="1" t="s">
        <v>21</v>
      </c>
      <c r="B383" s="1" t="s">
        <v>279</v>
      </c>
      <c r="C383" s="8">
        <v>2019</v>
      </c>
      <c r="D383" s="8" t="s">
        <v>6</v>
      </c>
      <c r="E383" s="8" t="s">
        <v>231</v>
      </c>
      <c r="F383" s="8">
        <v>62.8</v>
      </c>
    </row>
    <row r="384" spans="1:6" ht="16">
      <c r="A384" s="1" t="s">
        <v>22</v>
      </c>
      <c r="B384" s="1" t="s">
        <v>280</v>
      </c>
      <c r="C384" s="8">
        <v>2019</v>
      </c>
      <c r="D384" s="8" t="s">
        <v>6</v>
      </c>
      <c r="E384" s="8" t="s">
        <v>231</v>
      </c>
      <c r="F384" s="8">
        <v>72.900000000000006</v>
      </c>
    </row>
    <row r="385" spans="1:6" ht="16">
      <c r="A385" s="1" t="s">
        <v>23</v>
      </c>
      <c r="B385" s="1" t="s">
        <v>281</v>
      </c>
      <c r="C385" s="8">
        <v>2019</v>
      </c>
      <c r="D385" s="8" t="s">
        <v>6</v>
      </c>
      <c r="E385" s="8" t="s">
        <v>231</v>
      </c>
      <c r="F385" s="8">
        <v>50.4</v>
      </c>
    </row>
    <row r="386" spans="1:6" ht="16">
      <c r="A386" s="1" t="s">
        <v>24</v>
      </c>
      <c r="B386" s="1" t="s">
        <v>282</v>
      </c>
      <c r="C386" s="8">
        <v>2019</v>
      </c>
      <c r="D386" s="8" t="s">
        <v>6</v>
      </c>
      <c r="E386" s="8" t="s">
        <v>231</v>
      </c>
      <c r="F386" s="8">
        <v>86.4</v>
      </c>
    </row>
    <row r="387" spans="1:6" ht="16">
      <c r="A387" s="1" t="s">
        <v>25</v>
      </c>
      <c r="B387" s="1" t="s">
        <v>283</v>
      </c>
      <c r="C387" s="8">
        <v>2019</v>
      </c>
      <c r="D387" s="8" t="s">
        <v>6</v>
      </c>
      <c r="E387" s="8" t="s">
        <v>231</v>
      </c>
      <c r="F387" s="8">
        <v>80.2</v>
      </c>
    </row>
    <row r="388" spans="1:6" ht="16">
      <c r="A388" s="1" t="s">
        <v>26</v>
      </c>
      <c r="B388" s="1" t="s">
        <v>284</v>
      </c>
      <c r="C388" s="8">
        <v>2019</v>
      </c>
      <c r="D388" s="8" t="s">
        <v>6</v>
      </c>
      <c r="E388" s="8" t="s">
        <v>231</v>
      </c>
      <c r="F388" s="8">
        <v>66.8</v>
      </c>
    </row>
    <row r="389" spans="1:6" ht="16">
      <c r="A389" s="1" t="s">
        <v>27</v>
      </c>
      <c r="B389" s="1" t="s">
        <v>285</v>
      </c>
      <c r="C389" s="8">
        <v>2019</v>
      </c>
      <c r="D389" s="8" t="s">
        <v>6</v>
      </c>
      <c r="E389" s="8" t="s">
        <v>231</v>
      </c>
      <c r="F389" s="8">
        <v>64.400000000000006</v>
      </c>
    </row>
    <row r="390" spans="1:6" ht="16">
      <c r="A390" s="1" t="s">
        <v>28</v>
      </c>
      <c r="B390" s="1" t="s">
        <v>286</v>
      </c>
      <c r="C390" s="8">
        <v>2019</v>
      </c>
      <c r="D390" s="8" t="s">
        <v>6</v>
      </c>
      <c r="E390" s="8" t="s">
        <v>231</v>
      </c>
      <c r="F390" s="8">
        <v>105.3</v>
      </c>
    </row>
    <row r="391" spans="1:6" ht="16">
      <c r="A391" s="1" t="s">
        <v>29</v>
      </c>
      <c r="B391" s="1" t="s">
        <v>287</v>
      </c>
      <c r="C391" s="8">
        <v>2019</v>
      </c>
      <c r="D391" s="8" t="s">
        <v>6</v>
      </c>
      <c r="E391" s="8" t="s">
        <v>231</v>
      </c>
      <c r="F391" s="8">
        <v>94.3</v>
      </c>
    </row>
    <row r="392" spans="1:6" ht="16">
      <c r="A392" s="1" t="s">
        <v>30</v>
      </c>
      <c r="B392" s="1" t="s">
        <v>288</v>
      </c>
      <c r="C392" s="8">
        <v>2019</v>
      </c>
      <c r="D392" s="8" t="s">
        <v>6</v>
      </c>
      <c r="E392" s="8" t="s">
        <v>231</v>
      </c>
      <c r="F392" s="8">
        <v>65.5</v>
      </c>
    </row>
    <row r="393" spans="1:6" ht="16">
      <c r="A393" s="1" t="s">
        <v>31</v>
      </c>
      <c r="B393" s="1" t="s">
        <v>289</v>
      </c>
      <c r="C393" s="8">
        <v>2019</v>
      </c>
      <c r="D393" s="8" t="s">
        <v>6</v>
      </c>
      <c r="E393" s="8" t="s">
        <v>231</v>
      </c>
      <c r="F393" s="8">
        <v>93.9</v>
      </c>
    </row>
    <row r="394" spans="1:6" ht="16">
      <c r="A394" s="1" t="s">
        <v>32</v>
      </c>
      <c r="B394" s="1" t="s">
        <v>290</v>
      </c>
      <c r="C394" s="8">
        <v>2019</v>
      </c>
      <c r="D394" s="8" t="s">
        <v>6</v>
      </c>
      <c r="E394" s="8" t="s">
        <v>231</v>
      </c>
      <c r="F394" s="8">
        <v>65.7</v>
      </c>
    </row>
    <row r="395" spans="1:6" ht="16">
      <c r="A395" s="1" t="s">
        <v>33</v>
      </c>
      <c r="B395" s="1" t="s">
        <v>291</v>
      </c>
      <c r="C395" s="8">
        <v>2019</v>
      </c>
      <c r="D395" s="8" t="s">
        <v>6</v>
      </c>
      <c r="E395" s="8" t="s">
        <v>231</v>
      </c>
      <c r="F395" s="8">
        <v>54.4</v>
      </c>
    </row>
    <row r="396" spans="1:6" ht="16">
      <c r="A396" s="1" t="s">
        <v>34</v>
      </c>
      <c r="B396" s="1" t="s">
        <v>292</v>
      </c>
      <c r="C396" s="8">
        <v>2019</v>
      </c>
      <c r="D396" s="8" t="s">
        <v>6</v>
      </c>
      <c r="E396" s="8" t="s">
        <v>231</v>
      </c>
      <c r="F396" s="8">
        <v>92.9</v>
      </c>
    </row>
    <row r="397" spans="1:6" ht="16">
      <c r="A397" s="1" t="s">
        <v>35</v>
      </c>
      <c r="B397" s="1" t="s">
        <v>293</v>
      </c>
      <c r="C397" s="8">
        <v>2019</v>
      </c>
      <c r="D397" s="8" t="s">
        <v>6</v>
      </c>
      <c r="E397" s="8" t="s">
        <v>231</v>
      </c>
      <c r="F397" s="8">
        <v>73.5</v>
      </c>
    </row>
  </sheetData>
  <autoFilter ref="A1:F397" xr:uid="{00000000-0009-0000-0000-000033000000}">
    <filterColumn colId="2">
      <filters>
        <filter val="2019"/>
      </filters>
    </filterColumn>
  </autoFilter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G364"/>
  <sheetViews>
    <sheetView workbookViewId="0"/>
  </sheetViews>
  <sheetFormatPr baseColWidth="10" defaultColWidth="14.5" defaultRowHeight="15.75" customHeight="1"/>
  <sheetData>
    <row r="1" spans="1:7" ht="15.75" customHeight="1">
      <c r="A1" s="8" t="s">
        <v>1</v>
      </c>
      <c r="B1" s="8" t="s">
        <v>259</v>
      </c>
      <c r="C1" s="8" t="s">
        <v>0</v>
      </c>
      <c r="D1" s="8" t="s">
        <v>36</v>
      </c>
      <c r="E1" s="8" t="s">
        <v>38</v>
      </c>
      <c r="F1" s="8" t="s">
        <v>455</v>
      </c>
      <c r="G1" s="73" t="s">
        <v>260</v>
      </c>
    </row>
    <row r="2" spans="1:7" ht="15.75" customHeight="1">
      <c r="A2" s="12" t="s">
        <v>4</v>
      </c>
      <c r="B2" s="8" t="s">
        <v>262</v>
      </c>
      <c r="C2" s="8">
        <v>2010</v>
      </c>
      <c r="D2" s="12" t="s">
        <v>6</v>
      </c>
      <c r="E2" s="12" t="s">
        <v>239</v>
      </c>
      <c r="F2" s="8">
        <v>0.25556462383142903</v>
      </c>
      <c r="G2" s="8">
        <f t="shared" ref="G2:G256" si="0">F2*100</f>
        <v>25.556462383142904</v>
      </c>
    </row>
    <row r="3" spans="1:7" ht="15.75" customHeight="1">
      <c r="A3" s="12" t="s">
        <v>5</v>
      </c>
      <c r="B3" s="8" t="s">
        <v>263</v>
      </c>
      <c r="C3" s="8">
        <v>2010</v>
      </c>
      <c r="D3" s="12" t="s">
        <v>6</v>
      </c>
      <c r="E3" s="12" t="s">
        <v>239</v>
      </c>
      <c r="F3" s="8">
        <v>0.22785367632619899</v>
      </c>
      <c r="G3" s="8">
        <f t="shared" si="0"/>
        <v>22.785367632619899</v>
      </c>
    </row>
    <row r="4" spans="1:7" ht="15.75" customHeight="1">
      <c r="A4" s="12" t="s">
        <v>6</v>
      </c>
      <c r="B4" s="8" t="s">
        <v>264</v>
      </c>
      <c r="C4" s="8">
        <v>2010</v>
      </c>
      <c r="D4" s="12" t="s">
        <v>6</v>
      </c>
      <c r="E4" s="12" t="s">
        <v>239</v>
      </c>
      <c r="F4" s="8">
        <v>0.22642173423423401</v>
      </c>
      <c r="G4" s="8">
        <f t="shared" si="0"/>
        <v>22.642173423423401</v>
      </c>
    </row>
    <row r="5" spans="1:7" ht="15.75" customHeight="1">
      <c r="A5" s="12" t="s">
        <v>7</v>
      </c>
      <c r="B5" s="8" t="s">
        <v>265</v>
      </c>
      <c r="C5" s="8">
        <v>2010</v>
      </c>
      <c r="D5" s="12" t="s">
        <v>6</v>
      </c>
      <c r="E5" s="12" t="s">
        <v>239</v>
      </c>
      <c r="F5" s="8">
        <v>0.24694666918921199</v>
      </c>
      <c r="G5" s="8">
        <f t="shared" si="0"/>
        <v>24.6946669189212</v>
      </c>
    </row>
    <row r="6" spans="1:7" ht="15.75" customHeight="1">
      <c r="A6" s="12" t="s">
        <v>10</v>
      </c>
      <c r="B6" s="8" t="s">
        <v>268</v>
      </c>
      <c r="C6" s="8">
        <v>2010</v>
      </c>
      <c r="D6" s="12" t="s">
        <v>6</v>
      </c>
      <c r="E6" s="12" t="s">
        <v>239</v>
      </c>
      <c r="F6" s="8">
        <v>0.119433559582954</v>
      </c>
      <c r="G6" s="8">
        <f t="shared" si="0"/>
        <v>11.943355958295401</v>
      </c>
    </row>
    <row r="7" spans="1:7" ht="15.75" customHeight="1">
      <c r="A7" s="12" t="s">
        <v>11</v>
      </c>
      <c r="B7" s="8" t="s">
        <v>269</v>
      </c>
      <c r="C7" s="8">
        <v>2010</v>
      </c>
      <c r="D7" s="12" t="s">
        <v>6</v>
      </c>
      <c r="E7" s="12" t="s">
        <v>239</v>
      </c>
      <c r="F7" s="8">
        <v>0.24981557508499599</v>
      </c>
      <c r="G7" s="8">
        <f t="shared" si="0"/>
        <v>24.981557508499598</v>
      </c>
    </row>
    <row r="8" spans="1:7" ht="15.75" customHeight="1">
      <c r="A8" s="12" t="s">
        <v>8</v>
      </c>
      <c r="B8" s="8" t="s">
        <v>266</v>
      </c>
      <c r="C8" s="8">
        <v>2010</v>
      </c>
      <c r="D8" s="12" t="s">
        <v>6</v>
      </c>
      <c r="E8" s="12" t="s">
        <v>239</v>
      </c>
      <c r="F8" s="8">
        <v>0.26123716792239998</v>
      </c>
      <c r="G8" s="8">
        <f t="shared" si="0"/>
        <v>26.12371679224</v>
      </c>
    </row>
    <row r="9" spans="1:7" ht="15.75" customHeight="1">
      <c r="A9" s="12" t="s">
        <v>9</v>
      </c>
      <c r="B9" s="8" t="s">
        <v>267</v>
      </c>
      <c r="C9" s="8">
        <v>2010</v>
      </c>
      <c r="D9" s="12" t="s">
        <v>6</v>
      </c>
      <c r="E9" s="12" t="s">
        <v>239</v>
      </c>
      <c r="F9" s="8">
        <v>0.25131747320335202</v>
      </c>
      <c r="G9" s="8">
        <f t="shared" si="0"/>
        <v>25.131747320335201</v>
      </c>
    </row>
    <row r="10" spans="1:7" ht="15.75" customHeight="1">
      <c r="A10" s="12" t="s">
        <v>12</v>
      </c>
      <c r="B10" s="8" t="s">
        <v>270</v>
      </c>
      <c r="C10" s="8">
        <v>2010</v>
      </c>
      <c r="D10" s="12" t="s">
        <v>6</v>
      </c>
      <c r="E10" s="12" t="s">
        <v>239</v>
      </c>
      <c r="F10" s="8">
        <v>0.48743694597105403</v>
      </c>
      <c r="G10" s="8">
        <f t="shared" si="0"/>
        <v>48.743694597105403</v>
      </c>
    </row>
    <row r="11" spans="1:7" ht="15.75" customHeight="1">
      <c r="A11" s="12" t="s">
        <v>13</v>
      </c>
      <c r="B11" s="8" t="s">
        <v>271</v>
      </c>
      <c r="C11" s="8">
        <v>2010</v>
      </c>
      <c r="D11" s="12" t="s">
        <v>6</v>
      </c>
      <c r="E11" s="12" t="s">
        <v>239</v>
      </c>
      <c r="F11" s="8">
        <v>0.19888079973921499</v>
      </c>
      <c r="G11" s="8">
        <f t="shared" si="0"/>
        <v>19.888079973921499</v>
      </c>
    </row>
    <row r="12" spans="1:7" ht="15.75" customHeight="1">
      <c r="A12" s="12" t="s">
        <v>14</v>
      </c>
      <c r="B12" s="8" t="s">
        <v>272</v>
      </c>
      <c r="C12" s="8">
        <v>2010</v>
      </c>
      <c r="D12" s="12" t="s">
        <v>6</v>
      </c>
      <c r="E12" s="12" t="s">
        <v>239</v>
      </c>
      <c r="F12" s="8">
        <v>0.14800486331475601</v>
      </c>
      <c r="G12" s="8">
        <f t="shared" si="0"/>
        <v>14.800486331475602</v>
      </c>
    </row>
    <row r="13" spans="1:7" ht="15.75" customHeight="1">
      <c r="A13" s="12" t="s">
        <v>15</v>
      </c>
      <c r="B13" s="8" t="s">
        <v>273</v>
      </c>
      <c r="C13" s="8">
        <v>2010</v>
      </c>
      <c r="D13" s="12" t="s">
        <v>6</v>
      </c>
      <c r="E13" s="12" t="s">
        <v>239</v>
      </c>
      <c r="F13" s="8">
        <v>0.129788469642619</v>
      </c>
      <c r="G13" s="8">
        <f t="shared" si="0"/>
        <v>12.9788469642619</v>
      </c>
    </row>
    <row r="14" spans="1:7" ht="15.75" customHeight="1">
      <c r="A14" s="12" t="s">
        <v>16</v>
      </c>
      <c r="B14" s="8" t="s">
        <v>274</v>
      </c>
      <c r="C14" s="8">
        <v>2010</v>
      </c>
      <c r="D14" s="12" t="s">
        <v>6</v>
      </c>
      <c r="E14" s="12" t="s">
        <v>239</v>
      </c>
      <c r="F14" s="8">
        <v>0.21398305806957399</v>
      </c>
      <c r="G14" s="8">
        <f t="shared" si="0"/>
        <v>21.398305806957399</v>
      </c>
    </row>
    <row r="15" spans="1:7" ht="15.75" customHeight="1">
      <c r="A15" s="12" t="s">
        <v>17</v>
      </c>
      <c r="B15" s="8" t="s">
        <v>275</v>
      </c>
      <c r="C15" s="8">
        <v>2010</v>
      </c>
      <c r="D15" s="12" t="s">
        <v>6</v>
      </c>
      <c r="E15" s="12" t="s">
        <v>239</v>
      </c>
      <c r="F15" s="8">
        <v>0.221961780984444</v>
      </c>
      <c r="G15" s="8">
        <f t="shared" si="0"/>
        <v>22.196178098444399</v>
      </c>
    </row>
    <row r="16" spans="1:7" ht="15.75" customHeight="1">
      <c r="A16" s="12" t="s">
        <v>18</v>
      </c>
      <c r="B16" s="8" t="s">
        <v>276</v>
      </c>
      <c r="C16" s="8">
        <v>2010</v>
      </c>
      <c r="D16" s="12" t="s">
        <v>6</v>
      </c>
      <c r="E16" s="12" t="s">
        <v>239</v>
      </c>
      <c r="F16" s="8">
        <v>0.17271936937068799</v>
      </c>
      <c r="G16" s="8">
        <f t="shared" si="0"/>
        <v>17.271936937068798</v>
      </c>
    </row>
    <row r="17" spans="1:7" ht="15.75" customHeight="1">
      <c r="A17" s="12" t="s">
        <v>19</v>
      </c>
      <c r="B17" s="8" t="s">
        <v>277</v>
      </c>
      <c r="C17" s="8">
        <v>2010</v>
      </c>
      <c r="D17" s="12" t="s">
        <v>6</v>
      </c>
      <c r="E17" s="12" t="s">
        <v>239</v>
      </c>
      <c r="F17" s="8">
        <v>0.16643044497714701</v>
      </c>
      <c r="G17" s="8">
        <f t="shared" si="0"/>
        <v>16.643044497714701</v>
      </c>
    </row>
    <row r="18" spans="1:7" ht="15.75" customHeight="1">
      <c r="A18" s="12" t="s">
        <v>20</v>
      </c>
      <c r="B18" s="8" t="s">
        <v>278</v>
      </c>
      <c r="C18" s="8">
        <v>2010</v>
      </c>
      <c r="D18" s="12" t="s">
        <v>6</v>
      </c>
      <c r="E18" s="12" t="s">
        <v>239</v>
      </c>
      <c r="F18" s="8">
        <v>0.208961617109376</v>
      </c>
      <c r="G18" s="8">
        <f t="shared" si="0"/>
        <v>20.896161710937598</v>
      </c>
    </row>
    <row r="19" spans="1:7" ht="15.75" customHeight="1">
      <c r="A19" s="12" t="s">
        <v>21</v>
      </c>
      <c r="B19" s="8" t="s">
        <v>279</v>
      </c>
      <c r="C19" s="8">
        <v>2010</v>
      </c>
      <c r="D19" s="12" t="s">
        <v>6</v>
      </c>
      <c r="E19" s="12" t="s">
        <v>239</v>
      </c>
      <c r="F19" s="8">
        <v>0.242270721846639</v>
      </c>
      <c r="G19" s="8">
        <f t="shared" si="0"/>
        <v>24.2270721846639</v>
      </c>
    </row>
    <row r="20" spans="1:7" ht="15.75" customHeight="1">
      <c r="A20" s="12" t="s">
        <v>22</v>
      </c>
      <c r="B20" s="8" t="s">
        <v>280</v>
      </c>
      <c r="C20" s="8">
        <v>2010</v>
      </c>
      <c r="D20" s="12" t="s">
        <v>6</v>
      </c>
      <c r="E20" s="12" t="s">
        <v>239</v>
      </c>
      <c r="F20" s="8">
        <v>0.30859483657423198</v>
      </c>
      <c r="G20" s="8">
        <f t="shared" si="0"/>
        <v>30.859483657423198</v>
      </c>
    </row>
    <row r="21" spans="1:7" ht="15.75" customHeight="1">
      <c r="A21" s="12" t="s">
        <v>23</v>
      </c>
      <c r="B21" s="8" t="s">
        <v>281</v>
      </c>
      <c r="C21" s="8">
        <v>2010</v>
      </c>
      <c r="D21" s="12" t="s">
        <v>6</v>
      </c>
      <c r="E21" s="12" t="s">
        <v>239</v>
      </c>
      <c r="F21" s="8">
        <v>0.13822579355936801</v>
      </c>
      <c r="G21" s="8">
        <f t="shared" si="0"/>
        <v>13.822579355936801</v>
      </c>
    </row>
    <row r="22" spans="1:7" ht="15.75" customHeight="1">
      <c r="A22" s="12" t="s">
        <v>24</v>
      </c>
      <c r="B22" s="8" t="s">
        <v>282</v>
      </c>
      <c r="C22" s="8">
        <v>2010</v>
      </c>
      <c r="D22" s="12" t="s">
        <v>6</v>
      </c>
      <c r="E22" s="12" t="s">
        <v>239</v>
      </c>
      <c r="F22" s="8">
        <v>0.26205386890673199</v>
      </c>
      <c r="G22" s="8">
        <f t="shared" si="0"/>
        <v>26.2053868906732</v>
      </c>
    </row>
    <row r="23" spans="1:7" ht="15.75" customHeight="1">
      <c r="A23" s="12" t="s">
        <v>25</v>
      </c>
      <c r="B23" s="8" t="s">
        <v>283</v>
      </c>
      <c r="C23" s="8">
        <v>2010</v>
      </c>
      <c r="D23" s="12" t="s">
        <v>6</v>
      </c>
      <c r="E23" s="12" t="s">
        <v>239</v>
      </c>
      <c r="F23" s="8">
        <v>0.218336376623745</v>
      </c>
      <c r="G23" s="8">
        <f t="shared" si="0"/>
        <v>21.8336376623745</v>
      </c>
    </row>
    <row r="24" spans="1:7" ht="15.75" customHeight="1">
      <c r="A24" s="12" t="s">
        <v>26</v>
      </c>
      <c r="B24" s="8" t="s">
        <v>284</v>
      </c>
      <c r="C24" s="8">
        <v>2010</v>
      </c>
      <c r="D24" s="12" t="s">
        <v>6</v>
      </c>
      <c r="E24" s="12" t="s">
        <v>239</v>
      </c>
      <c r="F24" s="8">
        <v>0.139915449846957</v>
      </c>
      <c r="G24" s="8">
        <f t="shared" si="0"/>
        <v>13.9915449846957</v>
      </c>
    </row>
    <row r="25" spans="1:7" ht="15.75" customHeight="1">
      <c r="A25" s="12" t="s">
        <v>27</v>
      </c>
      <c r="B25" s="8" t="s">
        <v>285</v>
      </c>
      <c r="C25" s="8">
        <v>2010</v>
      </c>
      <c r="D25" s="12" t="s">
        <v>6</v>
      </c>
      <c r="E25" s="12" t="s">
        <v>239</v>
      </c>
      <c r="F25" s="8">
        <v>0.196651189745217</v>
      </c>
      <c r="G25" s="8">
        <f t="shared" si="0"/>
        <v>19.6651189745217</v>
      </c>
    </row>
    <row r="26" spans="1:7" ht="15.75" customHeight="1">
      <c r="A26" s="12" t="s">
        <v>28</v>
      </c>
      <c r="B26" s="8" t="s">
        <v>286</v>
      </c>
      <c r="C26" s="8">
        <v>2010</v>
      </c>
      <c r="D26" s="12" t="s">
        <v>6</v>
      </c>
      <c r="E26" s="12" t="s">
        <v>239</v>
      </c>
      <c r="F26" s="8">
        <v>0.266673401090325</v>
      </c>
      <c r="G26" s="8">
        <f t="shared" si="0"/>
        <v>26.667340109032502</v>
      </c>
    </row>
    <row r="27" spans="1:7" ht="15.75" customHeight="1">
      <c r="A27" s="12" t="s">
        <v>29</v>
      </c>
      <c r="B27" s="8" t="s">
        <v>287</v>
      </c>
      <c r="C27" s="8">
        <v>2010</v>
      </c>
      <c r="D27" s="12" t="s">
        <v>6</v>
      </c>
      <c r="E27" s="12" t="s">
        <v>239</v>
      </c>
      <c r="F27" s="8">
        <v>0.29048274046073902</v>
      </c>
      <c r="G27" s="8">
        <f t="shared" si="0"/>
        <v>29.048274046073903</v>
      </c>
    </row>
    <row r="28" spans="1:7" ht="15.75" customHeight="1">
      <c r="A28" s="12" t="s">
        <v>30</v>
      </c>
      <c r="B28" s="8" t="s">
        <v>288</v>
      </c>
      <c r="C28" s="8">
        <v>2010</v>
      </c>
      <c r="D28" s="12" t="s">
        <v>6</v>
      </c>
      <c r="E28" s="12" t="s">
        <v>239</v>
      </c>
      <c r="F28" s="8">
        <v>0.24717317838879899</v>
      </c>
      <c r="G28" s="8">
        <f t="shared" si="0"/>
        <v>24.7173178388799</v>
      </c>
    </row>
    <row r="29" spans="1:7" ht="15.75" customHeight="1">
      <c r="A29" s="12" t="s">
        <v>31</v>
      </c>
      <c r="B29" s="8" t="s">
        <v>289</v>
      </c>
      <c r="C29" s="8">
        <v>2010</v>
      </c>
      <c r="D29" s="12" t="s">
        <v>6</v>
      </c>
      <c r="E29" s="12" t="s">
        <v>239</v>
      </c>
      <c r="F29" s="8">
        <v>0.28728232338912302</v>
      </c>
      <c r="G29" s="8">
        <f t="shared" si="0"/>
        <v>28.728232338912303</v>
      </c>
    </row>
    <row r="30" spans="1:7" ht="15.75" customHeight="1">
      <c r="A30" s="12" t="s">
        <v>32</v>
      </c>
      <c r="B30" s="8" t="s">
        <v>290</v>
      </c>
      <c r="C30" s="8">
        <v>2010</v>
      </c>
      <c r="D30" s="12" t="s">
        <v>6</v>
      </c>
      <c r="E30" s="12" t="s">
        <v>239</v>
      </c>
      <c r="F30" s="8">
        <v>0.186502415892534</v>
      </c>
      <c r="G30" s="8">
        <f t="shared" si="0"/>
        <v>18.650241589253401</v>
      </c>
    </row>
    <row r="31" spans="1:7" ht="15.75" customHeight="1">
      <c r="A31" s="12" t="s">
        <v>33</v>
      </c>
      <c r="B31" s="8" t="s">
        <v>291</v>
      </c>
      <c r="C31" s="8">
        <v>2010</v>
      </c>
      <c r="D31" s="12" t="s">
        <v>6</v>
      </c>
      <c r="E31" s="12" t="s">
        <v>239</v>
      </c>
      <c r="F31" s="8">
        <v>0.180428552421979</v>
      </c>
      <c r="G31" s="8">
        <f t="shared" si="0"/>
        <v>18.042855242197898</v>
      </c>
    </row>
    <row r="32" spans="1:7" ht="15.75" customHeight="1">
      <c r="A32" s="12" t="s">
        <v>34</v>
      </c>
      <c r="B32" s="8" t="s">
        <v>292</v>
      </c>
      <c r="C32" s="8">
        <v>2010</v>
      </c>
      <c r="D32" s="12" t="s">
        <v>6</v>
      </c>
      <c r="E32" s="12" t="s">
        <v>239</v>
      </c>
      <c r="F32" s="8">
        <v>0.248189111824865</v>
      </c>
      <c r="G32" s="8">
        <f t="shared" si="0"/>
        <v>24.818911182486499</v>
      </c>
    </row>
    <row r="33" spans="1:7" ht="15.75" customHeight="1">
      <c r="A33" s="12" t="s">
        <v>35</v>
      </c>
      <c r="B33" s="8" t="s">
        <v>293</v>
      </c>
      <c r="C33" s="8">
        <v>2010</v>
      </c>
      <c r="D33" s="12" t="s">
        <v>6</v>
      </c>
      <c r="E33" s="12" t="s">
        <v>239</v>
      </c>
      <c r="F33" s="8">
        <v>0.216013449996384</v>
      </c>
      <c r="G33" s="8">
        <f t="shared" si="0"/>
        <v>21.6013449996384</v>
      </c>
    </row>
    <row r="34" spans="1:7" ht="15.75" customHeight="1">
      <c r="A34" s="12" t="s">
        <v>3</v>
      </c>
      <c r="B34" s="8" t="s">
        <v>261</v>
      </c>
      <c r="C34" s="8">
        <v>2010</v>
      </c>
      <c r="D34" s="12" t="s">
        <v>6</v>
      </c>
      <c r="E34" s="12" t="s">
        <v>239</v>
      </c>
      <c r="F34" s="8">
        <v>0.22678971961835201</v>
      </c>
      <c r="G34" s="8">
        <f t="shared" si="0"/>
        <v>22.678971961835202</v>
      </c>
    </row>
    <row r="35" spans="1:7" ht="15.75" customHeight="1">
      <c r="A35" s="12" t="s">
        <v>4</v>
      </c>
      <c r="B35" s="8" t="s">
        <v>262</v>
      </c>
      <c r="C35" s="8">
        <v>2011</v>
      </c>
      <c r="D35" s="12" t="s">
        <v>6</v>
      </c>
      <c r="E35" s="12" t="s">
        <v>239</v>
      </c>
      <c r="F35" s="8">
        <v>0.26649204782911501</v>
      </c>
      <c r="G35" s="8">
        <f t="shared" si="0"/>
        <v>26.6492047829115</v>
      </c>
    </row>
    <row r="36" spans="1:7" ht="15.75" customHeight="1">
      <c r="A36" s="12" t="s">
        <v>5</v>
      </c>
      <c r="B36" s="8" t="s">
        <v>263</v>
      </c>
      <c r="C36" s="8">
        <v>2011</v>
      </c>
      <c r="D36" s="12" t="s">
        <v>6</v>
      </c>
      <c r="E36" s="12" t="s">
        <v>239</v>
      </c>
      <c r="F36" s="8">
        <v>0.236278361925844</v>
      </c>
      <c r="G36" s="8">
        <f t="shared" si="0"/>
        <v>23.6278361925844</v>
      </c>
    </row>
    <row r="37" spans="1:7" ht="15.75" customHeight="1">
      <c r="A37" s="12" t="s">
        <v>6</v>
      </c>
      <c r="B37" s="8" t="s">
        <v>264</v>
      </c>
      <c r="C37" s="8">
        <v>2011</v>
      </c>
      <c r="D37" s="12" t="s">
        <v>6</v>
      </c>
      <c r="E37" s="12" t="s">
        <v>239</v>
      </c>
      <c r="F37" s="8">
        <v>0.23401845405823499</v>
      </c>
      <c r="G37" s="8">
        <f t="shared" si="0"/>
        <v>23.401845405823497</v>
      </c>
    </row>
    <row r="38" spans="1:7" ht="15.75" customHeight="1">
      <c r="A38" s="12" t="s">
        <v>7</v>
      </c>
      <c r="B38" s="8" t="s">
        <v>265</v>
      </c>
      <c r="C38" s="8">
        <v>2011</v>
      </c>
      <c r="D38" s="12" t="s">
        <v>6</v>
      </c>
      <c r="E38" s="12" t="s">
        <v>239</v>
      </c>
      <c r="F38" s="8">
        <v>0.25138584370992401</v>
      </c>
      <c r="G38" s="8">
        <f t="shared" si="0"/>
        <v>25.138584370992401</v>
      </c>
    </row>
    <row r="39" spans="1:7" ht="15.75" customHeight="1">
      <c r="A39" s="12" t="s">
        <v>10</v>
      </c>
      <c r="B39" s="8" t="s">
        <v>268</v>
      </c>
      <c r="C39" s="8">
        <v>2011</v>
      </c>
      <c r="D39" s="12" t="s">
        <v>6</v>
      </c>
      <c r="E39" s="12" t="s">
        <v>239</v>
      </c>
      <c r="F39" s="8">
        <v>0.12057111454505701</v>
      </c>
      <c r="G39" s="8">
        <f t="shared" si="0"/>
        <v>12.057111454505701</v>
      </c>
    </row>
    <row r="40" spans="1:7" ht="15.75" customHeight="1">
      <c r="A40" s="12" t="s">
        <v>11</v>
      </c>
      <c r="B40" s="8" t="s">
        <v>269</v>
      </c>
      <c r="C40" s="8">
        <v>2011</v>
      </c>
      <c r="D40" s="12" t="s">
        <v>6</v>
      </c>
      <c r="E40" s="12" t="s">
        <v>239</v>
      </c>
      <c r="F40" s="8">
        <v>0.26018718692328002</v>
      </c>
      <c r="G40" s="8">
        <f t="shared" si="0"/>
        <v>26.018718692328001</v>
      </c>
    </row>
    <row r="41" spans="1:7" ht="15.75" customHeight="1">
      <c r="A41" s="12" t="s">
        <v>8</v>
      </c>
      <c r="B41" s="8" t="s">
        <v>266</v>
      </c>
      <c r="C41" s="8">
        <v>2011</v>
      </c>
      <c r="D41" s="12" t="s">
        <v>6</v>
      </c>
      <c r="E41" s="12" t="s">
        <v>239</v>
      </c>
      <c r="F41" s="8">
        <v>0.26920202907996799</v>
      </c>
      <c r="G41" s="8">
        <f t="shared" si="0"/>
        <v>26.920202907996799</v>
      </c>
    </row>
    <row r="42" spans="1:7" ht="15.75" customHeight="1">
      <c r="A42" s="12" t="s">
        <v>9</v>
      </c>
      <c r="B42" s="8" t="s">
        <v>267</v>
      </c>
      <c r="C42" s="8">
        <v>2011</v>
      </c>
      <c r="D42" s="12" t="s">
        <v>6</v>
      </c>
      <c r="E42" s="12" t="s">
        <v>239</v>
      </c>
      <c r="F42" s="8">
        <v>0.258014771528285</v>
      </c>
      <c r="G42" s="8">
        <f t="shared" si="0"/>
        <v>25.8014771528285</v>
      </c>
    </row>
    <row r="43" spans="1:7" ht="15.75" customHeight="1">
      <c r="A43" s="12" t="s">
        <v>12</v>
      </c>
      <c r="B43" s="8" t="s">
        <v>270</v>
      </c>
      <c r="C43" s="8">
        <v>2011</v>
      </c>
      <c r="D43" s="12" t="s">
        <v>6</v>
      </c>
      <c r="E43" s="12" t="s">
        <v>239</v>
      </c>
      <c r="F43" s="8">
        <v>0.49894780895101198</v>
      </c>
      <c r="G43" s="8">
        <f t="shared" si="0"/>
        <v>49.894780895101199</v>
      </c>
    </row>
    <row r="44" spans="1:7" ht="15.75" customHeight="1">
      <c r="A44" s="12" t="s">
        <v>13</v>
      </c>
      <c r="B44" s="8" t="s">
        <v>271</v>
      </c>
      <c r="C44" s="8">
        <v>2011</v>
      </c>
      <c r="D44" s="12" t="s">
        <v>6</v>
      </c>
      <c r="E44" s="12" t="s">
        <v>239</v>
      </c>
      <c r="F44" s="8">
        <v>0.20746188820540301</v>
      </c>
      <c r="G44" s="8">
        <f t="shared" si="0"/>
        <v>20.746188820540301</v>
      </c>
    </row>
    <row r="45" spans="1:7" ht="15.75" customHeight="1">
      <c r="A45" s="12" t="s">
        <v>14</v>
      </c>
      <c r="B45" s="8" t="s">
        <v>272</v>
      </c>
      <c r="C45" s="8">
        <v>2011</v>
      </c>
      <c r="D45" s="12" t="s">
        <v>6</v>
      </c>
      <c r="E45" s="12" t="s">
        <v>239</v>
      </c>
      <c r="F45" s="8">
        <v>0.15712688180126699</v>
      </c>
      <c r="G45" s="8">
        <f t="shared" si="0"/>
        <v>15.712688180126699</v>
      </c>
    </row>
    <row r="46" spans="1:7" ht="15.75" customHeight="1">
      <c r="A46" s="12" t="s">
        <v>15</v>
      </c>
      <c r="B46" s="8" t="s">
        <v>273</v>
      </c>
      <c r="C46" s="8">
        <v>2011</v>
      </c>
      <c r="D46" s="12" t="s">
        <v>6</v>
      </c>
      <c r="E46" s="12" t="s">
        <v>239</v>
      </c>
      <c r="F46" s="8">
        <v>0.13904819934752499</v>
      </c>
      <c r="G46" s="8">
        <f t="shared" si="0"/>
        <v>13.904819934752499</v>
      </c>
    </row>
    <row r="47" spans="1:7" ht="15.75" customHeight="1">
      <c r="A47" s="12" t="s">
        <v>16</v>
      </c>
      <c r="B47" s="8" t="s">
        <v>274</v>
      </c>
      <c r="C47" s="8">
        <v>2011</v>
      </c>
      <c r="D47" s="12" t="s">
        <v>6</v>
      </c>
      <c r="E47" s="12" t="s">
        <v>239</v>
      </c>
      <c r="F47" s="8">
        <v>0.22286150473128799</v>
      </c>
      <c r="G47" s="8">
        <f t="shared" si="0"/>
        <v>22.286150473128799</v>
      </c>
    </row>
    <row r="48" spans="1:7" ht="15.75" customHeight="1">
      <c r="A48" s="12" t="s">
        <v>17</v>
      </c>
      <c r="B48" s="8" t="s">
        <v>275</v>
      </c>
      <c r="C48" s="8">
        <v>2011</v>
      </c>
      <c r="D48" s="12" t="s">
        <v>6</v>
      </c>
      <c r="E48" s="12" t="s">
        <v>239</v>
      </c>
      <c r="F48" s="8">
        <v>0.22951504421418401</v>
      </c>
      <c r="G48" s="8">
        <f t="shared" si="0"/>
        <v>22.951504421418399</v>
      </c>
    </row>
    <row r="49" spans="1:7" ht="15.75" customHeight="1">
      <c r="A49" s="12" t="s">
        <v>18</v>
      </c>
      <c r="B49" s="8" t="s">
        <v>276</v>
      </c>
      <c r="C49" s="8">
        <v>2011</v>
      </c>
      <c r="D49" s="12" t="s">
        <v>6</v>
      </c>
      <c r="E49" s="12" t="s">
        <v>239</v>
      </c>
      <c r="F49" s="8">
        <v>0.18157347278493799</v>
      </c>
      <c r="G49" s="8">
        <f t="shared" si="0"/>
        <v>18.157347278493798</v>
      </c>
    </row>
    <row r="50" spans="1:7" ht="15.75" customHeight="1">
      <c r="A50" s="12" t="s">
        <v>19</v>
      </c>
      <c r="B50" s="8" t="s">
        <v>277</v>
      </c>
      <c r="C50" s="8">
        <v>2011</v>
      </c>
      <c r="D50" s="12" t="s">
        <v>6</v>
      </c>
      <c r="E50" s="12" t="s">
        <v>239</v>
      </c>
      <c r="F50" s="8">
        <v>0.17337265137779201</v>
      </c>
      <c r="G50" s="8">
        <f t="shared" si="0"/>
        <v>17.337265137779202</v>
      </c>
    </row>
    <row r="51" spans="1:7" ht="15.75" customHeight="1">
      <c r="A51" s="12" t="s">
        <v>20</v>
      </c>
      <c r="B51" s="8" t="s">
        <v>278</v>
      </c>
      <c r="C51" s="8">
        <v>2011</v>
      </c>
      <c r="D51" s="12" t="s">
        <v>6</v>
      </c>
      <c r="E51" s="12" t="s">
        <v>239</v>
      </c>
      <c r="F51" s="8">
        <v>0.22045318752604601</v>
      </c>
      <c r="G51" s="8">
        <f t="shared" si="0"/>
        <v>22.045318752604601</v>
      </c>
    </row>
    <row r="52" spans="1:7" ht="15.75" customHeight="1">
      <c r="A52" s="12" t="s">
        <v>21</v>
      </c>
      <c r="B52" s="8" t="s">
        <v>279</v>
      </c>
      <c r="C52" s="8">
        <v>2011</v>
      </c>
      <c r="D52" s="12" t="s">
        <v>6</v>
      </c>
      <c r="E52" s="12" t="s">
        <v>239</v>
      </c>
      <c r="F52" s="8">
        <v>0.25137991633870399</v>
      </c>
      <c r="G52" s="8">
        <f t="shared" si="0"/>
        <v>25.137991633870399</v>
      </c>
    </row>
    <row r="53" spans="1:7" ht="15.75" customHeight="1">
      <c r="A53" s="12" t="s">
        <v>22</v>
      </c>
      <c r="B53" s="8" t="s">
        <v>280</v>
      </c>
      <c r="C53" s="8">
        <v>2011</v>
      </c>
      <c r="D53" s="12" t="s">
        <v>6</v>
      </c>
      <c r="E53" s="12" t="s">
        <v>239</v>
      </c>
      <c r="F53" s="8">
        <v>0.31328151336265397</v>
      </c>
      <c r="G53" s="8">
        <f t="shared" si="0"/>
        <v>31.328151336265396</v>
      </c>
    </row>
    <row r="54" spans="1:7" ht="15.75" customHeight="1">
      <c r="A54" s="12" t="s">
        <v>23</v>
      </c>
      <c r="B54" s="8" t="s">
        <v>281</v>
      </c>
      <c r="C54" s="8">
        <v>2011</v>
      </c>
      <c r="D54" s="12" t="s">
        <v>6</v>
      </c>
      <c r="E54" s="12" t="s">
        <v>239</v>
      </c>
      <c r="F54" s="8">
        <v>0.13838616138386201</v>
      </c>
      <c r="G54" s="8">
        <f t="shared" si="0"/>
        <v>13.8386161383862</v>
      </c>
    </row>
    <row r="55" spans="1:7" ht="15.75" customHeight="1">
      <c r="A55" s="12" t="s">
        <v>24</v>
      </c>
      <c r="B55" s="8" t="s">
        <v>282</v>
      </c>
      <c r="C55" s="8">
        <v>2011</v>
      </c>
      <c r="D55" s="12" t="s">
        <v>6</v>
      </c>
      <c r="E55" s="12" t="s">
        <v>239</v>
      </c>
      <c r="F55" s="8">
        <v>0.26573720317875899</v>
      </c>
      <c r="G55" s="8">
        <f t="shared" si="0"/>
        <v>26.5737203178759</v>
      </c>
    </row>
    <row r="56" spans="1:7" ht="13">
      <c r="A56" s="12" t="s">
        <v>25</v>
      </c>
      <c r="B56" s="8" t="s">
        <v>283</v>
      </c>
      <c r="C56" s="8">
        <v>2011</v>
      </c>
      <c r="D56" s="12" t="s">
        <v>6</v>
      </c>
      <c r="E56" s="12" t="s">
        <v>239</v>
      </c>
      <c r="F56" s="8">
        <v>0.232121015567087</v>
      </c>
      <c r="G56" s="8">
        <f t="shared" si="0"/>
        <v>23.212101556708699</v>
      </c>
    </row>
    <row r="57" spans="1:7" ht="13">
      <c r="A57" s="12" t="s">
        <v>26</v>
      </c>
      <c r="B57" s="8" t="s">
        <v>284</v>
      </c>
      <c r="C57" s="8">
        <v>2011</v>
      </c>
      <c r="D57" s="12" t="s">
        <v>6</v>
      </c>
      <c r="E57" s="12" t="s">
        <v>239</v>
      </c>
      <c r="F57" s="8">
        <v>0.15104730061953001</v>
      </c>
      <c r="G57" s="8">
        <f t="shared" si="0"/>
        <v>15.104730061953001</v>
      </c>
    </row>
    <row r="58" spans="1:7" ht="13">
      <c r="A58" s="12" t="s">
        <v>27</v>
      </c>
      <c r="B58" s="8" t="s">
        <v>285</v>
      </c>
      <c r="C58" s="8">
        <v>2011</v>
      </c>
      <c r="D58" s="12" t="s">
        <v>6</v>
      </c>
      <c r="E58" s="12" t="s">
        <v>239</v>
      </c>
      <c r="F58" s="8">
        <v>0.20419733676362001</v>
      </c>
      <c r="G58" s="8">
        <f t="shared" si="0"/>
        <v>20.419733676362</v>
      </c>
    </row>
    <row r="59" spans="1:7" ht="13">
      <c r="A59" s="12" t="s">
        <v>28</v>
      </c>
      <c r="B59" s="8" t="s">
        <v>286</v>
      </c>
      <c r="C59" s="8">
        <v>2011</v>
      </c>
      <c r="D59" s="12" t="s">
        <v>6</v>
      </c>
      <c r="E59" s="12" t="s">
        <v>239</v>
      </c>
      <c r="F59" s="8">
        <v>0.27246721676859498</v>
      </c>
      <c r="G59" s="8">
        <f t="shared" si="0"/>
        <v>27.246721676859497</v>
      </c>
    </row>
    <row r="60" spans="1:7" ht="13">
      <c r="A60" s="12" t="s">
        <v>29</v>
      </c>
      <c r="B60" s="8" t="s">
        <v>287</v>
      </c>
      <c r="C60" s="8">
        <v>2011</v>
      </c>
      <c r="D60" s="12" t="s">
        <v>6</v>
      </c>
      <c r="E60" s="12" t="s">
        <v>239</v>
      </c>
      <c r="F60" s="8">
        <v>0.30398808651588499</v>
      </c>
      <c r="G60" s="8">
        <f t="shared" si="0"/>
        <v>30.398808651588499</v>
      </c>
    </row>
    <row r="61" spans="1:7" ht="13">
      <c r="A61" s="12" t="s">
        <v>30</v>
      </c>
      <c r="B61" s="8" t="s">
        <v>288</v>
      </c>
      <c r="C61" s="8">
        <v>2011</v>
      </c>
      <c r="D61" s="12" t="s">
        <v>6</v>
      </c>
      <c r="E61" s="12" t="s">
        <v>239</v>
      </c>
      <c r="F61" s="8">
        <v>0.25164073615126897</v>
      </c>
      <c r="G61" s="8">
        <f t="shared" si="0"/>
        <v>25.164073615126899</v>
      </c>
    </row>
    <row r="62" spans="1:7" ht="13">
      <c r="A62" s="12" t="s">
        <v>31</v>
      </c>
      <c r="B62" s="8" t="s">
        <v>289</v>
      </c>
      <c r="C62" s="8">
        <v>2011</v>
      </c>
      <c r="D62" s="12" t="s">
        <v>6</v>
      </c>
      <c r="E62" s="12" t="s">
        <v>239</v>
      </c>
      <c r="F62" s="8">
        <v>0.29761728742917598</v>
      </c>
      <c r="G62" s="8">
        <f t="shared" si="0"/>
        <v>29.761728742917597</v>
      </c>
    </row>
    <row r="63" spans="1:7" ht="13">
      <c r="A63" s="12" t="s">
        <v>32</v>
      </c>
      <c r="B63" s="8" t="s">
        <v>290</v>
      </c>
      <c r="C63" s="8">
        <v>2011</v>
      </c>
      <c r="D63" s="12" t="s">
        <v>6</v>
      </c>
      <c r="E63" s="12" t="s">
        <v>239</v>
      </c>
      <c r="F63" s="8">
        <v>0.19271334808205401</v>
      </c>
      <c r="G63" s="8">
        <f t="shared" si="0"/>
        <v>19.271334808205403</v>
      </c>
    </row>
    <row r="64" spans="1:7" ht="13">
      <c r="A64" s="12" t="s">
        <v>33</v>
      </c>
      <c r="B64" s="8" t="s">
        <v>291</v>
      </c>
      <c r="C64" s="8">
        <v>2011</v>
      </c>
      <c r="D64" s="12" t="s">
        <v>6</v>
      </c>
      <c r="E64" s="12" t="s">
        <v>239</v>
      </c>
      <c r="F64" s="8">
        <v>0.18623068896245101</v>
      </c>
      <c r="G64" s="8">
        <f t="shared" si="0"/>
        <v>18.623068896245101</v>
      </c>
    </row>
    <row r="65" spans="1:7" ht="13">
      <c r="A65" s="12" t="s">
        <v>34</v>
      </c>
      <c r="B65" s="8" t="s">
        <v>292</v>
      </c>
      <c r="C65" s="8">
        <v>2011</v>
      </c>
      <c r="D65" s="12" t="s">
        <v>6</v>
      </c>
      <c r="E65" s="12" t="s">
        <v>239</v>
      </c>
      <c r="F65" s="8">
        <v>0.25357064090688503</v>
      </c>
      <c r="G65" s="8">
        <f t="shared" si="0"/>
        <v>25.357064090688503</v>
      </c>
    </row>
    <row r="66" spans="1:7" ht="13">
      <c r="A66" s="12" t="s">
        <v>35</v>
      </c>
      <c r="B66" s="8" t="s">
        <v>293</v>
      </c>
      <c r="C66" s="8">
        <v>2011</v>
      </c>
      <c r="D66" s="12" t="s">
        <v>6</v>
      </c>
      <c r="E66" s="12" t="s">
        <v>239</v>
      </c>
      <c r="F66" s="8">
        <v>0.21160653202058399</v>
      </c>
      <c r="G66" s="8">
        <f t="shared" si="0"/>
        <v>21.160653202058398</v>
      </c>
    </row>
    <row r="67" spans="1:7" ht="13">
      <c r="A67" s="12" t="s">
        <v>3</v>
      </c>
      <c r="B67" s="8" t="s">
        <v>261</v>
      </c>
      <c r="C67" s="8">
        <v>2011</v>
      </c>
      <c r="D67" s="12" t="s">
        <v>6</v>
      </c>
      <c r="E67" s="12" t="s">
        <v>239</v>
      </c>
      <c r="F67" s="8">
        <v>0.23411848371229399</v>
      </c>
      <c r="G67" s="8">
        <f t="shared" si="0"/>
        <v>23.4118483712294</v>
      </c>
    </row>
    <row r="68" spans="1:7" ht="13">
      <c r="A68" s="12" t="s">
        <v>4</v>
      </c>
      <c r="B68" s="8" t="s">
        <v>262</v>
      </c>
      <c r="C68" s="8">
        <v>2012</v>
      </c>
      <c r="D68" s="12" t="s">
        <v>6</v>
      </c>
      <c r="E68" s="12" t="s">
        <v>239</v>
      </c>
      <c r="F68" s="8">
        <v>0.274398409856633</v>
      </c>
      <c r="G68" s="8">
        <f t="shared" si="0"/>
        <v>27.439840985663299</v>
      </c>
    </row>
    <row r="69" spans="1:7" ht="13">
      <c r="A69" s="12" t="s">
        <v>5</v>
      </c>
      <c r="B69" s="8" t="s">
        <v>263</v>
      </c>
      <c r="C69" s="8">
        <v>2012</v>
      </c>
      <c r="D69" s="12" t="s">
        <v>6</v>
      </c>
      <c r="E69" s="12" t="s">
        <v>239</v>
      </c>
      <c r="F69" s="8">
        <v>0.25493418803652501</v>
      </c>
      <c r="G69" s="8">
        <f t="shared" si="0"/>
        <v>25.493418803652503</v>
      </c>
    </row>
    <row r="70" spans="1:7" ht="13">
      <c r="A70" s="12" t="s">
        <v>6</v>
      </c>
      <c r="B70" s="8" t="s">
        <v>264</v>
      </c>
      <c r="C70" s="8">
        <v>2012</v>
      </c>
      <c r="D70" s="12" t="s">
        <v>6</v>
      </c>
      <c r="E70" s="12" t="s">
        <v>239</v>
      </c>
      <c r="F70" s="8">
        <v>0.25424003675824702</v>
      </c>
      <c r="G70" s="8">
        <f t="shared" si="0"/>
        <v>25.424003675824704</v>
      </c>
    </row>
    <row r="71" spans="1:7" ht="13">
      <c r="A71" s="12" t="s">
        <v>7</v>
      </c>
      <c r="B71" s="8" t="s">
        <v>265</v>
      </c>
      <c r="C71" s="8">
        <v>2012</v>
      </c>
      <c r="D71" s="12" t="s">
        <v>6</v>
      </c>
      <c r="E71" s="12" t="s">
        <v>239</v>
      </c>
      <c r="F71" s="8">
        <v>0.25456949600772999</v>
      </c>
      <c r="G71" s="8">
        <f t="shared" si="0"/>
        <v>25.456949600772997</v>
      </c>
    </row>
    <row r="72" spans="1:7" ht="13">
      <c r="A72" s="12" t="s">
        <v>10</v>
      </c>
      <c r="B72" s="8" t="s">
        <v>268</v>
      </c>
      <c r="C72" s="8">
        <v>2012</v>
      </c>
      <c r="D72" s="12" t="s">
        <v>6</v>
      </c>
      <c r="E72" s="12" t="s">
        <v>239</v>
      </c>
      <c r="F72" s="8">
        <v>0.12625765622083801</v>
      </c>
      <c r="G72" s="8">
        <f t="shared" si="0"/>
        <v>12.625765622083801</v>
      </c>
    </row>
    <row r="73" spans="1:7" ht="13">
      <c r="A73" s="12" t="s">
        <v>11</v>
      </c>
      <c r="B73" s="8" t="s">
        <v>269</v>
      </c>
      <c r="C73" s="8">
        <v>2012</v>
      </c>
      <c r="D73" s="12" t="s">
        <v>6</v>
      </c>
      <c r="E73" s="12" t="s">
        <v>239</v>
      </c>
      <c r="F73" s="8">
        <v>0.273083066468288</v>
      </c>
      <c r="G73" s="8">
        <f t="shared" si="0"/>
        <v>27.3083066468288</v>
      </c>
    </row>
    <row r="74" spans="1:7" ht="13">
      <c r="A74" s="12" t="s">
        <v>8</v>
      </c>
      <c r="B74" s="8" t="s">
        <v>266</v>
      </c>
      <c r="C74" s="8">
        <v>2012</v>
      </c>
      <c r="D74" s="12" t="s">
        <v>6</v>
      </c>
      <c r="E74" s="12" t="s">
        <v>239</v>
      </c>
      <c r="F74" s="8">
        <v>0.272983663608108</v>
      </c>
      <c r="G74" s="8">
        <f t="shared" si="0"/>
        <v>27.2983663608108</v>
      </c>
    </row>
    <row r="75" spans="1:7" ht="13">
      <c r="A75" s="12" t="s">
        <v>9</v>
      </c>
      <c r="B75" s="8" t="s">
        <v>267</v>
      </c>
      <c r="C75" s="8">
        <v>2012</v>
      </c>
      <c r="D75" s="12" t="s">
        <v>6</v>
      </c>
      <c r="E75" s="12" t="s">
        <v>239</v>
      </c>
      <c r="F75" s="8">
        <v>0.26453909186288999</v>
      </c>
      <c r="G75" s="8">
        <f t="shared" si="0"/>
        <v>26.453909186289</v>
      </c>
    </row>
    <row r="76" spans="1:7" ht="13">
      <c r="A76" s="12" t="s">
        <v>12</v>
      </c>
      <c r="B76" s="8" t="s">
        <v>270</v>
      </c>
      <c r="C76" s="8">
        <v>2012</v>
      </c>
      <c r="D76" s="12" t="s">
        <v>6</v>
      </c>
      <c r="E76" s="12" t="s">
        <v>239</v>
      </c>
      <c r="F76" s="8">
        <v>0.524878982325791</v>
      </c>
      <c r="G76" s="8">
        <f t="shared" si="0"/>
        <v>52.487898232579099</v>
      </c>
    </row>
    <row r="77" spans="1:7" ht="13">
      <c r="A77" s="12" t="s">
        <v>13</v>
      </c>
      <c r="B77" s="8" t="s">
        <v>271</v>
      </c>
      <c r="C77" s="8">
        <v>2012</v>
      </c>
      <c r="D77" s="12" t="s">
        <v>6</v>
      </c>
      <c r="E77" s="12" t="s">
        <v>239</v>
      </c>
      <c r="F77" s="8">
        <v>0.212506121933109</v>
      </c>
      <c r="G77" s="8">
        <f t="shared" si="0"/>
        <v>21.2506121933109</v>
      </c>
    </row>
    <row r="78" spans="1:7" ht="13">
      <c r="A78" s="12" t="s">
        <v>14</v>
      </c>
      <c r="B78" s="8" t="s">
        <v>272</v>
      </c>
      <c r="C78" s="8">
        <v>2012</v>
      </c>
      <c r="D78" s="12" t="s">
        <v>6</v>
      </c>
      <c r="E78" s="12" t="s">
        <v>239</v>
      </c>
      <c r="F78" s="8">
        <v>0.16246015716831999</v>
      </c>
      <c r="G78" s="8">
        <f t="shared" si="0"/>
        <v>16.246015716831998</v>
      </c>
    </row>
    <row r="79" spans="1:7" ht="13">
      <c r="A79" s="12" t="s">
        <v>15</v>
      </c>
      <c r="B79" s="8" t="s">
        <v>273</v>
      </c>
      <c r="C79" s="8">
        <v>2012</v>
      </c>
      <c r="D79" s="12" t="s">
        <v>6</v>
      </c>
      <c r="E79" s="12" t="s">
        <v>239</v>
      </c>
      <c r="F79" s="8">
        <v>0.14419040140143199</v>
      </c>
      <c r="G79" s="8">
        <f t="shared" si="0"/>
        <v>14.419040140143199</v>
      </c>
    </row>
    <row r="80" spans="1:7" ht="13">
      <c r="A80" s="12" t="s">
        <v>16</v>
      </c>
      <c r="B80" s="8" t="s">
        <v>274</v>
      </c>
      <c r="C80" s="8">
        <v>2012</v>
      </c>
      <c r="D80" s="12" t="s">
        <v>6</v>
      </c>
      <c r="E80" s="12" t="s">
        <v>239</v>
      </c>
      <c r="F80" s="8">
        <v>0.23456031156851001</v>
      </c>
      <c r="G80" s="8">
        <f t="shared" si="0"/>
        <v>23.456031156851001</v>
      </c>
    </row>
    <row r="81" spans="1:7" ht="13">
      <c r="A81" s="12" t="s">
        <v>17</v>
      </c>
      <c r="B81" s="8" t="s">
        <v>275</v>
      </c>
      <c r="C81" s="8">
        <v>2012</v>
      </c>
      <c r="D81" s="12" t="s">
        <v>6</v>
      </c>
      <c r="E81" s="12" t="s">
        <v>239</v>
      </c>
      <c r="F81" s="8">
        <v>0.24061035197946801</v>
      </c>
      <c r="G81" s="8">
        <f t="shared" si="0"/>
        <v>24.061035197946801</v>
      </c>
    </row>
    <row r="82" spans="1:7" ht="13">
      <c r="A82" s="12" t="s">
        <v>18</v>
      </c>
      <c r="B82" s="8" t="s">
        <v>276</v>
      </c>
      <c r="C82" s="8">
        <v>2012</v>
      </c>
      <c r="D82" s="12" t="s">
        <v>6</v>
      </c>
      <c r="E82" s="12" t="s">
        <v>239</v>
      </c>
      <c r="F82" s="8">
        <v>0.19394714504764299</v>
      </c>
      <c r="G82" s="8">
        <f t="shared" si="0"/>
        <v>19.394714504764298</v>
      </c>
    </row>
    <row r="83" spans="1:7" ht="13">
      <c r="A83" s="12" t="s">
        <v>19</v>
      </c>
      <c r="B83" s="8" t="s">
        <v>277</v>
      </c>
      <c r="C83" s="8">
        <v>2012</v>
      </c>
      <c r="D83" s="12" t="s">
        <v>6</v>
      </c>
      <c r="E83" s="12" t="s">
        <v>239</v>
      </c>
      <c r="F83" s="8">
        <v>0.18032952113310699</v>
      </c>
      <c r="G83" s="8">
        <f t="shared" si="0"/>
        <v>18.032952113310699</v>
      </c>
    </row>
    <row r="84" spans="1:7" ht="13">
      <c r="A84" s="12" t="s">
        <v>20</v>
      </c>
      <c r="B84" s="8" t="s">
        <v>278</v>
      </c>
      <c r="C84" s="8">
        <v>2012</v>
      </c>
      <c r="D84" s="12" t="s">
        <v>6</v>
      </c>
      <c r="E84" s="12" t="s">
        <v>239</v>
      </c>
      <c r="F84" s="8">
        <v>0.23634772635138501</v>
      </c>
      <c r="G84" s="8">
        <f t="shared" si="0"/>
        <v>23.6347726351385</v>
      </c>
    </row>
    <row r="85" spans="1:7" ht="13">
      <c r="A85" s="12" t="s">
        <v>21</v>
      </c>
      <c r="B85" s="8" t="s">
        <v>279</v>
      </c>
      <c r="C85" s="8">
        <v>2012</v>
      </c>
      <c r="D85" s="12" t="s">
        <v>6</v>
      </c>
      <c r="E85" s="12" t="s">
        <v>239</v>
      </c>
      <c r="F85" s="8">
        <v>0.23533084657800801</v>
      </c>
      <c r="G85" s="8">
        <f t="shared" si="0"/>
        <v>23.533084657800803</v>
      </c>
    </row>
    <row r="86" spans="1:7" ht="13">
      <c r="A86" s="12" t="s">
        <v>22</v>
      </c>
      <c r="B86" s="8" t="s">
        <v>280</v>
      </c>
      <c r="C86" s="8">
        <v>2012</v>
      </c>
      <c r="D86" s="12" t="s">
        <v>6</v>
      </c>
      <c r="E86" s="12" t="s">
        <v>239</v>
      </c>
      <c r="F86" s="8">
        <v>0.33229430482498901</v>
      </c>
      <c r="G86" s="8">
        <f t="shared" si="0"/>
        <v>33.229430482498898</v>
      </c>
    </row>
    <row r="87" spans="1:7" ht="13">
      <c r="A87" s="12" t="s">
        <v>23</v>
      </c>
      <c r="B87" s="8" t="s">
        <v>281</v>
      </c>
      <c r="C87" s="8">
        <v>2012</v>
      </c>
      <c r="D87" s="12" t="s">
        <v>6</v>
      </c>
      <c r="E87" s="12" t="s">
        <v>239</v>
      </c>
      <c r="F87" s="8">
        <v>0.139774512521948</v>
      </c>
      <c r="G87" s="8">
        <f t="shared" si="0"/>
        <v>13.9774512521948</v>
      </c>
    </row>
    <row r="88" spans="1:7" ht="13">
      <c r="A88" s="12" t="s">
        <v>24</v>
      </c>
      <c r="B88" s="8" t="s">
        <v>282</v>
      </c>
      <c r="C88" s="8">
        <v>2012</v>
      </c>
      <c r="D88" s="12" t="s">
        <v>6</v>
      </c>
      <c r="E88" s="12" t="s">
        <v>239</v>
      </c>
      <c r="F88" s="8">
        <v>0.27847296700984497</v>
      </c>
      <c r="G88" s="8">
        <f t="shared" si="0"/>
        <v>27.847296700984497</v>
      </c>
    </row>
    <row r="89" spans="1:7" ht="13">
      <c r="A89" s="12" t="s">
        <v>25</v>
      </c>
      <c r="B89" s="8" t="s">
        <v>283</v>
      </c>
      <c r="C89" s="8">
        <v>2012</v>
      </c>
      <c r="D89" s="12" t="s">
        <v>6</v>
      </c>
      <c r="E89" s="12" t="s">
        <v>239</v>
      </c>
      <c r="F89" s="8">
        <v>0.24309464589606</v>
      </c>
      <c r="G89" s="8">
        <f t="shared" si="0"/>
        <v>24.309464589606002</v>
      </c>
    </row>
    <row r="90" spans="1:7" ht="13">
      <c r="A90" s="12" t="s">
        <v>26</v>
      </c>
      <c r="B90" s="8" t="s">
        <v>284</v>
      </c>
      <c r="C90" s="8">
        <v>2012</v>
      </c>
      <c r="D90" s="12" t="s">
        <v>6</v>
      </c>
      <c r="E90" s="12" t="s">
        <v>239</v>
      </c>
      <c r="F90" s="8">
        <v>0.15381802048109</v>
      </c>
      <c r="G90" s="8">
        <f t="shared" si="0"/>
        <v>15.381802048109</v>
      </c>
    </row>
    <row r="91" spans="1:7" ht="13">
      <c r="A91" s="12" t="s">
        <v>27</v>
      </c>
      <c r="B91" s="8" t="s">
        <v>285</v>
      </c>
      <c r="C91" s="8">
        <v>2012</v>
      </c>
      <c r="D91" s="12" t="s">
        <v>6</v>
      </c>
      <c r="E91" s="12" t="s">
        <v>239</v>
      </c>
      <c r="F91" s="8">
        <v>0.21358220703295799</v>
      </c>
      <c r="G91" s="8">
        <f t="shared" si="0"/>
        <v>21.3582207032958</v>
      </c>
    </row>
    <row r="92" spans="1:7" ht="13">
      <c r="A92" s="12" t="s">
        <v>28</v>
      </c>
      <c r="B92" s="8" t="s">
        <v>286</v>
      </c>
      <c r="C92" s="8">
        <v>2012</v>
      </c>
      <c r="D92" s="12" t="s">
        <v>6</v>
      </c>
      <c r="E92" s="12" t="s">
        <v>239</v>
      </c>
      <c r="F92" s="8">
        <v>0.301247243160356</v>
      </c>
      <c r="G92" s="8">
        <f t="shared" si="0"/>
        <v>30.1247243160356</v>
      </c>
    </row>
    <row r="93" spans="1:7" ht="13">
      <c r="A93" s="12" t="s">
        <v>29</v>
      </c>
      <c r="B93" s="8" t="s">
        <v>287</v>
      </c>
      <c r="C93" s="8">
        <v>2012</v>
      </c>
      <c r="D93" s="12" t="s">
        <v>6</v>
      </c>
      <c r="E93" s="12" t="s">
        <v>239</v>
      </c>
      <c r="F93" s="8">
        <v>0.327398774238923</v>
      </c>
      <c r="G93" s="8">
        <f t="shared" si="0"/>
        <v>32.739877423892302</v>
      </c>
    </row>
    <row r="94" spans="1:7" ht="13">
      <c r="A94" s="12" t="s">
        <v>30</v>
      </c>
      <c r="B94" s="8" t="s">
        <v>288</v>
      </c>
      <c r="C94" s="8">
        <v>2012</v>
      </c>
      <c r="D94" s="12" t="s">
        <v>6</v>
      </c>
      <c r="E94" s="12" t="s">
        <v>239</v>
      </c>
      <c r="F94" s="8">
        <v>0.25245045065541299</v>
      </c>
      <c r="G94" s="8">
        <f t="shared" si="0"/>
        <v>25.245045065541298</v>
      </c>
    </row>
    <row r="95" spans="1:7" ht="13">
      <c r="A95" s="12" t="s">
        <v>31</v>
      </c>
      <c r="B95" s="8" t="s">
        <v>289</v>
      </c>
      <c r="C95" s="8">
        <v>2012</v>
      </c>
      <c r="D95" s="12" t="s">
        <v>6</v>
      </c>
      <c r="E95" s="12" t="s">
        <v>239</v>
      </c>
      <c r="F95" s="8">
        <v>0.30744590134886701</v>
      </c>
      <c r="G95" s="8">
        <f t="shared" si="0"/>
        <v>30.7445901348867</v>
      </c>
    </row>
    <row r="96" spans="1:7" ht="13">
      <c r="A96" s="12" t="s">
        <v>32</v>
      </c>
      <c r="B96" s="8" t="s">
        <v>290</v>
      </c>
      <c r="C96" s="8">
        <v>2012</v>
      </c>
      <c r="D96" s="12" t="s">
        <v>6</v>
      </c>
      <c r="E96" s="12" t="s">
        <v>239</v>
      </c>
      <c r="F96" s="8">
        <v>0.19945936204721601</v>
      </c>
      <c r="G96" s="8">
        <f t="shared" si="0"/>
        <v>19.945936204721601</v>
      </c>
    </row>
    <row r="97" spans="1:7" ht="13">
      <c r="A97" s="12" t="s">
        <v>33</v>
      </c>
      <c r="B97" s="8" t="s">
        <v>291</v>
      </c>
      <c r="C97" s="8">
        <v>2012</v>
      </c>
      <c r="D97" s="12" t="s">
        <v>6</v>
      </c>
      <c r="E97" s="12" t="s">
        <v>239</v>
      </c>
      <c r="F97" s="8">
        <v>0.19497679210053401</v>
      </c>
      <c r="G97" s="8">
        <f t="shared" si="0"/>
        <v>19.497679210053402</v>
      </c>
    </row>
    <row r="98" spans="1:7" ht="13">
      <c r="A98" s="12" t="s">
        <v>34</v>
      </c>
      <c r="B98" s="8" t="s">
        <v>292</v>
      </c>
      <c r="C98" s="8">
        <v>2012</v>
      </c>
      <c r="D98" s="12" t="s">
        <v>6</v>
      </c>
      <c r="E98" s="12" t="s">
        <v>239</v>
      </c>
      <c r="F98" s="8">
        <v>0.25532922373834099</v>
      </c>
      <c r="G98" s="8">
        <f t="shared" si="0"/>
        <v>25.532922373834101</v>
      </c>
    </row>
    <row r="99" spans="1:7" ht="13">
      <c r="A99" s="12" t="s">
        <v>35</v>
      </c>
      <c r="B99" s="8" t="s">
        <v>293</v>
      </c>
      <c r="C99" s="8">
        <v>2012</v>
      </c>
      <c r="D99" s="12" t="s">
        <v>6</v>
      </c>
      <c r="E99" s="12" t="s">
        <v>239</v>
      </c>
      <c r="F99" s="8">
        <v>0.220236482905631</v>
      </c>
      <c r="G99" s="8">
        <f t="shared" si="0"/>
        <v>22.023648290563099</v>
      </c>
    </row>
    <row r="100" spans="1:7" ht="13">
      <c r="A100" s="12" t="s">
        <v>3</v>
      </c>
      <c r="B100" s="8" t="s">
        <v>261</v>
      </c>
      <c r="C100" s="8">
        <v>2012</v>
      </c>
      <c r="D100" s="12" t="s">
        <v>6</v>
      </c>
      <c r="E100" s="12" t="s">
        <v>239</v>
      </c>
      <c r="F100" s="8">
        <v>0.245094364037966</v>
      </c>
      <c r="G100" s="8">
        <f t="shared" si="0"/>
        <v>24.509436403796599</v>
      </c>
    </row>
    <row r="101" spans="1:7" ht="13">
      <c r="A101" s="12" t="s">
        <v>4</v>
      </c>
      <c r="B101" s="8" t="s">
        <v>262</v>
      </c>
      <c r="C101" s="8">
        <v>2013</v>
      </c>
      <c r="D101" s="12" t="s">
        <v>6</v>
      </c>
      <c r="E101" s="12" t="s">
        <v>239</v>
      </c>
      <c r="F101" s="8">
        <v>0.288517446855305</v>
      </c>
      <c r="G101" s="8">
        <f t="shared" si="0"/>
        <v>28.851744685530502</v>
      </c>
    </row>
    <row r="102" spans="1:7" ht="13">
      <c r="A102" s="12" t="s">
        <v>5</v>
      </c>
      <c r="B102" s="8" t="s">
        <v>263</v>
      </c>
      <c r="C102" s="8">
        <v>2013</v>
      </c>
      <c r="D102" s="12" t="s">
        <v>6</v>
      </c>
      <c r="E102" s="12" t="s">
        <v>239</v>
      </c>
      <c r="F102" s="8">
        <v>0.27147243423872103</v>
      </c>
      <c r="G102" s="8">
        <f t="shared" si="0"/>
        <v>27.147243423872101</v>
      </c>
    </row>
    <row r="103" spans="1:7" ht="13">
      <c r="A103" s="12" t="s">
        <v>6</v>
      </c>
      <c r="B103" s="8" t="s">
        <v>264</v>
      </c>
      <c r="C103" s="8">
        <v>2013</v>
      </c>
      <c r="D103" s="12" t="s">
        <v>6</v>
      </c>
      <c r="E103" s="12" t="s">
        <v>239</v>
      </c>
      <c r="F103" s="8">
        <v>0.257092433852605</v>
      </c>
      <c r="G103" s="8">
        <f t="shared" si="0"/>
        <v>25.7092433852605</v>
      </c>
    </row>
    <row r="104" spans="1:7" ht="13">
      <c r="A104" s="12" t="s">
        <v>7</v>
      </c>
      <c r="B104" s="8" t="s">
        <v>265</v>
      </c>
      <c r="C104" s="8">
        <v>2013</v>
      </c>
      <c r="D104" s="12" t="s">
        <v>6</v>
      </c>
      <c r="E104" s="12" t="s">
        <v>239</v>
      </c>
      <c r="F104" s="8">
        <v>0.25484094399662699</v>
      </c>
      <c r="G104" s="8">
        <f t="shared" si="0"/>
        <v>25.484094399662698</v>
      </c>
    </row>
    <row r="105" spans="1:7" ht="13">
      <c r="A105" s="12" t="s">
        <v>10</v>
      </c>
      <c r="B105" s="8" t="s">
        <v>268</v>
      </c>
      <c r="C105" s="8">
        <v>2013</v>
      </c>
      <c r="D105" s="12" t="s">
        <v>6</v>
      </c>
      <c r="E105" s="12" t="s">
        <v>239</v>
      </c>
      <c r="F105" s="8">
        <v>0.12805683738899501</v>
      </c>
      <c r="G105" s="8">
        <f t="shared" si="0"/>
        <v>12.805683738899502</v>
      </c>
    </row>
    <row r="106" spans="1:7" ht="13">
      <c r="A106" s="12" t="s">
        <v>11</v>
      </c>
      <c r="B106" s="8" t="s">
        <v>269</v>
      </c>
      <c r="C106" s="8">
        <v>2013</v>
      </c>
      <c r="D106" s="12" t="s">
        <v>6</v>
      </c>
      <c r="E106" s="12" t="s">
        <v>239</v>
      </c>
      <c r="F106" s="8">
        <v>0.29033842018891598</v>
      </c>
      <c r="G106" s="8">
        <f t="shared" si="0"/>
        <v>29.033842018891598</v>
      </c>
    </row>
    <row r="107" spans="1:7" ht="13">
      <c r="A107" s="12" t="s">
        <v>8</v>
      </c>
      <c r="B107" s="8" t="s">
        <v>266</v>
      </c>
      <c r="C107" s="8">
        <v>2013</v>
      </c>
      <c r="D107" s="12" t="s">
        <v>6</v>
      </c>
      <c r="E107" s="12" t="s">
        <v>239</v>
      </c>
      <c r="F107" s="8">
        <v>0.27366165248089003</v>
      </c>
      <c r="G107" s="8">
        <f t="shared" si="0"/>
        <v>27.366165248089004</v>
      </c>
    </row>
    <row r="108" spans="1:7" ht="13">
      <c r="A108" s="12" t="s">
        <v>9</v>
      </c>
      <c r="B108" s="8" t="s">
        <v>267</v>
      </c>
      <c r="C108" s="8">
        <v>2013</v>
      </c>
      <c r="D108" s="12" t="s">
        <v>6</v>
      </c>
      <c r="E108" s="12" t="s">
        <v>239</v>
      </c>
      <c r="F108" s="8">
        <v>0.27921279212792099</v>
      </c>
      <c r="G108" s="8">
        <f t="shared" si="0"/>
        <v>27.921279212792101</v>
      </c>
    </row>
    <row r="109" spans="1:7" ht="13">
      <c r="A109" s="12" t="s">
        <v>12</v>
      </c>
      <c r="B109" s="8" t="s">
        <v>270</v>
      </c>
      <c r="C109" s="8">
        <v>2013</v>
      </c>
      <c r="D109" s="12" t="s">
        <v>6</v>
      </c>
      <c r="E109" s="12" t="s">
        <v>239</v>
      </c>
      <c r="F109" s="8">
        <v>0.55295102827216902</v>
      </c>
      <c r="G109" s="8">
        <f t="shared" si="0"/>
        <v>55.295102827216901</v>
      </c>
    </row>
    <row r="110" spans="1:7" ht="13">
      <c r="A110" s="12" t="s">
        <v>13</v>
      </c>
      <c r="B110" s="8" t="s">
        <v>271</v>
      </c>
      <c r="C110" s="8">
        <v>2013</v>
      </c>
      <c r="D110" s="12" t="s">
        <v>6</v>
      </c>
      <c r="E110" s="12" t="s">
        <v>239</v>
      </c>
      <c r="F110" s="8">
        <v>0.22667818232900799</v>
      </c>
      <c r="G110" s="8">
        <f t="shared" si="0"/>
        <v>22.6678182329008</v>
      </c>
    </row>
    <row r="111" spans="1:7" ht="13">
      <c r="A111" s="12" t="s">
        <v>14</v>
      </c>
      <c r="B111" s="8" t="s">
        <v>272</v>
      </c>
      <c r="C111" s="8">
        <v>2013</v>
      </c>
      <c r="D111" s="12" t="s">
        <v>6</v>
      </c>
      <c r="E111" s="12" t="s">
        <v>239</v>
      </c>
      <c r="F111" s="8">
        <v>0.16833699025479801</v>
      </c>
      <c r="G111" s="8">
        <f t="shared" si="0"/>
        <v>16.833699025479802</v>
      </c>
    </row>
    <row r="112" spans="1:7" ht="13">
      <c r="A112" s="12" t="s">
        <v>15</v>
      </c>
      <c r="B112" s="8" t="s">
        <v>273</v>
      </c>
      <c r="C112" s="8">
        <v>2013</v>
      </c>
      <c r="D112" s="12" t="s">
        <v>6</v>
      </c>
      <c r="E112" s="12" t="s">
        <v>239</v>
      </c>
      <c r="F112" s="8">
        <v>0.14747485370452401</v>
      </c>
      <c r="G112" s="8">
        <f t="shared" si="0"/>
        <v>14.7474853704524</v>
      </c>
    </row>
    <row r="113" spans="1:7" ht="13">
      <c r="A113" s="12" t="s">
        <v>16</v>
      </c>
      <c r="B113" s="8" t="s">
        <v>274</v>
      </c>
      <c r="C113" s="8">
        <v>2013</v>
      </c>
      <c r="D113" s="12" t="s">
        <v>6</v>
      </c>
      <c r="E113" s="12" t="s">
        <v>239</v>
      </c>
      <c r="F113" s="8">
        <v>0.25195490778239499</v>
      </c>
      <c r="G113" s="8">
        <f t="shared" si="0"/>
        <v>25.195490778239499</v>
      </c>
    </row>
    <row r="114" spans="1:7" ht="13">
      <c r="A114" s="12" t="s">
        <v>17</v>
      </c>
      <c r="B114" s="8" t="s">
        <v>275</v>
      </c>
      <c r="C114" s="8">
        <v>2013</v>
      </c>
      <c r="D114" s="12" t="s">
        <v>6</v>
      </c>
      <c r="E114" s="12" t="s">
        <v>239</v>
      </c>
      <c r="F114" s="8">
        <v>0.244936642943933</v>
      </c>
      <c r="G114" s="8">
        <f t="shared" si="0"/>
        <v>24.493664294393298</v>
      </c>
    </row>
    <row r="115" spans="1:7" ht="13">
      <c r="A115" s="12" t="s">
        <v>18</v>
      </c>
      <c r="B115" s="8" t="s">
        <v>276</v>
      </c>
      <c r="C115" s="8">
        <v>2013</v>
      </c>
      <c r="D115" s="12" t="s">
        <v>6</v>
      </c>
      <c r="E115" s="12" t="s">
        <v>239</v>
      </c>
      <c r="F115" s="8">
        <v>0.204286553706057</v>
      </c>
      <c r="G115" s="8">
        <f t="shared" si="0"/>
        <v>20.4286553706057</v>
      </c>
    </row>
    <row r="116" spans="1:7" ht="13">
      <c r="A116" s="12" t="s">
        <v>19</v>
      </c>
      <c r="B116" s="8" t="s">
        <v>277</v>
      </c>
      <c r="C116" s="8">
        <v>2013</v>
      </c>
      <c r="D116" s="12" t="s">
        <v>6</v>
      </c>
      <c r="E116" s="12" t="s">
        <v>239</v>
      </c>
      <c r="F116" s="8">
        <v>0.19010873584742399</v>
      </c>
      <c r="G116" s="8">
        <f t="shared" si="0"/>
        <v>19.010873584742399</v>
      </c>
    </row>
    <row r="117" spans="1:7" ht="13">
      <c r="A117" s="12" t="s">
        <v>20</v>
      </c>
      <c r="B117" s="8" t="s">
        <v>278</v>
      </c>
      <c r="C117" s="8">
        <v>2013</v>
      </c>
      <c r="D117" s="12" t="s">
        <v>6</v>
      </c>
      <c r="E117" s="12" t="s">
        <v>239</v>
      </c>
      <c r="F117" s="8">
        <v>0.25359632283622302</v>
      </c>
      <c r="G117" s="8">
        <f t="shared" si="0"/>
        <v>25.359632283622304</v>
      </c>
    </row>
    <row r="118" spans="1:7" ht="13">
      <c r="A118" s="12" t="s">
        <v>21</v>
      </c>
      <c r="B118" s="8" t="s">
        <v>279</v>
      </c>
      <c r="C118" s="8">
        <v>2013</v>
      </c>
      <c r="D118" s="12" t="s">
        <v>6</v>
      </c>
      <c r="E118" s="12" t="s">
        <v>239</v>
      </c>
      <c r="F118" s="8">
        <v>0.250365891696058</v>
      </c>
      <c r="G118" s="8">
        <f t="shared" si="0"/>
        <v>25.036589169605801</v>
      </c>
    </row>
    <row r="119" spans="1:7" ht="13">
      <c r="A119" s="12" t="s">
        <v>22</v>
      </c>
      <c r="B119" s="8" t="s">
        <v>280</v>
      </c>
      <c r="C119" s="8">
        <v>2013</v>
      </c>
      <c r="D119" s="12" t="s">
        <v>6</v>
      </c>
      <c r="E119" s="12" t="s">
        <v>239</v>
      </c>
      <c r="F119" s="8">
        <v>0.32879181892229198</v>
      </c>
      <c r="G119" s="8">
        <f t="shared" si="0"/>
        <v>32.879181892229198</v>
      </c>
    </row>
    <row r="120" spans="1:7" ht="13">
      <c r="A120" s="12" t="s">
        <v>23</v>
      </c>
      <c r="B120" s="8" t="s">
        <v>281</v>
      </c>
      <c r="C120" s="8">
        <v>2013</v>
      </c>
      <c r="D120" s="12" t="s">
        <v>6</v>
      </c>
      <c r="E120" s="12" t="s">
        <v>239</v>
      </c>
      <c r="F120" s="8">
        <v>0.147822341386109</v>
      </c>
      <c r="G120" s="8">
        <f t="shared" si="0"/>
        <v>14.7822341386109</v>
      </c>
    </row>
    <row r="121" spans="1:7" ht="13">
      <c r="A121" s="12" t="s">
        <v>24</v>
      </c>
      <c r="B121" s="8" t="s">
        <v>282</v>
      </c>
      <c r="C121" s="8">
        <v>2013</v>
      </c>
      <c r="D121" s="12" t="s">
        <v>6</v>
      </c>
      <c r="E121" s="12" t="s">
        <v>239</v>
      </c>
      <c r="F121" s="8">
        <v>0.28680341154955902</v>
      </c>
      <c r="G121" s="8">
        <f t="shared" si="0"/>
        <v>28.680341154955901</v>
      </c>
    </row>
    <row r="122" spans="1:7" ht="13">
      <c r="A122" s="12" t="s">
        <v>25</v>
      </c>
      <c r="B122" s="8" t="s">
        <v>283</v>
      </c>
      <c r="C122" s="8">
        <v>2013</v>
      </c>
      <c r="D122" s="12" t="s">
        <v>6</v>
      </c>
      <c r="E122" s="12" t="s">
        <v>239</v>
      </c>
      <c r="F122" s="8">
        <v>0.250766901629142</v>
      </c>
      <c r="G122" s="8">
        <f t="shared" si="0"/>
        <v>25.0766901629142</v>
      </c>
    </row>
    <row r="123" spans="1:7" ht="13">
      <c r="A123" s="12" t="s">
        <v>26</v>
      </c>
      <c r="B123" s="8" t="s">
        <v>284</v>
      </c>
      <c r="C123" s="8">
        <v>2013</v>
      </c>
      <c r="D123" s="12" t="s">
        <v>6</v>
      </c>
      <c r="E123" s="12" t="s">
        <v>239</v>
      </c>
      <c r="F123" s="8">
        <v>0.16232653157066701</v>
      </c>
      <c r="G123" s="8">
        <f t="shared" si="0"/>
        <v>16.2326531570667</v>
      </c>
    </row>
    <row r="124" spans="1:7" ht="13">
      <c r="A124" s="12" t="s">
        <v>27</v>
      </c>
      <c r="B124" s="8" t="s">
        <v>285</v>
      </c>
      <c r="C124" s="8">
        <v>2013</v>
      </c>
      <c r="D124" s="12" t="s">
        <v>6</v>
      </c>
      <c r="E124" s="12" t="s">
        <v>239</v>
      </c>
      <c r="F124" s="8">
        <v>0.22136215162970399</v>
      </c>
      <c r="G124" s="8">
        <f t="shared" si="0"/>
        <v>22.136215162970398</v>
      </c>
    </row>
    <row r="125" spans="1:7" ht="13">
      <c r="A125" s="12" t="s">
        <v>28</v>
      </c>
      <c r="B125" s="8" t="s">
        <v>286</v>
      </c>
      <c r="C125" s="8">
        <v>2013</v>
      </c>
      <c r="D125" s="12" t="s">
        <v>6</v>
      </c>
      <c r="E125" s="12" t="s">
        <v>239</v>
      </c>
      <c r="F125" s="8">
        <v>0.31265868132895103</v>
      </c>
      <c r="G125" s="8">
        <f t="shared" si="0"/>
        <v>31.265868132895104</v>
      </c>
    </row>
    <row r="126" spans="1:7" ht="13">
      <c r="A126" s="12" t="s">
        <v>29</v>
      </c>
      <c r="B126" s="8" t="s">
        <v>287</v>
      </c>
      <c r="C126" s="8">
        <v>2013</v>
      </c>
      <c r="D126" s="12" t="s">
        <v>6</v>
      </c>
      <c r="E126" s="12" t="s">
        <v>239</v>
      </c>
      <c r="F126" s="8">
        <v>0.33126994298700502</v>
      </c>
      <c r="G126" s="8">
        <f t="shared" si="0"/>
        <v>33.126994298700502</v>
      </c>
    </row>
    <row r="127" spans="1:7" ht="13">
      <c r="A127" s="12" t="s">
        <v>30</v>
      </c>
      <c r="B127" s="8" t="s">
        <v>288</v>
      </c>
      <c r="C127" s="8">
        <v>2013</v>
      </c>
      <c r="D127" s="12" t="s">
        <v>6</v>
      </c>
      <c r="E127" s="12" t="s">
        <v>239</v>
      </c>
      <c r="F127" s="8">
        <v>0.25850016787195002</v>
      </c>
      <c r="G127" s="8">
        <f t="shared" si="0"/>
        <v>25.850016787195003</v>
      </c>
    </row>
    <row r="128" spans="1:7" ht="13">
      <c r="A128" s="12" t="s">
        <v>31</v>
      </c>
      <c r="B128" s="8" t="s">
        <v>289</v>
      </c>
      <c r="C128" s="8">
        <v>2013</v>
      </c>
      <c r="D128" s="12" t="s">
        <v>6</v>
      </c>
      <c r="E128" s="12" t="s">
        <v>239</v>
      </c>
      <c r="F128" s="8">
        <v>0.30733427634717198</v>
      </c>
      <c r="G128" s="8">
        <f t="shared" si="0"/>
        <v>30.733427634717199</v>
      </c>
    </row>
    <row r="129" spans="1:7" ht="13">
      <c r="A129" s="12" t="s">
        <v>32</v>
      </c>
      <c r="B129" s="8" t="s">
        <v>290</v>
      </c>
      <c r="C129" s="8">
        <v>2013</v>
      </c>
      <c r="D129" s="12" t="s">
        <v>6</v>
      </c>
      <c r="E129" s="12" t="s">
        <v>239</v>
      </c>
      <c r="F129" s="8">
        <v>0.20339391875594101</v>
      </c>
      <c r="G129" s="8">
        <f t="shared" si="0"/>
        <v>20.339391875594099</v>
      </c>
    </row>
    <row r="130" spans="1:7" ht="13">
      <c r="A130" s="12" t="s">
        <v>33</v>
      </c>
      <c r="B130" s="8" t="s">
        <v>291</v>
      </c>
      <c r="C130" s="8">
        <v>2013</v>
      </c>
      <c r="D130" s="12" t="s">
        <v>6</v>
      </c>
      <c r="E130" s="12" t="s">
        <v>239</v>
      </c>
      <c r="F130" s="8">
        <v>0.19522701437335399</v>
      </c>
      <c r="G130" s="8">
        <f t="shared" si="0"/>
        <v>19.5227014373354</v>
      </c>
    </row>
    <row r="131" spans="1:7" ht="13">
      <c r="A131" s="12" t="s">
        <v>34</v>
      </c>
      <c r="B131" s="8" t="s">
        <v>292</v>
      </c>
      <c r="C131" s="8">
        <v>2013</v>
      </c>
      <c r="D131" s="12" t="s">
        <v>6</v>
      </c>
      <c r="E131" s="12" t="s">
        <v>239</v>
      </c>
      <c r="F131" s="8">
        <v>0.26646315807551302</v>
      </c>
      <c r="G131" s="8">
        <f t="shared" si="0"/>
        <v>26.646315807551304</v>
      </c>
    </row>
    <row r="132" spans="1:7" ht="13">
      <c r="A132" s="12" t="s">
        <v>35</v>
      </c>
      <c r="B132" s="8" t="s">
        <v>293</v>
      </c>
      <c r="C132" s="8">
        <v>2013</v>
      </c>
      <c r="D132" s="12" t="s">
        <v>6</v>
      </c>
      <c r="E132" s="12" t="s">
        <v>239</v>
      </c>
      <c r="F132" s="8">
        <v>0.22881658292926901</v>
      </c>
      <c r="G132" s="8">
        <f t="shared" si="0"/>
        <v>22.8816582929269</v>
      </c>
    </row>
    <row r="133" spans="1:7" ht="13">
      <c r="A133" s="12" t="s">
        <v>3</v>
      </c>
      <c r="B133" s="8" t="s">
        <v>261</v>
      </c>
      <c r="C133" s="8">
        <v>2013</v>
      </c>
      <c r="D133" s="12" t="s">
        <v>6</v>
      </c>
      <c r="E133" s="12" t="s">
        <v>239</v>
      </c>
      <c r="F133" s="8">
        <v>0.25351495995346901</v>
      </c>
      <c r="G133" s="8">
        <f t="shared" si="0"/>
        <v>25.351495995346902</v>
      </c>
    </row>
    <row r="134" spans="1:7" ht="13">
      <c r="A134" s="12" t="s">
        <v>4</v>
      </c>
      <c r="B134" s="8" t="s">
        <v>262</v>
      </c>
      <c r="C134" s="8">
        <v>2014</v>
      </c>
      <c r="D134" s="12" t="s">
        <v>6</v>
      </c>
      <c r="E134" s="12" t="s">
        <v>239</v>
      </c>
      <c r="F134" s="8">
        <v>0.291343925296429</v>
      </c>
      <c r="G134" s="8">
        <f t="shared" si="0"/>
        <v>29.134392529642898</v>
      </c>
    </row>
    <row r="135" spans="1:7" ht="13">
      <c r="A135" s="12" t="s">
        <v>5</v>
      </c>
      <c r="B135" s="8" t="s">
        <v>263</v>
      </c>
      <c r="C135" s="8">
        <v>2014</v>
      </c>
      <c r="D135" s="12" t="s">
        <v>6</v>
      </c>
      <c r="E135" s="12" t="s">
        <v>239</v>
      </c>
      <c r="F135" s="8">
        <v>0.275561127512436</v>
      </c>
      <c r="G135" s="8">
        <f t="shared" si="0"/>
        <v>27.556112751243599</v>
      </c>
    </row>
    <row r="136" spans="1:7" ht="13">
      <c r="A136" s="12" t="s">
        <v>6</v>
      </c>
      <c r="B136" s="8" t="s">
        <v>264</v>
      </c>
      <c r="C136" s="8">
        <v>2014</v>
      </c>
      <c r="D136" s="12" t="s">
        <v>6</v>
      </c>
      <c r="E136" s="12" t="s">
        <v>239</v>
      </c>
      <c r="F136" s="8">
        <v>0.26086445547140202</v>
      </c>
      <c r="G136" s="8">
        <f t="shared" si="0"/>
        <v>26.086445547140201</v>
      </c>
    </row>
    <row r="137" spans="1:7" ht="13">
      <c r="A137" s="12" t="s">
        <v>7</v>
      </c>
      <c r="B137" s="8" t="s">
        <v>265</v>
      </c>
      <c r="C137" s="8">
        <v>2014</v>
      </c>
      <c r="D137" s="12" t="s">
        <v>6</v>
      </c>
      <c r="E137" s="12" t="s">
        <v>239</v>
      </c>
      <c r="F137" s="8">
        <v>0.259612998024284</v>
      </c>
      <c r="G137" s="8">
        <f t="shared" si="0"/>
        <v>25.9612998024284</v>
      </c>
    </row>
    <row r="138" spans="1:7" ht="13">
      <c r="A138" s="12" t="s">
        <v>10</v>
      </c>
      <c r="B138" s="8" t="s">
        <v>268</v>
      </c>
      <c r="C138" s="8">
        <v>2014</v>
      </c>
      <c r="D138" s="12" t="s">
        <v>6</v>
      </c>
      <c r="E138" s="12" t="s">
        <v>239</v>
      </c>
      <c r="F138" s="8">
        <v>0.13231154051212499</v>
      </c>
      <c r="G138" s="8">
        <f t="shared" si="0"/>
        <v>13.231154051212499</v>
      </c>
    </row>
    <row r="139" spans="1:7" ht="13">
      <c r="A139" s="12" t="s">
        <v>11</v>
      </c>
      <c r="B139" s="8" t="s">
        <v>269</v>
      </c>
      <c r="C139" s="8">
        <v>2014</v>
      </c>
      <c r="D139" s="12" t="s">
        <v>6</v>
      </c>
      <c r="E139" s="12" t="s">
        <v>239</v>
      </c>
      <c r="F139" s="8">
        <v>0.30384923652356199</v>
      </c>
      <c r="G139" s="8">
        <f t="shared" si="0"/>
        <v>30.3849236523562</v>
      </c>
    </row>
    <row r="140" spans="1:7" ht="13">
      <c r="A140" s="12" t="s">
        <v>8</v>
      </c>
      <c r="B140" s="8" t="s">
        <v>266</v>
      </c>
      <c r="C140" s="8">
        <v>2014</v>
      </c>
      <c r="D140" s="12" t="s">
        <v>6</v>
      </c>
      <c r="E140" s="12" t="s">
        <v>239</v>
      </c>
      <c r="F140" s="8">
        <v>0.28342456644575298</v>
      </c>
      <c r="G140" s="8">
        <f t="shared" si="0"/>
        <v>28.342456644575297</v>
      </c>
    </row>
    <row r="141" spans="1:7" ht="13">
      <c r="A141" s="12" t="s">
        <v>9</v>
      </c>
      <c r="B141" s="8" t="s">
        <v>267</v>
      </c>
      <c r="C141" s="8">
        <v>2014</v>
      </c>
      <c r="D141" s="12" t="s">
        <v>6</v>
      </c>
      <c r="E141" s="12" t="s">
        <v>239</v>
      </c>
      <c r="F141" s="8">
        <v>0.287803806545812</v>
      </c>
      <c r="G141" s="8">
        <f t="shared" si="0"/>
        <v>28.780380654581201</v>
      </c>
    </row>
    <row r="142" spans="1:7" ht="13">
      <c r="A142" s="12" t="s">
        <v>12</v>
      </c>
      <c r="B142" s="8" t="s">
        <v>270</v>
      </c>
      <c r="C142" s="8">
        <v>2014</v>
      </c>
      <c r="D142" s="12" t="s">
        <v>6</v>
      </c>
      <c r="E142" s="12" t="s">
        <v>239</v>
      </c>
      <c r="F142" s="8">
        <v>0.58418118781467698</v>
      </c>
      <c r="G142" s="8">
        <f t="shared" si="0"/>
        <v>58.418118781467697</v>
      </c>
    </row>
    <row r="143" spans="1:7" ht="13">
      <c r="A143" s="12" t="s">
        <v>13</v>
      </c>
      <c r="B143" s="8" t="s">
        <v>271</v>
      </c>
      <c r="C143" s="8">
        <v>2014</v>
      </c>
      <c r="D143" s="12" t="s">
        <v>6</v>
      </c>
      <c r="E143" s="12" t="s">
        <v>239</v>
      </c>
      <c r="F143" s="8">
        <v>0.22792981226945799</v>
      </c>
      <c r="G143" s="8">
        <f t="shared" si="0"/>
        <v>22.792981226945798</v>
      </c>
    </row>
    <row r="144" spans="1:7" ht="13">
      <c r="A144" s="12" t="s">
        <v>14</v>
      </c>
      <c r="B144" s="8" t="s">
        <v>272</v>
      </c>
      <c r="C144" s="8">
        <v>2014</v>
      </c>
      <c r="D144" s="12" t="s">
        <v>6</v>
      </c>
      <c r="E144" s="12" t="s">
        <v>239</v>
      </c>
      <c r="F144" s="8">
        <v>0.17237333894850801</v>
      </c>
      <c r="G144" s="8">
        <f t="shared" si="0"/>
        <v>17.237333894850799</v>
      </c>
    </row>
    <row r="145" spans="1:7" ht="13">
      <c r="A145" s="12" t="s">
        <v>15</v>
      </c>
      <c r="B145" s="8" t="s">
        <v>273</v>
      </c>
      <c r="C145" s="8">
        <v>2014</v>
      </c>
      <c r="D145" s="12" t="s">
        <v>6</v>
      </c>
      <c r="E145" s="12" t="s">
        <v>239</v>
      </c>
      <c r="F145" s="8">
        <v>0.15301974883279701</v>
      </c>
      <c r="G145" s="8">
        <f t="shared" si="0"/>
        <v>15.301974883279701</v>
      </c>
    </row>
    <row r="146" spans="1:7" ht="13">
      <c r="A146" s="12" t="s">
        <v>16</v>
      </c>
      <c r="B146" s="8" t="s">
        <v>274</v>
      </c>
      <c r="C146" s="8">
        <v>2014</v>
      </c>
      <c r="D146" s="12" t="s">
        <v>6</v>
      </c>
      <c r="E146" s="12" t="s">
        <v>239</v>
      </c>
      <c r="F146" s="8">
        <v>0.269269059470789</v>
      </c>
      <c r="G146" s="8">
        <f t="shared" si="0"/>
        <v>26.9269059470789</v>
      </c>
    </row>
    <row r="147" spans="1:7" ht="13">
      <c r="A147" s="12" t="s">
        <v>17</v>
      </c>
      <c r="B147" s="8" t="s">
        <v>275</v>
      </c>
      <c r="C147" s="8">
        <v>2014</v>
      </c>
      <c r="D147" s="12" t="s">
        <v>6</v>
      </c>
      <c r="E147" s="12" t="s">
        <v>239</v>
      </c>
      <c r="F147" s="8">
        <v>0.25472444919668302</v>
      </c>
      <c r="G147" s="8">
        <f t="shared" si="0"/>
        <v>25.472444919668302</v>
      </c>
    </row>
    <row r="148" spans="1:7" ht="13">
      <c r="A148" s="12" t="s">
        <v>18</v>
      </c>
      <c r="B148" s="8" t="s">
        <v>276</v>
      </c>
      <c r="C148" s="8">
        <v>2014</v>
      </c>
      <c r="D148" s="12" t="s">
        <v>6</v>
      </c>
      <c r="E148" s="12" t="s">
        <v>239</v>
      </c>
      <c r="F148" s="8">
        <v>0.21585708273326501</v>
      </c>
      <c r="G148" s="8">
        <f t="shared" si="0"/>
        <v>21.5857082733265</v>
      </c>
    </row>
    <row r="149" spans="1:7" ht="13">
      <c r="A149" s="12" t="s">
        <v>19</v>
      </c>
      <c r="B149" s="8" t="s">
        <v>277</v>
      </c>
      <c r="C149" s="8">
        <v>2014</v>
      </c>
      <c r="D149" s="12" t="s">
        <v>6</v>
      </c>
      <c r="E149" s="12" t="s">
        <v>239</v>
      </c>
      <c r="F149" s="8">
        <v>0.189348915054635</v>
      </c>
      <c r="G149" s="8">
        <f t="shared" si="0"/>
        <v>18.934891505463501</v>
      </c>
    </row>
    <row r="150" spans="1:7" ht="13">
      <c r="A150" s="12" t="s">
        <v>20</v>
      </c>
      <c r="B150" s="8" t="s">
        <v>278</v>
      </c>
      <c r="C150" s="8">
        <v>2014</v>
      </c>
      <c r="D150" s="12" t="s">
        <v>6</v>
      </c>
      <c r="E150" s="12" t="s">
        <v>239</v>
      </c>
      <c r="F150" s="8">
        <v>0.246045949214027</v>
      </c>
      <c r="G150" s="8">
        <f t="shared" si="0"/>
        <v>24.6045949214027</v>
      </c>
    </row>
    <row r="151" spans="1:7" ht="13">
      <c r="A151" s="12" t="s">
        <v>21</v>
      </c>
      <c r="B151" s="8" t="s">
        <v>279</v>
      </c>
      <c r="C151" s="8">
        <v>2014</v>
      </c>
      <c r="D151" s="12" t="s">
        <v>6</v>
      </c>
      <c r="E151" s="12" t="s">
        <v>239</v>
      </c>
      <c r="F151" s="8">
        <v>0.25481050484607998</v>
      </c>
      <c r="G151" s="8">
        <f t="shared" si="0"/>
        <v>25.481050484607998</v>
      </c>
    </row>
    <row r="152" spans="1:7" ht="13">
      <c r="A152" s="12" t="s">
        <v>22</v>
      </c>
      <c r="B152" s="8" t="s">
        <v>280</v>
      </c>
      <c r="C152" s="8">
        <v>2014</v>
      </c>
      <c r="D152" s="12" t="s">
        <v>6</v>
      </c>
      <c r="E152" s="12" t="s">
        <v>239</v>
      </c>
      <c r="F152" s="8">
        <v>0.32218467540316997</v>
      </c>
      <c r="G152" s="8">
        <f t="shared" si="0"/>
        <v>32.218467540317</v>
      </c>
    </row>
    <row r="153" spans="1:7" ht="13">
      <c r="A153" s="12" t="s">
        <v>23</v>
      </c>
      <c r="B153" s="8" t="s">
        <v>281</v>
      </c>
      <c r="C153" s="8">
        <v>2014</v>
      </c>
      <c r="D153" s="12" t="s">
        <v>6</v>
      </c>
      <c r="E153" s="12" t="s">
        <v>239</v>
      </c>
      <c r="F153" s="8">
        <v>0.15010529949939599</v>
      </c>
      <c r="G153" s="8">
        <f t="shared" si="0"/>
        <v>15.010529949939599</v>
      </c>
    </row>
    <row r="154" spans="1:7" ht="13">
      <c r="A154" s="12" t="s">
        <v>24</v>
      </c>
      <c r="B154" s="8" t="s">
        <v>282</v>
      </c>
      <c r="C154" s="8">
        <v>2014</v>
      </c>
      <c r="D154" s="12" t="s">
        <v>6</v>
      </c>
      <c r="E154" s="12" t="s">
        <v>239</v>
      </c>
      <c r="F154" s="8">
        <v>0.28814140576997299</v>
      </c>
      <c r="G154" s="8">
        <f t="shared" si="0"/>
        <v>28.8141405769973</v>
      </c>
    </row>
    <row r="155" spans="1:7" ht="13">
      <c r="A155" s="12" t="s">
        <v>25</v>
      </c>
      <c r="B155" s="8" t="s">
        <v>283</v>
      </c>
      <c r="C155" s="8">
        <v>2014</v>
      </c>
      <c r="D155" s="12" t="s">
        <v>6</v>
      </c>
      <c r="E155" s="12" t="s">
        <v>239</v>
      </c>
      <c r="F155" s="8">
        <v>0.25656244051841998</v>
      </c>
      <c r="G155" s="8">
        <f t="shared" si="0"/>
        <v>25.656244051841998</v>
      </c>
    </row>
    <row r="156" spans="1:7" ht="13">
      <c r="A156" s="12" t="s">
        <v>26</v>
      </c>
      <c r="B156" s="8" t="s">
        <v>284</v>
      </c>
      <c r="C156" s="8">
        <v>2014</v>
      </c>
      <c r="D156" s="12" t="s">
        <v>6</v>
      </c>
      <c r="E156" s="12" t="s">
        <v>239</v>
      </c>
      <c r="F156" s="8">
        <v>0.17690738991174501</v>
      </c>
      <c r="G156" s="8">
        <f t="shared" si="0"/>
        <v>17.690738991174502</v>
      </c>
    </row>
    <row r="157" spans="1:7" ht="13">
      <c r="A157" s="12" t="s">
        <v>27</v>
      </c>
      <c r="B157" s="8" t="s">
        <v>285</v>
      </c>
      <c r="C157" s="8">
        <v>2014</v>
      </c>
      <c r="D157" s="12" t="s">
        <v>6</v>
      </c>
      <c r="E157" s="12" t="s">
        <v>239</v>
      </c>
      <c r="F157" s="8">
        <v>0.23034162520729701</v>
      </c>
      <c r="G157" s="8">
        <f t="shared" si="0"/>
        <v>23.034162520729701</v>
      </c>
    </row>
    <row r="158" spans="1:7" ht="13">
      <c r="A158" s="12" t="s">
        <v>28</v>
      </c>
      <c r="B158" s="8" t="s">
        <v>286</v>
      </c>
      <c r="C158" s="8">
        <v>2014</v>
      </c>
      <c r="D158" s="12" t="s">
        <v>6</v>
      </c>
      <c r="E158" s="12" t="s">
        <v>239</v>
      </c>
      <c r="F158" s="8">
        <v>0.32698532086336302</v>
      </c>
      <c r="G158" s="8">
        <f t="shared" si="0"/>
        <v>32.6985320863363</v>
      </c>
    </row>
    <row r="159" spans="1:7" ht="13">
      <c r="A159" s="12" t="s">
        <v>29</v>
      </c>
      <c r="B159" s="8" t="s">
        <v>287</v>
      </c>
      <c r="C159" s="8">
        <v>2014</v>
      </c>
      <c r="D159" s="12" t="s">
        <v>6</v>
      </c>
      <c r="E159" s="12" t="s">
        <v>239</v>
      </c>
      <c r="F159" s="8">
        <v>0.33190423635283101</v>
      </c>
      <c r="G159" s="8">
        <f t="shared" si="0"/>
        <v>33.190423635283103</v>
      </c>
    </row>
    <row r="160" spans="1:7" ht="13">
      <c r="A160" s="12" t="s">
        <v>30</v>
      </c>
      <c r="B160" s="8" t="s">
        <v>288</v>
      </c>
      <c r="C160" s="8">
        <v>2014</v>
      </c>
      <c r="D160" s="12" t="s">
        <v>6</v>
      </c>
      <c r="E160" s="12" t="s">
        <v>239</v>
      </c>
      <c r="F160" s="8">
        <v>0.26389332932127202</v>
      </c>
      <c r="G160" s="8">
        <f t="shared" si="0"/>
        <v>26.389332932127203</v>
      </c>
    </row>
    <row r="161" spans="1:7" ht="13">
      <c r="A161" s="12" t="s">
        <v>31</v>
      </c>
      <c r="B161" s="8" t="s">
        <v>289</v>
      </c>
      <c r="C161" s="8">
        <v>2014</v>
      </c>
      <c r="D161" s="12" t="s">
        <v>6</v>
      </c>
      <c r="E161" s="12" t="s">
        <v>239</v>
      </c>
      <c r="F161" s="8">
        <v>0.30257783600493199</v>
      </c>
      <c r="G161" s="8">
        <f t="shared" si="0"/>
        <v>30.257783600493198</v>
      </c>
    </row>
    <row r="162" spans="1:7" ht="13">
      <c r="A162" s="12" t="s">
        <v>32</v>
      </c>
      <c r="B162" s="8" t="s">
        <v>290</v>
      </c>
      <c r="C162" s="8">
        <v>2014</v>
      </c>
      <c r="D162" s="12" t="s">
        <v>6</v>
      </c>
      <c r="E162" s="12" t="s">
        <v>239</v>
      </c>
      <c r="F162" s="8">
        <v>0.20400394656739601</v>
      </c>
      <c r="G162" s="8">
        <f t="shared" si="0"/>
        <v>20.4003946567396</v>
      </c>
    </row>
    <row r="163" spans="1:7" ht="13">
      <c r="A163" s="12" t="s">
        <v>33</v>
      </c>
      <c r="B163" s="8" t="s">
        <v>291</v>
      </c>
      <c r="C163" s="8">
        <v>2014</v>
      </c>
      <c r="D163" s="12" t="s">
        <v>6</v>
      </c>
      <c r="E163" s="12" t="s">
        <v>239</v>
      </c>
      <c r="F163" s="8">
        <v>0.19999120983850399</v>
      </c>
      <c r="G163" s="8">
        <f t="shared" si="0"/>
        <v>19.9991209838504</v>
      </c>
    </row>
    <row r="164" spans="1:7" ht="13">
      <c r="A164" s="12" t="s">
        <v>34</v>
      </c>
      <c r="B164" s="8" t="s">
        <v>292</v>
      </c>
      <c r="C164" s="8">
        <v>2014</v>
      </c>
      <c r="D164" s="12" t="s">
        <v>6</v>
      </c>
      <c r="E164" s="12" t="s">
        <v>239</v>
      </c>
      <c r="F164" s="8">
        <v>0.27715644083076801</v>
      </c>
      <c r="G164" s="8">
        <f t="shared" si="0"/>
        <v>27.7156440830768</v>
      </c>
    </row>
    <row r="165" spans="1:7" ht="13">
      <c r="A165" s="12" t="s">
        <v>35</v>
      </c>
      <c r="B165" s="8" t="s">
        <v>293</v>
      </c>
      <c r="C165" s="8">
        <v>2014</v>
      </c>
      <c r="D165" s="12" t="s">
        <v>6</v>
      </c>
      <c r="E165" s="12" t="s">
        <v>239</v>
      </c>
      <c r="F165" s="8">
        <v>0.24160718236547599</v>
      </c>
      <c r="G165" s="8">
        <f t="shared" si="0"/>
        <v>24.160718236547599</v>
      </c>
    </row>
    <row r="166" spans="1:7" ht="13">
      <c r="A166" s="12" t="s">
        <v>3</v>
      </c>
      <c r="B166" s="8" t="s">
        <v>261</v>
      </c>
      <c r="C166" s="8">
        <v>2014</v>
      </c>
      <c r="D166" s="12" t="s">
        <v>6</v>
      </c>
      <c r="E166" s="12" t="s">
        <v>239</v>
      </c>
      <c r="F166" s="8">
        <v>0.26079774850271997</v>
      </c>
      <c r="G166" s="8">
        <f t="shared" si="0"/>
        <v>26.079774850271995</v>
      </c>
    </row>
    <row r="167" spans="1:7" ht="13">
      <c r="A167" s="12" t="s">
        <v>4</v>
      </c>
      <c r="B167" s="8" t="s">
        <v>262</v>
      </c>
      <c r="C167" s="8">
        <v>2015</v>
      </c>
      <c r="D167" s="12" t="s">
        <v>6</v>
      </c>
      <c r="E167" s="12" t="s">
        <v>239</v>
      </c>
      <c r="F167" s="8">
        <v>0.29299476453599499</v>
      </c>
      <c r="G167" s="8">
        <f t="shared" si="0"/>
        <v>29.2994764535995</v>
      </c>
    </row>
    <row r="168" spans="1:7" ht="13">
      <c r="A168" s="12" t="s">
        <v>5</v>
      </c>
      <c r="B168" s="8" t="s">
        <v>263</v>
      </c>
      <c r="C168" s="8">
        <v>2015</v>
      </c>
      <c r="D168" s="12" t="s">
        <v>6</v>
      </c>
      <c r="E168" s="12" t="s">
        <v>239</v>
      </c>
      <c r="F168" s="8">
        <v>0.28676013592593502</v>
      </c>
      <c r="G168" s="8">
        <f t="shared" si="0"/>
        <v>28.676013592593502</v>
      </c>
    </row>
    <row r="169" spans="1:7" ht="13">
      <c r="A169" s="12" t="s">
        <v>6</v>
      </c>
      <c r="B169" s="8" t="s">
        <v>264</v>
      </c>
      <c r="C169" s="8">
        <v>2015</v>
      </c>
      <c r="D169" s="12" t="s">
        <v>6</v>
      </c>
      <c r="E169" s="12" t="s">
        <v>239</v>
      </c>
      <c r="F169" s="8">
        <v>0.271935483870968</v>
      </c>
      <c r="G169" s="8">
        <f t="shared" si="0"/>
        <v>27.193548387096801</v>
      </c>
    </row>
    <row r="170" spans="1:7" ht="13">
      <c r="A170" s="12" t="s">
        <v>7</v>
      </c>
      <c r="B170" s="8" t="s">
        <v>265</v>
      </c>
      <c r="C170" s="8">
        <v>2015</v>
      </c>
      <c r="D170" s="12" t="s">
        <v>6</v>
      </c>
      <c r="E170" s="12" t="s">
        <v>239</v>
      </c>
      <c r="F170" s="8">
        <v>0.26265772870662502</v>
      </c>
      <c r="G170" s="8">
        <f t="shared" si="0"/>
        <v>26.265772870662502</v>
      </c>
    </row>
    <row r="171" spans="1:7" ht="13">
      <c r="A171" s="12" t="s">
        <v>10</v>
      </c>
      <c r="B171" s="8" t="s">
        <v>268</v>
      </c>
      <c r="C171" s="8">
        <v>2015</v>
      </c>
      <c r="D171" s="12" t="s">
        <v>6</v>
      </c>
      <c r="E171" s="12" t="s">
        <v>239</v>
      </c>
      <c r="F171" s="8">
        <v>0.12760802461489701</v>
      </c>
      <c r="G171" s="8">
        <f t="shared" si="0"/>
        <v>12.760802461489702</v>
      </c>
    </row>
    <row r="172" spans="1:7" ht="13">
      <c r="A172" s="12" t="s">
        <v>11</v>
      </c>
      <c r="B172" s="8" t="s">
        <v>269</v>
      </c>
      <c r="C172" s="8">
        <v>2015</v>
      </c>
      <c r="D172" s="12" t="s">
        <v>6</v>
      </c>
      <c r="E172" s="12" t="s">
        <v>239</v>
      </c>
      <c r="F172" s="8">
        <v>0.31217153668278302</v>
      </c>
      <c r="G172" s="8">
        <f t="shared" si="0"/>
        <v>31.217153668278304</v>
      </c>
    </row>
    <row r="173" spans="1:7" ht="13">
      <c r="A173" s="12" t="s">
        <v>8</v>
      </c>
      <c r="B173" s="8" t="s">
        <v>266</v>
      </c>
      <c r="C173" s="8">
        <v>2015</v>
      </c>
      <c r="D173" s="12" t="s">
        <v>6</v>
      </c>
      <c r="E173" s="12" t="s">
        <v>239</v>
      </c>
      <c r="F173" s="8">
        <v>0.28546147520737403</v>
      </c>
      <c r="G173" s="8">
        <f t="shared" si="0"/>
        <v>28.546147520737403</v>
      </c>
    </row>
    <row r="174" spans="1:7" ht="13">
      <c r="A174" s="12" t="s">
        <v>9</v>
      </c>
      <c r="B174" s="8" t="s">
        <v>267</v>
      </c>
      <c r="C174" s="8">
        <v>2015</v>
      </c>
      <c r="D174" s="12" t="s">
        <v>6</v>
      </c>
      <c r="E174" s="12" t="s">
        <v>239</v>
      </c>
      <c r="F174" s="8">
        <v>0.28699339037762001</v>
      </c>
      <c r="G174" s="8">
        <f t="shared" si="0"/>
        <v>28.699339037762002</v>
      </c>
    </row>
    <row r="175" spans="1:7" ht="13">
      <c r="A175" s="12" t="s">
        <v>12</v>
      </c>
      <c r="B175" s="8" t="s">
        <v>270</v>
      </c>
      <c r="C175" s="8">
        <v>2015</v>
      </c>
      <c r="D175" s="12" t="s">
        <v>6</v>
      </c>
      <c r="E175" s="12" t="s">
        <v>239</v>
      </c>
      <c r="F175" s="8">
        <v>0.59224716542149103</v>
      </c>
      <c r="G175" s="8">
        <f t="shared" si="0"/>
        <v>59.224716542149103</v>
      </c>
    </row>
    <row r="176" spans="1:7" ht="13">
      <c r="A176" s="12" t="s">
        <v>13</v>
      </c>
      <c r="B176" s="8" t="s">
        <v>271</v>
      </c>
      <c r="C176" s="8">
        <v>2015</v>
      </c>
      <c r="D176" s="12" t="s">
        <v>6</v>
      </c>
      <c r="E176" s="12" t="s">
        <v>239</v>
      </c>
      <c r="F176" s="8">
        <v>0.23827252801278201</v>
      </c>
      <c r="G176" s="8">
        <f t="shared" si="0"/>
        <v>23.827252801278203</v>
      </c>
    </row>
    <row r="177" spans="1:7" ht="13">
      <c r="A177" s="12" t="s">
        <v>14</v>
      </c>
      <c r="B177" s="8" t="s">
        <v>272</v>
      </c>
      <c r="C177" s="8">
        <v>2015</v>
      </c>
      <c r="D177" s="12" t="s">
        <v>6</v>
      </c>
      <c r="E177" s="12" t="s">
        <v>239</v>
      </c>
      <c r="F177" s="8">
        <v>0.17438241180512001</v>
      </c>
      <c r="G177" s="8">
        <f t="shared" si="0"/>
        <v>17.438241180512001</v>
      </c>
    </row>
    <row r="178" spans="1:7" ht="13">
      <c r="A178" s="12" t="s">
        <v>15</v>
      </c>
      <c r="B178" s="8" t="s">
        <v>273</v>
      </c>
      <c r="C178" s="8">
        <v>2015</v>
      </c>
      <c r="D178" s="12" t="s">
        <v>6</v>
      </c>
      <c r="E178" s="12" t="s">
        <v>239</v>
      </c>
      <c r="F178" s="8">
        <v>0.15467259123011301</v>
      </c>
      <c r="G178" s="8">
        <f t="shared" si="0"/>
        <v>15.467259123011301</v>
      </c>
    </row>
    <row r="179" spans="1:7" ht="13">
      <c r="A179" s="12" t="s">
        <v>16</v>
      </c>
      <c r="B179" s="8" t="s">
        <v>274</v>
      </c>
      <c r="C179" s="8">
        <v>2015</v>
      </c>
      <c r="D179" s="12" t="s">
        <v>6</v>
      </c>
      <c r="E179" s="12" t="s">
        <v>239</v>
      </c>
      <c r="F179" s="8">
        <v>0.28678639923416499</v>
      </c>
      <c r="G179" s="8">
        <f t="shared" si="0"/>
        <v>28.678639923416497</v>
      </c>
    </row>
    <row r="180" spans="1:7" ht="13">
      <c r="A180" s="12" t="s">
        <v>17</v>
      </c>
      <c r="B180" s="8" t="s">
        <v>275</v>
      </c>
      <c r="C180" s="8">
        <v>2015</v>
      </c>
      <c r="D180" s="12" t="s">
        <v>6</v>
      </c>
      <c r="E180" s="12" t="s">
        <v>239</v>
      </c>
      <c r="F180" s="8">
        <v>0.26211799580470502</v>
      </c>
      <c r="G180" s="8">
        <f t="shared" si="0"/>
        <v>26.211799580470501</v>
      </c>
    </row>
    <row r="181" spans="1:7" ht="13">
      <c r="A181" s="12" t="s">
        <v>18</v>
      </c>
      <c r="B181" s="8" t="s">
        <v>276</v>
      </c>
      <c r="C181" s="8">
        <v>2015</v>
      </c>
      <c r="D181" s="12" t="s">
        <v>6</v>
      </c>
      <c r="E181" s="12" t="s">
        <v>239</v>
      </c>
      <c r="F181" s="8">
        <v>0.22338479336026701</v>
      </c>
      <c r="G181" s="8">
        <f t="shared" si="0"/>
        <v>22.338479336026701</v>
      </c>
    </row>
    <row r="182" spans="1:7" ht="13">
      <c r="A182" s="12" t="s">
        <v>19</v>
      </c>
      <c r="B182" s="8" t="s">
        <v>277</v>
      </c>
      <c r="C182" s="8">
        <v>2015</v>
      </c>
      <c r="D182" s="12" t="s">
        <v>6</v>
      </c>
      <c r="E182" s="12" t="s">
        <v>239</v>
      </c>
      <c r="F182" s="8">
        <v>0.19276073933042101</v>
      </c>
      <c r="G182" s="8">
        <f t="shared" si="0"/>
        <v>19.276073933042102</v>
      </c>
    </row>
    <row r="183" spans="1:7" ht="13">
      <c r="A183" s="12" t="s">
        <v>20</v>
      </c>
      <c r="B183" s="8" t="s">
        <v>278</v>
      </c>
      <c r="C183" s="8">
        <v>2015</v>
      </c>
      <c r="D183" s="12" t="s">
        <v>6</v>
      </c>
      <c r="E183" s="12" t="s">
        <v>239</v>
      </c>
      <c r="F183" s="8">
        <v>0.26784495110247802</v>
      </c>
      <c r="G183" s="8">
        <f t="shared" si="0"/>
        <v>26.784495110247803</v>
      </c>
    </row>
    <row r="184" spans="1:7" ht="13">
      <c r="A184" s="12" t="s">
        <v>21</v>
      </c>
      <c r="B184" s="8" t="s">
        <v>279</v>
      </c>
      <c r="C184" s="8">
        <v>2015</v>
      </c>
      <c r="D184" s="12" t="s">
        <v>6</v>
      </c>
      <c r="E184" s="12" t="s">
        <v>239</v>
      </c>
      <c r="F184" s="8">
        <v>0.25723924214490301</v>
      </c>
      <c r="G184" s="8">
        <f t="shared" si="0"/>
        <v>25.723924214490303</v>
      </c>
    </row>
    <row r="185" spans="1:7" ht="13">
      <c r="A185" s="12" t="s">
        <v>22</v>
      </c>
      <c r="B185" s="8" t="s">
        <v>280</v>
      </c>
      <c r="C185" s="8">
        <v>2015</v>
      </c>
      <c r="D185" s="12" t="s">
        <v>6</v>
      </c>
      <c r="E185" s="12" t="s">
        <v>239</v>
      </c>
      <c r="F185" s="8">
        <v>0.32444298595947801</v>
      </c>
      <c r="G185" s="8">
        <f t="shared" si="0"/>
        <v>32.444298595947799</v>
      </c>
    </row>
    <row r="186" spans="1:7" ht="13">
      <c r="A186" s="12" t="s">
        <v>23</v>
      </c>
      <c r="B186" s="8" t="s">
        <v>281</v>
      </c>
      <c r="C186" s="8">
        <v>2015</v>
      </c>
      <c r="D186" s="12" t="s">
        <v>6</v>
      </c>
      <c r="E186" s="12" t="s">
        <v>239</v>
      </c>
      <c r="F186" s="8">
        <v>0.15702649162583901</v>
      </c>
      <c r="G186" s="8">
        <f t="shared" si="0"/>
        <v>15.702649162583901</v>
      </c>
    </row>
    <row r="187" spans="1:7" ht="13">
      <c r="A187" s="12" t="s">
        <v>24</v>
      </c>
      <c r="B187" s="8" t="s">
        <v>282</v>
      </c>
      <c r="C187" s="8">
        <v>2015</v>
      </c>
      <c r="D187" s="12" t="s">
        <v>6</v>
      </c>
      <c r="E187" s="12" t="s">
        <v>239</v>
      </c>
      <c r="F187" s="8">
        <v>0.29844097046677198</v>
      </c>
      <c r="G187" s="8">
        <f t="shared" si="0"/>
        <v>29.844097046677199</v>
      </c>
    </row>
    <row r="188" spans="1:7" ht="13">
      <c r="A188" s="12" t="s">
        <v>25</v>
      </c>
      <c r="B188" s="8" t="s">
        <v>283</v>
      </c>
      <c r="C188" s="8">
        <v>2015</v>
      </c>
      <c r="D188" s="12" t="s">
        <v>6</v>
      </c>
      <c r="E188" s="12" t="s">
        <v>239</v>
      </c>
      <c r="F188" s="8">
        <v>0.26907555298244401</v>
      </c>
      <c r="G188" s="8">
        <f t="shared" si="0"/>
        <v>26.9075552982444</v>
      </c>
    </row>
    <row r="189" spans="1:7" ht="13">
      <c r="A189" s="12" t="s">
        <v>26</v>
      </c>
      <c r="B189" s="8" t="s">
        <v>284</v>
      </c>
      <c r="C189" s="8">
        <v>2015</v>
      </c>
      <c r="D189" s="12" t="s">
        <v>6</v>
      </c>
      <c r="E189" s="12" t="s">
        <v>239</v>
      </c>
      <c r="F189" s="8">
        <v>0.18778524556663101</v>
      </c>
      <c r="G189" s="8">
        <f t="shared" si="0"/>
        <v>18.7785245566631</v>
      </c>
    </row>
    <row r="190" spans="1:7" ht="13">
      <c r="A190" s="12" t="s">
        <v>27</v>
      </c>
      <c r="B190" s="8" t="s">
        <v>285</v>
      </c>
      <c r="C190" s="8">
        <v>2015</v>
      </c>
      <c r="D190" s="12" t="s">
        <v>6</v>
      </c>
      <c r="E190" s="12" t="s">
        <v>239</v>
      </c>
      <c r="F190" s="8">
        <v>0.23776202943931601</v>
      </c>
      <c r="G190" s="8">
        <f t="shared" si="0"/>
        <v>23.776202943931601</v>
      </c>
    </row>
    <row r="191" spans="1:7" ht="13">
      <c r="A191" s="12" t="s">
        <v>28</v>
      </c>
      <c r="B191" s="8" t="s">
        <v>286</v>
      </c>
      <c r="C191" s="8">
        <v>2015</v>
      </c>
      <c r="D191" s="12" t="s">
        <v>6</v>
      </c>
      <c r="E191" s="12" t="s">
        <v>239</v>
      </c>
      <c r="F191" s="8">
        <v>0.34424743530852903</v>
      </c>
      <c r="G191" s="8">
        <f t="shared" si="0"/>
        <v>34.424743530852901</v>
      </c>
    </row>
    <row r="192" spans="1:7" ht="13">
      <c r="A192" s="12" t="s">
        <v>29</v>
      </c>
      <c r="B192" s="8" t="s">
        <v>287</v>
      </c>
      <c r="C192" s="8">
        <v>2015</v>
      </c>
      <c r="D192" s="12" t="s">
        <v>6</v>
      </c>
      <c r="E192" s="12" t="s">
        <v>239</v>
      </c>
      <c r="F192" s="8">
        <v>0.33182749144457102</v>
      </c>
      <c r="G192" s="8">
        <f t="shared" si="0"/>
        <v>33.182749144457105</v>
      </c>
    </row>
    <row r="193" spans="1:7" ht="13">
      <c r="A193" s="12" t="s">
        <v>30</v>
      </c>
      <c r="B193" s="8" t="s">
        <v>288</v>
      </c>
      <c r="C193" s="8">
        <v>2015</v>
      </c>
      <c r="D193" s="12" t="s">
        <v>6</v>
      </c>
      <c r="E193" s="12" t="s">
        <v>239</v>
      </c>
      <c r="F193" s="8">
        <v>0.27028451596143199</v>
      </c>
      <c r="G193" s="8">
        <f t="shared" si="0"/>
        <v>27.028451596143199</v>
      </c>
    </row>
    <row r="194" spans="1:7" ht="13">
      <c r="A194" s="12" t="s">
        <v>31</v>
      </c>
      <c r="B194" s="8" t="s">
        <v>289</v>
      </c>
      <c r="C194" s="8">
        <v>2015</v>
      </c>
      <c r="D194" s="12" t="s">
        <v>6</v>
      </c>
      <c r="E194" s="12" t="s">
        <v>239</v>
      </c>
      <c r="F194" s="8">
        <v>0.30613410123377099</v>
      </c>
      <c r="G194" s="8">
        <f t="shared" si="0"/>
        <v>30.613410123377101</v>
      </c>
    </row>
    <row r="195" spans="1:7" ht="13">
      <c r="A195" s="12" t="s">
        <v>32</v>
      </c>
      <c r="B195" s="8" t="s">
        <v>290</v>
      </c>
      <c r="C195" s="8">
        <v>2015</v>
      </c>
      <c r="D195" s="12" t="s">
        <v>6</v>
      </c>
      <c r="E195" s="12" t="s">
        <v>239</v>
      </c>
      <c r="F195" s="8">
        <v>0.20448340378352201</v>
      </c>
      <c r="G195" s="8">
        <f t="shared" si="0"/>
        <v>20.448340378352199</v>
      </c>
    </row>
    <row r="196" spans="1:7" ht="13">
      <c r="A196" s="12" t="s">
        <v>33</v>
      </c>
      <c r="B196" s="8" t="s">
        <v>291</v>
      </c>
      <c r="C196" s="8">
        <v>2015</v>
      </c>
      <c r="D196" s="12" t="s">
        <v>6</v>
      </c>
      <c r="E196" s="12" t="s">
        <v>239</v>
      </c>
      <c r="F196" s="8">
        <v>0.207602214183297</v>
      </c>
      <c r="G196" s="8">
        <f t="shared" si="0"/>
        <v>20.760221418329699</v>
      </c>
    </row>
    <row r="197" spans="1:7" ht="13">
      <c r="A197" s="12" t="s">
        <v>34</v>
      </c>
      <c r="B197" s="8" t="s">
        <v>292</v>
      </c>
      <c r="C197" s="8">
        <v>2015</v>
      </c>
      <c r="D197" s="12" t="s">
        <v>6</v>
      </c>
      <c r="E197" s="12" t="s">
        <v>239</v>
      </c>
      <c r="F197" s="8">
        <v>0.28948381067560902</v>
      </c>
      <c r="G197" s="8">
        <f t="shared" si="0"/>
        <v>28.948381067560902</v>
      </c>
    </row>
    <row r="198" spans="1:7" ht="13">
      <c r="A198" s="12" t="s">
        <v>35</v>
      </c>
      <c r="B198" s="8" t="s">
        <v>293</v>
      </c>
      <c r="C198" s="8">
        <v>2015</v>
      </c>
      <c r="D198" s="12" t="s">
        <v>6</v>
      </c>
      <c r="E198" s="12" t="s">
        <v>239</v>
      </c>
      <c r="F198" s="8">
        <v>0.257915866643393</v>
      </c>
      <c r="G198" s="8">
        <f t="shared" si="0"/>
        <v>25.791586664339299</v>
      </c>
    </row>
    <row r="199" spans="1:7" ht="13">
      <c r="A199" s="12" t="s">
        <v>3</v>
      </c>
      <c r="B199" s="8" t="s">
        <v>261</v>
      </c>
      <c r="C199" s="8">
        <v>2015</v>
      </c>
      <c r="D199" s="12" t="s">
        <v>6</v>
      </c>
      <c r="E199" s="12" t="s">
        <v>239</v>
      </c>
      <c r="F199" s="8">
        <v>0.26726380908959002</v>
      </c>
      <c r="G199" s="8">
        <f t="shared" si="0"/>
        <v>26.726380908959001</v>
      </c>
    </row>
    <row r="200" spans="1:7" ht="13">
      <c r="A200" s="12" t="s">
        <v>4</v>
      </c>
      <c r="B200" s="8" t="s">
        <v>262</v>
      </c>
      <c r="C200" s="8">
        <v>2016</v>
      </c>
      <c r="D200" s="12" t="s">
        <v>6</v>
      </c>
      <c r="E200" s="12" t="s">
        <v>239</v>
      </c>
      <c r="F200" s="8">
        <v>0.30889930046332897</v>
      </c>
      <c r="G200" s="8">
        <f t="shared" si="0"/>
        <v>30.889930046332896</v>
      </c>
    </row>
    <row r="201" spans="1:7" ht="13">
      <c r="A201" s="12" t="s">
        <v>5</v>
      </c>
      <c r="B201" s="8" t="s">
        <v>263</v>
      </c>
      <c r="C201" s="8">
        <v>2016</v>
      </c>
      <c r="D201" s="12" t="s">
        <v>6</v>
      </c>
      <c r="E201" s="12" t="s">
        <v>239</v>
      </c>
      <c r="F201" s="8">
        <v>0.30830993838807702</v>
      </c>
      <c r="G201" s="8">
        <f t="shared" si="0"/>
        <v>30.830993838807704</v>
      </c>
    </row>
    <row r="202" spans="1:7" ht="13">
      <c r="A202" s="12" t="s">
        <v>6</v>
      </c>
      <c r="B202" s="8" t="s">
        <v>264</v>
      </c>
      <c r="C202" s="8">
        <v>2016</v>
      </c>
      <c r="D202" s="12" t="s">
        <v>6</v>
      </c>
      <c r="E202" s="12" t="s">
        <v>239</v>
      </c>
      <c r="F202" s="8">
        <v>0.28543671945903798</v>
      </c>
      <c r="G202" s="8">
        <f t="shared" si="0"/>
        <v>28.5436719459038</v>
      </c>
    </row>
    <row r="203" spans="1:7" ht="13">
      <c r="A203" s="12" t="s">
        <v>7</v>
      </c>
      <c r="B203" s="8" t="s">
        <v>265</v>
      </c>
      <c r="C203" s="8">
        <v>2016</v>
      </c>
      <c r="D203" s="12" t="s">
        <v>6</v>
      </c>
      <c r="E203" s="12" t="s">
        <v>239</v>
      </c>
      <c r="F203" s="8">
        <v>0.26824840795580501</v>
      </c>
      <c r="G203" s="8">
        <f t="shared" si="0"/>
        <v>26.824840795580503</v>
      </c>
    </row>
    <row r="204" spans="1:7" ht="13">
      <c r="A204" s="12" t="s">
        <v>10</v>
      </c>
      <c r="B204" s="8" t="s">
        <v>268</v>
      </c>
      <c r="C204" s="8">
        <v>2016</v>
      </c>
      <c r="D204" s="12" t="s">
        <v>6</v>
      </c>
      <c r="E204" s="12" t="s">
        <v>239</v>
      </c>
      <c r="F204" s="8">
        <v>0.133569401368339</v>
      </c>
      <c r="G204" s="8">
        <f t="shared" si="0"/>
        <v>13.3569401368339</v>
      </c>
    </row>
    <row r="205" spans="1:7" ht="13">
      <c r="A205" s="12" t="s">
        <v>11</v>
      </c>
      <c r="B205" s="8" t="s">
        <v>269</v>
      </c>
      <c r="C205" s="8">
        <v>2016</v>
      </c>
      <c r="D205" s="12" t="s">
        <v>6</v>
      </c>
      <c r="E205" s="12" t="s">
        <v>239</v>
      </c>
      <c r="F205" s="8">
        <v>0.31823357731625601</v>
      </c>
      <c r="G205" s="8">
        <f t="shared" si="0"/>
        <v>31.823357731625602</v>
      </c>
    </row>
    <row r="206" spans="1:7" ht="13">
      <c r="A206" s="12" t="s">
        <v>12</v>
      </c>
      <c r="B206" s="8" t="s">
        <v>270</v>
      </c>
      <c r="C206" s="8">
        <v>2016</v>
      </c>
      <c r="D206" s="12" t="s">
        <v>6</v>
      </c>
      <c r="E206" s="12" t="s">
        <v>239</v>
      </c>
      <c r="F206" s="8">
        <v>0.60171124135950305</v>
      </c>
      <c r="G206" s="8">
        <f t="shared" si="0"/>
        <v>60.171124135950308</v>
      </c>
    </row>
    <row r="207" spans="1:7" ht="13">
      <c r="A207" s="12" t="s">
        <v>8</v>
      </c>
      <c r="B207" s="8" t="s">
        <v>266</v>
      </c>
      <c r="C207" s="8">
        <v>2016</v>
      </c>
      <c r="D207" s="12" t="s">
        <v>6</v>
      </c>
      <c r="E207" s="12" t="s">
        <v>239</v>
      </c>
      <c r="F207" s="8">
        <v>0.29727678974030503</v>
      </c>
      <c r="G207" s="8">
        <f t="shared" si="0"/>
        <v>29.727678974030503</v>
      </c>
    </row>
    <row r="208" spans="1:7" ht="13">
      <c r="A208" s="12" t="s">
        <v>9</v>
      </c>
      <c r="B208" s="8" t="s">
        <v>267</v>
      </c>
      <c r="C208" s="8">
        <v>2016</v>
      </c>
      <c r="D208" s="12" t="s">
        <v>6</v>
      </c>
      <c r="E208" s="12" t="s">
        <v>239</v>
      </c>
      <c r="F208" s="8">
        <v>0.28238259519050801</v>
      </c>
      <c r="G208" s="8">
        <f t="shared" si="0"/>
        <v>28.2382595190508</v>
      </c>
    </row>
    <row r="209" spans="1:7" ht="13">
      <c r="A209" s="12" t="s">
        <v>13</v>
      </c>
      <c r="B209" s="8" t="s">
        <v>271</v>
      </c>
      <c r="C209" s="8">
        <v>2016</v>
      </c>
      <c r="D209" s="12" t="s">
        <v>6</v>
      </c>
      <c r="E209" s="12" t="s">
        <v>239</v>
      </c>
      <c r="F209" s="8">
        <v>0.247726553649251</v>
      </c>
      <c r="G209" s="8">
        <f t="shared" si="0"/>
        <v>24.7726553649251</v>
      </c>
    </row>
    <row r="210" spans="1:7" ht="13">
      <c r="A210" s="12" t="s">
        <v>14</v>
      </c>
      <c r="B210" s="8" t="s">
        <v>272</v>
      </c>
      <c r="C210" s="8">
        <v>2016</v>
      </c>
      <c r="D210" s="12" t="s">
        <v>6</v>
      </c>
      <c r="E210" s="12" t="s">
        <v>239</v>
      </c>
      <c r="F210" s="8">
        <v>0.18872236007391999</v>
      </c>
      <c r="G210" s="8">
        <f t="shared" si="0"/>
        <v>18.872236007391997</v>
      </c>
    </row>
    <row r="211" spans="1:7" ht="13">
      <c r="A211" s="12" t="s">
        <v>15</v>
      </c>
      <c r="B211" s="8" t="s">
        <v>273</v>
      </c>
      <c r="C211" s="8">
        <v>2016</v>
      </c>
      <c r="D211" s="12" t="s">
        <v>6</v>
      </c>
      <c r="E211" s="12" t="s">
        <v>239</v>
      </c>
      <c r="F211" s="8">
        <v>0.16687521157486901</v>
      </c>
      <c r="G211" s="8">
        <f t="shared" si="0"/>
        <v>16.687521157486902</v>
      </c>
    </row>
    <row r="212" spans="1:7" ht="13">
      <c r="A212" s="12" t="s">
        <v>16</v>
      </c>
      <c r="B212" s="8" t="s">
        <v>274</v>
      </c>
      <c r="C212" s="8">
        <v>2016</v>
      </c>
      <c r="D212" s="12" t="s">
        <v>6</v>
      </c>
      <c r="E212" s="12" t="s">
        <v>239</v>
      </c>
      <c r="F212" s="8">
        <v>0.30120603967416298</v>
      </c>
      <c r="G212" s="8">
        <f t="shared" si="0"/>
        <v>30.120603967416297</v>
      </c>
    </row>
    <row r="213" spans="1:7" ht="13">
      <c r="A213" s="12" t="s">
        <v>17</v>
      </c>
      <c r="B213" s="8" t="s">
        <v>275</v>
      </c>
      <c r="C213" s="8">
        <v>2016</v>
      </c>
      <c r="D213" s="12" t="s">
        <v>6</v>
      </c>
      <c r="E213" s="12" t="s">
        <v>239</v>
      </c>
      <c r="F213" s="8">
        <v>0.26592269788373402</v>
      </c>
      <c r="G213" s="8">
        <f t="shared" si="0"/>
        <v>26.5922697883734</v>
      </c>
    </row>
    <row r="214" spans="1:7" ht="13">
      <c r="A214" s="12" t="s">
        <v>18</v>
      </c>
      <c r="B214" s="8" t="s">
        <v>276</v>
      </c>
      <c r="C214" s="8">
        <v>2016</v>
      </c>
      <c r="D214" s="12" t="s">
        <v>6</v>
      </c>
      <c r="E214" s="12" t="s">
        <v>239</v>
      </c>
      <c r="F214" s="8">
        <v>0.232803387706562</v>
      </c>
      <c r="G214" s="8">
        <f t="shared" si="0"/>
        <v>23.280338770656201</v>
      </c>
    </row>
    <row r="215" spans="1:7" ht="13">
      <c r="A215" s="12" t="s">
        <v>19</v>
      </c>
      <c r="B215" s="8" t="s">
        <v>277</v>
      </c>
      <c r="C215" s="8">
        <v>2016</v>
      </c>
      <c r="D215" s="12" t="s">
        <v>6</v>
      </c>
      <c r="E215" s="12" t="s">
        <v>239</v>
      </c>
      <c r="F215" s="8">
        <v>0.20807963660964501</v>
      </c>
      <c r="G215" s="8">
        <f t="shared" si="0"/>
        <v>20.8079636609645</v>
      </c>
    </row>
    <row r="216" spans="1:7" ht="13">
      <c r="A216" s="12" t="s">
        <v>20</v>
      </c>
      <c r="B216" s="8" t="s">
        <v>278</v>
      </c>
      <c r="C216" s="8">
        <v>2016</v>
      </c>
      <c r="D216" s="12" t="s">
        <v>6</v>
      </c>
      <c r="E216" s="12" t="s">
        <v>239</v>
      </c>
      <c r="F216" s="8">
        <v>0.27529621449139302</v>
      </c>
      <c r="G216" s="8">
        <f t="shared" si="0"/>
        <v>27.529621449139302</v>
      </c>
    </row>
    <row r="217" spans="1:7" ht="13">
      <c r="A217" s="12" t="s">
        <v>21</v>
      </c>
      <c r="B217" s="8" t="s">
        <v>279</v>
      </c>
      <c r="C217" s="8">
        <v>2016</v>
      </c>
      <c r="D217" s="12" t="s">
        <v>6</v>
      </c>
      <c r="E217" s="12" t="s">
        <v>239</v>
      </c>
      <c r="F217" s="8">
        <v>0.25498138565641898</v>
      </c>
      <c r="G217" s="8">
        <f t="shared" si="0"/>
        <v>25.498138565641899</v>
      </c>
    </row>
    <row r="218" spans="1:7" ht="13">
      <c r="A218" s="12" t="s">
        <v>22</v>
      </c>
      <c r="B218" s="8" t="s">
        <v>280</v>
      </c>
      <c r="C218" s="8">
        <v>2016</v>
      </c>
      <c r="D218" s="12" t="s">
        <v>6</v>
      </c>
      <c r="E218" s="12" t="s">
        <v>239</v>
      </c>
      <c r="F218" s="8">
        <v>0.33630131378963002</v>
      </c>
      <c r="G218" s="8">
        <f t="shared" si="0"/>
        <v>33.630131378963</v>
      </c>
    </row>
    <row r="219" spans="1:7" ht="13">
      <c r="A219" s="12" t="s">
        <v>23</v>
      </c>
      <c r="B219" s="8" t="s">
        <v>281</v>
      </c>
      <c r="C219" s="8">
        <v>2016</v>
      </c>
      <c r="D219" s="12" t="s">
        <v>6</v>
      </c>
      <c r="E219" s="12" t="s">
        <v>239</v>
      </c>
      <c r="F219" s="8">
        <v>0.165869933157967</v>
      </c>
      <c r="G219" s="8">
        <f t="shared" si="0"/>
        <v>16.5869933157967</v>
      </c>
    </row>
    <row r="220" spans="1:7" ht="13">
      <c r="A220" s="12" t="s">
        <v>24</v>
      </c>
      <c r="B220" s="8" t="s">
        <v>282</v>
      </c>
      <c r="C220" s="8">
        <v>2016</v>
      </c>
      <c r="D220" s="12" t="s">
        <v>6</v>
      </c>
      <c r="E220" s="12" t="s">
        <v>239</v>
      </c>
      <c r="F220" s="8">
        <v>0.310595642331636</v>
      </c>
      <c r="G220" s="8">
        <f t="shared" si="0"/>
        <v>31.059564233163599</v>
      </c>
    </row>
    <row r="221" spans="1:7" ht="13">
      <c r="A221" s="12" t="s">
        <v>25</v>
      </c>
      <c r="B221" s="8" t="s">
        <v>283</v>
      </c>
      <c r="C221" s="8">
        <v>2016</v>
      </c>
      <c r="D221" s="12" t="s">
        <v>6</v>
      </c>
      <c r="E221" s="12" t="s">
        <v>239</v>
      </c>
      <c r="F221" s="8">
        <v>0.28764568764568799</v>
      </c>
      <c r="G221" s="8">
        <f t="shared" si="0"/>
        <v>28.7645687645688</v>
      </c>
    </row>
    <row r="222" spans="1:7" ht="13">
      <c r="A222" s="12" t="s">
        <v>26</v>
      </c>
      <c r="B222" s="8" t="s">
        <v>284</v>
      </c>
      <c r="C222" s="8">
        <v>2016</v>
      </c>
      <c r="D222" s="12" t="s">
        <v>6</v>
      </c>
      <c r="E222" s="12" t="s">
        <v>239</v>
      </c>
      <c r="F222" s="8">
        <v>0.19556171205527401</v>
      </c>
      <c r="G222" s="8">
        <f t="shared" si="0"/>
        <v>19.556171205527402</v>
      </c>
    </row>
    <row r="223" spans="1:7" ht="13">
      <c r="A223" s="12" t="s">
        <v>27</v>
      </c>
      <c r="B223" s="8" t="s">
        <v>285</v>
      </c>
      <c r="C223" s="8">
        <v>2016</v>
      </c>
      <c r="D223" s="12" t="s">
        <v>6</v>
      </c>
      <c r="E223" s="12" t="s">
        <v>239</v>
      </c>
      <c r="F223" s="8">
        <v>0.24605629139072799</v>
      </c>
      <c r="G223" s="8">
        <f t="shared" si="0"/>
        <v>24.6056291390728</v>
      </c>
    </row>
    <row r="224" spans="1:7" ht="13">
      <c r="A224" s="12" t="s">
        <v>28</v>
      </c>
      <c r="B224" s="8" t="s">
        <v>286</v>
      </c>
      <c r="C224" s="8">
        <v>2016</v>
      </c>
      <c r="D224" s="12" t="s">
        <v>6</v>
      </c>
      <c r="E224" s="12" t="s">
        <v>239</v>
      </c>
      <c r="F224" s="8">
        <v>0.36259614153009101</v>
      </c>
      <c r="G224" s="8">
        <f t="shared" si="0"/>
        <v>36.259614153009103</v>
      </c>
    </row>
    <row r="225" spans="1:7" ht="13">
      <c r="A225" s="12" t="s">
        <v>29</v>
      </c>
      <c r="B225" s="8" t="s">
        <v>287</v>
      </c>
      <c r="C225" s="8">
        <v>2016</v>
      </c>
      <c r="D225" s="12" t="s">
        <v>6</v>
      </c>
      <c r="E225" s="12" t="s">
        <v>239</v>
      </c>
      <c r="F225" s="8">
        <v>0.34086307182377401</v>
      </c>
      <c r="G225" s="8">
        <f t="shared" si="0"/>
        <v>34.086307182377404</v>
      </c>
    </row>
    <row r="226" spans="1:7" ht="13">
      <c r="A226" s="12" t="s">
        <v>30</v>
      </c>
      <c r="B226" s="8" t="s">
        <v>288</v>
      </c>
      <c r="C226" s="8">
        <v>2016</v>
      </c>
      <c r="D226" s="12" t="s">
        <v>6</v>
      </c>
      <c r="E226" s="12" t="s">
        <v>239</v>
      </c>
      <c r="F226" s="8">
        <v>0.27704571212693602</v>
      </c>
      <c r="G226" s="8">
        <f t="shared" si="0"/>
        <v>27.704571212693601</v>
      </c>
    </row>
    <row r="227" spans="1:7" ht="13">
      <c r="A227" s="12" t="s">
        <v>31</v>
      </c>
      <c r="B227" s="8" t="s">
        <v>289</v>
      </c>
      <c r="C227" s="8">
        <v>2016</v>
      </c>
      <c r="D227" s="12" t="s">
        <v>6</v>
      </c>
      <c r="E227" s="12" t="s">
        <v>239</v>
      </c>
      <c r="F227" s="8">
        <v>0.31376901355369502</v>
      </c>
      <c r="G227" s="8">
        <f t="shared" si="0"/>
        <v>31.376901355369501</v>
      </c>
    </row>
    <row r="228" spans="1:7" ht="13">
      <c r="A228" s="12" t="s">
        <v>32</v>
      </c>
      <c r="B228" s="8" t="s">
        <v>290</v>
      </c>
      <c r="C228" s="8">
        <v>2016</v>
      </c>
      <c r="D228" s="12" t="s">
        <v>6</v>
      </c>
      <c r="E228" s="12" t="s">
        <v>239</v>
      </c>
      <c r="F228" s="8">
        <v>0.22103749767832201</v>
      </c>
      <c r="G228" s="8">
        <f t="shared" si="0"/>
        <v>22.103749767832202</v>
      </c>
    </row>
    <row r="229" spans="1:7" ht="13">
      <c r="A229" s="12" t="s">
        <v>33</v>
      </c>
      <c r="B229" s="8" t="s">
        <v>291</v>
      </c>
      <c r="C229" s="8">
        <v>2016</v>
      </c>
      <c r="D229" s="12" t="s">
        <v>6</v>
      </c>
      <c r="E229" s="12" t="s">
        <v>239</v>
      </c>
      <c r="F229" s="8">
        <v>0.21632950568362599</v>
      </c>
      <c r="G229" s="8">
        <f t="shared" si="0"/>
        <v>21.632950568362599</v>
      </c>
    </row>
    <row r="230" spans="1:7" ht="13">
      <c r="A230" s="12" t="s">
        <v>34</v>
      </c>
      <c r="B230" s="8" t="s">
        <v>292</v>
      </c>
      <c r="C230" s="8">
        <v>2016</v>
      </c>
      <c r="D230" s="12" t="s">
        <v>6</v>
      </c>
      <c r="E230" s="12" t="s">
        <v>239</v>
      </c>
      <c r="F230" s="8">
        <v>0.29826883438220497</v>
      </c>
      <c r="G230" s="8">
        <f t="shared" si="0"/>
        <v>29.826883438220499</v>
      </c>
    </row>
    <row r="231" spans="1:7" ht="13">
      <c r="A231" s="12" t="s">
        <v>35</v>
      </c>
      <c r="B231" s="8" t="s">
        <v>293</v>
      </c>
      <c r="C231" s="8">
        <v>2016</v>
      </c>
      <c r="D231" s="12" t="s">
        <v>6</v>
      </c>
      <c r="E231" s="12" t="s">
        <v>239</v>
      </c>
      <c r="F231" s="8">
        <v>0.27278979763125999</v>
      </c>
      <c r="G231" s="8">
        <f t="shared" si="0"/>
        <v>27.278979763125999</v>
      </c>
    </row>
    <row r="232" spans="1:7" ht="13">
      <c r="A232" s="12" t="s">
        <v>3</v>
      </c>
      <c r="B232" s="8" t="s">
        <v>261</v>
      </c>
      <c r="C232" s="8">
        <v>2016</v>
      </c>
      <c r="D232" s="12" t="s">
        <v>6</v>
      </c>
      <c r="E232" s="12" t="s">
        <v>239</v>
      </c>
      <c r="F232" s="8">
        <v>0.27720415379478802</v>
      </c>
      <c r="G232" s="8">
        <f t="shared" si="0"/>
        <v>27.720415379478801</v>
      </c>
    </row>
    <row r="233" spans="1:7" ht="13">
      <c r="A233" s="12" t="s">
        <v>4</v>
      </c>
      <c r="B233" s="8" t="s">
        <v>262</v>
      </c>
      <c r="C233" s="8">
        <v>2017</v>
      </c>
      <c r="D233" s="12" t="s">
        <v>6</v>
      </c>
      <c r="E233" s="12" t="s">
        <v>239</v>
      </c>
      <c r="F233" s="8">
        <v>0.32972046447488801</v>
      </c>
      <c r="G233" s="8">
        <f t="shared" si="0"/>
        <v>32.9720464474888</v>
      </c>
    </row>
    <row r="234" spans="1:7" ht="13">
      <c r="A234" s="12" t="s">
        <v>5</v>
      </c>
      <c r="B234" s="8" t="s">
        <v>263</v>
      </c>
      <c r="C234" s="8">
        <v>2017</v>
      </c>
      <c r="D234" s="12" t="s">
        <v>6</v>
      </c>
      <c r="E234" s="12" t="s">
        <v>239</v>
      </c>
      <c r="F234" s="8">
        <v>0.313051715049462</v>
      </c>
      <c r="G234" s="8">
        <f t="shared" si="0"/>
        <v>31.305171504946198</v>
      </c>
    </row>
    <row r="235" spans="1:7" ht="13">
      <c r="A235" s="12" t="s">
        <v>6</v>
      </c>
      <c r="B235" s="8" t="s">
        <v>264</v>
      </c>
      <c r="C235" s="8">
        <v>2017</v>
      </c>
      <c r="D235" s="12" t="s">
        <v>6</v>
      </c>
      <c r="E235" s="12" t="s">
        <v>239</v>
      </c>
      <c r="F235" s="8">
        <v>0.288990420416251</v>
      </c>
      <c r="G235" s="8">
        <f t="shared" si="0"/>
        <v>28.899042041625101</v>
      </c>
    </row>
    <row r="236" spans="1:7" ht="13">
      <c r="A236" s="12" t="s">
        <v>7</v>
      </c>
      <c r="B236" s="8" t="s">
        <v>265</v>
      </c>
      <c r="C236" s="8">
        <v>2017</v>
      </c>
      <c r="D236" s="12" t="s">
        <v>6</v>
      </c>
      <c r="E236" s="12" t="s">
        <v>239</v>
      </c>
      <c r="F236" s="8">
        <v>0.27135107612165399</v>
      </c>
      <c r="G236" s="8">
        <f t="shared" si="0"/>
        <v>27.135107612165399</v>
      </c>
    </row>
    <row r="237" spans="1:7" ht="13">
      <c r="A237" s="12" t="s">
        <v>10</v>
      </c>
      <c r="B237" s="8" t="s">
        <v>268</v>
      </c>
      <c r="C237" s="8">
        <v>2017</v>
      </c>
      <c r="D237" s="12" t="s">
        <v>6</v>
      </c>
      <c r="E237" s="12" t="s">
        <v>239</v>
      </c>
      <c r="F237" s="8">
        <v>0.13642833949404501</v>
      </c>
      <c r="G237" s="8">
        <f t="shared" si="0"/>
        <v>13.642833949404501</v>
      </c>
    </row>
    <row r="238" spans="1:7" ht="13">
      <c r="A238" s="12" t="s">
        <v>11</v>
      </c>
      <c r="B238" s="8" t="s">
        <v>269</v>
      </c>
      <c r="C238" s="8">
        <v>2017</v>
      </c>
      <c r="D238" s="12" t="s">
        <v>6</v>
      </c>
      <c r="E238" s="12" t="s">
        <v>239</v>
      </c>
      <c r="F238" s="8">
        <v>0.32994862851692702</v>
      </c>
      <c r="G238" s="8">
        <f t="shared" si="0"/>
        <v>32.994862851692702</v>
      </c>
    </row>
    <row r="239" spans="1:7" ht="13">
      <c r="A239" s="12" t="s">
        <v>12</v>
      </c>
      <c r="B239" s="8" t="s">
        <v>270</v>
      </c>
      <c r="C239" s="8">
        <v>2017</v>
      </c>
      <c r="D239" s="12" t="s">
        <v>6</v>
      </c>
      <c r="E239" s="12" t="s">
        <v>239</v>
      </c>
      <c r="F239" s="8">
        <v>0.63669115970098999</v>
      </c>
      <c r="G239" s="8">
        <f t="shared" si="0"/>
        <v>63.669115970099</v>
      </c>
    </row>
    <row r="240" spans="1:7" ht="13">
      <c r="A240" s="12" t="s">
        <v>8</v>
      </c>
      <c r="B240" s="8" t="s">
        <v>266</v>
      </c>
      <c r="C240" s="8">
        <v>2017</v>
      </c>
      <c r="D240" s="12" t="s">
        <v>6</v>
      </c>
      <c r="E240" s="12" t="s">
        <v>239</v>
      </c>
      <c r="F240" s="8">
        <v>0.30420762050951899</v>
      </c>
      <c r="G240" s="8">
        <f t="shared" si="0"/>
        <v>30.4207620509519</v>
      </c>
    </row>
    <row r="241" spans="1:7" ht="13">
      <c r="A241" s="12" t="s">
        <v>9</v>
      </c>
      <c r="B241" s="8" t="s">
        <v>267</v>
      </c>
      <c r="C241" s="8">
        <v>2017</v>
      </c>
      <c r="D241" s="12" t="s">
        <v>6</v>
      </c>
      <c r="E241" s="12" t="s">
        <v>239</v>
      </c>
      <c r="F241" s="8">
        <v>0.276213240435838</v>
      </c>
      <c r="G241" s="8">
        <f t="shared" si="0"/>
        <v>27.621324043583801</v>
      </c>
    </row>
    <row r="242" spans="1:7" ht="13">
      <c r="A242" s="12" t="s">
        <v>13</v>
      </c>
      <c r="B242" s="8" t="s">
        <v>271</v>
      </c>
      <c r="C242" s="8">
        <v>2017</v>
      </c>
      <c r="D242" s="12" t="s">
        <v>6</v>
      </c>
      <c r="E242" s="12" t="s">
        <v>239</v>
      </c>
      <c r="F242" s="8">
        <v>0.25572104272222101</v>
      </c>
      <c r="G242" s="8">
        <f t="shared" si="0"/>
        <v>25.572104272222102</v>
      </c>
    </row>
    <row r="243" spans="1:7" ht="13">
      <c r="A243" s="12" t="s">
        <v>14</v>
      </c>
      <c r="B243" s="8" t="s">
        <v>272</v>
      </c>
      <c r="C243" s="8">
        <v>2017</v>
      </c>
      <c r="D243" s="12" t="s">
        <v>6</v>
      </c>
      <c r="E243" s="12" t="s">
        <v>239</v>
      </c>
      <c r="F243" s="8">
        <v>0.208039881584759</v>
      </c>
      <c r="G243" s="8">
        <f t="shared" si="0"/>
        <v>20.803988158475899</v>
      </c>
    </row>
    <row r="244" spans="1:7" ht="13">
      <c r="A244" s="12" t="s">
        <v>15</v>
      </c>
      <c r="B244" s="8" t="s">
        <v>273</v>
      </c>
      <c r="C244" s="8">
        <v>2017</v>
      </c>
      <c r="D244" s="12" t="s">
        <v>6</v>
      </c>
      <c r="E244" s="12" t="s">
        <v>239</v>
      </c>
      <c r="F244" s="8">
        <v>0.17481194031351199</v>
      </c>
      <c r="G244" s="8">
        <f t="shared" si="0"/>
        <v>17.481194031351201</v>
      </c>
    </row>
    <row r="245" spans="1:7" ht="13">
      <c r="A245" s="12" t="s">
        <v>16</v>
      </c>
      <c r="B245" s="8" t="s">
        <v>274</v>
      </c>
      <c r="C245" s="8">
        <v>2017</v>
      </c>
      <c r="D245" s="12" t="s">
        <v>6</v>
      </c>
      <c r="E245" s="12" t="s">
        <v>239</v>
      </c>
      <c r="F245" s="8">
        <v>0.31310398774505799</v>
      </c>
      <c r="G245" s="8">
        <f t="shared" si="0"/>
        <v>31.310398774505799</v>
      </c>
    </row>
    <row r="246" spans="1:7" ht="13">
      <c r="A246" s="12" t="s">
        <v>17</v>
      </c>
      <c r="B246" s="8" t="s">
        <v>275</v>
      </c>
      <c r="C246" s="8">
        <v>2017</v>
      </c>
      <c r="D246" s="12" t="s">
        <v>6</v>
      </c>
      <c r="E246" s="12" t="s">
        <v>239</v>
      </c>
      <c r="F246" s="8">
        <v>0.26778497398989198</v>
      </c>
      <c r="G246" s="8">
        <f t="shared" si="0"/>
        <v>26.778497398989199</v>
      </c>
    </row>
    <row r="247" spans="1:7" ht="13">
      <c r="A247" s="12" t="s">
        <v>18</v>
      </c>
      <c r="B247" s="8" t="s">
        <v>276</v>
      </c>
      <c r="C247" s="8">
        <v>2017</v>
      </c>
      <c r="D247" s="12" t="s">
        <v>6</v>
      </c>
      <c r="E247" s="12" t="s">
        <v>239</v>
      </c>
      <c r="F247" s="8">
        <v>0.24335581597275799</v>
      </c>
      <c r="G247" s="8">
        <f t="shared" si="0"/>
        <v>24.335581597275798</v>
      </c>
    </row>
    <row r="248" spans="1:7" ht="13">
      <c r="A248" s="12" t="s">
        <v>19</v>
      </c>
      <c r="B248" s="8" t="s">
        <v>277</v>
      </c>
      <c r="C248" s="8">
        <v>2017</v>
      </c>
      <c r="D248" s="12" t="s">
        <v>6</v>
      </c>
      <c r="E248" s="12" t="s">
        <v>239</v>
      </c>
      <c r="F248" s="8">
        <v>0.21061463608380501</v>
      </c>
      <c r="G248" s="8">
        <f t="shared" si="0"/>
        <v>21.0614636083805</v>
      </c>
    </row>
    <row r="249" spans="1:7" ht="13">
      <c r="A249" s="12" t="s">
        <v>20</v>
      </c>
      <c r="B249" s="8" t="s">
        <v>278</v>
      </c>
      <c r="C249" s="8">
        <v>2017</v>
      </c>
      <c r="D249" s="12" t="s">
        <v>6</v>
      </c>
      <c r="E249" s="12" t="s">
        <v>239</v>
      </c>
      <c r="F249" s="8">
        <v>0.29236997161969402</v>
      </c>
      <c r="G249" s="8">
        <f t="shared" si="0"/>
        <v>29.236997161969402</v>
      </c>
    </row>
    <row r="250" spans="1:7" ht="13">
      <c r="A250" s="12" t="s">
        <v>21</v>
      </c>
      <c r="B250" s="8" t="s">
        <v>279</v>
      </c>
      <c r="C250" s="8">
        <v>2017</v>
      </c>
      <c r="D250" s="12" t="s">
        <v>6</v>
      </c>
      <c r="E250" s="12" t="s">
        <v>239</v>
      </c>
      <c r="F250" s="8">
        <v>0.26206612148987302</v>
      </c>
      <c r="G250" s="8">
        <f t="shared" si="0"/>
        <v>26.206612148987301</v>
      </c>
    </row>
    <row r="251" spans="1:7" ht="13">
      <c r="A251" s="12" t="s">
        <v>22</v>
      </c>
      <c r="B251" s="8" t="s">
        <v>280</v>
      </c>
      <c r="C251" s="8">
        <v>2017</v>
      </c>
      <c r="D251" s="12" t="s">
        <v>6</v>
      </c>
      <c r="E251" s="12" t="s">
        <v>239</v>
      </c>
      <c r="F251" s="8">
        <v>0.34719722498223199</v>
      </c>
      <c r="G251" s="8">
        <f t="shared" si="0"/>
        <v>34.719722498223199</v>
      </c>
    </row>
    <row r="252" spans="1:7" ht="13">
      <c r="A252" s="12" t="s">
        <v>23</v>
      </c>
      <c r="B252" s="8" t="s">
        <v>281</v>
      </c>
      <c r="C252" s="8">
        <v>2017</v>
      </c>
      <c r="D252" s="12" t="s">
        <v>6</v>
      </c>
      <c r="E252" s="12" t="s">
        <v>239</v>
      </c>
      <c r="F252" s="8">
        <v>0.161710725084319</v>
      </c>
      <c r="G252" s="8">
        <f t="shared" si="0"/>
        <v>16.171072508431898</v>
      </c>
    </row>
    <row r="253" spans="1:7" ht="13">
      <c r="A253" s="12" t="s">
        <v>24</v>
      </c>
      <c r="B253" s="8" t="s">
        <v>282</v>
      </c>
      <c r="C253" s="8">
        <v>2017</v>
      </c>
      <c r="D253" s="12" t="s">
        <v>6</v>
      </c>
      <c r="E253" s="12" t="s">
        <v>239</v>
      </c>
      <c r="F253" s="8">
        <v>0.326003983444691</v>
      </c>
      <c r="G253" s="8">
        <f t="shared" si="0"/>
        <v>32.600398344469099</v>
      </c>
    </row>
    <row r="254" spans="1:7" ht="13">
      <c r="A254" s="12" t="s">
        <v>25</v>
      </c>
      <c r="B254" s="8" t="s">
        <v>283</v>
      </c>
      <c r="C254" s="8">
        <v>2017</v>
      </c>
      <c r="D254" s="12" t="s">
        <v>6</v>
      </c>
      <c r="E254" s="12" t="s">
        <v>239</v>
      </c>
      <c r="F254" s="8">
        <v>0.298970924329722</v>
      </c>
      <c r="G254" s="8">
        <f t="shared" si="0"/>
        <v>29.897092432972201</v>
      </c>
    </row>
    <row r="255" spans="1:7" ht="13">
      <c r="A255" s="12" t="s">
        <v>26</v>
      </c>
      <c r="B255" s="8" t="s">
        <v>284</v>
      </c>
      <c r="C255" s="8">
        <v>2017</v>
      </c>
      <c r="D255" s="12" t="s">
        <v>6</v>
      </c>
      <c r="E255" s="12" t="s">
        <v>239</v>
      </c>
      <c r="F255" s="8">
        <v>0.197179036346392</v>
      </c>
      <c r="G255" s="8">
        <f t="shared" si="0"/>
        <v>19.7179036346392</v>
      </c>
    </row>
    <row r="256" spans="1:7" ht="13">
      <c r="A256" s="12" t="s">
        <v>27</v>
      </c>
      <c r="B256" s="8" t="s">
        <v>285</v>
      </c>
      <c r="C256" s="8">
        <v>2017</v>
      </c>
      <c r="D256" s="12" t="s">
        <v>6</v>
      </c>
      <c r="E256" s="12" t="s">
        <v>239</v>
      </c>
      <c r="F256" s="8">
        <v>0.25196055054378802</v>
      </c>
      <c r="G256" s="8">
        <f t="shared" si="0"/>
        <v>25.196055054378803</v>
      </c>
    </row>
    <row r="257" spans="1:7" ht="13">
      <c r="A257" s="12" t="s">
        <v>28</v>
      </c>
      <c r="B257" s="8" t="s">
        <v>286</v>
      </c>
      <c r="C257" s="8">
        <v>2017</v>
      </c>
      <c r="D257" s="12" t="s">
        <v>6</v>
      </c>
      <c r="E257" s="12" t="s">
        <v>239</v>
      </c>
      <c r="F257" s="8">
        <v>0.37431470008319601</v>
      </c>
      <c r="G257" s="8">
        <f t="shared" ref="G257:G364" si="1">F257*100</f>
        <v>37.4314700083196</v>
      </c>
    </row>
    <row r="258" spans="1:7" ht="13">
      <c r="A258" s="12" t="s">
        <v>29</v>
      </c>
      <c r="B258" s="8" t="s">
        <v>287</v>
      </c>
      <c r="C258" s="8">
        <v>2017</v>
      </c>
      <c r="D258" s="12" t="s">
        <v>6</v>
      </c>
      <c r="E258" s="12" t="s">
        <v>239</v>
      </c>
      <c r="F258" s="8">
        <v>0.34471014957950802</v>
      </c>
      <c r="G258" s="8">
        <f t="shared" si="1"/>
        <v>34.4710149579508</v>
      </c>
    </row>
    <row r="259" spans="1:7" ht="13">
      <c r="A259" s="12" t="s">
        <v>30</v>
      </c>
      <c r="B259" s="8" t="s">
        <v>288</v>
      </c>
      <c r="C259" s="8">
        <v>2017</v>
      </c>
      <c r="D259" s="12" t="s">
        <v>6</v>
      </c>
      <c r="E259" s="12" t="s">
        <v>239</v>
      </c>
      <c r="F259" s="8">
        <v>0.27369944062370599</v>
      </c>
      <c r="G259" s="8">
        <f t="shared" si="1"/>
        <v>27.3699440623706</v>
      </c>
    </row>
    <row r="260" spans="1:7" ht="13">
      <c r="A260" s="12" t="s">
        <v>31</v>
      </c>
      <c r="B260" s="8" t="s">
        <v>289</v>
      </c>
      <c r="C260" s="8">
        <v>2017</v>
      </c>
      <c r="D260" s="12" t="s">
        <v>6</v>
      </c>
      <c r="E260" s="12" t="s">
        <v>239</v>
      </c>
      <c r="F260" s="8">
        <v>0.315420767934734</v>
      </c>
      <c r="G260" s="8">
        <f t="shared" si="1"/>
        <v>31.542076793473399</v>
      </c>
    </row>
    <row r="261" spans="1:7" ht="13">
      <c r="A261" s="12" t="s">
        <v>32</v>
      </c>
      <c r="B261" s="8" t="s">
        <v>290</v>
      </c>
      <c r="C261" s="8">
        <v>2017</v>
      </c>
      <c r="D261" s="12" t="s">
        <v>6</v>
      </c>
      <c r="E261" s="12" t="s">
        <v>239</v>
      </c>
      <c r="F261" s="8">
        <v>0.23319326286252701</v>
      </c>
      <c r="G261" s="8">
        <f t="shared" si="1"/>
        <v>23.3193262862527</v>
      </c>
    </row>
    <row r="262" spans="1:7" ht="13">
      <c r="A262" s="12" t="s">
        <v>33</v>
      </c>
      <c r="B262" s="8" t="s">
        <v>291</v>
      </c>
      <c r="C262" s="8">
        <v>2017</v>
      </c>
      <c r="D262" s="12" t="s">
        <v>6</v>
      </c>
      <c r="E262" s="12" t="s">
        <v>239</v>
      </c>
      <c r="F262" s="8">
        <v>0.219207949144473</v>
      </c>
      <c r="G262" s="8">
        <f t="shared" si="1"/>
        <v>21.920794914447299</v>
      </c>
    </row>
    <row r="263" spans="1:7" ht="13">
      <c r="A263" s="12" t="s">
        <v>34</v>
      </c>
      <c r="B263" s="8" t="s">
        <v>292</v>
      </c>
      <c r="C263" s="8">
        <v>2017</v>
      </c>
      <c r="D263" s="12" t="s">
        <v>6</v>
      </c>
      <c r="E263" s="12" t="s">
        <v>239</v>
      </c>
      <c r="F263" s="8">
        <v>0.301827219355084</v>
      </c>
      <c r="G263" s="8">
        <f t="shared" si="1"/>
        <v>30.1827219355084</v>
      </c>
    </row>
    <row r="264" spans="1:7" ht="13">
      <c r="A264" s="12" t="s">
        <v>35</v>
      </c>
      <c r="B264" s="8" t="s">
        <v>293</v>
      </c>
      <c r="C264" s="8">
        <v>2017</v>
      </c>
      <c r="D264" s="12" t="s">
        <v>6</v>
      </c>
      <c r="E264" s="12" t="s">
        <v>239</v>
      </c>
      <c r="F264" s="8">
        <v>0.28020041910068999</v>
      </c>
      <c r="G264" s="8">
        <f t="shared" si="1"/>
        <v>28.020041910069001</v>
      </c>
    </row>
    <row r="265" spans="1:7" ht="13">
      <c r="A265" s="12" t="s">
        <v>3</v>
      </c>
      <c r="B265" s="8" t="s">
        <v>261</v>
      </c>
      <c r="C265" s="8">
        <v>2017</v>
      </c>
      <c r="D265" s="12" t="s">
        <v>6</v>
      </c>
      <c r="E265" s="12" t="s">
        <v>239</v>
      </c>
      <c r="F265" s="8">
        <v>0.28619591953093598</v>
      </c>
      <c r="G265" s="8">
        <f t="shared" si="1"/>
        <v>28.619591953093597</v>
      </c>
    </row>
    <row r="266" spans="1:7" ht="13">
      <c r="A266" s="12" t="s">
        <v>4</v>
      </c>
      <c r="B266" s="8" t="s">
        <v>262</v>
      </c>
      <c r="C266" s="8">
        <v>2018</v>
      </c>
      <c r="D266" s="12" t="s">
        <v>6</v>
      </c>
      <c r="E266" s="12" t="s">
        <v>239</v>
      </c>
      <c r="F266" s="8">
        <v>0.34718857743428</v>
      </c>
      <c r="G266" s="8">
        <f t="shared" si="1"/>
        <v>34.718857743428003</v>
      </c>
    </row>
    <row r="267" spans="1:7" ht="13">
      <c r="A267" s="12" t="s">
        <v>5</v>
      </c>
      <c r="B267" s="8" t="s">
        <v>263</v>
      </c>
      <c r="C267" s="8">
        <v>2018</v>
      </c>
      <c r="D267" s="12" t="s">
        <v>6</v>
      </c>
      <c r="E267" s="12" t="s">
        <v>239</v>
      </c>
      <c r="F267" s="8">
        <v>0.327047208539681</v>
      </c>
      <c r="G267" s="8">
        <f t="shared" si="1"/>
        <v>32.704720853968098</v>
      </c>
    </row>
    <row r="268" spans="1:7" ht="13">
      <c r="A268" s="12" t="s">
        <v>6</v>
      </c>
      <c r="B268" s="8" t="s">
        <v>264</v>
      </c>
      <c r="C268" s="8">
        <v>2018</v>
      </c>
      <c r="D268" s="12" t="s">
        <v>6</v>
      </c>
      <c r="E268" s="12" t="s">
        <v>239</v>
      </c>
      <c r="F268" s="8">
        <v>0.31066167290886398</v>
      </c>
      <c r="G268" s="8">
        <f t="shared" si="1"/>
        <v>31.066167290886398</v>
      </c>
    </row>
    <row r="269" spans="1:7" ht="13">
      <c r="A269" s="12" t="s">
        <v>7</v>
      </c>
      <c r="B269" s="8" t="s">
        <v>265</v>
      </c>
      <c r="C269" s="8">
        <v>2018</v>
      </c>
      <c r="D269" s="12" t="s">
        <v>6</v>
      </c>
      <c r="E269" s="12" t="s">
        <v>239</v>
      </c>
      <c r="F269" s="8">
        <v>0.27227538699387499</v>
      </c>
      <c r="G269" s="8">
        <f t="shared" si="1"/>
        <v>27.227538699387498</v>
      </c>
    </row>
    <row r="270" spans="1:7" ht="13">
      <c r="A270" s="12" t="s">
        <v>10</v>
      </c>
      <c r="B270" s="8" t="s">
        <v>268</v>
      </c>
      <c r="C270" s="8">
        <v>2018</v>
      </c>
      <c r="D270" s="12" t="s">
        <v>6</v>
      </c>
      <c r="E270" s="12" t="s">
        <v>239</v>
      </c>
      <c r="F270" s="8">
        <v>0.13157473184542001</v>
      </c>
      <c r="G270" s="8">
        <f t="shared" si="1"/>
        <v>13.157473184542001</v>
      </c>
    </row>
    <row r="271" spans="1:7" ht="13">
      <c r="A271" s="12" t="s">
        <v>11</v>
      </c>
      <c r="B271" s="8" t="s">
        <v>269</v>
      </c>
      <c r="C271" s="8">
        <v>2018</v>
      </c>
      <c r="D271" s="12" t="s">
        <v>6</v>
      </c>
      <c r="E271" s="12" t="s">
        <v>239</v>
      </c>
      <c r="F271" s="8">
        <v>0.338046026566936</v>
      </c>
      <c r="G271" s="8">
        <f t="shared" si="1"/>
        <v>33.804602656693596</v>
      </c>
    </row>
    <row r="272" spans="1:7" ht="13">
      <c r="A272" s="12" t="s">
        <v>12</v>
      </c>
      <c r="B272" s="8" t="s">
        <v>270</v>
      </c>
      <c r="C272" s="8">
        <v>2018</v>
      </c>
      <c r="D272" s="12" t="s">
        <v>6</v>
      </c>
      <c r="E272" s="12" t="s">
        <v>239</v>
      </c>
      <c r="F272" s="8">
        <v>0.64905774946720796</v>
      </c>
      <c r="G272" s="8">
        <f t="shared" si="1"/>
        <v>64.905774946720797</v>
      </c>
    </row>
    <row r="273" spans="1:7" ht="13">
      <c r="A273" s="12" t="s">
        <v>8</v>
      </c>
      <c r="B273" s="8" t="s">
        <v>266</v>
      </c>
      <c r="C273" s="8">
        <v>2018</v>
      </c>
      <c r="D273" s="12" t="s">
        <v>6</v>
      </c>
      <c r="E273" s="12" t="s">
        <v>239</v>
      </c>
      <c r="F273" s="8">
        <v>0.32472257595051801</v>
      </c>
      <c r="G273" s="8">
        <f t="shared" si="1"/>
        <v>32.472257595051801</v>
      </c>
    </row>
    <row r="274" spans="1:7" ht="13">
      <c r="A274" s="12" t="s">
        <v>9</v>
      </c>
      <c r="B274" s="8" t="s">
        <v>267</v>
      </c>
      <c r="C274" s="8">
        <v>2018</v>
      </c>
      <c r="D274" s="12" t="s">
        <v>6</v>
      </c>
      <c r="E274" s="12" t="s">
        <v>239</v>
      </c>
      <c r="F274" s="8">
        <v>0.266257528398262</v>
      </c>
      <c r="G274" s="8">
        <f t="shared" si="1"/>
        <v>26.625752839826198</v>
      </c>
    </row>
    <row r="275" spans="1:7" ht="13">
      <c r="A275" s="12" t="s">
        <v>13</v>
      </c>
      <c r="B275" s="8" t="s">
        <v>271</v>
      </c>
      <c r="C275" s="8">
        <v>2018</v>
      </c>
      <c r="D275" s="12" t="s">
        <v>6</v>
      </c>
      <c r="E275" s="12" t="s">
        <v>239</v>
      </c>
      <c r="F275" s="8">
        <v>0.264053548999786</v>
      </c>
      <c r="G275" s="8">
        <f t="shared" si="1"/>
        <v>26.405354899978601</v>
      </c>
    </row>
    <row r="276" spans="1:7" ht="13">
      <c r="A276" s="12" t="s">
        <v>14</v>
      </c>
      <c r="B276" s="8" t="s">
        <v>272</v>
      </c>
      <c r="C276" s="8">
        <v>2018</v>
      </c>
      <c r="D276" s="12" t="s">
        <v>6</v>
      </c>
      <c r="E276" s="12" t="s">
        <v>239</v>
      </c>
      <c r="F276" s="8">
        <v>0.23274272608715199</v>
      </c>
      <c r="G276" s="8">
        <f t="shared" si="1"/>
        <v>23.274272608715201</v>
      </c>
    </row>
    <row r="277" spans="1:7" ht="13">
      <c r="A277" s="12" t="s">
        <v>15</v>
      </c>
      <c r="B277" s="8" t="s">
        <v>273</v>
      </c>
      <c r="C277" s="8">
        <v>2018</v>
      </c>
      <c r="D277" s="12" t="s">
        <v>6</v>
      </c>
      <c r="E277" s="12" t="s">
        <v>239</v>
      </c>
      <c r="F277" s="8">
        <v>0.188042551689003</v>
      </c>
      <c r="G277" s="8">
        <f t="shared" si="1"/>
        <v>18.804255168900301</v>
      </c>
    </row>
    <row r="278" spans="1:7" ht="13">
      <c r="A278" s="12" t="s">
        <v>16</v>
      </c>
      <c r="B278" s="8" t="s">
        <v>274</v>
      </c>
      <c r="C278" s="8">
        <v>2018</v>
      </c>
      <c r="D278" s="12" t="s">
        <v>6</v>
      </c>
      <c r="E278" s="12" t="s">
        <v>239</v>
      </c>
      <c r="F278" s="8">
        <v>0.33898316106398402</v>
      </c>
      <c r="G278" s="8">
        <f t="shared" si="1"/>
        <v>33.898316106398404</v>
      </c>
    </row>
    <row r="279" spans="1:7" ht="13">
      <c r="A279" s="12" t="s">
        <v>17</v>
      </c>
      <c r="B279" s="8" t="s">
        <v>275</v>
      </c>
      <c r="C279" s="8">
        <v>2018</v>
      </c>
      <c r="D279" s="12" t="s">
        <v>6</v>
      </c>
      <c r="E279" s="12" t="s">
        <v>239</v>
      </c>
      <c r="F279" s="8">
        <v>0.279918583917241</v>
      </c>
      <c r="G279" s="8">
        <f t="shared" si="1"/>
        <v>27.991858391724101</v>
      </c>
    </row>
    <row r="280" spans="1:7" ht="13">
      <c r="A280" s="12" t="s">
        <v>18</v>
      </c>
      <c r="B280" s="8" t="s">
        <v>276</v>
      </c>
      <c r="C280" s="8">
        <v>2018</v>
      </c>
      <c r="D280" s="12" t="s">
        <v>6</v>
      </c>
      <c r="E280" s="12" t="s">
        <v>239</v>
      </c>
      <c r="F280" s="8">
        <v>0.25851514923097901</v>
      </c>
      <c r="G280" s="8">
        <f t="shared" si="1"/>
        <v>25.851514923097902</v>
      </c>
    </row>
    <row r="281" spans="1:7" ht="13">
      <c r="A281" s="12" t="s">
        <v>19</v>
      </c>
      <c r="B281" s="8" t="s">
        <v>277</v>
      </c>
      <c r="C281" s="8">
        <v>2018</v>
      </c>
      <c r="D281" s="12" t="s">
        <v>6</v>
      </c>
      <c r="E281" s="12" t="s">
        <v>239</v>
      </c>
      <c r="F281" s="8">
        <v>0.226574752744615</v>
      </c>
      <c r="G281" s="8">
        <f t="shared" si="1"/>
        <v>22.6574752744615</v>
      </c>
    </row>
    <row r="282" spans="1:7" ht="13">
      <c r="A282" s="12" t="s">
        <v>20</v>
      </c>
      <c r="B282" s="8" t="s">
        <v>278</v>
      </c>
      <c r="C282" s="8">
        <v>2018</v>
      </c>
      <c r="D282" s="12" t="s">
        <v>6</v>
      </c>
      <c r="E282" s="12" t="s">
        <v>239</v>
      </c>
      <c r="F282" s="8">
        <v>0.31057732624547602</v>
      </c>
      <c r="G282" s="8">
        <f t="shared" si="1"/>
        <v>31.057732624547601</v>
      </c>
    </row>
    <row r="283" spans="1:7" ht="13">
      <c r="A283" s="12" t="s">
        <v>21</v>
      </c>
      <c r="B283" s="8" t="s">
        <v>279</v>
      </c>
      <c r="C283" s="8">
        <v>2018</v>
      </c>
      <c r="D283" s="12" t="s">
        <v>6</v>
      </c>
      <c r="E283" s="12" t="s">
        <v>239</v>
      </c>
      <c r="F283" s="8">
        <v>0.26226696263640698</v>
      </c>
      <c r="G283" s="8">
        <f t="shared" si="1"/>
        <v>26.226696263640697</v>
      </c>
    </row>
    <row r="284" spans="1:7" ht="13">
      <c r="A284" s="12" t="s">
        <v>22</v>
      </c>
      <c r="B284" s="8" t="s">
        <v>280</v>
      </c>
      <c r="C284" s="8">
        <v>2018</v>
      </c>
      <c r="D284" s="12" t="s">
        <v>6</v>
      </c>
      <c r="E284" s="12" t="s">
        <v>239</v>
      </c>
      <c r="F284" s="8">
        <v>0.378924121633264</v>
      </c>
      <c r="G284" s="8">
        <f t="shared" si="1"/>
        <v>37.892412163326398</v>
      </c>
    </row>
    <row r="285" spans="1:7" ht="13">
      <c r="A285" s="12" t="s">
        <v>23</v>
      </c>
      <c r="B285" s="8" t="s">
        <v>281</v>
      </c>
      <c r="C285" s="8">
        <v>2018</v>
      </c>
      <c r="D285" s="12" t="s">
        <v>6</v>
      </c>
      <c r="E285" s="12" t="s">
        <v>239</v>
      </c>
      <c r="F285" s="8">
        <v>0.172646655820131</v>
      </c>
      <c r="G285" s="8">
        <f t="shared" si="1"/>
        <v>17.264665582013102</v>
      </c>
    </row>
    <row r="286" spans="1:7" ht="13">
      <c r="A286" s="12" t="s">
        <v>24</v>
      </c>
      <c r="B286" s="8" t="s">
        <v>282</v>
      </c>
      <c r="C286" s="8">
        <v>2018</v>
      </c>
      <c r="D286" s="12" t="s">
        <v>6</v>
      </c>
      <c r="E286" s="12" t="s">
        <v>239</v>
      </c>
      <c r="F286" s="8">
        <v>0.352251458769129</v>
      </c>
      <c r="G286" s="8">
        <f t="shared" si="1"/>
        <v>35.225145876912897</v>
      </c>
    </row>
    <row r="287" spans="1:7" ht="13">
      <c r="A287" s="12" t="s">
        <v>25</v>
      </c>
      <c r="B287" s="8" t="s">
        <v>283</v>
      </c>
      <c r="C287" s="8">
        <v>2018</v>
      </c>
      <c r="D287" s="12" t="s">
        <v>6</v>
      </c>
      <c r="E287" s="12" t="s">
        <v>239</v>
      </c>
      <c r="F287" s="8">
        <v>0.32734660571695001</v>
      </c>
      <c r="G287" s="8">
        <f t="shared" si="1"/>
        <v>32.734660571695002</v>
      </c>
    </row>
    <row r="288" spans="1:7" ht="13">
      <c r="A288" s="12" t="s">
        <v>26</v>
      </c>
      <c r="B288" s="8" t="s">
        <v>284</v>
      </c>
      <c r="C288" s="8">
        <v>2018</v>
      </c>
      <c r="D288" s="12" t="s">
        <v>6</v>
      </c>
      <c r="E288" s="12" t="s">
        <v>239</v>
      </c>
      <c r="F288" s="8">
        <v>0.20365008817567001</v>
      </c>
      <c r="G288" s="8">
        <f t="shared" si="1"/>
        <v>20.365008817567002</v>
      </c>
    </row>
    <row r="289" spans="1:7" ht="13">
      <c r="A289" s="12" t="s">
        <v>27</v>
      </c>
      <c r="B289" s="8" t="s">
        <v>285</v>
      </c>
      <c r="C289" s="8">
        <v>2018</v>
      </c>
      <c r="D289" s="12" t="s">
        <v>6</v>
      </c>
      <c r="E289" s="12" t="s">
        <v>239</v>
      </c>
      <c r="F289" s="8">
        <v>0.25686321317736899</v>
      </c>
      <c r="G289" s="8">
        <f t="shared" si="1"/>
        <v>25.686321317736898</v>
      </c>
    </row>
    <row r="290" spans="1:7" ht="13">
      <c r="A290" s="12" t="s">
        <v>28</v>
      </c>
      <c r="B290" s="8" t="s">
        <v>286</v>
      </c>
      <c r="C290" s="8">
        <v>2018</v>
      </c>
      <c r="D290" s="12" t="s">
        <v>6</v>
      </c>
      <c r="E290" s="12" t="s">
        <v>239</v>
      </c>
      <c r="F290" s="8">
        <v>0.39252362093093501</v>
      </c>
      <c r="G290" s="8">
        <f t="shared" si="1"/>
        <v>39.252362093093502</v>
      </c>
    </row>
    <row r="291" spans="1:7" ht="13">
      <c r="A291" s="12" t="s">
        <v>29</v>
      </c>
      <c r="B291" s="8" t="s">
        <v>287</v>
      </c>
      <c r="C291" s="8">
        <v>2018</v>
      </c>
      <c r="D291" s="12" t="s">
        <v>6</v>
      </c>
      <c r="E291" s="12" t="s">
        <v>239</v>
      </c>
      <c r="F291" s="8">
        <v>0.347055813209659</v>
      </c>
      <c r="G291" s="8">
        <f t="shared" si="1"/>
        <v>34.705581320965898</v>
      </c>
    </row>
    <row r="292" spans="1:7" ht="13">
      <c r="A292" s="12" t="s">
        <v>30</v>
      </c>
      <c r="B292" s="8" t="s">
        <v>288</v>
      </c>
      <c r="C292" s="8">
        <v>2018</v>
      </c>
      <c r="D292" s="12" t="s">
        <v>6</v>
      </c>
      <c r="E292" s="12" t="s">
        <v>239</v>
      </c>
      <c r="F292" s="8">
        <v>0.27211925712431501</v>
      </c>
      <c r="G292" s="8">
        <f t="shared" si="1"/>
        <v>27.211925712431501</v>
      </c>
    </row>
    <row r="293" spans="1:7" ht="13">
      <c r="A293" s="12" t="s">
        <v>31</v>
      </c>
      <c r="B293" s="8" t="s">
        <v>289</v>
      </c>
      <c r="C293" s="8">
        <v>2018</v>
      </c>
      <c r="D293" s="12" t="s">
        <v>6</v>
      </c>
      <c r="E293" s="12" t="s">
        <v>239</v>
      </c>
      <c r="F293" s="8">
        <v>0.34934848682150799</v>
      </c>
      <c r="G293" s="8">
        <f t="shared" si="1"/>
        <v>34.9348486821508</v>
      </c>
    </row>
    <row r="294" spans="1:7" ht="13">
      <c r="A294" s="12" t="s">
        <v>32</v>
      </c>
      <c r="B294" s="8" t="s">
        <v>290</v>
      </c>
      <c r="C294" s="8">
        <v>2018</v>
      </c>
      <c r="D294" s="12" t="s">
        <v>6</v>
      </c>
      <c r="E294" s="12" t="s">
        <v>239</v>
      </c>
      <c r="F294" s="8">
        <v>0.247829138398448</v>
      </c>
      <c r="G294" s="8">
        <f t="shared" si="1"/>
        <v>24.782913839844799</v>
      </c>
    </row>
    <row r="295" spans="1:7" ht="13">
      <c r="A295" s="12" t="s">
        <v>33</v>
      </c>
      <c r="B295" s="8" t="s">
        <v>291</v>
      </c>
      <c r="C295" s="8">
        <v>2018</v>
      </c>
      <c r="D295" s="12" t="s">
        <v>6</v>
      </c>
      <c r="E295" s="12" t="s">
        <v>239</v>
      </c>
      <c r="F295" s="8">
        <v>0.22720378458083401</v>
      </c>
      <c r="G295" s="8">
        <f t="shared" si="1"/>
        <v>22.720378458083403</v>
      </c>
    </row>
    <row r="296" spans="1:7" ht="13">
      <c r="A296" s="12" t="s">
        <v>34</v>
      </c>
      <c r="B296" s="8" t="s">
        <v>292</v>
      </c>
      <c r="C296" s="8">
        <v>2018</v>
      </c>
      <c r="D296" s="12" t="s">
        <v>6</v>
      </c>
      <c r="E296" s="12" t="s">
        <v>239</v>
      </c>
      <c r="F296" s="8">
        <v>0.32164784853846601</v>
      </c>
      <c r="G296" s="8">
        <f t="shared" si="1"/>
        <v>32.164784853846598</v>
      </c>
    </row>
    <row r="297" spans="1:7" ht="13">
      <c r="A297" s="12" t="s">
        <v>35</v>
      </c>
      <c r="B297" s="8" t="s">
        <v>293</v>
      </c>
      <c r="C297" s="8">
        <v>2018</v>
      </c>
      <c r="D297" s="12" t="s">
        <v>6</v>
      </c>
      <c r="E297" s="12" t="s">
        <v>239</v>
      </c>
      <c r="F297" s="8">
        <v>0.29773101340230401</v>
      </c>
      <c r="G297" s="8">
        <f t="shared" si="1"/>
        <v>29.773101340230401</v>
      </c>
    </row>
    <row r="298" spans="1:7" ht="13">
      <c r="A298" s="12" t="s">
        <v>3</v>
      </c>
      <c r="B298" s="8" t="s">
        <v>261</v>
      </c>
      <c r="C298" s="8">
        <v>2018</v>
      </c>
      <c r="D298" s="12" t="s">
        <v>6</v>
      </c>
      <c r="E298" s="12" t="s">
        <v>239</v>
      </c>
      <c r="F298" s="8">
        <v>0.30054776285899099</v>
      </c>
      <c r="G298" s="8">
        <f t="shared" si="1"/>
        <v>30.054776285899099</v>
      </c>
    </row>
    <row r="299" spans="1:7" ht="13">
      <c r="A299" s="12" t="s">
        <v>4</v>
      </c>
      <c r="B299" s="8" t="s">
        <v>262</v>
      </c>
      <c r="C299" s="8">
        <v>2019</v>
      </c>
      <c r="D299" s="12" t="s">
        <v>6</v>
      </c>
      <c r="E299" s="12" t="s">
        <v>239</v>
      </c>
      <c r="F299" s="8">
        <v>0.34976748933130097</v>
      </c>
      <c r="G299" s="8">
        <f t="shared" si="1"/>
        <v>34.976748933130096</v>
      </c>
    </row>
    <row r="300" spans="1:7" ht="13">
      <c r="A300" s="12" t="s">
        <v>5</v>
      </c>
      <c r="B300" s="8" t="s">
        <v>263</v>
      </c>
      <c r="C300" s="8">
        <v>2019</v>
      </c>
      <c r="D300" s="12" t="s">
        <v>6</v>
      </c>
      <c r="E300" s="12" t="s">
        <v>239</v>
      </c>
      <c r="F300" s="8">
        <v>0.34641301722696499</v>
      </c>
      <c r="G300" s="8">
        <f t="shared" si="1"/>
        <v>34.641301722696497</v>
      </c>
    </row>
    <row r="301" spans="1:7" ht="13">
      <c r="A301" s="12" t="s">
        <v>6</v>
      </c>
      <c r="B301" s="8" t="s">
        <v>264</v>
      </c>
      <c r="C301" s="8">
        <v>2019</v>
      </c>
      <c r="D301" s="12" t="s">
        <v>6</v>
      </c>
      <c r="E301" s="12" t="s">
        <v>239</v>
      </c>
      <c r="F301" s="8">
        <v>0.31628136976140397</v>
      </c>
      <c r="G301" s="8">
        <f t="shared" si="1"/>
        <v>31.628136976140397</v>
      </c>
    </row>
    <row r="302" spans="1:7" ht="13">
      <c r="A302" s="12" t="s">
        <v>7</v>
      </c>
      <c r="B302" s="8" t="s">
        <v>265</v>
      </c>
      <c r="C302" s="8">
        <v>2019</v>
      </c>
      <c r="D302" s="12" t="s">
        <v>6</v>
      </c>
      <c r="E302" s="12" t="s">
        <v>239</v>
      </c>
      <c r="F302" s="8">
        <v>0.27611808897758</v>
      </c>
      <c r="G302" s="8">
        <f t="shared" si="1"/>
        <v>27.611808897757999</v>
      </c>
    </row>
    <row r="303" spans="1:7" ht="13">
      <c r="A303" s="12" t="s">
        <v>10</v>
      </c>
      <c r="B303" s="8" t="s">
        <v>268</v>
      </c>
      <c r="C303" s="8">
        <v>2019</v>
      </c>
      <c r="D303" s="12" t="s">
        <v>6</v>
      </c>
      <c r="E303" s="12" t="s">
        <v>239</v>
      </c>
      <c r="F303" s="8">
        <v>0.13061477179234399</v>
      </c>
      <c r="G303" s="8">
        <f t="shared" si="1"/>
        <v>13.061477179234398</v>
      </c>
    </row>
    <row r="304" spans="1:7" ht="13">
      <c r="A304" s="12" t="s">
        <v>11</v>
      </c>
      <c r="B304" s="8" t="s">
        <v>269</v>
      </c>
      <c r="C304" s="8">
        <v>2019</v>
      </c>
      <c r="D304" s="12" t="s">
        <v>6</v>
      </c>
      <c r="E304" s="12" t="s">
        <v>239</v>
      </c>
      <c r="F304" s="8">
        <v>0.34550956419053003</v>
      </c>
      <c r="G304" s="8">
        <f t="shared" si="1"/>
        <v>34.550956419053001</v>
      </c>
    </row>
    <row r="305" spans="1:7" ht="13">
      <c r="A305" s="12" t="s">
        <v>12</v>
      </c>
      <c r="B305" s="8" t="s">
        <v>270</v>
      </c>
      <c r="C305" s="8">
        <v>2019</v>
      </c>
      <c r="D305" s="12" t="s">
        <v>6</v>
      </c>
      <c r="E305" s="12" t="s">
        <v>239</v>
      </c>
      <c r="F305" s="8">
        <v>0.67567518712182495</v>
      </c>
      <c r="G305" s="8">
        <f t="shared" si="1"/>
        <v>67.567518712182491</v>
      </c>
    </row>
    <row r="306" spans="1:7" ht="13">
      <c r="A306" s="12" t="s">
        <v>8</v>
      </c>
      <c r="B306" s="8" t="s">
        <v>266</v>
      </c>
      <c r="C306" s="8">
        <v>2019</v>
      </c>
      <c r="D306" s="12" t="s">
        <v>6</v>
      </c>
      <c r="E306" s="12" t="s">
        <v>239</v>
      </c>
      <c r="F306" s="8">
        <v>0.34290412811606702</v>
      </c>
      <c r="G306" s="8">
        <f t="shared" si="1"/>
        <v>34.2904128116067</v>
      </c>
    </row>
    <row r="307" spans="1:7" ht="13">
      <c r="A307" s="12" t="s">
        <v>9</v>
      </c>
      <c r="B307" s="8" t="s">
        <v>267</v>
      </c>
      <c r="C307" s="8">
        <v>2019</v>
      </c>
      <c r="D307" s="12" t="s">
        <v>6</v>
      </c>
      <c r="E307" s="12" t="s">
        <v>239</v>
      </c>
      <c r="F307" s="8">
        <v>0.267071204600561</v>
      </c>
      <c r="G307" s="8">
        <f t="shared" si="1"/>
        <v>26.7071204600561</v>
      </c>
    </row>
    <row r="308" spans="1:7" ht="13">
      <c r="A308" s="12" t="s">
        <v>13</v>
      </c>
      <c r="B308" s="8" t="s">
        <v>271</v>
      </c>
      <c r="C308" s="8">
        <v>2019</v>
      </c>
      <c r="D308" s="12" t="s">
        <v>6</v>
      </c>
      <c r="E308" s="12" t="s">
        <v>239</v>
      </c>
      <c r="F308" s="8">
        <v>0.27023008415469801</v>
      </c>
      <c r="G308" s="8">
        <f t="shared" si="1"/>
        <v>27.0230084154698</v>
      </c>
    </row>
    <row r="309" spans="1:7" ht="13">
      <c r="A309" s="12" t="s">
        <v>14</v>
      </c>
      <c r="B309" s="8" t="s">
        <v>272</v>
      </c>
      <c r="C309" s="8">
        <v>2019</v>
      </c>
      <c r="D309" s="12" t="s">
        <v>6</v>
      </c>
      <c r="E309" s="12" t="s">
        <v>239</v>
      </c>
      <c r="F309" s="8">
        <v>0.24225806500198099</v>
      </c>
      <c r="G309" s="8">
        <f t="shared" si="1"/>
        <v>24.2258065001981</v>
      </c>
    </row>
    <row r="310" spans="1:7" ht="13">
      <c r="A310" s="12" t="s">
        <v>15</v>
      </c>
      <c r="B310" s="8" t="s">
        <v>273</v>
      </c>
      <c r="C310" s="8">
        <v>2019</v>
      </c>
      <c r="D310" s="12" t="s">
        <v>6</v>
      </c>
      <c r="E310" s="12" t="s">
        <v>239</v>
      </c>
      <c r="F310" s="8">
        <v>0.19643001843485999</v>
      </c>
      <c r="G310" s="8">
        <f t="shared" si="1"/>
        <v>19.643001843486001</v>
      </c>
    </row>
    <row r="311" spans="1:7" ht="13">
      <c r="A311" s="12" t="s">
        <v>16</v>
      </c>
      <c r="B311" s="8" t="s">
        <v>274</v>
      </c>
      <c r="C311" s="8">
        <v>2019</v>
      </c>
      <c r="D311" s="12" t="s">
        <v>6</v>
      </c>
      <c r="E311" s="12" t="s">
        <v>239</v>
      </c>
      <c r="F311" s="8">
        <v>0.34898121281872602</v>
      </c>
      <c r="G311" s="8">
        <f t="shared" si="1"/>
        <v>34.898121281872605</v>
      </c>
    </row>
    <row r="312" spans="1:7" ht="13">
      <c r="A312" s="12" t="s">
        <v>17</v>
      </c>
      <c r="B312" s="8" t="s">
        <v>275</v>
      </c>
      <c r="C312" s="8">
        <v>2019</v>
      </c>
      <c r="D312" s="12" t="s">
        <v>6</v>
      </c>
      <c r="E312" s="12" t="s">
        <v>239</v>
      </c>
      <c r="F312" s="8">
        <v>0.28621915397012299</v>
      </c>
      <c r="G312" s="8">
        <f t="shared" si="1"/>
        <v>28.621915397012298</v>
      </c>
    </row>
    <row r="313" spans="1:7" ht="13">
      <c r="A313" s="12" t="s">
        <v>18</v>
      </c>
      <c r="B313" s="8" t="s">
        <v>276</v>
      </c>
      <c r="C313" s="8">
        <v>2019</v>
      </c>
      <c r="D313" s="12" t="s">
        <v>6</v>
      </c>
      <c r="E313" s="12" t="s">
        <v>239</v>
      </c>
      <c r="F313" s="8">
        <v>0.25967367281584097</v>
      </c>
      <c r="G313" s="8">
        <f t="shared" si="1"/>
        <v>25.967367281584096</v>
      </c>
    </row>
    <row r="314" spans="1:7" ht="13">
      <c r="A314" s="12" t="s">
        <v>19</v>
      </c>
      <c r="B314" s="8" t="s">
        <v>277</v>
      </c>
      <c r="C314" s="8">
        <v>2019</v>
      </c>
      <c r="D314" s="12" t="s">
        <v>6</v>
      </c>
      <c r="E314" s="12" t="s">
        <v>239</v>
      </c>
      <c r="F314" s="8">
        <v>0.22837167425025201</v>
      </c>
      <c r="G314" s="8">
        <f t="shared" si="1"/>
        <v>22.8371674250252</v>
      </c>
    </row>
    <row r="315" spans="1:7" ht="13">
      <c r="A315" s="12" t="s">
        <v>20</v>
      </c>
      <c r="B315" s="8" t="s">
        <v>278</v>
      </c>
      <c r="C315" s="8">
        <v>2019</v>
      </c>
      <c r="D315" s="12" t="s">
        <v>6</v>
      </c>
      <c r="E315" s="12" t="s">
        <v>239</v>
      </c>
      <c r="F315" s="8">
        <v>0.31589287961054202</v>
      </c>
      <c r="G315" s="8">
        <f t="shared" si="1"/>
        <v>31.589287961054204</v>
      </c>
    </row>
    <row r="316" spans="1:7" ht="13">
      <c r="A316" s="12" t="s">
        <v>21</v>
      </c>
      <c r="B316" s="8" t="s">
        <v>279</v>
      </c>
      <c r="C316" s="8">
        <v>2019</v>
      </c>
      <c r="D316" s="12" t="s">
        <v>6</v>
      </c>
      <c r="E316" s="12" t="s">
        <v>239</v>
      </c>
      <c r="F316" s="8">
        <v>0.269276017399111</v>
      </c>
      <c r="G316" s="8">
        <f t="shared" si="1"/>
        <v>26.927601739911101</v>
      </c>
    </row>
    <row r="317" spans="1:7" ht="13">
      <c r="A317" s="12" t="s">
        <v>22</v>
      </c>
      <c r="B317" s="8" t="s">
        <v>280</v>
      </c>
      <c r="C317" s="8">
        <v>2019</v>
      </c>
      <c r="D317" s="12" t="s">
        <v>6</v>
      </c>
      <c r="E317" s="12" t="s">
        <v>239</v>
      </c>
      <c r="F317" s="8">
        <v>0.400762036716314</v>
      </c>
      <c r="G317" s="8">
        <f t="shared" si="1"/>
        <v>40.076203671631397</v>
      </c>
    </row>
    <row r="318" spans="1:7" ht="13">
      <c r="A318" s="12" t="s">
        <v>23</v>
      </c>
      <c r="B318" s="8" t="s">
        <v>281</v>
      </c>
      <c r="C318" s="8">
        <v>2019</v>
      </c>
      <c r="D318" s="12" t="s">
        <v>6</v>
      </c>
      <c r="E318" s="12" t="s">
        <v>239</v>
      </c>
      <c r="F318" s="8">
        <v>0.17705137475983501</v>
      </c>
      <c r="G318" s="8">
        <f t="shared" si="1"/>
        <v>17.705137475983502</v>
      </c>
    </row>
    <row r="319" spans="1:7" ht="13">
      <c r="A319" s="12" t="s">
        <v>24</v>
      </c>
      <c r="B319" s="8" t="s">
        <v>282</v>
      </c>
      <c r="C319" s="8">
        <v>2019</v>
      </c>
      <c r="D319" s="12" t="s">
        <v>6</v>
      </c>
      <c r="E319" s="12" t="s">
        <v>239</v>
      </c>
      <c r="F319" s="8">
        <v>0.366434051773389</v>
      </c>
      <c r="G319" s="8">
        <f t="shared" si="1"/>
        <v>36.643405177338899</v>
      </c>
    </row>
    <row r="320" spans="1:7" ht="13">
      <c r="A320" s="12" t="s">
        <v>25</v>
      </c>
      <c r="B320" s="8" t="s">
        <v>283</v>
      </c>
      <c r="C320" s="8">
        <v>2019</v>
      </c>
      <c r="D320" s="12" t="s">
        <v>6</v>
      </c>
      <c r="E320" s="12" t="s">
        <v>239</v>
      </c>
      <c r="F320" s="8">
        <v>0.34805331739291101</v>
      </c>
      <c r="G320" s="8">
        <f t="shared" si="1"/>
        <v>34.805331739291098</v>
      </c>
    </row>
    <row r="321" spans="1:7" ht="13">
      <c r="A321" s="12" t="s">
        <v>26</v>
      </c>
      <c r="B321" s="8" t="s">
        <v>284</v>
      </c>
      <c r="C321" s="8">
        <v>2019</v>
      </c>
      <c r="D321" s="12" t="s">
        <v>6</v>
      </c>
      <c r="E321" s="12" t="s">
        <v>239</v>
      </c>
      <c r="F321" s="8">
        <v>0.21041084853532799</v>
      </c>
      <c r="G321" s="8">
        <f t="shared" si="1"/>
        <v>21.041084853532798</v>
      </c>
    </row>
    <row r="322" spans="1:7" ht="13">
      <c r="A322" s="12" t="s">
        <v>27</v>
      </c>
      <c r="B322" s="8" t="s">
        <v>285</v>
      </c>
      <c r="C322" s="8">
        <v>2019</v>
      </c>
      <c r="D322" s="12" t="s">
        <v>6</v>
      </c>
      <c r="E322" s="12" t="s">
        <v>239</v>
      </c>
      <c r="F322" s="8">
        <v>0.26424023832534599</v>
      </c>
      <c r="G322" s="8">
        <f t="shared" si="1"/>
        <v>26.424023832534598</v>
      </c>
    </row>
    <row r="323" spans="1:7" ht="13">
      <c r="A323" s="12" t="s">
        <v>28</v>
      </c>
      <c r="B323" s="8" t="s">
        <v>286</v>
      </c>
      <c r="C323" s="8">
        <v>2019</v>
      </c>
      <c r="D323" s="12" t="s">
        <v>6</v>
      </c>
      <c r="E323" s="12" t="s">
        <v>239</v>
      </c>
      <c r="F323" s="8">
        <v>0.39795093099270301</v>
      </c>
      <c r="G323" s="8">
        <f t="shared" si="1"/>
        <v>39.795093099270304</v>
      </c>
    </row>
    <row r="324" spans="1:7" ht="13">
      <c r="A324" s="12" t="s">
        <v>29</v>
      </c>
      <c r="B324" s="8" t="s">
        <v>287</v>
      </c>
      <c r="C324" s="8">
        <v>2019</v>
      </c>
      <c r="D324" s="12" t="s">
        <v>6</v>
      </c>
      <c r="E324" s="12" t="s">
        <v>239</v>
      </c>
      <c r="F324" s="8">
        <v>0.37422685013964502</v>
      </c>
      <c r="G324" s="8">
        <f t="shared" si="1"/>
        <v>37.422685013964504</v>
      </c>
    </row>
    <row r="325" spans="1:7" ht="13">
      <c r="A325" s="12" t="s">
        <v>30</v>
      </c>
      <c r="B325" s="8" t="s">
        <v>288</v>
      </c>
      <c r="C325" s="8">
        <v>2019</v>
      </c>
      <c r="D325" s="12" t="s">
        <v>6</v>
      </c>
      <c r="E325" s="12" t="s">
        <v>239</v>
      </c>
      <c r="F325" s="8">
        <v>0.28194183990826899</v>
      </c>
      <c r="G325" s="8">
        <f t="shared" si="1"/>
        <v>28.1941839908269</v>
      </c>
    </row>
    <row r="326" spans="1:7" ht="13">
      <c r="A326" s="12" t="s">
        <v>31</v>
      </c>
      <c r="B326" s="8" t="s">
        <v>289</v>
      </c>
      <c r="C326" s="8">
        <v>2019</v>
      </c>
      <c r="D326" s="12" t="s">
        <v>6</v>
      </c>
      <c r="E326" s="12" t="s">
        <v>239</v>
      </c>
      <c r="F326" s="8">
        <v>0.37651282789471902</v>
      </c>
      <c r="G326" s="8">
        <f t="shared" si="1"/>
        <v>37.6512827894719</v>
      </c>
    </row>
    <row r="327" spans="1:7" ht="13">
      <c r="A327" s="12" t="s">
        <v>32</v>
      </c>
      <c r="B327" s="8" t="s">
        <v>290</v>
      </c>
      <c r="C327" s="8">
        <v>2019</v>
      </c>
      <c r="D327" s="12" t="s">
        <v>6</v>
      </c>
      <c r="E327" s="12" t="s">
        <v>239</v>
      </c>
      <c r="F327" s="8">
        <v>0.258304132618289</v>
      </c>
      <c r="G327" s="8">
        <f t="shared" si="1"/>
        <v>25.830413261828898</v>
      </c>
    </row>
    <row r="328" spans="1:7" ht="13">
      <c r="A328" s="12" t="s">
        <v>33</v>
      </c>
      <c r="B328" s="8" t="s">
        <v>291</v>
      </c>
      <c r="C328" s="8">
        <v>2019</v>
      </c>
      <c r="D328" s="12" t="s">
        <v>6</v>
      </c>
      <c r="E328" s="12" t="s">
        <v>239</v>
      </c>
      <c r="F328" s="8">
        <v>0.23269606483257699</v>
      </c>
      <c r="G328" s="8">
        <f t="shared" si="1"/>
        <v>23.2696064832577</v>
      </c>
    </row>
    <row r="329" spans="1:7" ht="13">
      <c r="A329" s="12" t="s">
        <v>34</v>
      </c>
      <c r="B329" s="8" t="s">
        <v>292</v>
      </c>
      <c r="C329" s="8">
        <v>2019</v>
      </c>
      <c r="D329" s="12" t="s">
        <v>6</v>
      </c>
      <c r="E329" s="12" t="s">
        <v>239</v>
      </c>
      <c r="F329" s="8">
        <v>0.34057140422268101</v>
      </c>
      <c r="G329" s="8">
        <f t="shared" si="1"/>
        <v>34.057140422268098</v>
      </c>
    </row>
    <row r="330" spans="1:7" ht="13">
      <c r="A330" s="12" t="s">
        <v>35</v>
      </c>
      <c r="B330" s="8" t="s">
        <v>293</v>
      </c>
      <c r="C330" s="8">
        <v>2019</v>
      </c>
      <c r="D330" s="12" t="s">
        <v>6</v>
      </c>
      <c r="E330" s="12" t="s">
        <v>239</v>
      </c>
      <c r="F330" s="8">
        <v>0.30342870961843599</v>
      </c>
      <c r="G330" s="8">
        <f t="shared" si="1"/>
        <v>30.342870961843598</v>
      </c>
    </row>
    <row r="331" spans="1:7" ht="13">
      <c r="A331" s="12" t="s">
        <v>3</v>
      </c>
      <c r="B331" s="8" t="s">
        <v>261</v>
      </c>
      <c r="C331" s="8">
        <v>2019</v>
      </c>
      <c r="D331" s="12" t="s">
        <v>6</v>
      </c>
      <c r="E331" s="12" t="s">
        <v>239</v>
      </c>
      <c r="F331" s="8">
        <v>0.31017526667712397</v>
      </c>
      <c r="G331" s="8">
        <f t="shared" si="1"/>
        <v>31.017526667712396</v>
      </c>
    </row>
    <row r="332" spans="1:7" ht="13">
      <c r="A332" s="12" t="s">
        <v>4</v>
      </c>
      <c r="B332" s="8" t="s">
        <v>262</v>
      </c>
      <c r="C332" s="8">
        <v>2020</v>
      </c>
      <c r="D332" s="12" t="s">
        <v>6</v>
      </c>
      <c r="E332" s="12" t="s">
        <v>239</v>
      </c>
      <c r="F332" s="8">
        <v>0.34090230815633199</v>
      </c>
      <c r="G332" s="8">
        <f t="shared" si="1"/>
        <v>34.090230815633198</v>
      </c>
    </row>
    <row r="333" spans="1:7" ht="13">
      <c r="A333" s="12" t="s">
        <v>5</v>
      </c>
      <c r="B333" s="8" t="s">
        <v>263</v>
      </c>
      <c r="C333" s="8">
        <v>2020</v>
      </c>
      <c r="D333" s="12" t="s">
        <v>6</v>
      </c>
      <c r="E333" s="12" t="s">
        <v>239</v>
      </c>
      <c r="F333" s="8">
        <v>0.341780151783589</v>
      </c>
      <c r="G333" s="8">
        <f t="shared" si="1"/>
        <v>34.178015178358898</v>
      </c>
    </row>
    <row r="334" spans="1:7" ht="13">
      <c r="A334" s="12" t="s">
        <v>6</v>
      </c>
      <c r="B334" s="8" t="s">
        <v>264</v>
      </c>
      <c r="C334" s="8">
        <v>2020</v>
      </c>
      <c r="D334" s="12" t="s">
        <v>6</v>
      </c>
      <c r="E334" s="12" t="s">
        <v>239</v>
      </c>
      <c r="F334" s="8">
        <v>0.29400521924504702</v>
      </c>
      <c r="G334" s="8">
        <f t="shared" si="1"/>
        <v>29.400521924504702</v>
      </c>
    </row>
    <row r="335" spans="1:7" ht="13">
      <c r="A335" s="12" t="s">
        <v>7</v>
      </c>
      <c r="B335" s="8" t="s">
        <v>265</v>
      </c>
      <c r="C335" s="8">
        <v>2020</v>
      </c>
      <c r="D335" s="12" t="s">
        <v>6</v>
      </c>
      <c r="E335" s="12" t="s">
        <v>239</v>
      </c>
      <c r="F335" s="8">
        <v>0.27749484364766702</v>
      </c>
      <c r="G335" s="8">
        <f t="shared" si="1"/>
        <v>27.749484364766701</v>
      </c>
    </row>
    <row r="336" spans="1:7" ht="13">
      <c r="A336" s="12" t="s">
        <v>10</v>
      </c>
      <c r="B336" s="8" t="s">
        <v>268</v>
      </c>
      <c r="C336" s="8">
        <v>2020</v>
      </c>
      <c r="D336" s="12" t="s">
        <v>6</v>
      </c>
      <c r="E336" s="12" t="s">
        <v>239</v>
      </c>
      <c r="F336" s="8">
        <v>0.12730767359252601</v>
      </c>
      <c r="G336" s="8">
        <f t="shared" si="1"/>
        <v>12.730767359252601</v>
      </c>
    </row>
    <row r="337" spans="1:7" ht="13">
      <c r="A337" s="12" t="s">
        <v>11</v>
      </c>
      <c r="B337" s="8" t="s">
        <v>269</v>
      </c>
      <c r="C337" s="8">
        <v>2020</v>
      </c>
      <c r="D337" s="12" t="s">
        <v>6</v>
      </c>
      <c r="E337" s="12" t="s">
        <v>239</v>
      </c>
      <c r="F337" s="8">
        <v>0.34854682290371503</v>
      </c>
      <c r="G337" s="8">
        <f t="shared" si="1"/>
        <v>34.8546822903715</v>
      </c>
    </row>
    <row r="338" spans="1:7" ht="13">
      <c r="A338" s="12" t="s">
        <v>12</v>
      </c>
      <c r="B338" s="8" t="s">
        <v>270</v>
      </c>
      <c r="C338" s="8">
        <v>2020</v>
      </c>
      <c r="D338" s="12" t="s">
        <v>6</v>
      </c>
      <c r="E338" s="12" t="s">
        <v>239</v>
      </c>
      <c r="F338" s="8">
        <v>0.681656836711383</v>
      </c>
      <c r="G338" s="8">
        <f t="shared" si="1"/>
        <v>68.165683671138297</v>
      </c>
    </row>
    <row r="339" spans="1:7" ht="13">
      <c r="A339" s="12" t="s">
        <v>8</v>
      </c>
      <c r="B339" s="8" t="s">
        <v>266</v>
      </c>
      <c r="C339" s="8">
        <v>2020</v>
      </c>
      <c r="D339" s="12" t="s">
        <v>6</v>
      </c>
      <c r="E339" s="12" t="s">
        <v>239</v>
      </c>
      <c r="F339" s="8">
        <v>0.35428214249602402</v>
      </c>
      <c r="G339" s="8">
        <f t="shared" si="1"/>
        <v>35.428214249602405</v>
      </c>
    </row>
    <row r="340" spans="1:7" ht="13">
      <c r="A340" s="12" t="s">
        <v>9</v>
      </c>
      <c r="B340" s="8" t="s">
        <v>267</v>
      </c>
      <c r="C340" s="8">
        <v>2020</v>
      </c>
      <c r="D340" s="12" t="s">
        <v>6</v>
      </c>
      <c r="E340" s="12" t="s">
        <v>239</v>
      </c>
      <c r="F340" s="8">
        <v>0.26846666497732102</v>
      </c>
      <c r="G340" s="8">
        <f t="shared" si="1"/>
        <v>26.846666497732102</v>
      </c>
    </row>
    <row r="341" spans="1:7" ht="13">
      <c r="A341" s="12" t="s">
        <v>13</v>
      </c>
      <c r="B341" s="8" t="s">
        <v>271</v>
      </c>
      <c r="C341" s="8">
        <v>2020</v>
      </c>
      <c r="D341" s="12" t="s">
        <v>6</v>
      </c>
      <c r="E341" s="12" t="s">
        <v>239</v>
      </c>
      <c r="F341" s="8">
        <v>0.27087239270698699</v>
      </c>
      <c r="G341" s="8">
        <f t="shared" si="1"/>
        <v>27.087239270698699</v>
      </c>
    </row>
    <row r="342" spans="1:7" ht="13">
      <c r="A342" s="12" t="s">
        <v>14</v>
      </c>
      <c r="B342" s="8" t="s">
        <v>272</v>
      </c>
      <c r="C342" s="8">
        <v>2020</v>
      </c>
      <c r="D342" s="12" t="s">
        <v>6</v>
      </c>
      <c r="E342" s="12" t="s">
        <v>239</v>
      </c>
      <c r="F342" s="8">
        <v>0.23959965160798599</v>
      </c>
      <c r="G342" s="8">
        <f t="shared" si="1"/>
        <v>23.9599651607986</v>
      </c>
    </row>
    <row r="343" spans="1:7" ht="13">
      <c r="A343" s="12" t="s">
        <v>15</v>
      </c>
      <c r="B343" s="8" t="s">
        <v>273</v>
      </c>
      <c r="C343" s="8">
        <v>2020</v>
      </c>
      <c r="D343" s="12" t="s">
        <v>6</v>
      </c>
      <c r="E343" s="12" t="s">
        <v>239</v>
      </c>
      <c r="F343" s="8">
        <v>0.19420429074607701</v>
      </c>
      <c r="G343" s="8">
        <f t="shared" si="1"/>
        <v>19.4204290746077</v>
      </c>
    </row>
    <row r="344" spans="1:7" ht="13">
      <c r="A344" s="12" t="s">
        <v>16</v>
      </c>
      <c r="B344" s="8" t="s">
        <v>274</v>
      </c>
      <c r="C344" s="8">
        <v>2020</v>
      </c>
      <c r="D344" s="12" t="s">
        <v>6</v>
      </c>
      <c r="E344" s="12" t="s">
        <v>239</v>
      </c>
      <c r="F344" s="8">
        <v>0.34653500503576701</v>
      </c>
      <c r="G344" s="8">
        <f t="shared" si="1"/>
        <v>34.653500503576701</v>
      </c>
    </row>
    <row r="345" spans="1:7" ht="13">
      <c r="A345" s="12" t="s">
        <v>17</v>
      </c>
      <c r="B345" s="8" t="s">
        <v>275</v>
      </c>
      <c r="C345" s="8">
        <v>2020</v>
      </c>
      <c r="D345" s="12" t="s">
        <v>6</v>
      </c>
      <c r="E345" s="12" t="s">
        <v>239</v>
      </c>
      <c r="F345" s="8">
        <v>0.28855477343725</v>
      </c>
      <c r="G345" s="8">
        <f t="shared" si="1"/>
        <v>28.855477343724999</v>
      </c>
    </row>
    <row r="346" spans="1:7" ht="13">
      <c r="A346" s="12" t="s">
        <v>18</v>
      </c>
      <c r="B346" s="8" t="s">
        <v>276</v>
      </c>
      <c r="C346" s="8">
        <v>2020</v>
      </c>
      <c r="D346" s="12" t="s">
        <v>6</v>
      </c>
      <c r="E346" s="12" t="s">
        <v>239</v>
      </c>
      <c r="F346" s="8">
        <v>0.25283077041226598</v>
      </c>
      <c r="G346" s="8">
        <f t="shared" si="1"/>
        <v>25.283077041226598</v>
      </c>
    </row>
    <row r="347" spans="1:7" ht="13">
      <c r="A347" s="12" t="s">
        <v>19</v>
      </c>
      <c r="B347" s="8" t="s">
        <v>277</v>
      </c>
      <c r="C347" s="8">
        <v>2020</v>
      </c>
      <c r="D347" s="12" t="s">
        <v>6</v>
      </c>
      <c r="E347" s="12" t="s">
        <v>239</v>
      </c>
      <c r="F347" s="8">
        <v>0.23471798973403701</v>
      </c>
      <c r="G347" s="8">
        <f t="shared" si="1"/>
        <v>23.4717989734037</v>
      </c>
    </row>
    <row r="348" spans="1:7" ht="13">
      <c r="A348" s="12" t="s">
        <v>20</v>
      </c>
      <c r="B348" s="8" t="s">
        <v>278</v>
      </c>
      <c r="C348" s="8">
        <v>2020</v>
      </c>
      <c r="D348" s="12" t="s">
        <v>6</v>
      </c>
      <c r="E348" s="12" t="s">
        <v>239</v>
      </c>
      <c r="F348" s="8">
        <v>0.31840411840411798</v>
      </c>
      <c r="G348" s="8">
        <f t="shared" si="1"/>
        <v>31.840411840411797</v>
      </c>
    </row>
    <row r="349" spans="1:7" ht="13">
      <c r="A349" s="12" t="s">
        <v>21</v>
      </c>
      <c r="B349" s="8" t="s">
        <v>279</v>
      </c>
      <c r="C349" s="8">
        <v>2020</v>
      </c>
      <c r="D349" s="12" t="s">
        <v>6</v>
      </c>
      <c r="E349" s="12" t="s">
        <v>239</v>
      </c>
      <c r="F349" s="8">
        <v>0.25965436971033001</v>
      </c>
      <c r="G349" s="8">
        <f t="shared" si="1"/>
        <v>25.965436971033</v>
      </c>
    </row>
    <row r="350" spans="1:7" ht="13">
      <c r="A350" s="12" t="s">
        <v>22</v>
      </c>
      <c r="B350" s="8" t="s">
        <v>280</v>
      </c>
      <c r="C350" s="8">
        <v>2020</v>
      </c>
      <c r="D350" s="12" t="s">
        <v>6</v>
      </c>
      <c r="E350" s="12" t="s">
        <v>239</v>
      </c>
      <c r="F350" s="8">
        <v>0.41802535364735</v>
      </c>
      <c r="G350" s="8">
        <f t="shared" si="1"/>
        <v>41.802535364735</v>
      </c>
    </row>
    <row r="351" spans="1:7" ht="13">
      <c r="A351" s="12" t="s">
        <v>23</v>
      </c>
      <c r="B351" s="8" t="s">
        <v>281</v>
      </c>
      <c r="C351" s="8">
        <v>2020</v>
      </c>
      <c r="D351" s="12" t="s">
        <v>6</v>
      </c>
      <c r="E351" s="12" t="s">
        <v>239</v>
      </c>
      <c r="F351" s="8">
        <v>0.176893429083539</v>
      </c>
      <c r="G351" s="8">
        <f t="shared" si="1"/>
        <v>17.6893429083539</v>
      </c>
    </row>
    <row r="352" spans="1:7" ht="13">
      <c r="A352" s="12" t="s">
        <v>24</v>
      </c>
      <c r="B352" s="8" t="s">
        <v>282</v>
      </c>
      <c r="C352" s="8">
        <v>2020</v>
      </c>
      <c r="D352" s="12" t="s">
        <v>6</v>
      </c>
      <c r="E352" s="12" t="s">
        <v>239</v>
      </c>
      <c r="F352" s="8">
        <v>0.34598981939499701</v>
      </c>
      <c r="G352" s="8">
        <f t="shared" si="1"/>
        <v>34.598981939499701</v>
      </c>
    </row>
    <row r="353" spans="1:7" ht="13">
      <c r="A353" s="12" t="s">
        <v>25</v>
      </c>
      <c r="B353" s="8" t="s">
        <v>283</v>
      </c>
      <c r="C353" s="8">
        <v>2020</v>
      </c>
      <c r="D353" s="12" t="s">
        <v>6</v>
      </c>
      <c r="E353" s="12" t="s">
        <v>239</v>
      </c>
      <c r="F353" s="8">
        <v>0.35804691897619301</v>
      </c>
      <c r="G353" s="8">
        <f t="shared" si="1"/>
        <v>35.8046918976193</v>
      </c>
    </row>
    <row r="354" spans="1:7" ht="13">
      <c r="A354" s="12" t="s">
        <v>26</v>
      </c>
      <c r="B354" s="8" t="s">
        <v>284</v>
      </c>
      <c r="C354" s="8">
        <v>2020</v>
      </c>
      <c r="D354" s="12" t="s">
        <v>6</v>
      </c>
      <c r="E354" s="12" t="s">
        <v>239</v>
      </c>
      <c r="F354" s="8">
        <v>0.208606269896941</v>
      </c>
      <c r="G354" s="8">
        <f t="shared" si="1"/>
        <v>20.860626989694101</v>
      </c>
    </row>
    <row r="355" spans="1:7" ht="13">
      <c r="A355" s="12" t="s">
        <v>27</v>
      </c>
      <c r="B355" s="8" t="s">
        <v>285</v>
      </c>
      <c r="C355" s="8">
        <v>2020</v>
      </c>
      <c r="D355" s="12" t="s">
        <v>6</v>
      </c>
      <c r="E355" s="12" t="s">
        <v>239</v>
      </c>
      <c r="F355" s="8">
        <v>0.26435757162573398</v>
      </c>
      <c r="G355" s="8">
        <f t="shared" si="1"/>
        <v>26.435757162573399</v>
      </c>
    </row>
    <row r="356" spans="1:7" ht="13">
      <c r="A356" s="12" t="s">
        <v>28</v>
      </c>
      <c r="B356" s="8" t="s">
        <v>286</v>
      </c>
      <c r="C356" s="8">
        <v>2020</v>
      </c>
      <c r="D356" s="12" t="s">
        <v>6</v>
      </c>
      <c r="E356" s="12" t="s">
        <v>239</v>
      </c>
      <c r="F356" s="8">
        <v>0.40423751332431301</v>
      </c>
      <c r="G356" s="8">
        <f t="shared" si="1"/>
        <v>40.423751332431301</v>
      </c>
    </row>
    <row r="357" spans="1:7" ht="13">
      <c r="A357" s="12" t="s">
        <v>29</v>
      </c>
      <c r="B357" s="8" t="s">
        <v>287</v>
      </c>
      <c r="C357" s="8">
        <v>2020</v>
      </c>
      <c r="D357" s="12" t="s">
        <v>6</v>
      </c>
      <c r="E357" s="12" t="s">
        <v>239</v>
      </c>
      <c r="F357" s="8">
        <v>0.38190356063759101</v>
      </c>
      <c r="G357" s="8">
        <f t="shared" si="1"/>
        <v>38.190356063759104</v>
      </c>
    </row>
    <row r="358" spans="1:7" ht="13">
      <c r="A358" s="12" t="s">
        <v>30</v>
      </c>
      <c r="B358" s="8" t="s">
        <v>288</v>
      </c>
      <c r="C358" s="8">
        <v>2020</v>
      </c>
      <c r="D358" s="12" t="s">
        <v>6</v>
      </c>
      <c r="E358" s="12" t="s">
        <v>239</v>
      </c>
      <c r="F358" s="8">
        <v>0.25938304033967002</v>
      </c>
      <c r="G358" s="8">
        <f t="shared" si="1"/>
        <v>25.938304033967004</v>
      </c>
    </row>
    <row r="359" spans="1:7" ht="13">
      <c r="A359" s="12" t="s">
        <v>31</v>
      </c>
      <c r="B359" s="8" t="s">
        <v>289</v>
      </c>
      <c r="C359" s="8">
        <v>2020</v>
      </c>
      <c r="D359" s="12" t="s">
        <v>6</v>
      </c>
      <c r="E359" s="12" t="s">
        <v>239</v>
      </c>
      <c r="F359" s="8">
        <v>0.37230713135425803</v>
      </c>
      <c r="G359" s="8">
        <f t="shared" si="1"/>
        <v>37.230713135425802</v>
      </c>
    </row>
    <row r="360" spans="1:7" ht="13">
      <c r="A360" s="12" t="s">
        <v>32</v>
      </c>
      <c r="B360" s="8" t="s">
        <v>290</v>
      </c>
      <c r="C360" s="8">
        <v>2020</v>
      </c>
      <c r="D360" s="12" t="s">
        <v>6</v>
      </c>
      <c r="E360" s="12" t="s">
        <v>239</v>
      </c>
      <c r="F360" s="8">
        <v>0.25097037934262001</v>
      </c>
      <c r="G360" s="8">
        <f t="shared" si="1"/>
        <v>25.097037934262001</v>
      </c>
    </row>
    <row r="361" spans="1:7" ht="13">
      <c r="A361" s="12" t="s">
        <v>33</v>
      </c>
      <c r="B361" s="8" t="s">
        <v>291</v>
      </c>
      <c r="C361" s="8">
        <v>2020</v>
      </c>
      <c r="D361" s="12" t="s">
        <v>6</v>
      </c>
      <c r="E361" s="12" t="s">
        <v>239</v>
      </c>
      <c r="F361" s="8">
        <v>0.224851726599648</v>
      </c>
      <c r="G361" s="8">
        <f t="shared" si="1"/>
        <v>22.4851726599648</v>
      </c>
    </row>
    <row r="362" spans="1:7" ht="13">
      <c r="A362" s="12" t="s">
        <v>34</v>
      </c>
      <c r="B362" s="8" t="s">
        <v>292</v>
      </c>
      <c r="C362" s="8">
        <v>2020</v>
      </c>
      <c r="D362" s="12" t="s">
        <v>6</v>
      </c>
      <c r="E362" s="12" t="s">
        <v>239</v>
      </c>
      <c r="F362" s="8">
        <v>0.34070243869058298</v>
      </c>
      <c r="G362" s="8">
        <f t="shared" si="1"/>
        <v>34.070243869058295</v>
      </c>
    </row>
    <row r="363" spans="1:7" ht="13">
      <c r="A363" s="12" t="s">
        <v>35</v>
      </c>
      <c r="B363" s="8" t="s">
        <v>293</v>
      </c>
      <c r="C363" s="8">
        <v>2020</v>
      </c>
      <c r="D363" s="12" t="s">
        <v>6</v>
      </c>
      <c r="E363" s="12" t="s">
        <v>239</v>
      </c>
      <c r="F363" s="8">
        <v>0.301485748043125</v>
      </c>
      <c r="G363" s="8">
        <f t="shared" si="1"/>
        <v>30.148574804312499</v>
      </c>
    </row>
    <row r="364" spans="1:7" ht="13">
      <c r="A364" s="12" t="s">
        <v>3</v>
      </c>
      <c r="B364" s="8" t="s">
        <v>261</v>
      </c>
      <c r="C364" s="8">
        <v>2020</v>
      </c>
      <c r="D364" s="12" t="s">
        <v>6</v>
      </c>
      <c r="E364" s="12" t="s">
        <v>239</v>
      </c>
      <c r="F364" s="8">
        <v>0.30819444846939098</v>
      </c>
      <c r="G364" s="8">
        <f t="shared" si="1"/>
        <v>30.819444846939099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F133"/>
  <sheetViews>
    <sheetView workbookViewId="0"/>
  </sheetViews>
  <sheetFormatPr baseColWidth="10" defaultColWidth="14.5" defaultRowHeight="15.75" customHeight="1"/>
  <sheetData>
    <row r="1" spans="1:6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</row>
    <row r="2" spans="1:6">
      <c r="A2" s="3" t="s">
        <v>3</v>
      </c>
      <c r="B2" s="1" t="s">
        <v>261</v>
      </c>
      <c r="C2" s="12" t="s">
        <v>310</v>
      </c>
      <c r="D2" s="12" t="s">
        <v>6</v>
      </c>
      <c r="E2" s="12" t="s">
        <v>243</v>
      </c>
      <c r="F2" s="8">
        <v>7.21</v>
      </c>
    </row>
    <row r="3" spans="1:6">
      <c r="A3" s="3" t="s">
        <v>4</v>
      </c>
      <c r="B3" s="1" t="s">
        <v>262</v>
      </c>
      <c r="C3" s="12" t="s">
        <v>310</v>
      </c>
      <c r="D3" s="12" t="s">
        <v>6</v>
      </c>
      <c r="E3" s="12" t="s">
        <v>243</v>
      </c>
      <c r="F3" s="8">
        <v>7.83</v>
      </c>
    </row>
    <row r="4" spans="1:6">
      <c r="A4" s="1" t="s">
        <v>5</v>
      </c>
      <c r="B4" s="1" t="s">
        <v>263</v>
      </c>
      <c r="C4" s="8" t="s">
        <v>310</v>
      </c>
      <c r="D4" s="8" t="s">
        <v>6</v>
      </c>
      <c r="E4" s="8" t="s">
        <v>243</v>
      </c>
      <c r="F4" s="8">
        <v>8.0500000000000007</v>
      </c>
    </row>
    <row r="5" spans="1:6">
      <c r="A5" s="1" t="s">
        <v>6</v>
      </c>
      <c r="B5" s="1" t="s">
        <v>264</v>
      </c>
      <c r="C5" s="8" t="s">
        <v>310</v>
      </c>
      <c r="D5" s="8" t="s">
        <v>6</v>
      </c>
      <c r="E5" s="8" t="s">
        <v>243</v>
      </c>
      <c r="F5" s="8">
        <v>8.23</v>
      </c>
    </row>
    <row r="6" spans="1:6">
      <c r="A6" s="1" t="s">
        <v>7</v>
      </c>
      <c r="B6" s="1" t="s">
        <v>265</v>
      </c>
      <c r="C6" s="8" t="s">
        <v>310</v>
      </c>
      <c r="D6" s="8" t="s">
        <v>6</v>
      </c>
      <c r="E6" s="8" t="s">
        <v>243</v>
      </c>
      <c r="F6" s="8">
        <v>6.71</v>
      </c>
    </row>
    <row r="7" spans="1:6">
      <c r="A7" s="1" t="s">
        <v>8</v>
      </c>
      <c r="B7" s="1" t="s">
        <v>266</v>
      </c>
      <c r="C7" s="8" t="s">
        <v>310</v>
      </c>
      <c r="D7" s="8" t="s">
        <v>6</v>
      </c>
      <c r="E7" s="8" t="s">
        <v>243</v>
      </c>
      <c r="F7" s="8">
        <v>8.24</v>
      </c>
    </row>
    <row r="8" spans="1:6">
      <c r="A8" s="1" t="s">
        <v>9</v>
      </c>
      <c r="B8" s="1" t="s">
        <v>267</v>
      </c>
      <c r="C8" s="8" t="s">
        <v>310</v>
      </c>
      <c r="D8" s="8" t="s">
        <v>6</v>
      </c>
      <c r="E8" s="8" t="s">
        <v>243</v>
      </c>
      <c r="F8" s="8">
        <v>7.55</v>
      </c>
    </row>
    <row r="9" spans="1:6">
      <c r="A9" s="1" t="s">
        <v>10</v>
      </c>
      <c r="B9" s="1" t="s">
        <v>268</v>
      </c>
      <c r="C9" s="8" t="s">
        <v>310</v>
      </c>
      <c r="D9" s="8" t="s">
        <v>6</v>
      </c>
      <c r="E9" s="8" t="s">
        <v>243</v>
      </c>
      <c r="F9" s="8">
        <v>4.8600000000000003</v>
      </c>
    </row>
    <row r="10" spans="1:6">
      <c r="A10" s="1" t="s">
        <v>11</v>
      </c>
      <c r="B10" s="1" t="s">
        <v>269</v>
      </c>
      <c r="C10" s="8" t="s">
        <v>310</v>
      </c>
      <c r="D10" s="8" t="s">
        <v>6</v>
      </c>
      <c r="E10" s="8" t="s">
        <v>243</v>
      </c>
      <c r="F10" s="8">
        <v>7.66</v>
      </c>
    </row>
    <row r="11" spans="1:6">
      <c r="A11" s="1" t="s">
        <v>12</v>
      </c>
      <c r="B11" s="1" t="s">
        <v>270</v>
      </c>
      <c r="C11" s="8" t="s">
        <v>310</v>
      </c>
      <c r="D11" s="8" t="s">
        <v>6</v>
      </c>
      <c r="E11" s="8" t="s">
        <v>243</v>
      </c>
      <c r="F11" s="8">
        <v>9.23</v>
      </c>
    </row>
    <row r="12" spans="1:6">
      <c r="A12" s="1" t="s">
        <v>13</v>
      </c>
      <c r="B12" s="1" t="s">
        <v>271</v>
      </c>
      <c r="C12" s="8" t="s">
        <v>310</v>
      </c>
      <c r="D12" s="8" t="s">
        <v>6</v>
      </c>
      <c r="E12" s="8" t="s">
        <v>243</v>
      </c>
      <c r="F12" s="8">
        <v>7.28</v>
      </c>
    </row>
    <row r="13" spans="1:6">
      <c r="A13" s="1" t="s">
        <v>14</v>
      </c>
      <c r="B13" s="1" t="s">
        <v>272</v>
      </c>
      <c r="C13" s="8" t="s">
        <v>310</v>
      </c>
      <c r="D13" s="8" t="s">
        <v>6</v>
      </c>
      <c r="E13" s="8" t="s">
        <v>243</v>
      </c>
      <c r="F13" s="8">
        <v>6.16</v>
      </c>
    </row>
    <row r="14" spans="1:6">
      <c r="A14" s="1" t="s">
        <v>15</v>
      </c>
      <c r="B14" s="1" t="s">
        <v>273</v>
      </c>
      <c r="C14" s="8" t="s">
        <v>310</v>
      </c>
      <c r="D14" s="8" t="s">
        <v>6</v>
      </c>
      <c r="E14" s="8" t="s">
        <v>243</v>
      </c>
      <c r="F14" s="8">
        <v>5.8</v>
      </c>
    </row>
    <row r="15" spans="1:6">
      <c r="A15" s="1" t="s">
        <v>16</v>
      </c>
      <c r="B15" s="1" t="s">
        <v>274</v>
      </c>
      <c r="C15" s="8" t="s">
        <v>310</v>
      </c>
      <c r="D15" s="8" t="s">
        <v>6</v>
      </c>
      <c r="E15" s="8" t="s">
        <v>243</v>
      </c>
      <c r="F15" s="8">
        <v>6.43</v>
      </c>
    </row>
    <row r="16" spans="1:6">
      <c r="A16" s="1" t="s">
        <v>17</v>
      </c>
      <c r="B16" s="1" t="s">
        <v>275</v>
      </c>
      <c r="C16" s="8" t="s">
        <v>310</v>
      </c>
      <c r="D16" s="8" t="s">
        <v>6</v>
      </c>
      <c r="E16" s="8" t="s">
        <v>243</v>
      </c>
      <c r="F16" s="8">
        <v>7.35</v>
      </c>
    </row>
    <row r="17" spans="1:6">
      <c r="A17" s="1" t="s">
        <v>18</v>
      </c>
      <c r="B17" s="1" t="s">
        <v>276</v>
      </c>
      <c r="C17" s="8" t="s">
        <v>310</v>
      </c>
      <c r="D17" s="8" t="s">
        <v>6</v>
      </c>
      <c r="E17" s="8" t="s">
        <v>243</v>
      </c>
      <c r="F17" s="8">
        <v>7.69</v>
      </c>
    </row>
    <row r="18" spans="1:6">
      <c r="A18" s="1" t="s">
        <v>19</v>
      </c>
      <c r="B18" s="1" t="s">
        <v>277</v>
      </c>
      <c r="C18" s="8" t="s">
        <v>310</v>
      </c>
      <c r="D18" s="8" t="s">
        <v>6</v>
      </c>
      <c r="E18" s="8" t="s">
        <v>243</v>
      </c>
      <c r="F18" s="8">
        <v>6.08</v>
      </c>
    </row>
    <row r="19" spans="1:6">
      <c r="A19" s="1" t="s">
        <v>20</v>
      </c>
      <c r="B19" s="1" t="s">
        <v>278</v>
      </c>
      <c r="C19" s="8" t="s">
        <v>310</v>
      </c>
      <c r="D19" s="8" t="s">
        <v>6</v>
      </c>
      <c r="E19" s="8" t="s">
        <v>243</v>
      </c>
      <c r="F19" s="8">
        <v>7.56</v>
      </c>
    </row>
    <row r="20" spans="1:6">
      <c r="A20" s="1" t="s">
        <v>21</v>
      </c>
      <c r="B20" s="1" t="s">
        <v>279</v>
      </c>
      <c r="C20" s="8" t="s">
        <v>310</v>
      </c>
      <c r="D20" s="8" t="s">
        <v>6</v>
      </c>
      <c r="E20" s="8" t="s">
        <v>243</v>
      </c>
      <c r="F20" s="8">
        <v>7.33</v>
      </c>
    </row>
    <row r="21" spans="1:6">
      <c r="A21" s="1" t="s">
        <v>22</v>
      </c>
      <c r="B21" s="1" t="s">
        <v>280</v>
      </c>
      <c r="C21" s="8" t="s">
        <v>310</v>
      </c>
      <c r="D21" s="8" t="s">
        <v>6</v>
      </c>
      <c r="E21" s="8" t="s">
        <v>243</v>
      </c>
      <c r="F21" s="8">
        <v>8.6</v>
      </c>
    </row>
    <row r="22" spans="1:6">
      <c r="A22" s="1" t="s">
        <v>23</v>
      </c>
      <c r="B22" s="1" t="s">
        <v>281</v>
      </c>
      <c r="C22" s="8" t="s">
        <v>310</v>
      </c>
      <c r="D22" s="8" t="s">
        <v>6</v>
      </c>
      <c r="E22" s="8" t="s">
        <v>243</v>
      </c>
      <c r="F22" s="8">
        <v>5.23</v>
      </c>
    </row>
    <row r="23" spans="1:6">
      <c r="A23" s="1" t="s">
        <v>24</v>
      </c>
      <c r="B23" s="1" t="s">
        <v>282</v>
      </c>
      <c r="C23" s="8" t="s">
        <v>310</v>
      </c>
      <c r="D23" s="8" t="s">
        <v>6</v>
      </c>
      <c r="E23" s="8" t="s">
        <v>243</v>
      </c>
      <c r="F23" s="8">
        <v>6.39</v>
      </c>
    </row>
    <row r="24" spans="1:6">
      <c r="A24" s="1" t="s">
        <v>25</v>
      </c>
      <c r="B24" s="1" t="s">
        <v>283</v>
      </c>
      <c r="C24" s="8" t="s">
        <v>310</v>
      </c>
      <c r="D24" s="8" t="s">
        <v>6</v>
      </c>
      <c r="E24" s="8" t="s">
        <v>243</v>
      </c>
      <c r="F24" s="8">
        <v>7.23</v>
      </c>
    </row>
    <row r="25" spans="1:6">
      <c r="A25" s="1" t="s">
        <v>26</v>
      </c>
      <c r="B25" s="1" t="s">
        <v>284</v>
      </c>
      <c r="C25" s="8" t="s">
        <v>310</v>
      </c>
      <c r="D25" s="8" t="s">
        <v>6</v>
      </c>
      <c r="E25" s="8" t="s">
        <v>243</v>
      </c>
      <c r="F25" s="8">
        <v>7.45</v>
      </c>
    </row>
    <row r="26" spans="1:6">
      <c r="A26" s="1" t="s">
        <v>27</v>
      </c>
      <c r="B26" s="1" t="s">
        <v>285</v>
      </c>
      <c r="C26" s="8" t="s">
        <v>310</v>
      </c>
      <c r="D26" s="8" t="s">
        <v>6</v>
      </c>
      <c r="E26" s="8" t="s">
        <v>243</v>
      </c>
      <c r="F26" s="8">
        <v>6.78</v>
      </c>
    </row>
    <row r="27" spans="1:6">
      <c r="A27" s="1" t="s">
        <v>28</v>
      </c>
      <c r="B27" s="1" t="s">
        <v>286</v>
      </c>
      <c r="C27" s="8" t="s">
        <v>310</v>
      </c>
      <c r="D27" s="8" t="s">
        <v>6</v>
      </c>
      <c r="E27" s="8" t="s">
        <v>243</v>
      </c>
      <c r="F27" s="8">
        <v>7.64</v>
      </c>
    </row>
    <row r="28" spans="1:6">
      <c r="A28" s="1" t="s">
        <v>29</v>
      </c>
      <c r="B28" s="1" t="s">
        <v>287</v>
      </c>
      <c r="C28" s="8" t="s">
        <v>310</v>
      </c>
      <c r="D28" s="8" t="s">
        <v>6</v>
      </c>
      <c r="E28" s="8" t="s">
        <v>243</v>
      </c>
      <c r="F28" s="8">
        <v>8.16</v>
      </c>
    </row>
    <row r="29" spans="1:6">
      <c r="A29" s="1" t="s">
        <v>30</v>
      </c>
      <c r="B29" s="1" t="s">
        <v>288</v>
      </c>
      <c r="C29" s="8" t="s">
        <v>310</v>
      </c>
      <c r="D29" s="8" t="s">
        <v>6</v>
      </c>
      <c r="E29" s="8" t="s">
        <v>243</v>
      </c>
      <c r="F29" s="8">
        <v>6.82</v>
      </c>
    </row>
    <row r="30" spans="1:6">
      <c r="A30" s="1" t="s">
        <v>31</v>
      </c>
      <c r="B30" s="1" t="s">
        <v>289</v>
      </c>
      <c r="C30" s="8" t="s">
        <v>310</v>
      </c>
      <c r="D30" s="8" t="s">
        <v>6</v>
      </c>
      <c r="E30" s="8" t="s">
        <v>243</v>
      </c>
      <c r="F30" s="8">
        <v>7.89</v>
      </c>
    </row>
    <row r="31" spans="1:6">
      <c r="A31" s="1" t="s">
        <v>32</v>
      </c>
      <c r="B31" s="1" t="s">
        <v>290</v>
      </c>
      <c r="C31" s="8" t="s">
        <v>310</v>
      </c>
      <c r="D31" s="8" t="s">
        <v>6</v>
      </c>
      <c r="E31" s="8" t="s">
        <v>243</v>
      </c>
      <c r="F31" s="8">
        <v>7.37</v>
      </c>
    </row>
    <row r="32" spans="1:6">
      <c r="A32" s="1" t="s">
        <v>33</v>
      </c>
      <c r="B32" s="1" t="s">
        <v>291</v>
      </c>
      <c r="C32" s="8" t="s">
        <v>310</v>
      </c>
      <c r="D32" s="8" t="s">
        <v>6</v>
      </c>
      <c r="E32" s="8" t="s">
        <v>243</v>
      </c>
      <c r="F32" s="8">
        <v>6.17</v>
      </c>
    </row>
    <row r="33" spans="1:6">
      <c r="A33" s="1" t="s">
        <v>34</v>
      </c>
      <c r="B33" s="1" t="s">
        <v>292</v>
      </c>
      <c r="C33" s="8" t="s">
        <v>310</v>
      </c>
      <c r="D33" s="8" t="s">
        <v>6</v>
      </c>
      <c r="E33" s="8" t="s">
        <v>243</v>
      </c>
      <c r="F33" s="8">
        <v>6.54</v>
      </c>
    </row>
    <row r="34" spans="1:6">
      <c r="A34" s="1" t="s">
        <v>35</v>
      </c>
      <c r="B34" s="1" t="s">
        <v>293</v>
      </c>
      <c r="C34" s="8" t="s">
        <v>310</v>
      </c>
      <c r="D34" s="8" t="s">
        <v>6</v>
      </c>
      <c r="E34" s="8" t="s">
        <v>243</v>
      </c>
      <c r="F34" s="8">
        <v>6.42</v>
      </c>
    </row>
    <row r="35" spans="1:6">
      <c r="A35" s="3" t="s">
        <v>3</v>
      </c>
      <c r="B35" s="1" t="s">
        <v>261</v>
      </c>
      <c r="C35" s="12" t="s">
        <v>302</v>
      </c>
      <c r="D35" s="12" t="s">
        <v>6</v>
      </c>
      <c r="E35" s="12" t="s">
        <v>243</v>
      </c>
      <c r="F35" s="8">
        <v>8.48</v>
      </c>
    </row>
    <row r="36" spans="1:6">
      <c r="A36" s="3" t="s">
        <v>4</v>
      </c>
      <c r="B36" s="1" t="s">
        <v>262</v>
      </c>
      <c r="C36" s="12" t="s">
        <v>302</v>
      </c>
      <c r="D36" s="12" t="s">
        <v>6</v>
      </c>
      <c r="E36" s="12" t="s">
        <v>243</v>
      </c>
      <c r="F36" s="8">
        <v>9.17</v>
      </c>
    </row>
    <row r="37" spans="1:6">
      <c r="A37" s="1" t="s">
        <v>5</v>
      </c>
      <c r="B37" s="1" t="s">
        <v>263</v>
      </c>
      <c r="C37" s="8" t="s">
        <v>302</v>
      </c>
      <c r="D37" s="8" t="s">
        <v>6</v>
      </c>
      <c r="E37" s="8" t="s">
        <v>243</v>
      </c>
      <c r="F37" s="8">
        <v>9.1999999999999993</v>
      </c>
    </row>
    <row r="38" spans="1:6">
      <c r="A38" s="1" t="s">
        <v>6</v>
      </c>
      <c r="B38" s="1" t="s">
        <v>264</v>
      </c>
      <c r="C38" s="8" t="s">
        <v>302</v>
      </c>
      <c r="D38" s="8" t="s">
        <v>6</v>
      </c>
      <c r="E38" s="8" t="s">
        <v>243</v>
      </c>
      <c r="F38" s="8">
        <v>9.42</v>
      </c>
    </row>
    <row r="39" spans="1:6">
      <c r="A39" s="1" t="s">
        <v>7</v>
      </c>
      <c r="B39" s="1" t="s">
        <v>265</v>
      </c>
      <c r="C39" s="8" t="s">
        <v>302</v>
      </c>
      <c r="D39" s="8" t="s">
        <v>6</v>
      </c>
      <c r="E39" s="8" t="s">
        <v>243</v>
      </c>
      <c r="F39" s="8">
        <v>8.32</v>
      </c>
    </row>
    <row r="40" spans="1:6">
      <c r="A40" s="1" t="s">
        <v>8</v>
      </c>
      <c r="B40" s="1" t="s">
        <v>266</v>
      </c>
      <c r="C40" s="8" t="s">
        <v>302</v>
      </c>
      <c r="D40" s="8" t="s">
        <v>6</v>
      </c>
      <c r="E40" s="8" t="s">
        <v>243</v>
      </c>
      <c r="F40" s="8">
        <v>9.3699999999999992</v>
      </c>
    </row>
    <row r="41" spans="1:6">
      <c r="A41" s="1" t="s">
        <v>9</v>
      </c>
      <c r="B41" s="1" t="s">
        <v>267</v>
      </c>
      <c r="C41" s="8" t="s">
        <v>302</v>
      </c>
      <c r="D41" s="8" t="s">
        <v>6</v>
      </c>
      <c r="E41" s="8" t="s">
        <v>243</v>
      </c>
      <c r="F41" s="8">
        <v>8.9499999999999993</v>
      </c>
    </row>
    <row r="42" spans="1:6">
      <c r="A42" s="1" t="s">
        <v>10</v>
      </c>
      <c r="B42" s="1" t="s">
        <v>268</v>
      </c>
      <c r="C42" s="8" t="s">
        <v>302</v>
      </c>
      <c r="D42" s="8" t="s">
        <v>6</v>
      </c>
      <c r="E42" s="8" t="s">
        <v>243</v>
      </c>
      <c r="F42" s="8">
        <v>6.28</v>
      </c>
    </row>
    <row r="43" spans="1:6">
      <c r="A43" s="1" t="s">
        <v>11</v>
      </c>
      <c r="B43" s="1" t="s">
        <v>269</v>
      </c>
      <c r="C43" s="8" t="s">
        <v>302</v>
      </c>
      <c r="D43" s="8" t="s">
        <v>6</v>
      </c>
      <c r="E43" s="8" t="s">
        <v>243</v>
      </c>
      <c r="F43" s="8">
        <v>8.83</v>
      </c>
    </row>
    <row r="44" spans="1:6">
      <c r="A44" s="1" t="s">
        <v>12</v>
      </c>
      <c r="B44" s="1" t="s">
        <v>270</v>
      </c>
      <c r="C44" s="8" t="s">
        <v>302</v>
      </c>
      <c r="D44" s="8" t="s">
        <v>6</v>
      </c>
      <c r="E44" s="8" t="s">
        <v>243</v>
      </c>
      <c r="F44" s="8">
        <v>10.31</v>
      </c>
    </row>
    <row r="45" spans="1:6">
      <c r="A45" s="1" t="s">
        <v>13</v>
      </c>
      <c r="B45" s="1" t="s">
        <v>271</v>
      </c>
      <c r="C45" s="8" t="s">
        <v>302</v>
      </c>
      <c r="D45" s="8" t="s">
        <v>6</v>
      </c>
      <c r="E45" s="8" t="s">
        <v>243</v>
      </c>
      <c r="F45" s="8">
        <v>8.6199999999999992</v>
      </c>
    </row>
    <row r="46" spans="1:6">
      <c r="A46" s="1" t="s">
        <v>14</v>
      </c>
      <c r="B46" s="1" t="s">
        <v>272</v>
      </c>
      <c r="C46" s="8" t="s">
        <v>302</v>
      </c>
      <c r="D46" s="8" t="s">
        <v>6</v>
      </c>
      <c r="E46" s="8" t="s">
        <v>243</v>
      </c>
      <c r="F46" s="8">
        <v>7.64</v>
      </c>
    </row>
    <row r="47" spans="1:6">
      <c r="A47" s="1" t="s">
        <v>15</v>
      </c>
      <c r="B47" s="1" t="s">
        <v>273</v>
      </c>
      <c r="C47" s="8" t="s">
        <v>302</v>
      </c>
      <c r="D47" s="8" t="s">
        <v>6</v>
      </c>
      <c r="E47" s="8" t="s">
        <v>243</v>
      </c>
      <c r="F47" s="8">
        <v>7.07</v>
      </c>
    </row>
    <row r="48" spans="1:6">
      <c r="A48" s="1" t="s">
        <v>16</v>
      </c>
      <c r="B48" s="1" t="s">
        <v>274</v>
      </c>
      <c r="C48" s="8" t="s">
        <v>302</v>
      </c>
      <c r="D48" s="8" t="s">
        <v>6</v>
      </c>
      <c r="E48" s="8" t="s">
        <v>243</v>
      </c>
      <c r="F48" s="8">
        <v>7.98</v>
      </c>
    </row>
    <row r="49" spans="1:6">
      <c r="A49" s="1" t="s">
        <v>17</v>
      </c>
      <c r="B49" s="1" t="s">
        <v>275</v>
      </c>
      <c r="C49" s="8" t="s">
        <v>302</v>
      </c>
      <c r="D49" s="8" t="s">
        <v>6</v>
      </c>
      <c r="E49" s="8" t="s">
        <v>243</v>
      </c>
      <c r="F49" s="8">
        <v>8.6999999999999993</v>
      </c>
    </row>
    <row r="50" spans="1:6">
      <c r="A50" s="1" t="s">
        <v>18</v>
      </c>
      <c r="B50" s="1" t="s">
        <v>276</v>
      </c>
      <c r="C50" s="8" t="s">
        <v>302</v>
      </c>
      <c r="D50" s="8" t="s">
        <v>6</v>
      </c>
      <c r="E50" s="8" t="s">
        <v>243</v>
      </c>
      <c r="F50" s="8">
        <v>8.8800000000000008</v>
      </c>
    </row>
    <row r="51" spans="1:6">
      <c r="A51" s="1" t="s">
        <v>19</v>
      </c>
      <c r="B51" s="1" t="s">
        <v>277</v>
      </c>
      <c r="C51" s="8" t="s">
        <v>302</v>
      </c>
      <c r="D51" s="8" t="s">
        <v>6</v>
      </c>
      <c r="E51" s="8" t="s">
        <v>243</v>
      </c>
      <c r="F51" s="8">
        <v>7.38</v>
      </c>
    </row>
    <row r="52" spans="1:6">
      <c r="A52" s="1" t="s">
        <v>20</v>
      </c>
      <c r="B52" s="1" t="s">
        <v>278</v>
      </c>
      <c r="C52" s="8" t="s">
        <v>302</v>
      </c>
      <c r="D52" s="8" t="s">
        <v>6</v>
      </c>
      <c r="E52" s="8" t="s">
        <v>243</v>
      </c>
      <c r="F52" s="8">
        <v>8.81</v>
      </c>
    </row>
    <row r="53" spans="1:6">
      <c r="A53" s="1" t="s">
        <v>21</v>
      </c>
      <c r="B53" s="1" t="s">
        <v>279</v>
      </c>
      <c r="C53" s="8" t="s">
        <v>302</v>
      </c>
      <c r="D53" s="8" t="s">
        <v>6</v>
      </c>
      <c r="E53" s="8" t="s">
        <v>243</v>
      </c>
      <c r="F53" s="8">
        <v>8.74</v>
      </c>
    </row>
    <row r="54" spans="1:6">
      <c r="A54" s="1" t="s">
        <v>22</v>
      </c>
      <c r="B54" s="1" t="s">
        <v>280</v>
      </c>
      <c r="C54" s="8" t="s">
        <v>302</v>
      </c>
      <c r="D54" s="8" t="s">
        <v>6</v>
      </c>
      <c r="E54" s="8" t="s">
        <v>243</v>
      </c>
      <c r="F54" s="8">
        <v>9.6300000000000008</v>
      </c>
    </row>
    <row r="55" spans="1:6">
      <c r="A55" s="1" t="s">
        <v>23</v>
      </c>
      <c r="B55" s="1" t="s">
        <v>281</v>
      </c>
      <c r="C55" s="8" t="s">
        <v>302</v>
      </c>
      <c r="D55" s="8" t="s">
        <v>6</v>
      </c>
      <c r="E55" s="8" t="s">
        <v>243</v>
      </c>
      <c r="F55" s="8">
        <v>6.64</v>
      </c>
    </row>
    <row r="56" spans="1:6">
      <c r="A56" s="1" t="s">
        <v>24</v>
      </c>
      <c r="B56" s="1" t="s">
        <v>282</v>
      </c>
      <c r="C56" s="8" t="s">
        <v>302</v>
      </c>
      <c r="D56" s="8" t="s">
        <v>6</v>
      </c>
      <c r="E56" s="8" t="s">
        <v>243</v>
      </c>
      <c r="F56" s="8">
        <v>7.75</v>
      </c>
    </row>
    <row r="57" spans="1:6">
      <c r="A57" s="1" t="s">
        <v>25</v>
      </c>
      <c r="B57" s="1" t="s">
        <v>283</v>
      </c>
      <c r="C57" s="8" t="s">
        <v>302</v>
      </c>
      <c r="D57" s="8" t="s">
        <v>6</v>
      </c>
      <c r="E57" s="8" t="s">
        <v>243</v>
      </c>
      <c r="F57" s="8">
        <v>8.73</v>
      </c>
    </row>
    <row r="58" spans="1:6">
      <c r="A58" s="1" t="s">
        <v>26</v>
      </c>
      <c r="B58" s="1" t="s">
        <v>284</v>
      </c>
      <c r="C58" s="8" t="s">
        <v>302</v>
      </c>
      <c r="D58" s="8" t="s">
        <v>6</v>
      </c>
      <c r="E58" s="8" t="s">
        <v>243</v>
      </c>
      <c r="F58" s="8">
        <v>8.92</v>
      </c>
    </row>
    <row r="59" spans="1:6">
      <c r="A59" s="1" t="s">
        <v>27</v>
      </c>
      <c r="B59" s="1" t="s">
        <v>285</v>
      </c>
      <c r="C59" s="8" t="s">
        <v>302</v>
      </c>
      <c r="D59" s="8" t="s">
        <v>6</v>
      </c>
      <c r="E59" s="8" t="s">
        <v>243</v>
      </c>
      <c r="F59" s="8">
        <v>8.24</v>
      </c>
    </row>
    <row r="60" spans="1:6">
      <c r="A60" s="1" t="s">
        <v>28</v>
      </c>
      <c r="B60" s="1" t="s">
        <v>286</v>
      </c>
      <c r="C60" s="8" t="s">
        <v>302</v>
      </c>
      <c r="D60" s="8" t="s">
        <v>6</v>
      </c>
      <c r="E60" s="8" t="s">
        <v>243</v>
      </c>
      <c r="F60" s="8">
        <v>9.14</v>
      </c>
    </row>
    <row r="61" spans="1:6">
      <c r="A61" s="1" t="s">
        <v>29</v>
      </c>
      <c r="B61" s="1" t="s">
        <v>287</v>
      </c>
      <c r="C61" s="8" t="s">
        <v>302</v>
      </c>
      <c r="D61" s="8" t="s">
        <v>6</v>
      </c>
      <c r="E61" s="8" t="s">
        <v>243</v>
      </c>
      <c r="F61" s="8">
        <v>9.44</v>
      </c>
    </row>
    <row r="62" spans="1:6">
      <c r="A62" s="1" t="s">
        <v>30</v>
      </c>
      <c r="B62" s="1" t="s">
        <v>288</v>
      </c>
      <c r="C62" s="8" t="s">
        <v>302</v>
      </c>
      <c r="D62" s="8" t="s">
        <v>6</v>
      </c>
      <c r="E62" s="8" t="s">
        <v>243</v>
      </c>
      <c r="F62" s="8">
        <v>8.41</v>
      </c>
    </row>
    <row r="63" spans="1:6">
      <c r="A63" s="1" t="s">
        <v>31</v>
      </c>
      <c r="B63" s="1" t="s">
        <v>289</v>
      </c>
      <c r="C63" s="8" t="s">
        <v>302</v>
      </c>
      <c r="D63" s="8" t="s">
        <v>6</v>
      </c>
      <c r="E63" s="8" t="s">
        <v>243</v>
      </c>
      <c r="F63" s="8">
        <v>9.0500000000000007</v>
      </c>
    </row>
    <row r="64" spans="1:6">
      <c r="A64" s="1" t="s">
        <v>32</v>
      </c>
      <c r="B64" s="1" t="s">
        <v>290</v>
      </c>
      <c r="C64" s="8" t="s">
        <v>302</v>
      </c>
      <c r="D64" s="8" t="s">
        <v>6</v>
      </c>
      <c r="E64" s="8" t="s">
        <v>243</v>
      </c>
      <c r="F64" s="8">
        <v>8.6199999999999992</v>
      </c>
    </row>
    <row r="65" spans="1:6">
      <c r="A65" s="1" t="s">
        <v>33</v>
      </c>
      <c r="B65" s="1" t="s">
        <v>291</v>
      </c>
      <c r="C65" s="8" t="s">
        <v>302</v>
      </c>
      <c r="D65" s="8" t="s">
        <v>6</v>
      </c>
      <c r="E65" s="8" t="s">
        <v>243</v>
      </c>
      <c r="F65" s="8">
        <v>7.51</v>
      </c>
    </row>
    <row r="66" spans="1:6">
      <c r="A66" s="1" t="s">
        <v>34</v>
      </c>
      <c r="B66" s="1" t="s">
        <v>292</v>
      </c>
      <c r="C66" s="8" t="s">
        <v>302</v>
      </c>
      <c r="D66" s="8" t="s">
        <v>6</v>
      </c>
      <c r="E66" s="8" t="s">
        <v>243</v>
      </c>
      <c r="F66" s="8">
        <v>8.0299999999999994</v>
      </c>
    </row>
    <row r="67" spans="1:6">
      <c r="A67" s="1" t="s">
        <v>35</v>
      </c>
      <c r="B67" s="1" t="s">
        <v>293</v>
      </c>
      <c r="C67" s="8" t="s">
        <v>302</v>
      </c>
      <c r="D67" s="8" t="s">
        <v>6</v>
      </c>
      <c r="E67" s="8" t="s">
        <v>243</v>
      </c>
      <c r="F67" s="8">
        <v>8.0299999999999994</v>
      </c>
    </row>
    <row r="68" spans="1:6">
      <c r="A68" s="3" t="s">
        <v>3</v>
      </c>
      <c r="B68" s="1" t="s">
        <v>261</v>
      </c>
      <c r="C68" s="12" t="s">
        <v>306</v>
      </c>
      <c r="D68" s="12" t="s">
        <v>6</v>
      </c>
      <c r="E68" s="12" t="s">
        <v>243</v>
      </c>
      <c r="F68" s="8">
        <v>9.01</v>
      </c>
    </row>
    <row r="69" spans="1:6">
      <c r="A69" s="3" t="s">
        <v>4</v>
      </c>
      <c r="B69" s="1" t="s">
        <v>262</v>
      </c>
      <c r="C69" s="12" t="s">
        <v>306</v>
      </c>
      <c r="D69" s="12" t="s">
        <v>6</v>
      </c>
      <c r="E69" s="12" t="s">
        <v>243</v>
      </c>
      <c r="F69" s="8">
        <v>9.64</v>
      </c>
    </row>
    <row r="70" spans="1:6">
      <c r="A70" s="1" t="s">
        <v>5</v>
      </c>
      <c r="B70" s="1" t="s">
        <v>263</v>
      </c>
      <c r="C70" s="8" t="s">
        <v>306</v>
      </c>
      <c r="D70" s="8" t="s">
        <v>6</v>
      </c>
      <c r="E70" s="8" t="s">
        <v>243</v>
      </c>
      <c r="F70" s="8">
        <v>9.68</v>
      </c>
    </row>
    <row r="71" spans="1:6">
      <c r="A71" s="1" t="s">
        <v>6</v>
      </c>
      <c r="B71" s="1" t="s">
        <v>264</v>
      </c>
      <c r="C71" s="8" t="s">
        <v>306</v>
      </c>
      <c r="D71" s="8" t="s">
        <v>6</v>
      </c>
      <c r="E71" s="8" t="s">
        <v>243</v>
      </c>
      <c r="F71" s="8">
        <v>9.89</v>
      </c>
    </row>
    <row r="72" spans="1:6">
      <c r="A72" s="1" t="s">
        <v>7</v>
      </c>
      <c r="B72" s="1" t="s">
        <v>265</v>
      </c>
      <c r="C72" s="8" t="s">
        <v>306</v>
      </c>
      <c r="D72" s="8" t="s">
        <v>6</v>
      </c>
      <c r="E72" s="8" t="s">
        <v>243</v>
      </c>
      <c r="F72" s="8">
        <v>8.94</v>
      </c>
    </row>
    <row r="73" spans="1:6">
      <c r="A73" s="1" t="s">
        <v>8</v>
      </c>
      <c r="B73" s="1" t="s">
        <v>266</v>
      </c>
      <c r="C73" s="8" t="s">
        <v>306</v>
      </c>
      <c r="D73" s="8" t="s">
        <v>6</v>
      </c>
      <c r="E73" s="8" t="s">
        <v>243</v>
      </c>
      <c r="F73" s="8">
        <v>9.7799999999999994</v>
      </c>
    </row>
    <row r="74" spans="1:6">
      <c r="A74" s="1" t="s">
        <v>9</v>
      </c>
      <c r="B74" s="1" t="s">
        <v>267</v>
      </c>
      <c r="C74" s="8" t="s">
        <v>306</v>
      </c>
      <c r="D74" s="8" t="s">
        <v>6</v>
      </c>
      <c r="E74" s="8" t="s">
        <v>243</v>
      </c>
      <c r="F74" s="8">
        <v>9.52</v>
      </c>
    </row>
    <row r="75" spans="1:6">
      <c r="A75" s="1" t="s">
        <v>10</v>
      </c>
      <c r="B75" s="1" t="s">
        <v>268</v>
      </c>
      <c r="C75" s="8" t="s">
        <v>306</v>
      </c>
      <c r="D75" s="8" t="s">
        <v>6</v>
      </c>
      <c r="E75" s="8" t="s">
        <v>243</v>
      </c>
      <c r="F75" s="8">
        <v>6.92</v>
      </c>
    </row>
    <row r="76" spans="1:6">
      <c r="A76" s="1" t="s">
        <v>11</v>
      </c>
      <c r="B76" s="1" t="s">
        <v>269</v>
      </c>
      <c r="C76" s="8" t="s">
        <v>306</v>
      </c>
      <c r="D76" s="8" t="s">
        <v>6</v>
      </c>
      <c r="E76" s="8" t="s">
        <v>243</v>
      </c>
      <c r="F76" s="8">
        <v>9.4499999999999993</v>
      </c>
    </row>
    <row r="77" spans="1:6">
      <c r="A77" s="1" t="s">
        <v>12</v>
      </c>
      <c r="B77" s="1" t="s">
        <v>270</v>
      </c>
      <c r="C77" s="8" t="s">
        <v>306</v>
      </c>
      <c r="D77" s="8" t="s">
        <v>6</v>
      </c>
      <c r="E77" s="8" t="s">
        <v>243</v>
      </c>
      <c r="F77" s="8">
        <v>10.84</v>
      </c>
    </row>
    <row r="78" spans="1:6">
      <c r="A78" s="1" t="s">
        <v>13</v>
      </c>
      <c r="B78" s="1" t="s">
        <v>271</v>
      </c>
      <c r="C78" s="8" t="s">
        <v>306</v>
      </c>
      <c r="D78" s="8" t="s">
        <v>6</v>
      </c>
      <c r="E78" s="8" t="s">
        <v>243</v>
      </c>
      <c r="F78" s="8">
        <v>9.17</v>
      </c>
    </row>
    <row r="79" spans="1:6">
      <c r="A79" s="1" t="s">
        <v>14</v>
      </c>
      <c r="B79" s="1" t="s">
        <v>272</v>
      </c>
      <c r="C79" s="8" t="s">
        <v>306</v>
      </c>
      <c r="D79" s="8" t="s">
        <v>6</v>
      </c>
      <c r="E79" s="8" t="s">
        <v>243</v>
      </c>
      <c r="F79" s="8">
        <v>8.3000000000000007</v>
      </c>
    </row>
    <row r="80" spans="1:6">
      <c r="A80" s="1" t="s">
        <v>15</v>
      </c>
      <c r="B80" s="1" t="s">
        <v>273</v>
      </c>
      <c r="C80" s="8" t="s">
        <v>306</v>
      </c>
      <c r="D80" s="8" t="s">
        <v>6</v>
      </c>
      <c r="E80" s="8" t="s">
        <v>243</v>
      </c>
      <c r="F80" s="8">
        <v>7.6</v>
      </c>
    </row>
    <row r="81" spans="1:6">
      <c r="A81" s="1" t="s">
        <v>16</v>
      </c>
      <c r="B81" s="1" t="s">
        <v>274</v>
      </c>
      <c r="C81" s="8" t="s">
        <v>306</v>
      </c>
      <c r="D81" s="8" t="s">
        <v>6</v>
      </c>
      <c r="E81" s="8" t="s">
        <v>243</v>
      </c>
      <c r="F81" s="8">
        <v>8.6300000000000008</v>
      </c>
    </row>
    <row r="82" spans="1:6">
      <c r="A82" s="1" t="s">
        <v>17</v>
      </c>
      <c r="B82" s="1" t="s">
        <v>275</v>
      </c>
      <c r="C82" s="8" t="s">
        <v>306</v>
      </c>
      <c r="D82" s="8" t="s">
        <v>6</v>
      </c>
      <c r="E82" s="8" t="s">
        <v>243</v>
      </c>
      <c r="F82" s="8">
        <v>9.17</v>
      </c>
    </row>
    <row r="83" spans="1:6">
      <c r="A83" s="1" t="s">
        <v>18</v>
      </c>
      <c r="B83" s="1" t="s">
        <v>276</v>
      </c>
      <c r="C83" s="8" t="s">
        <v>306</v>
      </c>
      <c r="D83" s="8" t="s">
        <v>6</v>
      </c>
      <c r="E83" s="8" t="s">
        <v>243</v>
      </c>
      <c r="F83" s="8">
        <v>9.3000000000000007</v>
      </c>
    </row>
    <row r="84" spans="1:6">
      <c r="A84" s="1" t="s">
        <v>19</v>
      </c>
      <c r="B84" s="1" t="s">
        <v>277</v>
      </c>
      <c r="C84" s="8" t="s">
        <v>306</v>
      </c>
      <c r="D84" s="8" t="s">
        <v>6</v>
      </c>
      <c r="E84" s="8" t="s">
        <v>243</v>
      </c>
      <c r="F84" s="8">
        <v>7.9</v>
      </c>
    </row>
    <row r="85" spans="1:6">
      <c r="A85" s="1" t="s">
        <v>20</v>
      </c>
      <c r="B85" s="1" t="s">
        <v>278</v>
      </c>
      <c r="C85" s="8" t="s">
        <v>306</v>
      </c>
      <c r="D85" s="8" t="s">
        <v>6</v>
      </c>
      <c r="E85" s="8" t="s">
        <v>243</v>
      </c>
      <c r="F85" s="8">
        <v>9.23</v>
      </c>
    </row>
    <row r="86" spans="1:6">
      <c r="A86" s="1" t="s">
        <v>21</v>
      </c>
      <c r="B86" s="1" t="s">
        <v>279</v>
      </c>
      <c r="C86" s="8" t="s">
        <v>306</v>
      </c>
      <c r="D86" s="8" t="s">
        <v>6</v>
      </c>
      <c r="E86" s="8" t="s">
        <v>243</v>
      </c>
      <c r="F86" s="8">
        <v>9.26</v>
      </c>
    </row>
    <row r="87" spans="1:6">
      <c r="A87" s="1" t="s">
        <v>22</v>
      </c>
      <c r="B87" s="1" t="s">
        <v>280</v>
      </c>
      <c r="C87" s="8" t="s">
        <v>306</v>
      </c>
      <c r="D87" s="8" t="s">
        <v>6</v>
      </c>
      <c r="E87" s="8" t="s">
        <v>243</v>
      </c>
      <c r="F87" s="8">
        <v>10.08</v>
      </c>
    </row>
    <row r="88" spans="1:6">
      <c r="A88" s="1" t="s">
        <v>23</v>
      </c>
      <c r="B88" s="1" t="s">
        <v>281</v>
      </c>
      <c r="C88" s="8" t="s">
        <v>306</v>
      </c>
      <c r="D88" s="8" t="s">
        <v>6</v>
      </c>
      <c r="E88" s="8" t="s">
        <v>243</v>
      </c>
      <c r="F88" s="8">
        <v>7.25</v>
      </c>
    </row>
    <row r="89" spans="1:6">
      <c r="A89" s="1" t="s">
        <v>24</v>
      </c>
      <c r="B89" s="1" t="s">
        <v>282</v>
      </c>
      <c r="C89" s="8" t="s">
        <v>306</v>
      </c>
      <c r="D89" s="8" t="s">
        <v>6</v>
      </c>
      <c r="E89" s="8" t="s">
        <v>243</v>
      </c>
      <c r="F89" s="8">
        <v>8.2799999999999994</v>
      </c>
    </row>
    <row r="90" spans="1:6">
      <c r="A90" s="1" t="s">
        <v>25</v>
      </c>
      <c r="B90" s="1" t="s">
        <v>283</v>
      </c>
      <c r="C90" s="8" t="s">
        <v>306</v>
      </c>
      <c r="D90" s="8" t="s">
        <v>6</v>
      </c>
      <c r="E90" s="8" t="s">
        <v>243</v>
      </c>
      <c r="F90" s="8">
        <v>9.35</v>
      </c>
    </row>
    <row r="91" spans="1:6">
      <c r="A91" s="1" t="s">
        <v>26</v>
      </c>
      <c r="B91" s="1" t="s">
        <v>284</v>
      </c>
      <c r="C91" s="8" t="s">
        <v>306</v>
      </c>
      <c r="D91" s="8" t="s">
        <v>6</v>
      </c>
      <c r="E91" s="8" t="s">
        <v>243</v>
      </c>
      <c r="F91" s="8">
        <v>9.44</v>
      </c>
    </row>
    <row r="92" spans="1:6">
      <c r="A92" s="1" t="s">
        <v>27</v>
      </c>
      <c r="B92" s="1" t="s">
        <v>285</v>
      </c>
      <c r="C92" s="8" t="s">
        <v>306</v>
      </c>
      <c r="D92" s="8" t="s">
        <v>6</v>
      </c>
      <c r="E92" s="8" t="s">
        <v>243</v>
      </c>
      <c r="F92" s="8">
        <v>8.85</v>
      </c>
    </row>
    <row r="93" spans="1:6">
      <c r="A93" s="1" t="s">
        <v>28</v>
      </c>
      <c r="B93" s="1" t="s">
        <v>286</v>
      </c>
      <c r="C93" s="8" t="s">
        <v>306</v>
      </c>
      <c r="D93" s="8" t="s">
        <v>6</v>
      </c>
      <c r="E93" s="8" t="s">
        <v>243</v>
      </c>
      <c r="F93" s="8">
        <v>9.61</v>
      </c>
    </row>
    <row r="94" spans="1:6">
      <c r="A94" s="1" t="s">
        <v>29</v>
      </c>
      <c r="B94" s="1" t="s">
        <v>287</v>
      </c>
      <c r="C94" s="8" t="s">
        <v>306</v>
      </c>
      <c r="D94" s="8" t="s">
        <v>6</v>
      </c>
      <c r="E94" s="8" t="s">
        <v>243</v>
      </c>
      <c r="F94" s="8">
        <v>10.01</v>
      </c>
    </row>
    <row r="95" spans="1:6">
      <c r="A95" s="1" t="s">
        <v>30</v>
      </c>
      <c r="B95" s="1" t="s">
        <v>288</v>
      </c>
      <c r="C95" s="8" t="s">
        <v>306</v>
      </c>
      <c r="D95" s="8" t="s">
        <v>6</v>
      </c>
      <c r="E95" s="8" t="s">
        <v>243</v>
      </c>
      <c r="F95" s="8">
        <v>9.11</v>
      </c>
    </row>
    <row r="96" spans="1:6">
      <c r="A96" s="1" t="s">
        <v>31</v>
      </c>
      <c r="B96" s="1" t="s">
        <v>289</v>
      </c>
      <c r="C96" s="8" t="s">
        <v>306</v>
      </c>
      <c r="D96" s="8" t="s">
        <v>6</v>
      </c>
      <c r="E96" s="8" t="s">
        <v>243</v>
      </c>
      <c r="F96" s="8">
        <v>9.41</v>
      </c>
    </row>
    <row r="97" spans="1:6">
      <c r="A97" s="1" t="s">
        <v>32</v>
      </c>
      <c r="B97" s="1" t="s">
        <v>290</v>
      </c>
      <c r="C97" s="8" t="s">
        <v>306</v>
      </c>
      <c r="D97" s="8" t="s">
        <v>6</v>
      </c>
      <c r="E97" s="8" t="s">
        <v>243</v>
      </c>
      <c r="F97" s="8">
        <v>9.14</v>
      </c>
    </row>
    <row r="98" spans="1:6">
      <c r="A98" s="1" t="s">
        <v>33</v>
      </c>
      <c r="B98" s="1" t="s">
        <v>291</v>
      </c>
      <c r="C98" s="8" t="s">
        <v>306</v>
      </c>
      <c r="D98" s="8" t="s">
        <v>6</v>
      </c>
      <c r="E98" s="8" t="s">
        <v>243</v>
      </c>
      <c r="F98" s="8">
        <v>8.0399999999999991</v>
      </c>
    </row>
    <row r="99" spans="1:6">
      <c r="A99" s="1" t="s">
        <v>34</v>
      </c>
      <c r="B99" s="1" t="s">
        <v>292</v>
      </c>
      <c r="C99" s="8" t="s">
        <v>306</v>
      </c>
      <c r="D99" s="8" t="s">
        <v>6</v>
      </c>
      <c r="E99" s="8" t="s">
        <v>243</v>
      </c>
      <c r="F99" s="8">
        <v>8.6300000000000008</v>
      </c>
    </row>
    <row r="100" spans="1:6">
      <c r="A100" s="1" t="s">
        <v>35</v>
      </c>
      <c r="B100" s="1" t="s">
        <v>293</v>
      </c>
      <c r="C100" s="8" t="s">
        <v>306</v>
      </c>
      <c r="D100" s="8" t="s">
        <v>6</v>
      </c>
      <c r="E100" s="8" t="s">
        <v>243</v>
      </c>
      <c r="F100" s="8">
        <v>8.77</v>
      </c>
    </row>
    <row r="101" spans="1:6">
      <c r="A101" s="3" t="s">
        <v>3</v>
      </c>
      <c r="B101" s="1" t="s">
        <v>261</v>
      </c>
      <c r="C101" s="12" t="s">
        <v>258</v>
      </c>
      <c r="D101" s="12" t="s">
        <v>6</v>
      </c>
      <c r="E101" s="12" t="s">
        <v>243</v>
      </c>
      <c r="F101" s="8">
        <v>9.64</v>
      </c>
    </row>
    <row r="102" spans="1:6">
      <c r="A102" s="3" t="s">
        <v>4</v>
      </c>
      <c r="B102" s="1" t="s">
        <v>262</v>
      </c>
      <c r="C102" s="12" t="s">
        <v>258</v>
      </c>
      <c r="D102" s="12" t="s">
        <v>6</v>
      </c>
      <c r="E102" s="12" t="s">
        <v>243</v>
      </c>
      <c r="F102" s="8">
        <v>10.32</v>
      </c>
    </row>
    <row r="103" spans="1:6">
      <c r="A103" s="1" t="s">
        <v>5</v>
      </c>
      <c r="B103" s="1" t="s">
        <v>263</v>
      </c>
      <c r="C103" s="8" t="s">
        <v>258</v>
      </c>
      <c r="D103" s="8" t="s">
        <v>6</v>
      </c>
      <c r="E103" s="8" t="s">
        <v>243</v>
      </c>
      <c r="F103" s="8">
        <v>10.18</v>
      </c>
    </row>
    <row r="104" spans="1:6">
      <c r="A104" s="1" t="s">
        <v>6</v>
      </c>
      <c r="B104" s="1" t="s">
        <v>264</v>
      </c>
      <c r="C104" s="8" t="s">
        <v>258</v>
      </c>
      <c r="D104" s="8" t="s">
        <v>6</v>
      </c>
      <c r="E104" s="8" t="s">
        <v>243</v>
      </c>
      <c r="F104" s="8">
        <v>10.4</v>
      </c>
    </row>
    <row r="105" spans="1:6">
      <c r="A105" s="1" t="s">
        <v>7</v>
      </c>
      <c r="B105" s="1" t="s">
        <v>265</v>
      </c>
      <c r="C105" s="8" t="s">
        <v>258</v>
      </c>
      <c r="D105" s="8" t="s">
        <v>6</v>
      </c>
      <c r="E105" s="8" t="s">
        <v>243</v>
      </c>
      <c r="F105" s="8">
        <v>9.52</v>
      </c>
    </row>
    <row r="106" spans="1:6">
      <c r="A106" s="1" t="s">
        <v>8</v>
      </c>
      <c r="B106" s="1" t="s">
        <v>266</v>
      </c>
      <c r="C106" s="8" t="s">
        <v>258</v>
      </c>
      <c r="D106" s="8" t="s">
        <v>6</v>
      </c>
      <c r="E106" s="8" t="s">
        <v>243</v>
      </c>
      <c r="F106" s="8">
        <v>10.36</v>
      </c>
    </row>
    <row r="107" spans="1:6">
      <c r="A107" s="1" t="s">
        <v>9</v>
      </c>
      <c r="B107" s="1" t="s">
        <v>267</v>
      </c>
      <c r="C107" s="8" t="s">
        <v>258</v>
      </c>
      <c r="D107" s="8" t="s">
        <v>6</v>
      </c>
      <c r="E107" s="8" t="s">
        <v>243</v>
      </c>
      <c r="F107" s="8">
        <v>10.1</v>
      </c>
    </row>
    <row r="108" spans="1:6">
      <c r="A108" s="1" t="s">
        <v>10</v>
      </c>
      <c r="B108" s="1" t="s">
        <v>268</v>
      </c>
      <c r="C108" s="8" t="s">
        <v>258</v>
      </c>
      <c r="D108" s="8" t="s">
        <v>6</v>
      </c>
      <c r="E108" s="8" t="s">
        <v>243</v>
      </c>
      <c r="F108" s="8">
        <v>7.5</v>
      </c>
    </row>
    <row r="109" spans="1:6">
      <c r="A109" s="1" t="s">
        <v>11</v>
      </c>
      <c r="B109" s="1" t="s">
        <v>269</v>
      </c>
      <c r="C109" s="8" t="s">
        <v>258</v>
      </c>
      <c r="D109" s="8" t="s">
        <v>6</v>
      </c>
      <c r="E109" s="8" t="s">
        <v>243</v>
      </c>
      <c r="F109" s="8">
        <v>10.02</v>
      </c>
    </row>
    <row r="110" spans="1:6">
      <c r="A110" s="1" t="s">
        <v>12</v>
      </c>
      <c r="B110" s="1" t="s">
        <v>270</v>
      </c>
      <c r="C110" s="8" t="s">
        <v>258</v>
      </c>
      <c r="D110" s="8" t="s">
        <v>6</v>
      </c>
      <c r="E110" s="8" t="s">
        <v>243</v>
      </c>
      <c r="F110" s="8">
        <v>11.32</v>
      </c>
    </row>
    <row r="111" spans="1:6">
      <c r="A111" s="1" t="s">
        <v>13</v>
      </c>
      <c r="B111" s="1" t="s">
        <v>271</v>
      </c>
      <c r="C111" s="8" t="s">
        <v>258</v>
      </c>
      <c r="D111" s="8" t="s">
        <v>6</v>
      </c>
      <c r="E111" s="8" t="s">
        <v>243</v>
      </c>
      <c r="F111" s="8">
        <v>9.82</v>
      </c>
    </row>
    <row r="112" spans="1:6">
      <c r="A112" s="1" t="s">
        <v>14</v>
      </c>
      <c r="B112" s="1" t="s">
        <v>272</v>
      </c>
      <c r="C112" s="8" t="s">
        <v>258</v>
      </c>
      <c r="D112" s="8" t="s">
        <v>6</v>
      </c>
      <c r="E112" s="8" t="s">
        <v>243</v>
      </c>
      <c r="F112" s="8">
        <v>8.99</v>
      </c>
    </row>
    <row r="113" spans="1:6">
      <c r="A113" s="1" t="s">
        <v>15</v>
      </c>
      <c r="B113" s="1" t="s">
        <v>273</v>
      </c>
      <c r="C113" s="8" t="s">
        <v>258</v>
      </c>
      <c r="D113" s="8" t="s">
        <v>6</v>
      </c>
      <c r="E113" s="8" t="s">
        <v>243</v>
      </c>
      <c r="F113" s="8">
        <v>8.23</v>
      </c>
    </row>
    <row r="114" spans="1:6">
      <c r="A114" s="1" t="s">
        <v>16</v>
      </c>
      <c r="B114" s="1" t="s">
        <v>274</v>
      </c>
      <c r="C114" s="8" t="s">
        <v>258</v>
      </c>
      <c r="D114" s="8" t="s">
        <v>6</v>
      </c>
      <c r="E114" s="8" t="s">
        <v>243</v>
      </c>
      <c r="F114" s="8">
        <v>9.33</v>
      </c>
    </row>
    <row r="115" spans="1:6">
      <c r="A115" s="1" t="s">
        <v>17</v>
      </c>
      <c r="B115" s="1" t="s">
        <v>275</v>
      </c>
      <c r="C115" s="8" t="s">
        <v>258</v>
      </c>
      <c r="D115" s="8" t="s">
        <v>6</v>
      </c>
      <c r="E115" s="8" t="s">
        <v>243</v>
      </c>
      <c r="F115" s="8">
        <v>9.85</v>
      </c>
    </row>
    <row r="116" spans="1:6">
      <c r="A116" s="1" t="s">
        <v>18</v>
      </c>
      <c r="B116" s="1" t="s">
        <v>276</v>
      </c>
      <c r="C116" s="8" t="s">
        <v>258</v>
      </c>
      <c r="D116" s="8" t="s">
        <v>6</v>
      </c>
      <c r="E116" s="8" t="s">
        <v>243</v>
      </c>
      <c r="F116" s="8">
        <v>9.93</v>
      </c>
    </row>
    <row r="117" spans="1:6">
      <c r="A117" s="1" t="s">
        <v>19</v>
      </c>
      <c r="B117" s="1" t="s">
        <v>277</v>
      </c>
      <c r="C117" s="8" t="s">
        <v>258</v>
      </c>
      <c r="D117" s="8" t="s">
        <v>6</v>
      </c>
      <c r="E117" s="8" t="s">
        <v>243</v>
      </c>
      <c r="F117" s="8">
        <v>8.61</v>
      </c>
    </row>
    <row r="118" spans="1:6">
      <c r="A118" s="1" t="s">
        <v>20</v>
      </c>
      <c r="B118" s="1" t="s">
        <v>278</v>
      </c>
      <c r="C118" s="8" t="s">
        <v>258</v>
      </c>
      <c r="D118" s="8" t="s">
        <v>6</v>
      </c>
      <c r="E118" s="8" t="s">
        <v>243</v>
      </c>
      <c r="F118" s="8">
        <v>9.81</v>
      </c>
    </row>
    <row r="119" spans="1:6">
      <c r="A119" s="1" t="s">
        <v>21</v>
      </c>
      <c r="B119" s="1" t="s">
        <v>279</v>
      </c>
      <c r="C119" s="8" t="s">
        <v>258</v>
      </c>
      <c r="D119" s="8" t="s">
        <v>6</v>
      </c>
      <c r="E119" s="8" t="s">
        <v>243</v>
      </c>
      <c r="F119" s="8">
        <v>9.89</v>
      </c>
    </row>
    <row r="120" spans="1:6">
      <c r="A120" s="1" t="s">
        <v>22</v>
      </c>
      <c r="B120" s="1" t="s">
        <v>280</v>
      </c>
      <c r="C120" s="8" t="s">
        <v>258</v>
      </c>
      <c r="D120" s="8" t="s">
        <v>6</v>
      </c>
      <c r="E120" s="8" t="s">
        <v>243</v>
      </c>
      <c r="F120" s="8">
        <v>10.6</v>
      </c>
    </row>
    <row r="121" spans="1:6">
      <c r="A121" s="1" t="s">
        <v>23</v>
      </c>
      <c r="B121" s="1" t="s">
        <v>281</v>
      </c>
      <c r="C121" s="8" t="s">
        <v>258</v>
      </c>
      <c r="D121" s="8" t="s">
        <v>6</v>
      </c>
      <c r="E121" s="8" t="s">
        <v>243</v>
      </c>
      <c r="F121" s="8">
        <v>7.92</v>
      </c>
    </row>
    <row r="122" spans="1:6">
      <c r="A122" s="1" t="s">
        <v>24</v>
      </c>
      <c r="B122" s="1" t="s">
        <v>282</v>
      </c>
      <c r="C122" s="8" t="s">
        <v>258</v>
      </c>
      <c r="D122" s="8" t="s">
        <v>6</v>
      </c>
      <c r="E122" s="8" t="s">
        <v>243</v>
      </c>
      <c r="F122" s="8">
        <v>9.02</v>
      </c>
    </row>
    <row r="123" spans="1:6">
      <c r="A123" s="1" t="s">
        <v>25</v>
      </c>
      <c r="B123" s="1" t="s">
        <v>283</v>
      </c>
      <c r="C123" s="8" t="s">
        <v>258</v>
      </c>
      <c r="D123" s="8" t="s">
        <v>6</v>
      </c>
      <c r="E123" s="8" t="s">
        <v>243</v>
      </c>
      <c r="F123" s="8">
        <v>10.34</v>
      </c>
    </row>
    <row r="124" spans="1:6">
      <c r="A124" s="1" t="s">
        <v>26</v>
      </c>
      <c r="B124" s="1" t="s">
        <v>284</v>
      </c>
      <c r="C124" s="8" t="s">
        <v>258</v>
      </c>
      <c r="D124" s="8" t="s">
        <v>6</v>
      </c>
      <c r="E124" s="8" t="s">
        <v>243</v>
      </c>
      <c r="F124" s="8">
        <v>10.119999999999999</v>
      </c>
    </row>
    <row r="125" spans="1:6">
      <c r="A125" s="1" t="s">
        <v>27</v>
      </c>
      <c r="B125" s="1" t="s">
        <v>285</v>
      </c>
      <c r="C125" s="8" t="s">
        <v>258</v>
      </c>
      <c r="D125" s="8" t="s">
        <v>6</v>
      </c>
      <c r="E125" s="8" t="s">
        <v>243</v>
      </c>
      <c r="F125" s="8">
        <v>9.64</v>
      </c>
    </row>
    <row r="126" spans="1:6">
      <c r="A126" s="1" t="s">
        <v>28</v>
      </c>
      <c r="B126" s="1" t="s">
        <v>286</v>
      </c>
      <c r="C126" s="8" t="s">
        <v>258</v>
      </c>
      <c r="D126" s="8" t="s">
        <v>6</v>
      </c>
      <c r="E126" s="8" t="s">
        <v>243</v>
      </c>
      <c r="F126" s="8">
        <v>10.33</v>
      </c>
    </row>
    <row r="127" spans="1:6">
      <c r="A127" s="1" t="s">
        <v>29</v>
      </c>
      <c r="B127" s="1" t="s">
        <v>287</v>
      </c>
      <c r="C127" s="8" t="s">
        <v>258</v>
      </c>
      <c r="D127" s="8" t="s">
        <v>6</v>
      </c>
      <c r="E127" s="8" t="s">
        <v>243</v>
      </c>
      <c r="F127" s="8">
        <v>10.45</v>
      </c>
    </row>
    <row r="128" spans="1:6">
      <c r="A128" s="1" t="s">
        <v>30</v>
      </c>
      <c r="B128" s="1" t="s">
        <v>288</v>
      </c>
      <c r="C128" s="8" t="s">
        <v>258</v>
      </c>
      <c r="D128" s="8" t="s">
        <v>6</v>
      </c>
      <c r="E128" s="8" t="s">
        <v>243</v>
      </c>
      <c r="F128" s="8">
        <v>9.5299999999999994</v>
      </c>
    </row>
    <row r="129" spans="1:6">
      <c r="A129" s="1" t="s">
        <v>31</v>
      </c>
      <c r="B129" s="1" t="s">
        <v>289</v>
      </c>
      <c r="C129" s="8" t="s">
        <v>258</v>
      </c>
      <c r="D129" s="8" t="s">
        <v>6</v>
      </c>
      <c r="E129" s="8" t="s">
        <v>243</v>
      </c>
      <c r="F129" s="8">
        <v>10.06</v>
      </c>
    </row>
    <row r="130" spans="1:6">
      <c r="A130" s="1" t="s">
        <v>32</v>
      </c>
      <c r="B130" s="1" t="s">
        <v>290</v>
      </c>
      <c r="C130" s="8" t="s">
        <v>258</v>
      </c>
      <c r="D130" s="8" t="s">
        <v>6</v>
      </c>
      <c r="E130" s="8" t="s">
        <v>243</v>
      </c>
      <c r="F130" s="8">
        <v>9.75</v>
      </c>
    </row>
    <row r="131" spans="1:6">
      <c r="A131" s="1" t="s">
        <v>33</v>
      </c>
      <c r="B131" s="1" t="s">
        <v>291</v>
      </c>
      <c r="C131" s="8" t="s">
        <v>258</v>
      </c>
      <c r="D131" s="8" t="s">
        <v>6</v>
      </c>
      <c r="E131" s="8" t="s">
        <v>243</v>
      </c>
      <c r="F131" s="8">
        <v>8.64</v>
      </c>
    </row>
    <row r="132" spans="1:6">
      <c r="A132" s="1" t="s">
        <v>34</v>
      </c>
      <c r="B132" s="1" t="s">
        <v>292</v>
      </c>
      <c r="C132" s="8" t="s">
        <v>258</v>
      </c>
      <c r="D132" s="8" t="s">
        <v>6</v>
      </c>
      <c r="E132" s="8" t="s">
        <v>243</v>
      </c>
      <c r="F132" s="8">
        <v>9.48</v>
      </c>
    </row>
    <row r="133" spans="1:6">
      <c r="A133" s="1" t="s">
        <v>35</v>
      </c>
      <c r="B133" s="1" t="s">
        <v>293</v>
      </c>
      <c r="C133" s="8" t="s">
        <v>258</v>
      </c>
      <c r="D133" s="8" t="s">
        <v>6</v>
      </c>
      <c r="E133" s="8" t="s">
        <v>243</v>
      </c>
      <c r="F133" s="8">
        <v>9.4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G364"/>
  <sheetViews>
    <sheetView workbookViewId="0"/>
  </sheetViews>
  <sheetFormatPr baseColWidth="10" defaultColWidth="14.5" defaultRowHeight="15.75" customHeight="1"/>
  <sheetData>
    <row r="1" spans="1:7" ht="15.75" customHeight="1">
      <c r="A1" s="8" t="s">
        <v>1</v>
      </c>
      <c r="B1" s="8" t="s">
        <v>259</v>
      </c>
      <c r="C1" s="8" t="s">
        <v>0</v>
      </c>
      <c r="D1" s="8" t="s">
        <v>36</v>
      </c>
      <c r="E1" s="8" t="s">
        <v>38</v>
      </c>
      <c r="F1" s="8" t="s">
        <v>260</v>
      </c>
      <c r="G1" s="8" t="s">
        <v>312</v>
      </c>
    </row>
    <row r="2" spans="1:7" ht="15.75" customHeight="1">
      <c r="A2" s="12" t="s">
        <v>4</v>
      </c>
      <c r="B2" s="8" t="s">
        <v>262</v>
      </c>
      <c r="C2" s="8">
        <v>2010</v>
      </c>
      <c r="D2" s="12" t="s">
        <v>6</v>
      </c>
      <c r="E2" s="12" t="s">
        <v>249</v>
      </c>
      <c r="F2" s="8">
        <f t="shared" ref="F2:F256" si="0">G2*100/-1</f>
        <v>-19.8902606310014</v>
      </c>
      <c r="G2" s="8">
        <v>0.198902606310014</v>
      </c>
    </row>
    <row r="3" spans="1:7" ht="15.75" customHeight="1">
      <c r="A3" s="12" t="s">
        <v>5</v>
      </c>
      <c r="B3" s="8" t="s">
        <v>263</v>
      </c>
      <c r="C3" s="8">
        <v>2010</v>
      </c>
      <c r="D3" s="12" t="s">
        <v>6</v>
      </c>
      <c r="E3" s="12" t="s">
        <v>249</v>
      </c>
      <c r="F3" s="8">
        <f t="shared" si="0"/>
        <v>-11.089619600257899</v>
      </c>
      <c r="G3" s="8">
        <v>0.110896196002579</v>
      </c>
    </row>
    <row r="4" spans="1:7" ht="15.75" customHeight="1">
      <c r="A4" s="12" t="s">
        <v>6</v>
      </c>
      <c r="B4" s="8" t="s">
        <v>264</v>
      </c>
      <c r="C4" s="8">
        <v>2010</v>
      </c>
      <c r="D4" s="12" t="s">
        <v>6</v>
      </c>
      <c r="E4" s="12" t="s">
        <v>249</v>
      </c>
      <c r="F4" s="8">
        <f t="shared" si="0"/>
        <v>-6.25</v>
      </c>
      <c r="G4" s="8">
        <v>6.25E-2</v>
      </c>
    </row>
    <row r="5" spans="1:7" ht="15.75" customHeight="1">
      <c r="A5" s="12" t="s">
        <v>7</v>
      </c>
      <c r="B5" s="8" t="s">
        <v>265</v>
      </c>
      <c r="C5" s="8">
        <v>2010</v>
      </c>
      <c r="D5" s="12" t="s">
        <v>6</v>
      </c>
      <c r="E5" s="12" t="s">
        <v>249</v>
      </c>
      <c r="F5" s="8">
        <f t="shared" si="0"/>
        <v>-16.754850088183399</v>
      </c>
      <c r="G5" s="8">
        <v>0.16754850088183401</v>
      </c>
    </row>
    <row r="6" spans="1:7" ht="15.75" customHeight="1">
      <c r="A6" s="12" t="s">
        <v>10</v>
      </c>
      <c r="B6" s="8" t="s">
        <v>268</v>
      </c>
      <c r="C6" s="8">
        <v>2010</v>
      </c>
      <c r="D6" s="12" t="s">
        <v>6</v>
      </c>
      <c r="E6" s="12" t="s">
        <v>249</v>
      </c>
      <c r="F6" s="8">
        <f t="shared" si="0"/>
        <v>-0.62189054726368198</v>
      </c>
      <c r="G6" s="8">
        <v>6.2189054726368197E-3</v>
      </c>
    </row>
    <row r="7" spans="1:7" ht="15.75" customHeight="1">
      <c r="A7" s="12" t="s">
        <v>11</v>
      </c>
      <c r="B7" s="8" t="s">
        <v>269</v>
      </c>
      <c r="C7" s="8">
        <v>2010</v>
      </c>
      <c r="D7" s="12" t="s">
        <v>6</v>
      </c>
      <c r="E7" s="12" t="s">
        <v>249</v>
      </c>
      <c r="F7" s="8">
        <f t="shared" si="0"/>
        <v>-1.7599436818021799</v>
      </c>
      <c r="G7" s="8">
        <v>1.7599436818021799E-2</v>
      </c>
    </row>
    <row r="8" spans="1:7" ht="15.75" customHeight="1">
      <c r="A8" s="12" t="s">
        <v>8</v>
      </c>
      <c r="B8" s="8" t="s">
        <v>266</v>
      </c>
      <c r="C8" s="8">
        <v>2010</v>
      </c>
      <c r="D8" s="12" t="s">
        <v>6</v>
      </c>
      <c r="E8" s="12" t="s">
        <v>249</v>
      </c>
      <c r="F8" s="8">
        <f t="shared" si="0"/>
        <v>-4.7487321346242606</v>
      </c>
      <c r="G8" s="8">
        <v>4.7487321346242603E-2</v>
      </c>
    </row>
    <row r="9" spans="1:7" ht="15.75" customHeight="1">
      <c r="A9" s="12" t="s">
        <v>9</v>
      </c>
      <c r="B9" s="8" t="s">
        <v>267</v>
      </c>
      <c r="C9" s="8">
        <v>2010</v>
      </c>
      <c r="D9" s="12" t="s">
        <v>6</v>
      </c>
      <c r="E9" s="12" t="s">
        <v>249</v>
      </c>
      <c r="F9" s="8">
        <f t="shared" si="0"/>
        <v>-24.6006389776358</v>
      </c>
      <c r="G9" s="8">
        <v>0.246006389776358</v>
      </c>
    </row>
    <row r="10" spans="1:7" ht="15.75" customHeight="1">
      <c r="A10" s="12" t="s">
        <v>12</v>
      </c>
      <c r="B10" s="8" t="s">
        <v>270</v>
      </c>
      <c r="C10" s="8">
        <v>2010</v>
      </c>
      <c r="D10" s="12" t="s">
        <v>6</v>
      </c>
      <c r="E10" s="12" t="s">
        <v>249</v>
      </c>
      <c r="F10" s="8">
        <f t="shared" si="0"/>
        <v>-5.6419651536678401</v>
      </c>
      <c r="G10" s="8">
        <v>5.6419651536678397E-2</v>
      </c>
    </row>
    <row r="11" spans="1:7" ht="15.75" customHeight="1">
      <c r="A11" s="12" t="s">
        <v>13</v>
      </c>
      <c r="B11" s="8" t="s">
        <v>271</v>
      </c>
      <c r="C11" s="8">
        <v>2010</v>
      </c>
      <c r="D11" s="12" t="s">
        <v>6</v>
      </c>
      <c r="E11" s="12" t="s">
        <v>249</v>
      </c>
      <c r="F11" s="8">
        <f t="shared" si="0"/>
        <v>-8.1285444234404487</v>
      </c>
      <c r="G11" s="8">
        <v>8.1285444234404494E-2</v>
      </c>
    </row>
    <row r="12" spans="1:7" ht="15.75" customHeight="1">
      <c r="A12" s="12" t="s">
        <v>14</v>
      </c>
      <c r="B12" s="8" t="s">
        <v>272</v>
      </c>
      <c r="C12" s="8">
        <v>2010</v>
      </c>
      <c r="D12" s="12" t="s">
        <v>6</v>
      </c>
      <c r="E12" s="12" t="s">
        <v>249</v>
      </c>
      <c r="F12" s="8">
        <f t="shared" si="0"/>
        <v>-5.2753257671290497</v>
      </c>
      <c r="G12" s="8">
        <v>5.27532576712905E-2</v>
      </c>
    </row>
    <row r="13" spans="1:7" ht="15.75" customHeight="1">
      <c r="A13" s="12" t="s">
        <v>15</v>
      </c>
      <c r="B13" s="8" t="s">
        <v>273</v>
      </c>
      <c r="C13" s="8">
        <v>2010</v>
      </c>
      <c r="D13" s="12" t="s">
        <v>6</v>
      </c>
      <c r="E13" s="12" t="s">
        <v>249</v>
      </c>
      <c r="F13" s="8">
        <f t="shared" si="0"/>
        <v>-10.8355091383812</v>
      </c>
      <c r="G13" s="8">
        <v>0.108355091383812</v>
      </c>
    </row>
    <row r="14" spans="1:7" ht="15.75" customHeight="1">
      <c r="A14" s="12" t="s">
        <v>16</v>
      </c>
      <c r="B14" s="8" t="s">
        <v>274</v>
      </c>
      <c r="C14" s="8">
        <v>2010</v>
      </c>
      <c r="D14" s="12" t="s">
        <v>6</v>
      </c>
      <c r="E14" s="12" t="s">
        <v>249</v>
      </c>
      <c r="F14" s="8">
        <f t="shared" si="0"/>
        <v>-30.409356725146203</v>
      </c>
      <c r="G14" s="8">
        <v>0.30409356725146203</v>
      </c>
    </row>
    <row r="15" spans="1:7" ht="15.75" customHeight="1">
      <c r="A15" s="12" t="s">
        <v>17</v>
      </c>
      <c r="B15" s="8" t="s">
        <v>275</v>
      </c>
      <c r="C15" s="8">
        <v>2010</v>
      </c>
      <c r="D15" s="12" t="s">
        <v>6</v>
      </c>
      <c r="E15" s="12" t="s">
        <v>249</v>
      </c>
      <c r="F15" s="8">
        <f t="shared" si="0"/>
        <v>-7.5218959299330201</v>
      </c>
      <c r="G15" s="8">
        <v>7.5218959299330201E-2</v>
      </c>
    </row>
    <row r="16" spans="1:7" ht="15.75" customHeight="1">
      <c r="A16" s="12" t="s">
        <v>18</v>
      </c>
      <c r="B16" s="8" t="s">
        <v>276</v>
      </c>
      <c r="C16" s="8">
        <v>2010</v>
      </c>
      <c r="D16" s="12" t="s">
        <v>6</v>
      </c>
      <c r="E16" s="12" t="s">
        <v>249</v>
      </c>
      <c r="F16" s="8">
        <f t="shared" si="0"/>
        <v>-16.448598130841098</v>
      </c>
      <c r="G16" s="8">
        <v>0.16448598130841099</v>
      </c>
    </row>
    <row r="17" spans="1:7" ht="15.75" customHeight="1">
      <c r="A17" s="12" t="s">
        <v>19</v>
      </c>
      <c r="B17" s="8" t="s">
        <v>277</v>
      </c>
      <c r="C17" s="8">
        <v>2010</v>
      </c>
      <c r="D17" s="12" t="s">
        <v>6</v>
      </c>
      <c r="E17" s="12" t="s">
        <v>249</v>
      </c>
      <c r="F17" s="8">
        <f t="shared" si="0"/>
        <v>-11.938775510204099</v>
      </c>
      <c r="G17" s="8">
        <v>0.119387755102041</v>
      </c>
    </row>
    <row r="18" spans="1:7" ht="15.75" customHeight="1">
      <c r="A18" s="12" t="s">
        <v>20</v>
      </c>
      <c r="B18" s="8" t="s">
        <v>278</v>
      </c>
      <c r="C18" s="8">
        <v>2010</v>
      </c>
      <c r="D18" s="12" t="s">
        <v>6</v>
      </c>
      <c r="E18" s="12" t="s">
        <v>249</v>
      </c>
      <c r="F18" s="8">
        <f t="shared" si="0"/>
        <v>-14.742547425474301</v>
      </c>
      <c r="G18" s="8">
        <v>0.14742547425474301</v>
      </c>
    </row>
    <row r="19" spans="1:7" ht="15.75" customHeight="1">
      <c r="A19" s="12" t="s">
        <v>21</v>
      </c>
      <c r="B19" s="8" t="s">
        <v>279</v>
      </c>
      <c r="C19" s="8">
        <v>2010</v>
      </c>
      <c r="D19" s="12" t="s">
        <v>6</v>
      </c>
      <c r="E19" s="12" t="s">
        <v>249</v>
      </c>
      <c r="F19" s="8">
        <f t="shared" si="0"/>
        <v>-39.278131634819502</v>
      </c>
      <c r="G19" s="8">
        <v>0.39278131634819502</v>
      </c>
    </row>
    <row r="20" spans="1:7" ht="15.75" customHeight="1">
      <c r="A20" s="12" t="s">
        <v>22</v>
      </c>
      <c r="B20" s="8" t="s">
        <v>280</v>
      </c>
      <c r="C20" s="8">
        <v>2010</v>
      </c>
      <c r="D20" s="12" t="s">
        <v>6</v>
      </c>
      <c r="E20" s="12" t="s">
        <v>249</v>
      </c>
      <c r="F20" s="8">
        <f t="shared" si="0"/>
        <v>-5.1653207374676304</v>
      </c>
      <c r="G20" s="8">
        <v>5.1653207374676303E-2</v>
      </c>
    </row>
    <row r="21" spans="1:7" ht="15.75" customHeight="1">
      <c r="A21" s="12" t="s">
        <v>23</v>
      </c>
      <c r="B21" s="8" t="s">
        <v>281</v>
      </c>
      <c r="C21" s="8">
        <v>2010</v>
      </c>
      <c r="D21" s="12" t="s">
        <v>6</v>
      </c>
      <c r="E21" s="12" t="s">
        <v>249</v>
      </c>
      <c r="F21" s="8">
        <f t="shared" si="0"/>
        <v>-11.1253196930946</v>
      </c>
      <c r="G21" s="8">
        <v>0.111253196930946</v>
      </c>
    </row>
    <row r="22" spans="1:7" ht="15.75" customHeight="1">
      <c r="A22" s="12" t="s">
        <v>24</v>
      </c>
      <c r="B22" s="8" t="s">
        <v>282</v>
      </c>
      <c r="C22" s="8">
        <v>2010</v>
      </c>
      <c r="D22" s="12" t="s">
        <v>6</v>
      </c>
      <c r="E22" s="12" t="s">
        <v>249</v>
      </c>
      <c r="F22" s="8">
        <f t="shared" si="0"/>
        <v>-19.580157440959599</v>
      </c>
      <c r="G22" s="8">
        <v>0.195801574409596</v>
      </c>
    </row>
    <row r="23" spans="1:7" ht="15.75" customHeight="1">
      <c r="A23" s="12" t="s">
        <v>25</v>
      </c>
      <c r="B23" s="8" t="s">
        <v>283</v>
      </c>
      <c r="C23" s="8">
        <v>2010</v>
      </c>
      <c r="D23" s="12" t="s">
        <v>6</v>
      </c>
      <c r="E23" s="12" t="s">
        <v>249</v>
      </c>
      <c r="F23" s="8">
        <f t="shared" si="0"/>
        <v>-0.98665118978525901</v>
      </c>
      <c r="G23" s="8">
        <v>9.8665118978525906E-3</v>
      </c>
    </row>
    <row r="24" spans="1:7" ht="15.75" customHeight="1">
      <c r="A24" s="12" t="s">
        <v>26</v>
      </c>
      <c r="B24" s="8" t="s">
        <v>284</v>
      </c>
      <c r="C24" s="8">
        <v>2010</v>
      </c>
      <c r="D24" s="12" t="s">
        <v>6</v>
      </c>
      <c r="E24" s="12" t="s">
        <v>249</v>
      </c>
      <c r="F24" s="8">
        <f t="shared" si="0"/>
        <v>-1.80180180180181</v>
      </c>
      <c r="G24" s="8">
        <v>1.8018018018018101E-2</v>
      </c>
    </row>
    <row r="25" spans="1:7" ht="15.75" customHeight="1">
      <c r="A25" s="12" t="s">
        <v>27</v>
      </c>
      <c r="B25" s="8" t="s">
        <v>285</v>
      </c>
      <c r="C25" s="8">
        <v>2010</v>
      </c>
      <c r="D25" s="12" t="s">
        <v>6</v>
      </c>
      <c r="E25" s="12" t="s">
        <v>249</v>
      </c>
      <c r="F25" s="8">
        <f t="shared" si="0"/>
        <v>-8.5284280936454913</v>
      </c>
      <c r="G25" s="8">
        <v>8.5284280936454904E-2</v>
      </c>
    </row>
    <row r="26" spans="1:7" ht="15.75" customHeight="1">
      <c r="A26" s="12" t="s">
        <v>28</v>
      </c>
      <c r="B26" s="8" t="s">
        <v>286</v>
      </c>
      <c r="C26" s="8">
        <v>2010</v>
      </c>
      <c r="D26" s="12" t="s">
        <v>6</v>
      </c>
      <c r="E26" s="12" t="s">
        <v>249</v>
      </c>
      <c r="F26" s="8">
        <f t="shared" si="0"/>
        <v>-2.9115341545352802</v>
      </c>
      <c r="G26" s="8">
        <v>2.9115341545352801E-2</v>
      </c>
    </row>
    <row r="27" spans="1:7" ht="15.75" customHeight="1">
      <c r="A27" s="12" t="s">
        <v>29</v>
      </c>
      <c r="B27" s="8" t="s">
        <v>287</v>
      </c>
      <c r="C27" s="8">
        <v>2010</v>
      </c>
      <c r="D27" s="12" t="s">
        <v>6</v>
      </c>
      <c r="E27" s="12" t="s">
        <v>249</v>
      </c>
      <c r="F27" s="8">
        <f t="shared" si="0"/>
        <v>-0.80572963294538391</v>
      </c>
      <c r="G27" s="8">
        <v>8.0572963294538395E-3</v>
      </c>
    </row>
    <row r="28" spans="1:7" ht="15.75" customHeight="1">
      <c r="A28" s="12" t="s">
        <v>30</v>
      </c>
      <c r="B28" s="8" t="s">
        <v>288</v>
      </c>
      <c r="C28" s="8">
        <v>2010</v>
      </c>
      <c r="D28" s="12" t="s">
        <v>6</v>
      </c>
      <c r="E28" s="12" t="s">
        <v>249</v>
      </c>
      <c r="F28" s="8">
        <f t="shared" si="0"/>
        <v>-2.6619343389529799</v>
      </c>
      <c r="G28" s="8">
        <v>2.6619343389529801E-2</v>
      </c>
    </row>
    <row r="29" spans="1:7" ht="15.75" customHeight="1">
      <c r="A29" s="12" t="s">
        <v>31</v>
      </c>
      <c r="B29" s="8" t="s">
        <v>289</v>
      </c>
      <c r="C29" s="8">
        <v>2010</v>
      </c>
      <c r="D29" s="12" t="s">
        <v>6</v>
      </c>
      <c r="E29" s="12" t="s">
        <v>249</v>
      </c>
      <c r="F29" s="8">
        <f t="shared" si="0"/>
        <v>-29.261816250663802</v>
      </c>
      <c r="G29" s="8">
        <v>0.29261816250663802</v>
      </c>
    </row>
    <row r="30" spans="1:7" ht="15.75" customHeight="1">
      <c r="A30" s="12" t="s">
        <v>32</v>
      </c>
      <c r="B30" s="8" t="s">
        <v>290</v>
      </c>
      <c r="C30" s="8">
        <v>2010</v>
      </c>
      <c r="D30" s="12" t="s">
        <v>6</v>
      </c>
      <c r="E30" s="12" t="s">
        <v>249</v>
      </c>
      <c r="F30" s="8">
        <f t="shared" si="0"/>
        <v>-13.126491646778</v>
      </c>
      <c r="G30" s="8">
        <v>0.13126491646777999</v>
      </c>
    </row>
    <row r="31" spans="1:7" ht="15.75" customHeight="1">
      <c r="A31" s="12" t="s">
        <v>33</v>
      </c>
      <c r="B31" s="8" t="s">
        <v>291</v>
      </c>
      <c r="C31" s="8">
        <v>2010</v>
      </c>
      <c r="D31" s="12" t="s">
        <v>6</v>
      </c>
      <c r="E31" s="12" t="s">
        <v>249</v>
      </c>
      <c r="F31" s="8">
        <f t="shared" si="0"/>
        <v>-17.764471057884201</v>
      </c>
      <c r="G31" s="8">
        <v>0.17764471057884201</v>
      </c>
    </row>
    <row r="32" spans="1:7" ht="15.75" customHeight="1">
      <c r="A32" s="12" t="s">
        <v>34</v>
      </c>
      <c r="B32" s="8" t="s">
        <v>292</v>
      </c>
      <c r="C32" s="8">
        <v>2010</v>
      </c>
      <c r="D32" s="12" t="s">
        <v>6</v>
      </c>
      <c r="E32" s="12" t="s">
        <v>249</v>
      </c>
      <c r="F32" s="8">
        <f t="shared" si="0"/>
        <v>-3.0228254164096202</v>
      </c>
      <c r="G32" s="8">
        <v>3.0228254164096201E-2</v>
      </c>
    </row>
    <row r="33" spans="1:7" ht="15.75" customHeight="1">
      <c r="A33" s="12" t="s">
        <v>35</v>
      </c>
      <c r="B33" s="8" t="s">
        <v>293</v>
      </c>
      <c r="C33" s="8">
        <v>2010</v>
      </c>
      <c r="D33" s="12" t="s">
        <v>6</v>
      </c>
      <c r="E33" s="12" t="s">
        <v>249</v>
      </c>
      <c r="F33" s="8">
        <f t="shared" si="0"/>
        <v>-16.356275303643699</v>
      </c>
      <c r="G33" s="8">
        <v>0.163562753036437</v>
      </c>
    </row>
    <row r="34" spans="1:7" ht="15.75" customHeight="1">
      <c r="A34" s="12" t="s">
        <v>3</v>
      </c>
      <c r="B34" s="8" t="s">
        <v>261</v>
      </c>
      <c r="C34" s="8">
        <v>2010</v>
      </c>
      <c r="D34" s="12" t="s">
        <v>6</v>
      </c>
      <c r="E34" s="12" t="s">
        <v>249</v>
      </c>
      <c r="F34" s="8">
        <f t="shared" si="0"/>
        <v>-5.4107342785522494</v>
      </c>
      <c r="G34" s="8">
        <v>5.4107342785522497E-2</v>
      </c>
    </row>
    <row r="35" spans="1:7" ht="15.75" customHeight="1">
      <c r="A35" s="12" t="s">
        <v>4</v>
      </c>
      <c r="B35" s="8" t="s">
        <v>262</v>
      </c>
      <c r="C35" s="8">
        <v>2011</v>
      </c>
      <c r="D35" s="12" t="s">
        <v>6</v>
      </c>
      <c r="E35" s="12" t="s">
        <v>249</v>
      </c>
      <c r="F35" s="8">
        <f t="shared" si="0"/>
        <v>-24.260355029585799</v>
      </c>
      <c r="G35" s="8">
        <v>0.24260355029585801</v>
      </c>
    </row>
    <row r="36" spans="1:7" ht="15.75" customHeight="1">
      <c r="A36" s="12" t="s">
        <v>5</v>
      </c>
      <c r="B36" s="8" t="s">
        <v>263</v>
      </c>
      <c r="C36" s="8">
        <v>2011</v>
      </c>
      <c r="D36" s="12" t="s">
        <v>6</v>
      </c>
      <c r="E36" s="12" t="s">
        <v>249</v>
      </c>
      <c r="F36" s="8">
        <f t="shared" si="0"/>
        <v>-11.917268548916599</v>
      </c>
      <c r="G36" s="8">
        <v>0.119172685489166</v>
      </c>
    </row>
    <row r="37" spans="1:7" ht="15.75" customHeight="1">
      <c r="A37" s="12" t="s">
        <v>6</v>
      </c>
      <c r="B37" s="8" t="s">
        <v>264</v>
      </c>
      <c r="C37" s="8">
        <v>2011</v>
      </c>
      <c r="D37" s="12" t="s">
        <v>6</v>
      </c>
      <c r="E37" s="12" t="s">
        <v>249</v>
      </c>
      <c r="F37" s="8">
        <f t="shared" si="0"/>
        <v>-11.6883116883117</v>
      </c>
      <c r="G37" s="8">
        <v>0.11688311688311701</v>
      </c>
    </row>
    <row r="38" spans="1:7" ht="15.75" customHeight="1">
      <c r="A38" s="12" t="s">
        <v>7</v>
      </c>
      <c r="B38" s="8" t="s">
        <v>265</v>
      </c>
      <c r="C38" s="8">
        <v>2011</v>
      </c>
      <c r="D38" s="12" t="s">
        <v>6</v>
      </c>
      <c r="E38" s="12" t="s">
        <v>249</v>
      </c>
      <c r="F38" s="8">
        <f t="shared" si="0"/>
        <v>-23.6893203883495</v>
      </c>
      <c r="G38" s="8">
        <v>0.236893203883495</v>
      </c>
    </row>
    <row r="39" spans="1:7" ht="15.75" customHeight="1">
      <c r="A39" s="12" t="s">
        <v>10</v>
      </c>
      <c r="B39" s="8" t="s">
        <v>268</v>
      </c>
      <c r="C39" s="8">
        <v>2011</v>
      </c>
      <c r="D39" s="12" t="s">
        <v>6</v>
      </c>
      <c r="E39" s="12" t="s">
        <v>249</v>
      </c>
      <c r="F39" s="8">
        <f t="shared" si="0"/>
        <v>-1.06888361045131</v>
      </c>
      <c r="G39" s="8">
        <v>1.06888361045131E-2</v>
      </c>
    </row>
    <row r="40" spans="1:7" ht="15.75" customHeight="1">
      <c r="A40" s="12" t="s">
        <v>11</v>
      </c>
      <c r="B40" s="8" t="s">
        <v>269</v>
      </c>
      <c r="C40" s="8">
        <v>2011</v>
      </c>
      <c r="D40" s="12" t="s">
        <v>6</v>
      </c>
      <c r="E40" s="12" t="s">
        <v>249</v>
      </c>
      <c r="F40" s="8">
        <f t="shared" si="0"/>
        <v>-8.3471348128519409</v>
      </c>
      <c r="G40" s="8">
        <v>8.3471348128519404E-2</v>
      </c>
    </row>
    <row r="41" spans="1:7" ht="15.75" customHeight="1">
      <c r="A41" s="12" t="s">
        <v>8</v>
      </c>
      <c r="B41" s="8" t="s">
        <v>266</v>
      </c>
      <c r="C41" s="8">
        <v>2011</v>
      </c>
      <c r="D41" s="12" t="s">
        <v>6</v>
      </c>
      <c r="E41" s="12" t="s">
        <v>249</v>
      </c>
      <c r="F41" s="8">
        <f t="shared" si="0"/>
        <v>-4.3898156277433195E-2</v>
      </c>
      <c r="G41" s="8">
        <v>4.3898156277433198E-4</v>
      </c>
    </row>
    <row r="42" spans="1:7" ht="15.75" customHeight="1">
      <c r="A42" s="12" t="s">
        <v>9</v>
      </c>
      <c r="B42" s="8" t="s">
        <v>267</v>
      </c>
      <c r="C42" s="8">
        <v>2011</v>
      </c>
      <c r="D42" s="12" t="s">
        <v>6</v>
      </c>
      <c r="E42" s="12" t="s">
        <v>249</v>
      </c>
      <c r="F42" s="8">
        <f t="shared" si="0"/>
        <v>-12.2395833333333</v>
      </c>
      <c r="G42" s="8">
        <v>0.122395833333333</v>
      </c>
    </row>
    <row r="43" spans="1:7" ht="15.75" customHeight="1">
      <c r="A43" s="12" t="s">
        <v>12</v>
      </c>
      <c r="B43" s="8" t="s">
        <v>270</v>
      </c>
      <c r="C43" s="8">
        <v>2011</v>
      </c>
      <c r="D43" s="12" t="s">
        <v>6</v>
      </c>
      <c r="E43" s="12" t="s">
        <v>249</v>
      </c>
      <c r="F43" s="8">
        <f t="shared" si="0"/>
        <v>-1.43624067489367</v>
      </c>
      <c r="G43" s="8">
        <v>1.43624067489367E-2</v>
      </c>
    </row>
    <row r="44" spans="1:7" ht="15.75" customHeight="1">
      <c r="A44" s="12" t="s">
        <v>13</v>
      </c>
      <c r="B44" s="8" t="s">
        <v>271</v>
      </c>
      <c r="C44" s="8">
        <v>2011</v>
      </c>
      <c r="D44" s="12" t="s">
        <v>6</v>
      </c>
      <c r="E44" s="12" t="s">
        <v>249</v>
      </c>
      <c r="F44" s="8">
        <f t="shared" si="0"/>
        <v>-8.6419753086419799</v>
      </c>
      <c r="G44" s="8">
        <v>8.6419753086419804E-2</v>
      </c>
    </row>
    <row r="45" spans="1:7" ht="15.75" customHeight="1">
      <c r="A45" s="12" t="s">
        <v>14</v>
      </c>
      <c r="B45" s="8" t="s">
        <v>272</v>
      </c>
      <c r="C45" s="8">
        <v>2011</v>
      </c>
      <c r="D45" s="12" t="s">
        <v>6</v>
      </c>
      <c r="E45" s="12" t="s">
        <v>249</v>
      </c>
      <c r="F45" s="8">
        <f t="shared" si="0"/>
        <v>-8.406475521747609</v>
      </c>
      <c r="G45" s="8">
        <v>8.4064755217476098E-2</v>
      </c>
    </row>
    <row r="46" spans="1:7" ht="15.75" customHeight="1">
      <c r="A46" s="12" t="s">
        <v>15</v>
      </c>
      <c r="B46" s="8" t="s">
        <v>273</v>
      </c>
      <c r="C46" s="8">
        <v>2011</v>
      </c>
      <c r="D46" s="12" t="s">
        <v>6</v>
      </c>
      <c r="E46" s="12" t="s">
        <v>249</v>
      </c>
      <c r="F46" s="8">
        <f t="shared" si="0"/>
        <v>-28.652482269503498</v>
      </c>
      <c r="G46" s="8">
        <v>0.28652482269503499</v>
      </c>
    </row>
    <row r="47" spans="1:7" ht="15.75" customHeight="1">
      <c r="A47" s="12" t="s">
        <v>16</v>
      </c>
      <c r="B47" s="8" t="s">
        <v>274</v>
      </c>
      <c r="C47" s="8">
        <v>2011</v>
      </c>
      <c r="D47" s="12" t="s">
        <v>6</v>
      </c>
      <c r="E47" s="12" t="s">
        <v>249</v>
      </c>
      <c r="F47" s="8">
        <f t="shared" si="0"/>
        <v>-31.106988249845401</v>
      </c>
      <c r="G47" s="8">
        <v>0.31106988249845402</v>
      </c>
    </row>
    <row r="48" spans="1:7" ht="15.75" customHeight="1">
      <c r="A48" s="12" t="s">
        <v>17</v>
      </c>
      <c r="B48" s="8" t="s">
        <v>275</v>
      </c>
      <c r="C48" s="8">
        <v>2011</v>
      </c>
      <c r="D48" s="12" t="s">
        <v>6</v>
      </c>
      <c r="E48" s="12" t="s">
        <v>249</v>
      </c>
      <c r="F48" s="8">
        <f t="shared" si="0"/>
        <v>-0.59490084985836</v>
      </c>
      <c r="G48" s="8">
        <v>5.9490084985836002E-3</v>
      </c>
    </row>
    <row r="49" spans="1:7" ht="15.75" customHeight="1">
      <c r="A49" s="12" t="s">
        <v>18</v>
      </c>
      <c r="B49" s="8" t="s">
        <v>276</v>
      </c>
      <c r="C49" s="8">
        <v>2011</v>
      </c>
      <c r="D49" s="12" t="s">
        <v>6</v>
      </c>
      <c r="E49" s="12" t="s">
        <v>249</v>
      </c>
      <c r="F49" s="8">
        <f t="shared" si="0"/>
        <v>-19.8219895287958</v>
      </c>
      <c r="G49" s="8">
        <v>0.198219895287958</v>
      </c>
    </row>
    <row r="50" spans="1:7" ht="15.75" customHeight="1">
      <c r="A50" s="12" t="s">
        <v>19</v>
      </c>
      <c r="B50" s="8" t="s">
        <v>277</v>
      </c>
      <c r="C50" s="8">
        <v>2011</v>
      </c>
      <c r="D50" s="12" t="s">
        <v>6</v>
      </c>
      <c r="E50" s="12" t="s">
        <v>249</v>
      </c>
      <c r="F50" s="8">
        <f t="shared" si="0"/>
        <v>-4.375</v>
      </c>
      <c r="G50" s="8">
        <v>4.3749999999999997E-2</v>
      </c>
    </row>
    <row r="51" spans="1:7" ht="15.75" customHeight="1">
      <c r="A51" s="12" t="s">
        <v>20</v>
      </c>
      <c r="B51" s="8" t="s">
        <v>278</v>
      </c>
      <c r="C51" s="8">
        <v>2011</v>
      </c>
      <c r="D51" s="12" t="s">
        <v>6</v>
      </c>
      <c r="E51" s="12" t="s">
        <v>249</v>
      </c>
      <c r="F51" s="8">
        <f t="shared" si="0"/>
        <v>-12.439961575408299</v>
      </c>
      <c r="G51" s="8">
        <v>0.124399615754083</v>
      </c>
    </row>
    <row r="52" spans="1:7" ht="15.75" customHeight="1">
      <c r="A52" s="12" t="s">
        <v>21</v>
      </c>
      <c r="B52" s="8" t="s">
        <v>279</v>
      </c>
      <c r="C52" s="8">
        <v>2011</v>
      </c>
      <c r="D52" s="12" t="s">
        <v>6</v>
      </c>
      <c r="E52" s="12" t="s">
        <v>249</v>
      </c>
      <c r="F52" s="8">
        <f t="shared" si="0"/>
        <v>-26.5720081135903</v>
      </c>
      <c r="G52" s="8">
        <v>0.26572008113590301</v>
      </c>
    </row>
    <row r="53" spans="1:7" ht="15.75" customHeight="1">
      <c r="A53" s="12" t="s">
        <v>22</v>
      </c>
      <c r="B53" s="8" t="s">
        <v>280</v>
      </c>
      <c r="C53" s="8">
        <v>2011</v>
      </c>
      <c r="D53" s="12" t="s">
        <v>6</v>
      </c>
      <c r="E53" s="12" t="s">
        <v>249</v>
      </c>
      <c r="F53" s="8">
        <f t="shared" si="0"/>
        <v>-1.8895937373464702</v>
      </c>
      <c r="G53" s="8">
        <v>1.8895937373464702E-2</v>
      </c>
    </row>
    <row r="54" spans="1:7" ht="15.75" customHeight="1">
      <c r="A54" s="12" t="s">
        <v>23</v>
      </c>
      <c r="B54" s="8" t="s">
        <v>281</v>
      </c>
      <c r="C54" s="8">
        <v>2011</v>
      </c>
      <c r="D54" s="12" t="s">
        <v>6</v>
      </c>
      <c r="E54" s="12" t="s">
        <v>249</v>
      </c>
      <c r="F54" s="8">
        <f t="shared" si="0"/>
        <v>-9.7320169252468194</v>
      </c>
      <c r="G54" s="8">
        <v>9.7320169252468197E-2</v>
      </c>
    </row>
    <row r="55" spans="1:7" ht="15.75" customHeight="1">
      <c r="A55" s="12" t="s">
        <v>24</v>
      </c>
      <c r="B55" s="8" t="s">
        <v>282</v>
      </c>
      <c r="C55" s="8">
        <v>2011</v>
      </c>
      <c r="D55" s="12" t="s">
        <v>6</v>
      </c>
      <c r="E55" s="12" t="s">
        <v>249</v>
      </c>
      <c r="F55" s="8">
        <f t="shared" si="0"/>
        <v>-19.4685807832767</v>
      </c>
      <c r="G55" s="8">
        <v>0.19468580783276701</v>
      </c>
    </row>
    <row r="56" spans="1:7" ht="13">
      <c r="A56" s="12" t="s">
        <v>25</v>
      </c>
      <c r="B56" s="8" t="s">
        <v>283</v>
      </c>
      <c r="C56" s="8">
        <v>2011</v>
      </c>
      <c r="D56" s="12" t="s">
        <v>6</v>
      </c>
      <c r="E56" s="12" t="s">
        <v>249</v>
      </c>
      <c r="F56" s="8">
        <f t="shared" si="0"/>
        <v>-3.2154340836012798</v>
      </c>
      <c r="G56" s="8">
        <v>3.2154340836012797E-2</v>
      </c>
    </row>
    <row r="57" spans="1:7" ht="13">
      <c r="A57" s="12" t="s">
        <v>26</v>
      </c>
      <c r="B57" s="8" t="s">
        <v>284</v>
      </c>
      <c r="C57" s="8">
        <v>2011</v>
      </c>
      <c r="D57" s="12" t="s">
        <v>6</v>
      </c>
      <c r="E57" s="12" t="s">
        <v>249</v>
      </c>
      <c r="F57" s="8">
        <f t="shared" si="0"/>
        <v>-23.4536082474227</v>
      </c>
      <c r="G57" s="8">
        <v>0.234536082474227</v>
      </c>
    </row>
    <row r="58" spans="1:7" ht="13">
      <c r="A58" s="12" t="s">
        <v>27</v>
      </c>
      <c r="B58" s="8" t="s">
        <v>285</v>
      </c>
      <c r="C58" s="8">
        <v>2011</v>
      </c>
      <c r="D58" s="12" t="s">
        <v>6</v>
      </c>
      <c r="E58" s="12" t="s">
        <v>249</v>
      </c>
      <c r="F58" s="8">
        <f t="shared" si="0"/>
        <v>-0.170357751277672</v>
      </c>
      <c r="G58" s="8">
        <v>1.7035775127767199E-3</v>
      </c>
    </row>
    <row r="59" spans="1:7" ht="13">
      <c r="A59" s="12" t="s">
        <v>28</v>
      </c>
      <c r="B59" s="8" t="s">
        <v>286</v>
      </c>
      <c r="C59" s="8">
        <v>2011</v>
      </c>
      <c r="D59" s="12" t="s">
        <v>6</v>
      </c>
      <c r="E59" s="12" t="s">
        <v>249</v>
      </c>
      <c r="F59" s="8">
        <f t="shared" si="0"/>
        <v>-7.9347826086956497</v>
      </c>
      <c r="G59" s="8">
        <v>7.9347826086956494E-2</v>
      </c>
    </row>
    <row r="60" spans="1:7" ht="13">
      <c r="A60" s="12" t="s">
        <v>29</v>
      </c>
      <c r="B60" s="8" t="s">
        <v>287</v>
      </c>
      <c r="C60" s="8">
        <v>2011</v>
      </c>
      <c r="D60" s="12" t="s">
        <v>6</v>
      </c>
      <c r="E60" s="12" t="s">
        <v>249</v>
      </c>
      <c r="F60" s="8">
        <f t="shared" si="0"/>
        <v>-10.519536281666001</v>
      </c>
      <c r="G60" s="8">
        <v>0.10519536281666</v>
      </c>
    </row>
    <row r="61" spans="1:7" ht="13">
      <c r="A61" s="12" t="s">
        <v>30</v>
      </c>
      <c r="B61" s="8" t="s">
        <v>288</v>
      </c>
      <c r="C61" s="8">
        <v>2011</v>
      </c>
      <c r="D61" s="12" t="s">
        <v>6</v>
      </c>
      <c r="E61" s="12" t="s">
        <v>249</v>
      </c>
      <c r="F61" s="8">
        <f t="shared" si="0"/>
        <v>-13.0376344086022</v>
      </c>
      <c r="G61" s="8">
        <v>0.130376344086022</v>
      </c>
    </row>
    <row r="62" spans="1:7" ht="13">
      <c r="A62" s="12" t="s">
        <v>31</v>
      </c>
      <c r="B62" s="8" t="s">
        <v>289</v>
      </c>
      <c r="C62" s="8">
        <v>2011</v>
      </c>
      <c r="D62" s="12" t="s">
        <v>6</v>
      </c>
      <c r="E62" s="12" t="s">
        <v>249</v>
      </c>
      <c r="F62" s="8">
        <f t="shared" si="0"/>
        <v>-29.843822483377103</v>
      </c>
      <c r="G62" s="8">
        <v>0.29843822483377103</v>
      </c>
    </row>
    <row r="63" spans="1:7" ht="13">
      <c r="A63" s="12" t="s">
        <v>32</v>
      </c>
      <c r="B63" s="8" t="s">
        <v>290</v>
      </c>
      <c r="C63" s="8">
        <v>2011</v>
      </c>
      <c r="D63" s="12" t="s">
        <v>6</v>
      </c>
      <c r="E63" s="12" t="s">
        <v>249</v>
      </c>
      <c r="F63" s="8">
        <f t="shared" si="0"/>
        <v>-19.5856873822976</v>
      </c>
      <c r="G63" s="8">
        <v>0.19585687382297601</v>
      </c>
    </row>
    <row r="64" spans="1:7" ht="13">
      <c r="A64" s="12" t="s">
        <v>33</v>
      </c>
      <c r="B64" s="8" t="s">
        <v>291</v>
      </c>
      <c r="C64" s="8">
        <v>2011</v>
      </c>
      <c r="D64" s="12" t="s">
        <v>6</v>
      </c>
      <c r="E64" s="12" t="s">
        <v>249</v>
      </c>
      <c r="F64" s="8">
        <f t="shared" si="0"/>
        <v>-18.347915594441599</v>
      </c>
      <c r="G64" s="8">
        <v>0.18347915594441599</v>
      </c>
    </row>
    <row r="65" spans="1:7" ht="13">
      <c r="A65" s="12" t="s">
        <v>34</v>
      </c>
      <c r="B65" s="8" t="s">
        <v>292</v>
      </c>
      <c r="C65" s="8">
        <v>2011</v>
      </c>
      <c r="D65" s="12" t="s">
        <v>6</v>
      </c>
      <c r="E65" s="12" t="s">
        <v>249</v>
      </c>
      <c r="F65" s="8">
        <f t="shared" si="0"/>
        <v>-6.2919030428055702</v>
      </c>
      <c r="G65" s="8">
        <v>6.2919030428055703E-2</v>
      </c>
    </row>
    <row r="66" spans="1:7" ht="13">
      <c r="A66" s="12" t="s">
        <v>35</v>
      </c>
      <c r="B66" s="8" t="s">
        <v>293</v>
      </c>
      <c r="C66" s="8">
        <v>2011</v>
      </c>
      <c r="D66" s="12" t="s">
        <v>6</v>
      </c>
      <c r="E66" s="12" t="s">
        <v>249</v>
      </c>
      <c r="F66" s="8">
        <f t="shared" si="0"/>
        <v>-25.890736342042803</v>
      </c>
      <c r="G66" s="8">
        <v>0.25890736342042803</v>
      </c>
    </row>
    <row r="67" spans="1:7" ht="13">
      <c r="A67" s="12" t="s">
        <v>3</v>
      </c>
      <c r="B67" s="8" t="s">
        <v>261</v>
      </c>
      <c r="C67" s="8">
        <v>2011</v>
      </c>
      <c r="D67" s="12" t="s">
        <v>6</v>
      </c>
      <c r="E67" s="12" t="s">
        <v>249</v>
      </c>
      <c r="F67" s="8">
        <f t="shared" si="0"/>
        <v>-8.6905790044284288</v>
      </c>
      <c r="G67" s="8">
        <v>8.6905790044284295E-2</v>
      </c>
    </row>
    <row r="68" spans="1:7" ht="13">
      <c r="A68" s="12" t="s">
        <v>4</v>
      </c>
      <c r="B68" s="8" t="s">
        <v>262</v>
      </c>
      <c r="C68" s="8">
        <v>2012</v>
      </c>
      <c r="D68" s="12" t="s">
        <v>6</v>
      </c>
      <c r="E68" s="12" t="s">
        <v>249</v>
      </c>
      <c r="F68" s="8">
        <f t="shared" si="0"/>
        <v>-22.507708119218901</v>
      </c>
      <c r="G68" s="8">
        <v>0.225077081192189</v>
      </c>
    </row>
    <row r="69" spans="1:7" ht="13">
      <c r="A69" s="12" t="s">
        <v>5</v>
      </c>
      <c r="B69" s="8" t="s">
        <v>263</v>
      </c>
      <c r="C69" s="8">
        <v>2012</v>
      </c>
      <c r="D69" s="12" t="s">
        <v>6</v>
      </c>
      <c r="E69" s="12" t="s">
        <v>249</v>
      </c>
      <c r="F69" s="8">
        <f t="shared" si="0"/>
        <v>-15.001482359917</v>
      </c>
      <c r="G69" s="8">
        <v>0.15001482359917001</v>
      </c>
    </row>
    <row r="70" spans="1:7" ht="13">
      <c r="A70" s="12" t="s">
        <v>6</v>
      </c>
      <c r="B70" s="8" t="s">
        <v>264</v>
      </c>
      <c r="C70" s="8">
        <v>2012</v>
      </c>
      <c r="D70" s="12" t="s">
        <v>6</v>
      </c>
      <c r="E70" s="12" t="s">
        <v>249</v>
      </c>
      <c r="F70" s="8">
        <f t="shared" si="0"/>
        <v>-13.7777777777778</v>
      </c>
      <c r="G70" s="8">
        <v>0.137777777777778</v>
      </c>
    </row>
    <row r="71" spans="1:7" ht="13">
      <c r="A71" s="12" t="s">
        <v>7</v>
      </c>
      <c r="B71" s="8" t="s">
        <v>265</v>
      </c>
      <c r="C71" s="8">
        <v>2012</v>
      </c>
      <c r="D71" s="12" t="s">
        <v>6</v>
      </c>
      <c r="E71" s="12" t="s">
        <v>249</v>
      </c>
      <c r="F71" s="8">
        <f t="shared" si="0"/>
        <v>-18.032786885245898</v>
      </c>
      <c r="G71" s="8">
        <v>0.18032786885245899</v>
      </c>
    </row>
    <row r="72" spans="1:7" ht="13">
      <c r="A72" s="12" t="s">
        <v>10</v>
      </c>
      <c r="B72" s="8" t="s">
        <v>268</v>
      </c>
      <c r="C72" s="8">
        <v>2012</v>
      </c>
      <c r="D72" s="12" t="s">
        <v>6</v>
      </c>
      <c r="E72" s="12" t="s">
        <v>249</v>
      </c>
      <c r="F72" s="8">
        <f t="shared" si="0"/>
        <v>-7.06781279847183</v>
      </c>
      <c r="G72" s="8">
        <v>7.06781279847183E-2</v>
      </c>
    </row>
    <row r="73" spans="1:7" ht="13">
      <c r="A73" s="12" t="s">
        <v>11</v>
      </c>
      <c r="B73" s="8" t="s">
        <v>269</v>
      </c>
      <c r="C73" s="8">
        <v>2012</v>
      </c>
      <c r="D73" s="12" t="s">
        <v>6</v>
      </c>
      <c r="E73" s="12" t="s">
        <v>249</v>
      </c>
      <c r="F73" s="8">
        <f t="shared" si="0"/>
        <v>-5.4108796296296298</v>
      </c>
      <c r="G73" s="8">
        <v>5.4108796296296301E-2</v>
      </c>
    </row>
    <row r="74" spans="1:7" ht="13">
      <c r="A74" s="12" t="s">
        <v>8</v>
      </c>
      <c r="B74" s="8" t="s">
        <v>266</v>
      </c>
      <c r="C74" s="8">
        <v>2012</v>
      </c>
      <c r="D74" s="12" t="s">
        <v>6</v>
      </c>
      <c r="E74" s="12" t="s">
        <v>249</v>
      </c>
      <c r="F74" s="8">
        <f t="shared" si="0"/>
        <v>-3.9587628865979303</v>
      </c>
      <c r="G74" s="8">
        <v>3.9587628865979302E-2</v>
      </c>
    </row>
    <row r="75" spans="1:7" ht="13">
      <c r="A75" s="12" t="s">
        <v>9</v>
      </c>
      <c r="B75" s="8" t="s">
        <v>267</v>
      </c>
      <c r="C75" s="8">
        <v>2012</v>
      </c>
      <c r="D75" s="12" t="s">
        <v>6</v>
      </c>
      <c r="E75" s="12" t="s">
        <v>249</v>
      </c>
      <c r="F75" s="8">
        <f t="shared" si="0"/>
        <v>-2.08816705336428</v>
      </c>
      <c r="G75" s="8">
        <v>2.0881670533642802E-2</v>
      </c>
    </row>
    <row r="76" spans="1:7" ht="13">
      <c r="A76" s="12" t="s">
        <v>12</v>
      </c>
      <c r="B76" s="8" t="s">
        <v>270</v>
      </c>
      <c r="C76" s="8">
        <v>2012</v>
      </c>
      <c r="D76" s="12" t="s">
        <v>6</v>
      </c>
      <c r="E76" s="12" t="s">
        <v>249</v>
      </c>
      <c r="F76" s="8">
        <f t="shared" si="0"/>
        <v>-1.2546270514626401</v>
      </c>
      <c r="G76" s="8">
        <v>1.2546270514626401E-2</v>
      </c>
    </row>
    <row r="77" spans="1:7" ht="13">
      <c r="A77" s="12" t="s">
        <v>13</v>
      </c>
      <c r="B77" s="8" t="s">
        <v>271</v>
      </c>
      <c r="C77" s="8">
        <v>2012</v>
      </c>
      <c r="D77" s="12" t="s">
        <v>6</v>
      </c>
      <c r="E77" s="12" t="s">
        <v>249</v>
      </c>
      <c r="F77" s="8">
        <f t="shared" si="0"/>
        <v>-15.871934604904601</v>
      </c>
      <c r="G77" s="8">
        <v>0.158719346049046</v>
      </c>
    </row>
    <row r="78" spans="1:7" ht="13">
      <c r="A78" s="12" t="s">
        <v>14</v>
      </c>
      <c r="B78" s="8" t="s">
        <v>272</v>
      </c>
      <c r="C78" s="8">
        <v>2012</v>
      </c>
      <c r="D78" s="12" t="s">
        <v>6</v>
      </c>
      <c r="E78" s="12" t="s">
        <v>249</v>
      </c>
      <c r="F78" s="8">
        <f t="shared" si="0"/>
        <v>-7.3463537000537498</v>
      </c>
      <c r="G78" s="8">
        <v>7.3463537000537496E-2</v>
      </c>
    </row>
    <row r="79" spans="1:7" ht="13">
      <c r="A79" s="12" t="s">
        <v>15</v>
      </c>
      <c r="B79" s="8" t="s">
        <v>273</v>
      </c>
      <c r="C79" s="8">
        <v>2012</v>
      </c>
      <c r="D79" s="12" t="s">
        <v>6</v>
      </c>
      <c r="E79" s="12" t="s">
        <v>249</v>
      </c>
      <c r="F79" s="8">
        <f t="shared" si="0"/>
        <v>-27.7044854881267</v>
      </c>
      <c r="G79" s="8">
        <v>0.27704485488126701</v>
      </c>
    </row>
    <row r="80" spans="1:7" ht="13">
      <c r="A80" s="12" t="s">
        <v>16</v>
      </c>
      <c r="B80" s="8" t="s">
        <v>274</v>
      </c>
      <c r="C80" s="8">
        <v>2012</v>
      </c>
      <c r="D80" s="12" t="s">
        <v>6</v>
      </c>
      <c r="E80" s="12" t="s">
        <v>249</v>
      </c>
      <c r="F80" s="8">
        <f t="shared" si="0"/>
        <v>-21.6216216216216</v>
      </c>
      <c r="G80" s="8">
        <v>0.21621621621621601</v>
      </c>
    </row>
    <row r="81" spans="1:7" ht="13">
      <c r="A81" s="12" t="s">
        <v>17</v>
      </c>
      <c r="B81" s="8" t="s">
        <v>275</v>
      </c>
      <c r="C81" s="8">
        <v>2012</v>
      </c>
      <c r="D81" s="12" t="s">
        <v>6</v>
      </c>
      <c r="E81" s="12" t="s">
        <v>249</v>
      </c>
      <c r="F81" s="8">
        <f t="shared" si="0"/>
        <v>-1.0923138404156201</v>
      </c>
      <c r="G81" s="8">
        <v>1.09231384041562E-2</v>
      </c>
    </row>
    <row r="82" spans="1:7" ht="13">
      <c r="A82" s="12" t="s">
        <v>18</v>
      </c>
      <c r="B82" s="8" t="s">
        <v>276</v>
      </c>
      <c r="C82" s="8">
        <v>2012</v>
      </c>
      <c r="D82" s="12" t="s">
        <v>6</v>
      </c>
      <c r="E82" s="12" t="s">
        <v>249</v>
      </c>
      <c r="F82" s="8">
        <f t="shared" si="0"/>
        <v>-19.109947643979101</v>
      </c>
      <c r="G82" s="8">
        <v>0.191099476439791</v>
      </c>
    </row>
    <row r="83" spans="1:7" ht="13">
      <c r="A83" s="12" t="s">
        <v>19</v>
      </c>
      <c r="B83" s="8" t="s">
        <v>277</v>
      </c>
      <c r="C83" s="8">
        <v>2012</v>
      </c>
      <c r="D83" s="12" t="s">
        <v>6</v>
      </c>
      <c r="E83" s="12" t="s">
        <v>249</v>
      </c>
      <c r="F83" s="8">
        <f t="shared" si="0"/>
        <v>-6.3376623376623407</v>
      </c>
      <c r="G83" s="8">
        <v>6.3376623376623406E-2</v>
      </c>
    </row>
    <row r="84" spans="1:7" ht="13">
      <c r="A84" s="12" t="s">
        <v>20</v>
      </c>
      <c r="B84" s="8" t="s">
        <v>278</v>
      </c>
      <c r="C84" s="8">
        <v>2012</v>
      </c>
      <c r="D84" s="12" t="s">
        <v>6</v>
      </c>
      <c r="E84" s="12" t="s">
        <v>249</v>
      </c>
      <c r="F84" s="8">
        <f t="shared" si="0"/>
        <v>-15.7570783750513</v>
      </c>
      <c r="G84" s="8">
        <v>0.157570783750513</v>
      </c>
    </row>
    <row r="85" spans="1:7" ht="13">
      <c r="A85" s="12" t="s">
        <v>21</v>
      </c>
      <c r="B85" s="8" t="s">
        <v>279</v>
      </c>
      <c r="C85" s="8">
        <v>2012</v>
      </c>
      <c r="D85" s="12" t="s">
        <v>6</v>
      </c>
      <c r="E85" s="12" t="s">
        <v>249</v>
      </c>
      <c r="F85" s="8">
        <f t="shared" si="0"/>
        <v>-29.948364888123901</v>
      </c>
      <c r="G85" s="8">
        <v>0.29948364888123902</v>
      </c>
    </row>
    <row r="86" spans="1:7" ht="13">
      <c r="A86" s="12" t="s">
        <v>22</v>
      </c>
      <c r="B86" s="8" t="s">
        <v>280</v>
      </c>
      <c r="C86" s="8">
        <v>2012</v>
      </c>
      <c r="D86" s="12" t="s">
        <v>6</v>
      </c>
      <c r="E86" s="12" t="s">
        <v>249</v>
      </c>
      <c r="F86" s="8">
        <f t="shared" si="0"/>
        <v>-1.56848659003831</v>
      </c>
      <c r="G86" s="8">
        <v>1.5684865900383101E-2</v>
      </c>
    </row>
    <row r="87" spans="1:7" ht="13">
      <c r="A87" s="12" t="s">
        <v>23</v>
      </c>
      <c r="B87" s="8" t="s">
        <v>281</v>
      </c>
      <c r="C87" s="8">
        <v>2012</v>
      </c>
      <c r="D87" s="12" t="s">
        <v>6</v>
      </c>
      <c r="E87" s="12" t="s">
        <v>249</v>
      </c>
      <c r="F87" s="8">
        <f t="shared" si="0"/>
        <v>-13.9416983523447</v>
      </c>
      <c r="G87" s="8">
        <v>0.139416983523447</v>
      </c>
    </row>
    <row r="88" spans="1:7" ht="13">
      <c r="A88" s="12" t="s">
        <v>24</v>
      </c>
      <c r="B88" s="8" t="s">
        <v>282</v>
      </c>
      <c r="C88" s="8">
        <v>2012</v>
      </c>
      <c r="D88" s="12" t="s">
        <v>6</v>
      </c>
      <c r="E88" s="12" t="s">
        <v>249</v>
      </c>
      <c r="F88" s="8">
        <f t="shared" si="0"/>
        <v>-23.242544945634599</v>
      </c>
      <c r="G88" s="8">
        <v>0.23242544945634599</v>
      </c>
    </row>
    <row r="89" spans="1:7" ht="13">
      <c r="A89" s="12" t="s">
        <v>25</v>
      </c>
      <c r="B89" s="8" t="s">
        <v>283</v>
      </c>
      <c r="C89" s="8">
        <v>2012</v>
      </c>
      <c r="D89" s="12" t="s">
        <v>6</v>
      </c>
      <c r="E89" s="12" t="s">
        <v>249</v>
      </c>
      <c r="F89" s="8">
        <f t="shared" si="0"/>
        <v>-2.7831094049903999</v>
      </c>
      <c r="G89" s="8">
        <v>2.7831094049903998E-2</v>
      </c>
    </row>
    <row r="90" spans="1:7" ht="13">
      <c r="A90" s="12" t="s">
        <v>26</v>
      </c>
      <c r="B90" s="8" t="s">
        <v>284</v>
      </c>
      <c r="C90" s="8">
        <v>2012</v>
      </c>
      <c r="D90" s="12" t="s">
        <v>6</v>
      </c>
      <c r="E90" s="12" t="s">
        <v>249</v>
      </c>
      <c r="F90" s="8">
        <f t="shared" si="0"/>
        <v>-27.288428324697801</v>
      </c>
      <c r="G90" s="8">
        <v>0.272884283246978</v>
      </c>
    </row>
    <row r="91" spans="1:7" ht="13">
      <c r="A91" s="12" t="s">
        <v>27</v>
      </c>
      <c r="B91" s="8" t="s">
        <v>285</v>
      </c>
      <c r="C91" s="8">
        <v>2012</v>
      </c>
      <c r="D91" s="12" t="s">
        <v>6</v>
      </c>
      <c r="E91" s="12" t="s">
        <v>249</v>
      </c>
      <c r="F91" s="8">
        <f t="shared" si="0"/>
        <v>-2.36928104575163</v>
      </c>
      <c r="G91" s="8">
        <v>2.3692810457516301E-2</v>
      </c>
    </row>
    <row r="92" spans="1:7" ht="13">
      <c r="A92" s="12" t="s">
        <v>28</v>
      </c>
      <c r="B92" s="8" t="s">
        <v>286</v>
      </c>
      <c r="C92" s="8">
        <v>2012</v>
      </c>
      <c r="D92" s="12" t="s">
        <v>6</v>
      </c>
      <c r="E92" s="12" t="s">
        <v>249</v>
      </c>
      <c r="F92" s="8">
        <f t="shared" si="0"/>
        <v>-31.891891891891898</v>
      </c>
      <c r="G92" s="8">
        <v>0.31891891891891899</v>
      </c>
    </row>
    <row r="93" spans="1:7" ht="13">
      <c r="A93" s="12" t="s">
        <v>29</v>
      </c>
      <c r="B93" s="8" t="s">
        <v>287</v>
      </c>
      <c r="C93" s="8">
        <v>2012</v>
      </c>
      <c r="D93" s="12" t="s">
        <v>6</v>
      </c>
      <c r="E93" s="12" t="s">
        <v>249</v>
      </c>
      <c r="F93" s="8">
        <f t="shared" si="0"/>
        <v>-6.7208502657080293</v>
      </c>
      <c r="G93" s="8">
        <v>6.7208502657080296E-2</v>
      </c>
    </row>
    <row r="94" spans="1:7" ht="13">
      <c r="A94" s="12" t="s">
        <v>30</v>
      </c>
      <c r="B94" s="8" t="s">
        <v>288</v>
      </c>
      <c r="C94" s="8">
        <v>2012</v>
      </c>
      <c r="D94" s="12" t="s">
        <v>6</v>
      </c>
      <c r="E94" s="12" t="s">
        <v>249</v>
      </c>
      <c r="F94" s="8">
        <f t="shared" si="0"/>
        <v>-2.8295376121463001</v>
      </c>
      <c r="G94" s="8">
        <v>2.8295376121463E-2</v>
      </c>
    </row>
    <row r="95" spans="1:7" ht="13">
      <c r="A95" s="12" t="s">
        <v>31</v>
      </c>
      <c r="B95" s="8" t="s">
        <v>289</v>
      </c>
      <c r="C95" s="8">
        <v>2012</v>
      </c>
      <c r="D95" s="12" t="s">
        <v>6</v>
      </c>
      <c r="E95" s="12" t="s">
        <v>249</v>
      </c>
      <c r="F95" s="8">
        <f t="shared" si="0"/>
        <v>-35.1887490747594</v>
      </c>
      <c r="G95" s="8">
        <v>0.35188749074759401</v>
      </c>
    </row>
    <row r="96" spans="1:7" ht="13">
      <c r="A96" s="12" t="s">
        <v>32</v>
      </c>
      <c r="B96" s="8" t="s">
        <v>290</v>
      </c>
      <c r="C96" s="8">
        <v>2012</v>
      </c>
      <c r="D96" s="12" t="s">
        <v>6</v>
      </c>
      <c r="E96" s="12" t="s">
        <v>249</v>
      </c>
      <c r="F96" s="8">
        <f t="shared" si="0"/>
        <v>-18.582375478927197</v>
      </c>
      <c r="G96" s="8">
        <v>0.18582375478927199</v>
      </c>
    </row>
    <row r="97" spans="1:7" ht="13">
      <c r="A97" s="12" t="s">
        <v>33</v>
      </c>
      <c r="B97" s="8" t="s">
        <v>291</v>
      </c>
      <c r="C97" s="8">
        <v>2012</v>
      </c>
      <c r="D97" s="12" t="s">
        <v>6</v>
      </c>
      <c r="E97" s="12" t="s">
        <v>249</v>
      </c>
      <c r="F97" s="8">
        <f t="shared" si="0"/>
        <v>-17.4491589254331</v>
      </c>
      <c r="G97" s="8">
        <v>0.174491589254331</v>
      </c>
    </row>
    <row r="98" spans="1:7" ht="13">
      <c r="A98" s="12" t="s">
        <v>34</v>
      </c>
      <c r="B98" s="8" t="s">
        <v>292</v>
      </c>
      <c r="C98" s="8">
        <v>2012</v>
      </c>
      <c r="D98" s="12" t="s">
        <v>6</v>
      </c>
      <c r="E98" s="12" t="s">
        <v>249</v>
      </c>
      <c r="F98" s="8">
        <f t="shared" si="0"/>
        <v>-13.374170495150601</v>
      </c>
      <c r="G98" s="8">
        <v>0.133741704951506</v>
      </c>
    </row>
    <row r="99" spans="1:7" ht="13">
      <c r="A99" s="12" t="s">
        <v>35</v>
      </c>
      <c r="B99" s="8" t="s">
        <v>293</v>
      </c>
      <c r="C99" s="8">
        <v>2012</v>
      </c>
      <c r="D99" s="12" t="s">
        <v>6</v>
      </c>
      <c r="E99" s="12" t="s">
        <v>249</v>
      </c>
      <c r="F99" s="8">
        <f t="shared" si="0"/>
        <v>-27.552986512524104</v>
      </c>
      <c r="G99" s="8">
        <v>0.27552986512524102</v>
      </c>
    </row>
    <row r="100" spans="1:7" ht="13">
      <c r="A100" s="12" t="s">
        <v>3</v>
      </c>
      <c r="B100" s="8" t="s">
        <v>261</v>
      </c>
      <c r="C100" s="8">
        <v>2012</v>
      </c>
      <c r="D100" s="12" t="s">
        <v>6</v>
      </c>
      <c r="E100" s="12" t="s">
        <v>249</v>
      </c>
      <c r="F100" s="8">
        <f t="shared" si="0"/>
        <v>-9.3032360168256201</v>
      </c>
      <c r="G100" s="8">
        <v>9.3032360168256195E-2</v>
      </c>
    </row>
    <row r="101" spans="1:7" ht="13">
      <c r="A101" s="12" t="s">
        <v>4</v>
      </c>
      <c r="B101" s="8" t="s">
        <v>262</v>
      </c>
      <c r="C101" s="8">
        <v>2013</v>
      </c>
      <c r="D101" s="12" t="s">
        <v>6</v>
      </c>
      <c r="E101" s="12" t="s">
        <v>249</v>
      </c>
      <c r="F101" s="8">
        <f t="shared" si="0"/>
        <v>-28.165771297006899</v>
      </c>
      <c r="G101" s="8">
        <v>0.28165771297006897</v>
      </c>
    </row>
    <row r="102" spans="1:7" ht="13">
      <c r="A102" s="12" t="s">
        <v>5</v>
      </c>
      <c r="B102" s="8" t="s">
        <v>263</v>
      </c>
      <c r="C102" s="8">
        <v>2013</v>
      </c>
      <c r="D102" s="12" t="s">
        <v>6</v>
      </c>
      <c r="E102" s="12" t="s">
        <v>249</v>
      </c>
      <c r="F102" s="8">
        <f t="shared" si="0"/>
        <v>-3.8495706248149202</v>
      </c>
      <c r="G102" s="8">
        <v>3.84957062481492E-2</v>
      </c>
    </row>
    <row r="103" spans="1:7" ht="13">
      <c r="A103" s="12" t="s">
        <v>6</v>
      </c>
      <c r="B103" s="8" t="s">
        <v>264</v>
      </c>
      <c r="C103" s="8">
        <v>2013</v>
      </c>
      <c r="D103" s="12" t="s">
        <v>6</v>
      </c>
      <c r="E103" s="12" t="s">
        <v>249</v>
      </c>
      <c r="F103" s="8">
        <f t="shared" si="0"/>
        <v>-3.6199095022624403</v>
      </c>
      <c r="G103" s="8">
        <v>3.6199095022624403E-2</v>
      </c>
    </row>
    <row r="104" spans="1:7" ht="13">
      <c r="A104" s="12" t="s">
        <v>7</v>
      </c>
      <c r="B104" s="8" t="s">
        <v>265</v>
      </c>
      <c r="C104" s="8">
        <v>2013</v>
      </c>
      <c r="D104" s="12" t="s">
        <v>6</v>
      </c>
      <c r="E104" s="12" t="s">
        <v>249</v>
      </c>
      <c r="F104" s="8">
        <f t="shared" si="0"/>
        <v>-5.5102040816326499</v>
      </c>
      <c r="G104" s="8">
        <v>5.5102040816326497E-2</v>
      </c>
    </row>
    <row r="105" spans="1:7" ht="13">
      <c r="A105" s="12" t="s">
        <v>10</v>
      </c>
      <c r="B105" s="8" t="s">
        <v>268</v>
      </c>
      <c r="C105" s="8">
        <v>2013</v>
      </c>
      <c r="D105" s="12" t="s">
        <v>6</v>
      </c>
      <c r="E105" s="12" t="s">
        <v>249</v>
      </c>
      <c r="F105" s="8">
        <f t="shared" si="0"/>
        <v>-7.8070611636002001</v>
      </c>
      <c r="G105" s="8">
        <v>7.8070611636001999E-2</v>
      </c>
    </row>
    <row r="106" spans="1:7" ht="13">
      <c r="A106" s="12" t="s">
        <v>11</v>
      </c>
      <c r="B106" s="8" t="s">
        <v>269</v>
      </c>
      <c r="C106" s="8">
        <v>2013</v>
      </c>
      <c r="D106" s="12" t="s">
        <v>6</v>
      </c>
      <c r="E106" s="12" t="s">
        <v>249</v>
      </c>
      <c r="F106" s="8">
        <f t="shared" si="0"/>
        <v>-11.793345956180699</v>
      </c>
      <c r="G106" s="8">
        <v>0.11793345956180699</v>
      </c>
    </row>
    <row r="107" spans="1:7" ht="13">
      <c r="A107" s="12" t="s">
        <v>8</v>
      </c>
      <c r="B107" s="8" t="s">
        <v>266</v>
      </c>
      <c r="C107" s="8">
        <v>2013</v>
      </c>
      <c r="D107" s="12" t="s">
        <v>6</v>
      </c>
      <c r="E107" s="12" t="s">
        <v>249</v>
      </c>
      <c r="F107" s="8">
        <f t="shared" si="0"/>
        <v>-3.1328320802004996</v>
      </c>
      <c r="G107" s="8">
        <v>3.1328320802004997E-2</v>
      </c>
    </row>
    <row r="108" spans="1:7" ht="13">
      <c r="A108" s="12" t="s">
        <v>9</v>
      </c>
      <c r="B108" s="8" t="s">
        <v>267</v>
      </c>
      <c r="C108" s="8">
        <v>2013</v>
      </c>
      <c r="D108" s="12" t="s">
        <v>6</v>
      </c>
      <c r="E108" s="12" t="s">
        <v>249</v>
      </c>
      <c r="F108" s="8">
        <f t="shared" si="0"/>
        <v>-10.0642398286938</v>
      </c>
      <c r="G108" s="8">
        <v>0.100642398286938</v>
      </c>
    </row>
    <row r="109" spans="1:7" ht="13">
      <c r="A109" s="12" t="s">
        <v>12</v>
      </c>
      <c r="B109" s="8" t="s">
        <v>270</v>
      </c>
      <c r="C109" s="8">
        <v>2013</v>
      </c>
      <c r="D109" s="12" t="s">
        <v>6</v>
      </c>
      <c r="E109" s="12" t="s">
        <v>249</v>
      </c>
      <c r="F109" s="8">
        <f t="shared" si="0"/>
        <v>-0.50942275838359297</v>
      </c>
      <c r="G109" s="8">
        <v>5.0942275838359299E-3</v>
      </c>
    </row>
    <row r="110" spans="1:7" ht="13">
      <c r="A110" s="12" t="s">
        <v>13</v>
      </c>
      <c r="B110" s="8" t="s">
        <v>271</v>
      </c>
      <c r="C110" s="8">
        <v>2013</v>
      </c>
      <c r="D110" s="12" t="s">
        <v>6</v>
      </c>
      <c r="E110" s="12" t="s">
        <v>249</v>
      </c>
      <c r="F110" s="8">
        <f t="shared" si="0"/>
        <v>-15.852885225110999</v>
      </c>
      <c r="G110" s="8">
        <v>0.15852885225110999</v>
      </c>
    </row>
    <row r="111" spans="1:7" ht="13">
      <c r="A111" s="12" t="s">
        <v>14</v>
      </c>
      <c r="B111" s="8" t="s">
        <v>272</v>
      </c>
      <c r="C111" s="8">
        <v>2013</v>
      </c>
      <c r="D111" s="12" t="s">
        <v>6</v>
      </c>
      <c r="E111" s="12" t="s">
        <v>249</v>
      </c>
      <c r="F111" s="8">
        <f t="shared" si="0"/>
        <v>-11.1774281063483</v>
      </c>
      <c r="G111" s="8">
        <v>0.111774281063483</v>
      </c>
    </row>
    <row r="112" spans="1:7" ht="13">
      <c r="A112" s="12" t="s">
        <v>15</v>
      </c>
      <c r="B112" s="8" t="s">
        <v>273</v>
      </c>
      <c r="C112" s="8">
        <v>2013</v>
      </c>
      <c r="D112" s="12" t="s">
        <v>6</v>
      </c>
      <c r="E112" s="12" t="s">
        <v>249</v>
      </c>
      <c r="F112" s="8">
        <f t="shared" si="0"/>
        <v>-26.022304832713701</v>
      </c>
      <c r="G112" s="8">
        <v>0.260223048327137</v>
      </c>
    </row>
    <row r="113" spans="1:7" ht="13">
      <c r="A113" s="12" t="s">
        <v>16</v>
      </c>
      <c r="B113" s="8" t="s">
        <v>274</v>
      </c>
      <c r="C113" s="8">
        <v>2013</v>
      </c>
      <c r="D113" s="12" t="s">
        <v>6</v>
      </c>
      <c r="E113" s="12" t="s">
        <v>249</v>
      </c>
      <c r="F113" s="8">
        <f t="shared" si="0"/>
        <v>-23.753351206434299</v>
      </c>
      <c r="G113" s="8">
        <v>0.23753351206434301</v>
      </c>
    </row>
    <row r="114" spans="1:7" ht="13">
      <c r="A114" s="12" t="s">
        <v>17</v>
      </c>
      <c r="B114" s="8" t="s">
        <v>275</v>
      </c>
      <c r="C114" s="8">
        <v>2013</v>
      </c>
      <c r="D114" s="12" t="s">
        <v>6</v>
      </c>
      <c r="E114" s="12" t="s">
        <v>249</v>
      </c>
      <c r="F114" s="8">
        <f t="shared" si="0"/>
        <v>-0.31135779071340697</v>
      </c>
      <c r="G114" s="8">
        <v>3.1135779071340699E-3</v>
      </c>
    </row>
    <row r="115" spans="1:7" ht="13">
      <c r="A115" s="12" t="s">
        <v>18</v>
      </c>
      <c r="B115" s="8" t="s">
        <v>276</v>
      </c>
      <c r="C115" s="8">
        <v>2013</v>
      </c>
      <c r="D115" s="12" t="s">
        <v>6</v>
      </c>
      <c r="E115" s="12" t="s">
        <v>249</v>
      </c>
      <c r="F115" s="8">
        <f t="shared" si="0"/>
        <v>-13.907162049476501</v>
      </c>
      <c r="G115" s="8">
        <v>0.13907162049476501</v>
      </c>
    </row>
    <row r="116" spans="1:7" ht="13">
      <c r="A116" s="12" t="s">
        <v>19</v>
      </c>
      <c r="B116" s="8" t="s">
        <v>277</v>
      </c>
      <c r="C116" s="8">
        <v>2013</v>
      </c>
      <c r="D116" s="12" t="s">
        <v>6</v>
      </c>
      <c r="E116" s="12" t="s">
        <v>249</v>
      </c>
      <c r="F116" s="8">
        <f t="shared" si="0"/>
        <v>-0.68965517241379393</v>
      </c>
      <c r="G116" s="8">
        <v>6.8965517241379396E-3</v>
      </c>
    </row>
    <row r="117" spans="1:7" ht="13">
      <c r="A117" s="12" t="s">
        <v>20</v>
      </c>
      <c r="B117" s="8" t="s">
        <v>278</v>
      </c>
      <c r="C117" s="8">
        <v>2013</v>
      </c>
      <c r="D117" s="12" t="s">
        <v>6</v>
      </c>
      <c r="E117" s="12" t="s">
        <v>249</v>
      </c>
      <c r="F117" s="8">
        <f t="shared" si="0"/>
        <v>-20.378301213419</v>
      </c>
      <c r="G117" s="8">
        <v>0.20378301213419001</v>
      </c>
    </row>
    <row r="118" spans="1:7" ht="13">
      <c r="A118" s="12" t="s">
        <v>21</v>
      </c>
      <c r="B118" s="8" t="s">
        <v>279</v>
      </c>
      <c r="C118" s="8">
        <v>2013</v>
      </c>
      <c r="D118" s="12" t="s">
        <v>6</v>
      </c>
      <c r="E118" s="12" t="s">
        <v>249</v>
      </c>
      <c r="F118" s="8">
        <f t="shared" si="0"/>
        <v>-21.2121212121212</v>
      </c>
      <c r="G118" s="8">
        <v>0.21212121212121199</v>
      </c>
    </row>
    <row r="119" spans="1:7" ht="13">
      <c r="A119" s="12" t="s">
        <v>22</v>
      </c>
      <c r="B119" s="8" t="s">
        <v>280</v>
      </c>
      <c r="C119" s="8">
        <v>2013</v>
      </c>
      <c r="D119" s="12" t="s">
        <v>6</v>
      </c>
      <c r="E119" s="12" t="s">
        <v>249</v>
      </c>
      <c r="F119" s="8">
        <f t="shared" si="0"/>
        <v>-9.6600107933081389</v>
      </c>
      <c r="G119" s="8">
        <v>9.6600107933081394E-2</v>
      </c>
    </row>
    <row r="120" spans="1:7" ht="13">
      <c r="A120" s="12" t="s">
        <v>23</v>
      </c>
      <c r="B120" s="8" t="s">
        <v>281</v>
      </c>
      <c r="C120" s="8">
        <v>2013</v>
      </c>
      <c r="D120" s="12" t="s">
        <v>6</v>
      </c>
      <c r="E120" s="12" t="s">
        <v>249</v>
      </c>
      <c r="F120" s="8">
        <f t="shared" si="0"/>
        <v>-16.561181434599202</v>
      </c>
      <c r="G120" s="8">
        <v>0.16561181434599201</v>
      </c>
    </row>
    <row r="121" spans="1:7" ht="13">
      <c r="A121" s="12" t="s">
        <v>24</v>
      </c>
      <c r="B121" s="8" t="s">
        <v>282</v>
      </c>
      <c r="C121" s="8">
        <v>2013</v>
      </c>
      <c r="D121" s="12" t="s">
        <v>6</v>
      </c>
      <c r="E121" s="12" t="s">
        <v>249</v>
      </c>
      <c r="F121" s="8">
        <f t="shared" si="0"/>
        <v>-23.887611238876101</v>
      </c>
      <c r="G121" s="8">
        <v>0.238876112388761</v>
      </c>
    </row>
    <row r="122" spans="1:7" ht="13">
      <c r="A122" s="12" t="s">
        <v>25</v>
      </c>
      <c r="B122" s="8" t="s">
        <v>283</v>
      </c>
      <c r="C122" s="8">
        <v>2013</v>
      </c>
      <c r="D122" s="12" t="s">
        <v>6</v>
      </c>
      <c r="E122" s="12" t="s">
        <v>249</v>
      </c>
      <c r="F122" s="8">
        <f t="shared" si="0"/>
        <v>-1.3045659809332699</v>
      </c>
      <c r="G122" s="8">
        <v>1.3045659809332699E-2</v>
      </c>
    </row>
    <row r="123" spans="1:7" ht="13">
      <c r="A123" s="12" t="s">
        <v>26</v>
      </c>
      <c r="B123" s="8" t="s">
        <v>284</v>
      </c>
      <c r="C123" s="8">
        <v>2013</v>
      </c>
      <c r="D123" s="12" t="s">
        <v>6</v>
      </c>
      <c r="E123" s="12" t="s">
        <v>249</v>
      </c>
      <c r="F123" s="8">
        <f t="shared" si="0"/>
        <v>-11.7408906882591</v>
      </c>
      <c r="G123" s="8">
        <v>0.11740890688259099</v>
      </c>
    </row>
    <row r="124" spans="1:7" ht="13">
      <c r="A124" s="12" t="s">
        <v>27</v>
      </c>
      <c r="B124" s="8" t="s">
        <v>285</v>
      </c>
      <c r="C124" s="8">
        <v>2013</v>
      </c>
      <c r="D124" s="12" t="s">
        <v>6</v>
      </c>
      <c r="E124" s="12" t="s">
        <v>249</v>
      </c>
      <c r="F124" s="8">
        <f t="shared" si="0"/>
        <v>-6.58263305322129</v>
      </c>
      <c r="G124" s="8">
        <v>6.5826330532212901E-2</v>
      </c>
    </row>
    <row r="125" spans="1:7" ht="13">
      <c r="A125" s="12" t="s">
        <v>28</v>
      </c>
      <c r="B125" s="8" t="s">
        <v>286</v>
      </c>
      <c r="C125" s="8">
        <v>2013</v>
      </c>
      <c r="D125" s="12" t="s">
        <v>6</v>
      </c>
      <c r="E125" s="12" t="s">
        <v>249</v>
      </c>
      <c r="F125" s="8">
        <f t="shared" si="0"/>
        <v>-24.020618556701002</v>
      </c>
      <c r="G125" s="8">
        <v>0.24020618556701001</v>
      </c>
    </row>
    <row r="126" spans="1:7" ht="13">
      <c r="A126" s="12" t="s">
        <v>29</v>
      </c>
      <c r="B126" s="8" t="s">
        <v>287</v>
      </c>
      <c r="C126" s="8">
        <v>2013</v>
      </c>
      <c r="D126" s="12" t="s">
        <v>6</v>
      </c>
      <c r="E126" s="12" t="s">
        <v>249</v>
      </c>
      <c r="F126" s="8">
        <f t="shared" si="0"/>
        <v>-13.800500536288901</v>
      </c>
      <c r="G126" s="8">
        <v>0.13800500536288901</v>
      </c>
    </row>
    <row r="127" spans="1:7" ht="13">
      <c r="A127" s="12" t="s">
        <v>30</v>
      </c>
      <c r="B127" s="8" t="s">
        <v>288</v>
      </c>
      <c r="C127" s="8">
        <v>2013</v>
      </c>
      <c r="D127" s="12" t="s">
        <v>6</v>
      </c>
      <c r="E127" s="12" t="s">
        <v>249</v>
      </c>
      <c r="F127" s="8">
        <f t="shared" si="0"/>
        <v>-14.6011396011396</v>
      </c>
      <c r="G127" s="8">
        <v>0.14601139601139601</v>
      </c>
    </row>
    <row r="128" spans="1:7" ht="13">
      <c r="A128" s="12" t="s">
        <v>31</v>
      </c>
      <c r="B128" s="8" t="s">
        <v>289</v>
      </c>
      <c r="C128" s="8">
        <v>2013</v>
      </c>
      <c r="D128" s="12" t="s">
        <v>6</v>
      </c>
      <c r="E128" s="12" t="s">
        <v>249</v>
      </c>
      <c r="F128" s="8">
        <f t="shared" si="0"/>
        <v>-28.703354692800598</v>
      </c>
      <c r="G128" s="8">
        <v>0.28703354692800598</v>
      </c>
    </row>
    <row r="129" spans="1:7" ht="13">
      <c r="A129" s="12" t="s">
        <v>32</v>
      </c>
      <c r="B129" s="8" t="s">
        <v>290</v>
      </c>
      <c r="C129" s="8">
        <v>2013</v>
      </c>
      <c r="D129" s="12" t="s">
        <v>6</v>
      </c>
      <c r="E129" s="12" t="s">
        <v>249</v>
      </c>
      <c r="F129" s="8">
        <f t="shared" si="0"/>
        <v>-11.088295687884999</v>
      </c>
      <c r="G129" s="8">
        <v>0.11088295687885</v>
      </c>
    </row>
    <row r="130" spans="1:7" ht="13">
      <c r="A130" s="12" t="s">
        <v>33</v>
      </c>
      <c r="B130" s="8" t="s">
        <v>291</v>
      </c>
      <c r="C130" s="8">
        <v>2013</v>
      </c>
      <c r="D130" s="12" t="s">
        <v>6</v>
      </c>
      <c r="E130" s="12" t="s">
        <v>249</v>
      </c>
      <c r="F130" s="8">
        <f t="shared" si="0"/>
        <v>-13.6422806560791</v>
      </c>
      <c r="G130" s="8">
        <v>0.136422806560791</v>
      </c>
    </row>
    <row r="131" spans="1:7" ht="13">
      <c r="A131" s="12" t="s">
        <v>34</v>
      </c>
      <c r="B131" s="8" t="s">
        <v>292</v>
      </c>
      <c r="C131" s="8">
        <v>2013</v>
      </c>
      <c r="D131" s="12" t="s">
        <v>6</v>
      </c>
      <c r="E131" s="12" t="s">
        <v>249</v>
      </c>
      <c r="F131" s="8">
        <f t="shared" si="0"/>
        <v>-7.1751128951329592</v>
      </c>
      <c r="G131" s="8">
        <v>7.1751128951329596E-2</v>
      </c>
    </row>
    <row r="132" spans="1:7" ht="13">
      <c r="A132" s="12" t="s">
        <v>35</v>
      </c>
      <c r="B132" s="8" t="s">
        <v>293</v>
      </c>
      <c r="C132" s="8">
        <v>2013</v>
      </c>
      <c r="D132" s="12" t="s">
        <v>6</v>
      </c>
      <c r="E132" s="12" t="s">
        <v>249</v>
      </c>
      <c r="F132" s="8">
        <f t="shared" si="0"/>
        <v>-13.068181818181801</v>
      </c>
      <c r="G132" s="8">
        <v>0.13068181818181801</v>
      </c>
    </row>
    <row r="133" spans="1:7" ht="13">
      <c r="A133" s="12" t="s">
        <v>3</v>
      </c>
      <c r="B133" s="8" t="s">
        <v>261</v>
      </c>
      <c r="C133" s="8">
        <v>2013</v>
      </c>
      <c r="D133" s="12" t="s">
        <v>6</v>
      </c>
      <c r="E133" s="12" t="s">
        <v>249</v>
      </c>
      <c r="F133" s="8">
        <f t="shared" si="0"/>
        <v>-8.0842147442586594</v>
      </c>
      <c r="G133" s="8">
        <v>8.0842147442586595E-2</v>
      </c>
    </row>
    <row r="134" spans="1:7" ht="13">
      <c r="A134" s="12" t="s">
        <v>4</v>
      </c>
      <c r="B134" s="8" t="s">
        <v>262</v>
      </c>
      <c r="C134" s="8">
        <v>2014</v>
      </c>
      <c r="D134" s="12" t="s">
        <v>6</v>
      </c>
      <c r="E134" s="12" t="s">
        <v>249</v>
      </c>
      <c r="F134" s="8">
        <f t="shared" si="0"/>
        <v>-32.976973684210499</v>
      </c>
      <c r="G134" s="8">
        <v>0.32976973684210498</v>
      </c>
    </row>
    <row r="135" spans="1:7" ht="13">
      <c r="A135" s="12" t="s">
        <v>5</v>
      </c>
      <c r="B135" s="8" t="s">
        <v>263</v>
      </c>
      <c r="C135" s="8">
        <v>2014</v>
      </c>
      <c r="D135" s="12" t="s">
        <v>6</v>
      </c>
      <c r="E135" s="12" t="s">
        <v>249</v>
      </c>
      <c r="F135" s="8">
        <f t="shared" si="0"/>
        <v>-9.8552510009239302</v>
      </c>
      <c r="G135" s="8">
        <v>9.85525100092393E-2</v>
      </c>
    </row>
    <row r="136" spans="1:7" ht="13">
      <c r="A136" s="12" t="s">
        <v>6</v>
      </c>
      <c r="B136" s="8" t="s">
        <v>264</v>
      </c>
      <c r="C136" s="8">
        <v>2014</v>
      </c>
      <c r="D136" s="12" t="s">
        <v>6</v>
      </c>
      <c r="E136" s="12" t="s">
        <v>249</v>
      </c>
      <c r="F136" s="8">
        <f t="shared" si="0"/>
        <v>-15.076923076923098</v>
      </c>
      <c r="G136" s="8">
        <v>0.15076923076923099</v>
      </c>
    </row>
    <row r="137" spans="1:7" ht="13">
      <c r="A137" s="12" t="s">
        <v>7</v>
      </c>
      <c r="B137" s="8" t="s">
        <v>265</v>
      </c>
      <c r="C137" s="8">
        <v>2014</v>
      </c>
      <c r="D137" s="12" t="s">
        <v>6</v>
      </c>
      <c r="E137" s="12" t="s">
        <v>249</v>
      </c>
      <c r="F137" s="8">
        <f t="shared" si="0"/>
        <v>-3.59550561797752</v>
      </c>
      <c r="G137" s="8">
        <v>3.5955056179775201E-2</v>
      </c>
    </row>
    <row r="138" spans="1:7" ht="13">
      <c r="A138" s="12" t="s">
        <v>10</v>
      </c>
      <c r="B138" s="8" t="s">
        <v>268</v>
      </c>
      <c r="C138" s="8">
        <v>2014</v>
      </c>
      <c r="D138" s="12" t="s">
        <v>6</v>
      </c>
      <c r="E138" s="12" t="s">
        <v>249</v>
      </c>
      <c r="F138" s="8">
        <f t="shared" si="0"/>
        <v>-1.48926850635129</v>
      </c>
      <c r="G138" s="8">
        <v>1.4892685063512901E-2</v>
      </c>
    </row>
    <row r="139" spans="1:7" ht="13">
      <c r="A139" s="12" t="s">
        <v>11</v>
      </c>
      <c r="B139" s="8" t="s">
        <v>269</v>
      </c>
      <c r="C139" s="8">
        <v>2014</v>
      </c>
      <c r="D139" s="12" t="s">
        <v>6</v>
      </c>
      <c r="E139" s="12" t="s">
        <v>249</v>
      </c>
      <c r="F139" s="8">
        <f t="shared" si="0"/>
        <v>-16.222374117110999</v>
      </c>
      <c r="G139" s="8">
        <v>0.16222374117110999</v>
      </c>
    </row>
    <row r="140" spans="1:7" ht="13">
      <c r="A140" s="12" t="s">
        <v>8</v>
      </c>
      <c r="B140" s="8" t="s">
        <v>266</v>
      </c>
      <c r="C140" s="8">
        <v>2014</v>
      </c>
      <c r="D140" s="12" t="s">
        <v>6</v>
      </c>
      <c r="E140" s="12" t="s">
        <v>249</v>
      </c>
      <c r="F140" s="8">
        <f t="shared" si="0"/>
        <v>-0.34000755572346503</v>
      </c>
      <c r="G140" s="8">
        <v>3.4000755572346501E-3</v>
      </c>
    </row>
    <row r="141" spans="1:7" ht="13">
      <c r="A141" s="12" t="s">
        <v>9</v>
      </c>
      <c r="B141" s="8" t="s">
        <v>267</v>
      </c>
      <c r="C141" s="8">
        <v>2014</v>
      </c>
      <c r="D141" s="12" t="s">
        <v>6</v>
      </c>
      <c r="E141" s="12" t="s">
        <v>249</v>
      </c>
      <c r="F141" s="8">
        <f t="shared" si="0"/>
        <v>-5.4393305439330604</v>
      </c>
      <c r="G141" s="8">
        <v>5.4393305439330603E-2</v>
      </c>
    </row>
    <row r="142" spans="1:7" ht="13">
      <c r="A142" s="12" t="s">
        <v>12</v>
      </c>
      <c r="B142" s="8" t="s">
        <v>270</v>
      </c>
      <c r="C142" s="8">
        <v>2014</v>
      </c>
      <c r="D142" s="12" t="s">
        <v>6</v>
      </c>
      <c r="E142" s="12" t="s">
        <v>249</v>
      </c>
      <c r="F142" s="8">
        <f t="shared" si="0"/>
        <v>-1.8356616160044799</v>
      </c>
      <c r="G142" s="8">
        <v>1.83566161600448E-2</v>
      </c>
    </row>
    <row r="143" spans="1:7" ht="13">
      <c r="A143" s="12" t="s">
        <v>13</v>
      </c>
      <c r="B143" s="8" t="s">
        <v>271</v>
      </c>
      <c r="C143" s="8">
        <v>2014</v>
      </c>
      <c r="D143" s="12" t="s">
        <v>6</v>
      </c>
      <c r="E143" s="12" t="s">
        <v>249</v>
      </c>
      <c r="F143" s="8">
        <f t="shared" si="0"/>
        <v>-12.338858195211801</v>
      </c>
      <c r="G143" s="8">
        <v>0.12338858195211801</v>
      </c>
    </row>
    <row r="144" spans="1:7" ht="13">
      <c r="A144" s="12" t="s">
        <v>14</v>
      </c>
      <c r="B144" s="8" t="s">
        <v>272</v>
      </c>
      <c r="C144" s="8">
        <v>2014</v>
      </c>
      <c r="D144" s="12" t="s">
        <v>6</v>
      </c>
      <c r="E144" s="12" t="s">
        <v>249</v>
      </c>
      <c r="F144" s="8">
        <f t="shared" si="0"/>
        <v>-9.1042854515357803</v>
      </c>
      <c r="G144" s="8">
        <v>9.1042854515357804E-2</v>
      </c>
    </row>
    <row r="145" spans="1:7" ht="13">
      <c r="A145" s="12" t="s">
        <v>15</v>
      </c>
      <c r="B145" s="8" t="s">
        <v>273</v>
      </c>
      <c r="C145" s="8">
        <v>2014</v>
      </c>
      <c r="D145" s="12" t="s">
        <v>6</v>
      </c>
      <c r="E145" s="12" t="s">
        <v>249</v>
      </c>
      <c r="F145" s="8">
        <f t="shared" si="0"/>
        <v>-21.846553966189898</v>
      </c>
      <c r="G145" s="8">
        <v>0.21846553966189899</v>
      </c>
    </row>
    <row r="146" spans="1:7" ht="13">
      <c r="A146" s="12" t="s">
        <v>16</v>
      </c>
      <c r="B146" s="8" t="s">
        <v>274</v>
      </c>
      <c r="C146" s="8">
        <v>2014</v>
      </c>
      <c r="D146" s="12" t="s">
        <v>6</v>
      </c>
      <c r="E146" s="12" t="s">
        <v>249</v>
      </c>
      <c r="F146" s="8">
        <f t="shared" si="0"/>
        <v>-26.724531749657398</v>
      </c>
      <c r="G146" s="8">
        <v>0.26724531749657399</v>
      </c>
    </row>
    <row r="147" spans="1:7" ht="13">
      <c r="A147" s="12" t="s">
        <v>17</v>
      </c>
      <c r="B147" s="8" t="s">
        <v>275</v>
      </c>
      <c r="C147" s="8">
        <v>2014</v>
      </c>
      <c r="D147" s="12" t="s">
        <v>6</v>
      </c>
      <c r="E147" s="12" t="s">
        <v>249</v>
      </c>
      <c r="F147" s="8">
        <f t="shared" si="0"/>
        <v>-3.68071593533488</v>
      </c>
      <c r="G147" s="8">
        <v>3.6807159353348801E-2</v>
      </c>
    </row>
    <row r="148" spans="1:7" ht="13">
      <c r="A148" s="12" t="s">
        <v>18</v>
      </c>
      <c r="B148" s="8" t="s">
        <v>276</v>
      </c>
      <c r="C148" s="8">
        <v>2014</v>
      </c>
      <c r="D148" s="12" t="s">
        <v>6</v>
      </c>
      <c r="E148" s="12" t="s">
        <v>249</v>
      </c>
      <c r="F148" s="8">
        <f t="shared" si="0"/>
        <v>-16.912063776132801</v>
      </c>
      <c r="G148" s="8">
        <v>0.16912063776132799</v>
      </c>
    </row>
    <row r="149" spans="1:7" ht="13">
      <c r="A149" s="12" t="s">
        <v>19</v>
      </c>
      <c r="B149" s="8" t="s">
        <v>277</v>
      </c>
      <c r="C149" s="8">
        <v>2014</v>
      </c>
      <c r="D149" s="12" t="s">
        <v>6</v>
      </c>
      <c r="E149" s="12" t="s">
        <v>249</v>
      </c>
      <c r="F149" s="8">
        <f t="shared" si="0"/>
        <v>-1.2677484787018201</v>
      </c>
      <c r="G149" s="8">
        <v>1.26774847870182E-2</v>
      </c>
    </row>
    <row r="150" spans="1:7" ht="13">
      <c r="A150" s="12" t="s">
        <v>20</v>
      </c>
      <c r="B150" s="8" t="s">
        <v>278</v>
      </c>
      <c r="C150" s="8">
        <v>2014</v>
      </c>
      <c r="D150" s="12" t="s">
        <v>6</v>
      </c>
      <c r="E150" s="12" t="s">
        <v>249</v>
      </c>
      <c r="F150" s="8">
        <f t="shared" si="0"/>
        <v>-19.8748619801251</v>
      </c>
      <c r="G150" s="8">
        <v>0.198748619801251</v>
      </c>
    </row>
    <row r="151" spans="1:7" ht="13">
      <c r="A151" s="12" t="s">
        <v>21</v>
      </c>
      <c r="B151" s="8" t="s">
        <v>279</v>
      </c>
      <c r="C151" s="8">
        <v>2014</v>
      </c>
      <c r="D151" s="12" t="s">
        <v>6</v>
      </c>
      <c r="E151" s="12" t="s">
        <v>249</v>
      </c>
      <c r="F151" s="8">
        <f t="shared" si="0"/>
        <v>-23.890784982935202</v>
      </c>
      <c r="G151" s="8">
        <v>0.23890784982935201</v>
      </c>
    </row>
    <row r="152" spans="1:7" ht="13">
      <c r="A152" s="12" t="s">
        <v>22</v>
      </c>
      <c r="B152" s="8" t="s">
        <v>280</v>
      </c>
      <c r="C152" s="8">
        <v>2014</v>
      </c>
      <c r="D152" s="12" t="s">
        <v>6</v>
      </c>
      <c r="E152" s="12" t="s">
        <v>249</v>
      </c>
      <c r="F152" s="8">
        <f t="shared" si="0"/>
        <v>-11.338607104079399</v>
      </c>
      <c r="G152" s="8">
        <v>0.113386071040794</v>
      </c>
    </row>
    <row r="153" spans="1:7" ht="13">
      <c r="A153" s="12" t="s">
        <v>23</v>
      </c>
      <c r="B153" s="8" t="s">
        <v>281</v>
      </c>
      <c r="C153" s="8">
        <v>2014</v>
      </c>
      <c r="D153" s="12" t="s">
        <v>6</v>
      </c>
      <c r="E153" s="12" t="s">
        <v>249</v>
      </c>
      <c r="F153" s="8">
        <f t="shared" si="0"/>
        <v>-20.825515947467199</v>
      </c>
      <c r="G153" s="8">
        <v>0.20825515947467199</v>
      </c>
    </row>
    <row r="154" spans="1:7" ht="13">
      <c r="A154" s="12" t="s">
        <v>24</v>
      </c>
      <c r="B154" s="8" t="s">
        <v>282</v>
      </c>
      <c r="C154" s="8">
        <v>2014</v>
      </c>
      <c r="D154" s="12" t="s">
        <v>6</v>
      </c>
      <c r="E154" s="12" t="s">
        <v>249</v>
      </c>
      <c r="F154" s="8">
        <f t="shared" si="0"/>
        <v>-22.5403059115337</v>
      </c>
      <c r="G154" s="8">
        <v>0.22540305911533701</v>
      </c>
    </row>
    <row r="155" spans="1:7" ht="13">
      <c r="A155" s="12" t="s">
        <v>25</v>
      </c>
      <c r="B155" s="8" t="s">
        <v>283</v>
      </c>
      <c r="C155" s="8">
        <v>2014</v>
      </c>
      <c r="D155" s="12" t="s">
        <v>6</v>
      </c>
      <c r="E155" s="12" t="s">
        <v>249</v>
      </c>
      <c r="F155" s="8">
        <f t="shared" si="0"/>
        <v>-4.9394673123486701</v>
      </c>
      <c r="G155" s="8">
        <v>4.93946731234867E-2</v>
      </c>
    </row>
    <row r="156" spans="1:7" ht="13">
      <c r="A156" s="12" t="s">
        <v>26</v>
      </c>
      <c r="B156" s="8" t="s">
        <v>284</v>
      </c>
      <c r="C156" s="8">
        <v>2014</v>
      </c>
      <c r="D156" s="12" t="s">
        <v>6</v>
      </c>
      <c r="E156" s="12" t="s">
        <v>249</v>
      </c>
      <c r="F156" s="8">
        <f t="shared" si="0"/>
        <v>-18.959731543624201</v>
      </c>
      <c r="G156" s="8">
        <v>0.189597315436242</v>
      </c>
    </row>
    <row r="157" spans="1:7" ht="13">
      <c r="A157" s="12" t="s">
        <v>27</v>
      </c>
      <c r="B157" s="8" t="s">
        <v>285</v>
      </c>
      <c r="C157" s="8">
        <v>2014</v>
      </c>
      <c r="D157" s="12" t="s">
        <v>6</v>
      </c>
      <c r="E157" s="12" t="s">
        <v>249</v>
      </c>
      <c r="F157" s="8">
        <f t="shared" si="0"/>
        <v>-9.7176625082074786</v>
      </c>
      <c r="G157" s="8">
        <v>9.7176625082074794E-2</v>
      </c>
    </row>
    <row r="158" spans="1:7" ht="13">
      <c r="A158" s="12" t="s">
        <v>28</v>
      </c>
      <c r="B158" s="8" t="s">
        <v>286</v>
      </c>
      <c r="C158" s="8">
        <v>2014</v>
      </c>
      <c r="D158" s="12" t="s">
        <v>6</v>
      </c>
      <c r="E158" s="12" t="s">
        <v>249</v>
      </c>
      <c r="F158" s="8">
        <f t="shared" si="0"/>
        <v>-16.716417910447802</v>
      </c>
      <c r="G158" s="8">
        <v>0.16716417910447801</v>
      </c>
    </row>
    <row r="159" spans="1:7" ht="13">
      <c r="A159" s="12" t="s">
        <v>29</v>
      </c>
      <c r="B159" s="8" t="s">
        <v>287</v>
      </c>
      <c r="C159" s="8">
        <v>2014</v>
      </c>
      <c r="D159" s="12" t="s">
        <v>6</v>
      </c>
      <c r="E159" s="12" t="s">
        <v>249</v>
      </c>
      <c r="F159" s="8">
        <f t="shared" si="0"/>
        <v>-17.193836171938401</v>
      </c>
      <c r="G159" s="8">
        <v>0.17193836171938401</v>
      </c>
    </row>
    <row r="160" spans="1:7" ht="13">
      <c r="A160" s="12" t="s">
        <v>30</v>
      </c>
      <c r="B160" s="8" t="s">
        <v>288</v>
      </c>
      <c r="C160" s="8">
        <v>2014</v>
      </c>
      <c r="D160" s="12" t="s">
        <v>6</v>
      </c>
      <c r="E160" s="12" t="s">
        <v>249</v>
      </c>
      <c r="F160" s="8">
        <f t="shared" si="0"/>
        <v>-2.1207177814029299</v>
      </c>
      <c r="G160" s="8">
        <v>2.1207177814029299E-2</v>
      </c>
    </row>
    <row r="161" spans="1:7" ht="13">
      <c r="A161" s="12" t="s">
        <v>31</v>
      </c>
      <c r="B161" s="8" t="s">
        <v>289</v>
      </c>
      <c r="C161" s="8">
        <v>2014</v>
      </c>
      <c r="D161" s="12" t="s">
        <v>6</v>
      </c>
      <c r="E161" s="12" t="s">
        <v>249</v>
      </c>
      <c r="F161" s="8">
        <f t="shared" si="0"/>
        <v>-25.927622537792001</v>
      </c>
      <c r="G161" s="8">
        <v>0.25927622537792</v>
      </c>
    </row>
    <row r="162" spans="1:7" ht="13">
      <c r="A162" s="12" t="s">
        <v>32</v>
      </c>
      <c r="B162" s="8" t="s">
        <v>290</v>
      </c>
      <c r="C162" s="8">
        <v>2014</v>
      </c>
      <c r="D162" s="12" t="s">
        <v>6</v>
      </c>
      <c r="E162" s="12" t="s">
        <v>249</v>
      </c>
      <c r="F162" s="8">
        <f t="shared" si="0"/>
        <v>-19.786096256684498</v>
      </c>
      <c r="G162" s="8">
        <v>0.19786096256684499</v>
      </c>
    </row>
    <row r="163" spans="1:7" ht="13">
      <c r="A163" s="12" t="s">
        <v>33</v>
      </c>
      <c r="B163" s="8" t="s">
        <v>291</v>
      </c>
      <c r="C163" s="8">
        <v>2014</v>
      </c>
      <c r="D163" s="12" t="s">
        <v>6</v>
      </c>
      <c r="E163" s="12" t="s">
        <v>249</v>
      </c>
      <c r="F163" s="8">
        <f t="shared" si="0"/>
        <v>-19.094488188976399</v>
      </c>
      <c r="G163" s="8">
        <v>0.190944881889764</v>
      </c>
    </row>
    <row r="164" spans="1:7" ht="13">
      <c r="A164" s="12" t="s">
        <v>34</v>
      </c>
      <c r="B164" s="8" t="s">
        <v>292</v>
      </c>
      <c r="C164" s="8">
        <v>2014</v>
      </c>
      <c r="D164" s="12" t="s">
        <v>6</v>
      </c>
      <c r="E164" s="12" t="s">
        <v>249</v>
      </c>
      <c r="F164" s="8">
        <f t="shared" si="0"/>
        <v>-6.5504241281809596</v>
      </c>
      <c r="G164" s="8">
        <v>6.5504241281809594E-2</v>
      </c>
    </row>
    <row r="165" spans="1:7" ht="13">
      <c r="A165" s="12" t="s">
        <v>35</v>
      </c>
      <c r="B165" s="8" t="s">
        <v>293</v>
      </c>
      <c r="C165" s="8">
        <v>2014</v>
      </c>
      <c r="D165" s="12" t="s">
        <v>6</v>
      </c>
      <c r="E165" s="12" t="s">
        <v>249</v>
      </c>
      <c r="F165" s="8">
        <f t="shared" si="0"/>
        <v>-21.057692307692299</v>
      </c>
      <c r="G165" s="8">
        <v>0.21057692307692299</v>
      </c>
    </row>
    <row r="166" spans="1:7" ht="13">
      <c r="A166" s="12" t="s">
        <v>3</v>
      </c>
      <c r="B166" s="8" t="s">
        <v>261</v>
      </c>
      <c r="C166" s="8">
        <v>2014</v>
      </c>
      <c r="D166" s="12" t="s">
        <v>6</v>
      </c>
      <c r="E166" s="12" t="s">
        <v>249</v>
      </c>
      <c r="F166" s="8">
        <f t="shared" si="0"/>
        <v>-8.8621845656053502</v>
      </c>
      <c r="G166" s="8">
        <v>8.8621845656053494E-2</v>
      </c>
    </row>
    <row r="167" spans="1:7" ht="13">
      <c r="A167" s="12" t="s">
        <v>4</v>
      </c>
      <c r="B167" s="8" t="s">
        <v>262</v>
      </c>
      <c r="C167" s="8">
        <v>2015</v>
      </c>
      <c r="D167" s="12" t="s">
        <v>6</v>
      </c>
      <c r="E167" s="12" t="s">
        <v>249</v>
      </c>
      <c r="F167" s="8">
        <f t="shared" si="0"/>
        <v>-27.7339346110485</v>
      </c>
      <c r="G167" s="8">
        <v>0.277339346110485</v>
      </c>
    </row>
    <row r="168" spans="1:7" ht="13">
      <c r="A168" s="12" t="s">
        <v>5</v>
      </c>
      <c r="B168" s="8" t="s">
        <v>263</v>
      </c>
      <c r="C168" s="8">
        <v>2015</v>
      </c>
      <c r="D168" s="12" t="s">
        <v>6</v>
      </c>
      <c r="E168" s="12" t="s">
        <v>249</v>
      </c>
      <c r="F168" s="8">
        <f t="shared" si="0"/>
        <v>-1.8991097922848699</v>
      </c>
      <c r="G168" s="8">
        <v>1.8991097922848699E-2</v>
      </c>
    </row>
    <row r="169" spans="1:7" ht="13">
      <c r="A169" s="12" t="s">
        <v>6</v>
      </c>
      <c r="B169" s="8" t="s">
        <v>264</v>
      </c>
      <c r="C169" s="8">
        <v>2015</v>
      </c>
      <c r="D169" s="12" t="s">
        <v>6</v>
      </c>
      <c r="E169" s="12" t="s">
        <v>249</v>
      </c>
      <c r="F169" s="8">
        <f t="shared" si="0"/>
        <v>-24.3589743589744</v>
      </c>
      <c r="G169" s="8">
        <v>0.243589743589744</v>
      </c>
    </row>
    <row r="170" spans="1:7" ht="13">
      <c r="A170" s="12" t="s">
        <v>7</v>
      </c>
      <c r="B170" s="8" t="s">
        <v>265</v>
      </c>
      <c r="C170" s="8">
        <v>2015</v>
      </c>
      <c r="D170" s="12" t="s">
        <v>6</v>
      </c>
      <c r="E170" s="12" t="s">
        <v>249</v>
      </c>
      <c r="F170" s="8">
        <f t="shared" si="0"/>
        <v>-0.70921985815601807</v>
      </c>
      <c r="G170" s="8">
        <v>7.0921985815601803E-3</v>
      </c>
    </row>
    <row r="171" spans="1:7" ht="13">
      <c r="A171" s="12" t="s">
        <v>10</v>
      </c>
      <c r="B171" s="8" t="s">
        <v>268</v>
      </c>
      <c r="C171" s="8">
        <v>2015</v>
      </c>
      <c r="D171" s="12" t="s">
        <v>6</v>
      </c>
      <c r="E171" s="12" t="s">
        <v>249</v>
      </c>
      <c r="F171" s="8">
        <f t="shared" si="0"/>
        <v>-3.8010061486864104</v>
      </c>
      <c r="G171" s="8">
        <v>3.8010061486864102E-2</v>
      </c>
    </row>
    <row r="172" spans="1:7" ht="13">
      <c r="A172" s="12" t="s">
        <v>11</v>
      </c>
      <c r="B172" s="8" t="s">
        <v>269</v>
      </c>
      <c r="C172" s="8">
        <v>2015</v>
      </c>
      <c r="D172" s="12" t="s">
        <v>6</v>
      </c>
      <c r="E172" s="12" t="s">
        <v>249</v>
      </c>
      <c r="F172" s="8">
        <f t="shared" si="0"/>
        <v>-19.1823018762251</v>
      </c>
      <c r="G172" s="8">
        <v>0.191823018762251</v>
      </c>
    </row>
    <row r="173" spans="1:7" ht="13">
      <c r="A173" s="12" t="s">
        <v>8</v>
      </c>
      <c r="B173" s="8" t="s">
        <v>266</v>
      </c>
      <c r="C173" s="8">
        <v>2015</v>
      </c>
      <c r="D173" s="12" t="s">
        <v>6</v>
      </c>
      <c r="E173" s="12" t="s">
        <v>249</v>
      </c>
      <c r="F173" s="8">
        <f t="shared" si="0"/>
        <v>-4.5051983057373901</v>
      </c>
      <c r="G173" s="8">
        <v>4.5051983057373901E-2</v>
      </c>
    </row>
    <row r="174" spans="1:7" ht="13">
      <c r="A174" s="12" t="s">
        <v>9</v>
      </c>
      <c r="B174" s="8" t="s">
        <v>267</v>
      </c>
      <c r="C174" s="8">
        <v>2015</v>
      </c>
      <c r="D174" s="12" t="s">
        <v>6</v>
      </c>
      <c r="E174" s="12" t="s">
        <v>249</v>
      </c>
      <c r="F174" s="8">
        <f t="shared" si="0"/>
        <v>-20.382165605095501</v>
      </c>
      <c r="G174" s="8">
        <v>0.20382165605095501</v>
      </c>
    </row>
    <row r="175" spans="1:7" ht="13">
      <c r="A175" s="12" t="s">
        <v>12</v>
      </c>
      <c r="B175" s="8" t="s">
        <v>270</v>
      </c>
      <c r="C175" s="8">
        <v>2015</v>
      </c>
      <c r="D175" s="12" t="s">
        <v>6</v>
      </c>
      <c r="E175" s="12" t="s">
        <v>249</v>
      </c>
      <c r="F175" s="8">
        <f t="shared" si="0"/>
        <v>-0.54567157392144705</v>
      </c>
      <c r="G175" s="8">
        <v>5.45671573921447E-3</v>
      </c>
    </row>
    <row r="176" spans="1:7" ht="13">
      <c r="A176" s="12" t="s">
        <v>13</v>
      </c>
      <c r="B176" s="8" t="s">
        <v>271</v>
      </c>
      <c r="C176" s="8">
        <v>2015</v>
      </c>
      <c r="D176" s="12" t="s">
        <v>6</v>
      </c>
      <c r="E176" s="12" t="s">
        <v>249</v>
      </c>
      <c r="F176" s="8">
        <f t="shared" si="0"/>
        <v>-12.810155799192199</v>
      </c>
      <c r="G176" s="8">
        <v>0.12810155799192199</v>
      </c>
    </row>
    <row r="177" spans="1:7" ht="13">
      <c r="A177" s="12" t="s">
        <v>14</v>
      </c>
      <c r="B177" s="8" t="s">
        <v>272</v>
      </c>
      <c r="C177" s="8">
        <v>2015</v>
      </c>
      <c r="D177" s="12" t="s">
        <v>6</v>
      </c>
      <c r="E177" s="12" t="s">
        <v>249</v>
      </c>
      <c r="F177" s="8">
        <f t="shared" si="0"/>
        <v>-3.8738019169329099</v>
      </c>
      <c r="G177" s="8">
        <v>3.8738019169329098E-2</v>
      </c>
    </row>
    <row r="178" spans="1:7" ht="13">
      <c r="A178" s="12" t="s">
        <v>15</v>
      </c>
      <c r="B178" s="8" t="s">
        <v>273</v>
      </c>
      <c r="C178" s="8">
        <v>2015</v>
      </c>
      <c r="D178" s="12" t="s">
        <v>6</v>
      </c>
      <c r="E178" s="12" t="s">
        <v>249</v>
      </c>
      <c r="F178" s="8">
        <f t="shared" si="0"/>
        <v>-29.1187739463602</v>
      </c>
      <c r="G178" s="8">
        <v>0.29118773946360199</v>
      </c>
    </row>
    <row r="179" spans="1:7" ht="13">
      <c r="A179" s="12" t="s">
        <v>16</v>
      </c>
      <c r="B179" s="8" t="s">
        <v>274</v>
      </c>
      <c r="C179" s="8">
        <v>2015</v>
      </c>
      <c r="D179" s="12" t="s">
        <v>6</v>
      </c>
      <c r="E179" s="12" t="s">
        <v>249</v>
      </c>
      <c r="F179" s="8">
        <f t="shared" si="0"/>
        <v>-26.821192052980098</v>
      </c>
      <c r="G179" s="8">
        <v>0.26821192052980097</v>
      </c>
    </row>
    <row r="180" spans="1:7" ht="13">
      <c r="A180" s="12" t="s">
        <v>17</v>
      </c>
      <c r="B180" s="8" t="s">
        <v>275</v>
      </c>
      <c r="C180" s="8">
        <v>2015</v>
      </c>
      <c r="D180" s="12" t="s">
        <v>6</v>
      </c>
      <c r="E180" s="12" t="s">
        <v>249</v>
      </c>
      <c r="F180" s="8">
        <f t="shared" si="0"/>
        <v>-7.4778024417314199</v>
      </c>
      <c r="G180" s="8">
        <v>7.4778024417314196E-2</v>
      </c>
    </row>
    <row r="181" spans="1:7" ht="13">
      <c r="A181" s="12" t="s">
        <v>18</v>
      </c>
      <c r="B181" s="8" t="s">
        <v>276</v>
      </c>
      <c r="C181" s="8">
        <v>2015</v>
      </c>
      <c r="D181" s="12" t="s">
        <v>6</v>
      </c>
      <c r="E181" s="12" t="s">
        <v>249</v>
      </c>
      <c r="F181" s="8">
        <f t="shared" si="0"/>
        <v>-20.875576036866399</v>
      </c>
      <c r="G181" s="8">
        <v>0.208755760368664</v>
      </c>
    </row>
    <row r="182" spans="1:7" ht="13">
      <c r="A182" s="12" t="s">
        <v>19</v>
      </c>
      <c r="B182" s="8" t="s">
        <v>277</v>
      </c>
      <c r="C182" s="8">
        <v>2015</v>
      </c>
      <c r="D182" s="12" t="s">
        <v>6</v>
      </c>
      <c r="E182" s="12" t="s">
        <v>249</v>
      </c>
      <c r="F182" s="8">
        <f t="shared" si="0"/>
        <v>-8.6486486486486509</v>
      </c>
      <c r="G182" s="8">
        <v>8.6486486486486505E-2</v>
      </c>
    </row>
    <row r="183" spans="1:7" ht="13">
      <c r="A183" s="12" t="s">
        <v>20</v>
      </c>
      <c r="B183" s="8" t="s">
        <v>278</v>
      </c>
      <c r="C183" s="8">
        <v>2015</v>
      </c>
      <c r="D183" s="12" t="s">
        <v>6</v>
      </c>
      <c r="E183" s="12" t="s">
        <v>249</v>
      </c>
      <c r="F183" s="8">
        <f t="shared" si="0"/>
        <v>-13.3586337760911</v>
      </c>
      <c r="G183" s="8">
        <v>0.133586337760911</v>
      </c>
    </row>
    <row r="184" spans="1:7" ht="13">
      <c r="A184" s="12" t="s">
        <v>21</v>
      </c>
      <c r="B184" s="8" t="s">
        <v>279</v>
      </c>
      <c r="C184" s="8">
        <v>2015</v>
      </c>
      <c r="D184" s="12" t="s">
        <v>6</v>
      </c>
      <c r="E184" s="12" t="s">
        <v>249</v>
      </c>
      <c r="F184" s="8">
        <f t="shared" si="0"/>
        <v>-30.318257956448903</v>
      </c>
      <c r="G184" s="8">
        <v>0.30318257956448902</v>
      </c>
    </row>
    <row r="185" spans="1:7" ht="13">
      <c r="A185" s="12" t="s">
        <v>22</v>
      </c>
      <c r="B185" s="8" t="s">
        <v>280</v>
      </c>
      <c r="C185" s="8">
        <v>2015</v>
      </c>
      <c r="D185" s="12" t="s">
        <v>6</v>
      </c>
      <c r="E185" s="12" t="s">
        <v>249</v>
      </c>
      <c r="F185" s="8">
        <f t="shared" si="0"/>
        <v>-2.2140722629720102</v>
      </c>
      <c r="G185" s="8">
        <v>2.2140722629720101E-2</v>
      </c>
    </row>
    <row r="186" spans="1:7" ht="13">
      <c r="A186" s="12" t="s">
        <v>23</v>
      </c>
      <c r="B186" s="8" t="s">
        <v>281</v>
      </c>
      <c r="C186" s="8">
        <v>2015</v>
      </c>
      <c r="D186" s="12" t="s">
        <v>6</v>
      </c>
      <c r="E186" s="12" t="s">
        <v>249</v>
      </c>
      <c r="F186" s="8">
        <f t="shared" si="0"/>
        <v>-23.070251517779699</v>
      </c>
      <c r="G186" s="8">
        <v>0.230702515177797</v>
      </c>
    </row>
    <row r="187" spans="1:7" ht="13">
      <c r="A187" s="12" t="s">
        <v>24</v>
      </c>
      <c r="B187" s="8" t="s">
        <v>282</v>
      </c>
      <c r="C187" s="8">
        <v>2015</v>
      </c>
      <c r="D187" s="12" t="s">
        <v>6</v>
      </c>
      <c r="E187" s="12" t="s">
        <v>249</v>
      </c>
      <c r="F187" s="8">
        <f t="shared" si="0"/>
        <v>-21.705743831268602</v>
      </c>
      <c r="G187" s="8">
        <v>0.21705743831268601</v>
      </c>
    </row>
    <row r="188" spans="1:7" ht="13">
      <c r="A188" s="12" t="s">
        <v>25</v>
      </c>
      <c r="B188" s="8" t="s">
        <v>283</v>
      </c>
      <c r="C188" s="8">
        <v>2015</v>
      </c>
      <c r="D188" s="12" t="s">
        <v>6</v>
      </c>
      <c r="E188" s="12" t="s">
        <v>249</v>
      </c>
      <c r="F188" s="8">
        <f t="shared" si="0"/>
        <v>-7.2793448589626903</v>
      </c>
      <c r="G188" s="8">
        <v>7.27934485896269E-2</v>
      </c>
    </row>
    <row r="189" spans="1:7" ht="13">
      <c r="A189" s="12" t="s">
        <v>26</v>
      </c>
      <c r="B189" s="8" t="s">
        <v>284</v>
      </c>
      <c r="C189" s="8">
        <v>2015</v>
      </c>
      <c r="D189" s="12" t="s">
        <v>6</v>
      </c>
      <c r="E189" s="12" t="s">
        <v>249</v>
      </c>
      <c r="F189" s="8">
        <f t="shared" si="0"/>
        <v>-23.2970027247956</v>
      </c>
      <c r="G189" s="8">
        <v>0.23297002724795601</v>
      </c>
    </row>
    <row r="190" spans="1:7" ht="13">
      <c r="A190" s="12" t="s">
        <v>27</v>
      </c>
      <c r="B190" s="8" t="s">
        <v>285</v>
      </c>
      <c r="C190" s="8">
        <v>2015</v>
      </c>
      <c r="D190" s="12" t="s">
        <v>6</v>
      </c>
      <c r="E190" s="12" t="s">
        <v>249</v>
      </c>
      <c r="F190" s="8">
        <f t="shared" si="0"/>
        <v>-6.1941251596424101</v>
      </c>
      <c r="G190" s="8">
        <v>6.19412515964241E-2</v>
      </c>
    </row>
    <row r="191" spans="1:7" ht="13">
      <c r="A191" s="12" t="s">
        <v>28</v>
      </c>
      <c r="B191" s="8" t="s">
        <v>286</v>
      </c>
      <c r="C191" s="8">
        <v>2015</v>
      </c>
      <c r="D191" s="12" t="s">
        <v>6</v>
      </c>
      <c r="E191" s="12" t="s">
        <v>249</v>
      </c>
      <c r="F191" s="8">
        <f t="shared" si="0"/>
        <v>-10.2430555555556</v>
      </c>
      <c r="G191" s="8">
        <v>0.102430555555556</v>
      </c>
    </row>
    <row r="192" spans="1:7" ht="13">
      <c r="A192" s="12" t="s">
        <v>29</v>
      </c>
      <c r="B192" s="8" t="s">
        <v>287</v>
      </c>
      <c r="C192" s="8">
        <v>2015</v>
      </c>
      <c r="D192" s="12" t="s">
        <v>6</v>
      </c>
      <c r="E192" s="12" t="s">
        <v>249</v>
      </c>
      <c r="F192" s="8">
        <f t="shared" si="0"/>
        <v>-11.8306351183064</v>
      </c>
      <c r="G192" s="8">
        <v>0.118306351183064</v>
      </c>
    </row>
    <row r="193" spans="1:7" ht="13">
      <c r="A193" s="12" t="s">
        <v>30</v>
      </c>
      <c r="B193" s="8" t="s">
        <v>288</v>
      </c>
      <c r="C193" s="8">
        <v>2015</v>
      </c>
      <c r="D193" s="12" t="s">
        <v>6</v>
      </c>
      <c r="E193" s="12" t="s">
        <v>249</v>
      </c>
      <c r="F193" s="8">
        <f t="shared" si="0"/>
        <v>-1.3333333333333399</v>
      </c>
      <c r="G193" s="8">
        <v>1.33333333333334E-2</v>
      </c>
    </row>
    <row r="194" spans="1:7" ht="13">
      <c r="A194" s="12" t="s">
        <v>31</v>
      </c>
      <c r="B194" s="8" t="s">
        <v>289</v>
      </c>
      <c r="C194" s="8">
        <v>2015</v>
      </c>
      <c r="D194" s="12" t="s">
        <v>6</v>
      </c>
      <c r="E194" s="12" t="s">
        <v>249</v>
      </c>
      <c r="F194" s="8">
        <f t="shared" si="0"/>
        <v>-25.274999999999999</v>
      </c>
      <c r="G194" s="8">
        <v>0.25274999999999997</v>
      </c>
    </row>
    <row r="195" spans="1:7" ht="13">
      <c r="A195" s="12" t="s">
        <v>32</v>
      </c>
      <c r="B195" s="8" t="s">
        <v>290</v>
      </c>
      <c r="C195" s="8">
        <v>2015</v>
      </c>
      <c r="D195" s="12" t="s">
        <v>6</v>
      </c>
      <c r="E195" s="12" t="s">
        <v>249</v>
      </c>
      <c r="F195" s="8">
        <f t="shared" si="0"/>
        <v>-25.347758887171601</v>
      </c>
      <c r="G195" s="8">
        <v>0.25347758887171601</v>
      </c>
    </row>
    <row r="196" spans="1:7" ht="13">
      <c r="A196" s="12" t="s">
        <v>33</v>
      </c>
      <c r="B196" s="8" t="s">
        <v>291</v>
      </c>
      <c r="C196" s="8">
        <v>2015</v>
      </c>
      <c r="D196" s="12" t="s">
        <v>6</v>
      </c>
      <c r="E196" s="12" t="s">
        <v>249</v>
      </c>
      <c r="F196" s="8">
        <f t="shared" si="0"/>
        <v>-20.612102944586098</v>
      </c>
      <c r="G196" s="8">
        <v>0.206121029445861</v>
      </c>
    </row>
    <row r="197" spans="1:7" ht="13">
      <c r="A197" s="12" t="s">
        <v>34</v>
      </c>
      <c r="B197" s="8" t="s">
        <v>292</v>
      </c>
      <c r="C197" s="8">
        <v>2015</v>
      </c>
      <c r="D197" s="12" t="s">
        <v>6</v>
      </c>
      <c r="E197" s="12" t="s">
        <v>249</v>
      </c>
      <c r="F197" s="8">
        <f t="shared" si="0"/>
        <v>-12.829682610639201</v>
      </c>
      <c r="G197" s="8">
        <v>0.12829682610639201</v>
      </c>
    </row>
    <row r="198" spans="1:7" ht="13">
      <c r="A198" s="12" t="s">
        <v>35</v>
      </c>
      <c r="B198" s="8" t="s">
        <v>293</v>
      </c>
      <c r="C198" s="8">
        <v>2015</v>
      </c>
      <c r="D198" s="12" t="s">
        <v>6</v>
      </c>
      <c r="E198" s="12" t="s">
        <v>249</v>
      </c>
      <c r="F198" s="8">
        <f t="shared" si="0"/>
        <v>-13.7030995106036</v>
      </c>
      <c r="G198" s="8">
        <v>0.137030995106036</v>
      </c>
    </row>
    <row r="199" spans="1:7" ht="13">
      <c r="A199" s="12" t="s">
        <v>3</v>
      </c>
      <c r="B199" s="8" t="s">
        <v>261</v>
      </c>
      <c r="C199" s="8">
        <v>2015</v>
      </c>
      <c r="D199" s="12" t="s">
        <v>6</v>
      </c>
      <c r="E199" s="12" t="s">
        <v>249</v>
      </c>
      <c r="F199" s="8">
        <f t="shared" si="0"/>
        <v>-8.3276069751085391</v>
      </c>
      <c r="G199" s="8">
        <v>8.3276069751085396E-2</v>
      </c>
    </row>
    <row r="200" spans="1:7" ht="13">
      <c r="A200" s="12" t="s">
        <v>4</v>
      </c>
      <c r="B200" s="8" t="s">
        <v>262</v>
      </c>
      <c r="C200" s="8">
        <v>2016</v>
      </c>
      <c r="D200" s="12" t="s">
        <v>6</v>
      </c>
      <c r="E200" s="12" t="s">
        <v>249</v>
      </c>
      <c r="F200" s="8">
        <f t="shared" si="0"/>
        <v>-11.4657210401891</v>
      </c>
      <c r="G200" s="8">
        <v>0.114657210401891</v>
      </c>
    </row>
    <row r="201" spans="1:7" ht="13">
      <c r="A201" s="12" t="s">
        <v>5</v>
      </c>
      <c r="B201" s="8" t="s">
        <v>263</v>
      </c>
      <c r="C201" s="8">
        <v>2016</v>
      </c>
      <c r="D201" s="12" t="s">
        <v>6</v>
      </c>
      <c r="E201" s="12" t="s">
        <v>249</v>
      </c>
      <c r="F201" s="8">
        <f t="shared" si="0"/>
        <v>-3.2430824159476401</v>
      </c>
      <c r="G201" s="8">
        <v>3.2430824159476401E-2</v>
      </c>
    </row>
    <row r="202" spans="1:7" ht="13">
      <c r="A202" s="12" t="s">
        <v>6</v>
      </c>
      <c r="B202" s="8" t="s">
        <v>264</v>
      </c>
      <c r="C202" s="8">
        <v>2016</v>
      </c>
      <c r="D202" s="12" t="s">
        <v>6</v>
      </c>
      <c r="E202" s="12" t="s">
        <v>249</v>
      </c>
      <c r="F202" s="8">
        <f t="shared" si="0"/>
        <v>-6.7915690866510596</v>
      </c>
      <c r="G202" s="8">
        <v>6.79156908665106E-2</v>
      </c>
    </row>
    <row r="203" spans="1:7" ht="13">
      <c r="A203" s="12" t="s">
        <v>7</v>
      </c>
      <c r="B203" s="8" t="s">
        <v>265</v>
      </c>
      <c r="C203" s="8">
        <v>2016</v>
      </c>
      <c r="D203" s="12" t="s">
        <v>6</v>
      </c>
      <c r="E203" s="12" t="s">
        <v>249</v>
      </c>
      <c r="F203" s="8">
        <f t="shared" si="0"/>
        <v>-13.978494623655898</v>
      </c>
      <c r="G203" s="8">
        <v>0.13978494623655899</v>
      </c>
    </row>
    <row r="204" spans="1:7" ht="13">
      <c r="A204" s="12" t="s">
        <v>10</v>
      </c>
      <c r="B204" s="8" t="s">
        <v>268</v>
      </c>
      <c r="C204" s="8">
        <v>2016</v>
      </c>
      <c r="D204" s="12" t="s">
        <v>6</v>
      </c>
      <c r="E204" s="12" t="s">
        <v>249</v>
      </c>
      <c r="F204" s="8">
        <f t="shared" si="0"/>
        <v>-7.2649572649572596</v>
      </c>
      <c r="G204" s="8">
        <v>7.26495726495726E-2</v>
      </c>
    </row>
    <row r="205" spans="1:7" ht="13">
      <c r="A205" s="12" t="s">
        <v>11</v>
      </c>
      <c r="B205" s="8" t="s">
        <v>269</v>
      </c>
      <c r="C205" s="8">
        <v>2016</v>
      </c>
      <c r="D205" s="12" t="s">
        <v>6</v>
      </c>
      <c r="E205" s="12" t="s">
        <v>249</v>
      </c>
      <c r="F205" s="8">
        <f t="shared" si="0"/>
        <v>-16.25</v>
      </c>
      <c r="G205" s="8">
        <v>0.16250000000000001</v>
      </c>
    </row>
    <row r="206" spans="1:7" ht="13">
      <c r="A206" s="12" t="s">
        <v>12</v>
      </c>
      <c r="B206" s="8" t="s">
        <v>270</v>
      </c>
      <c r="C206" s="8">
        <v>2016</v>
      </c>
      <c r="D206" s="12" t="s">
        <v>6</v>
      </c>
      <c r="E206" s="12" t="s">
        <v>249</v>
      </c>
      <c r="F206" s="8">
        <f t="shared" si="0"/>
        <v>-0.228839842220951</v>
      </c>
      <c r="G206" s="8">
        <v>2.2883984222095101E-3</v>
      </c>
    </row>
    <row r="207" spans="1:7" ht="13">
      <c r="A207" s="12" t="s">
        <v>8</v>
      </c>
      <c r="B207" s="8" t="s">
        <v>266</v>
      </c>
      <c r="C207" s="8">
        <v>2016</v>
      </c>
      <c r="D207" s="12" t="s">
        <v>6</v>
      </c>
      <c r="E207" s="12" t="s">
        <v>249</v>
      </c>
      <c r="F207" s="8">
        <f t="shared" si="0"/>
        <v>-2.9727244866687101</v>
      </c>
      <c r="G207" s="8">
        <v>2.97272448666871E-2</v>
      </c>
    </row>
    <row r="208" spans="1:7" ht="13">
      <c r="A208" s="12" t="s">
        <v>9</v>
      </c>
      <c r="B208" s="8" t="s">
        <v>267</v>
      </c>
      <c r="C208" s="8">
        <v>2016</v>
      </c>
      <c r="D208" s="12" t="s">
        <v>6</v>
      </c>
      <c r="E208" s="12" t="s">
        <v>249</v>
      </c>
      <c r="F208" s="8">
        <f t="shared" si="0"/>
        <v>-11.965811965812</v>
      </c>
      <c r="G208" s="8">
        <v>0.11965811965812</v>
      </c>
    </row>
    <row r="209" spans="1:7" ht="13">
      <c r="A209" s="12" t="s">
        <v>13</v>
      </c>
      <c r="B209" s="8" t="s">
        <v>271</v>
      </c>
      <c r="C209" s="8">
        <v>2016</v>
      </c>
      <c r="D209" s="12" t="s">
        <v>6</v>
      </c>
      <c r="E209" s="12" t="s">
        <v>249</v>
      </c>
      <c r="F209" s="8">
        <f t="shared" si="0"/>
        <v>-15.582285401858901</v>
      </c>
      <c r="G209" s="8">
        <v>0.155822854018589</v>
      </c>
    </row>
    <row r="210" spans="1:7" ht="13">
      <c r="A210" s="12" t="s">
        <v>14</v>
      </c>
      <c r="B210" s="8" t="s">
        <v>272</v>
      </c>
      <c r="C210" s="8">
        <v>2016</v>
      </c>
      <c r="D210" s="12" t="s">
        <v>6</v>
      </c>
      <c r="E210" s="12" t="s">
        <v>249</v>
      </c>
      <c r="F210" s="8">
        <f t="shared" si="0"/>
        <v>-8.3187899941826604</v>
      </c>
      <c r="G210" s="8">
        <v>8.3187899941826599E-2</v>
      </c>
    </row>
    <row r="211" spans="1:7" ht="13">
      <c r="A211" s="12" t="s">
        <v>15</v>
      </c>
      <c r="B211" s="8" t="s">
        <v>273</v>
      </c>
      <c r="C211" s="8">
        <v>2016</v>
      </c>
      <c r="D211" s="12" t="s">
        <v>6</v>
      </c>
      <c r="E211" s="12" t="s">
        <v>249</v>
      </c>
      <c r="F211" s="8">
        <f t="shared" si="0"/>
        <v>-21.1026615969582</v>
      </c>
      <c r="G211" s="8">
        <v>0.211026615969582</v>
      </c>
    </row>
    <row r="212" spans="1:7" ht="13">
      <c r="A212" s="12" t="s">
        <v>16</v>
      </c>
      <c r="B212" s="8" t="s">
        <v>274</v>
      </c>
      <c r="C212" s="8">
        <v>2016</v>
      </c>
      <c r="D212" s="12" t="s">
        <v>6</v>
      </c>
      <c r="E212" s="12" t="s">
        <v>249</v>
      </c>
      <c r="F212" s="8">
        <f t="shared" si="0"/>
        <v>-34.091743119266098</v>
      </c>
      <c r="G212" s="8">
        <v>0.34091743119266099</v>
      </c>
    </row>
    <row r="213" spans="1:7" ht="13">
      <c r="A213" s="12" t="s">
        <v>17</v>
      </c>
      <c r="B213" s="8" t="s">
        <v>275</v>
      </c>
      <c r="C213" s="8">
        <v>2016</v>
      </c>
      <c r="D213" s="12" t="s">
        <v>6</v>
      </c>
      <c r="E213" s="12" t="s">
        <v>249</v>
      </c>
      <c r="F213" s="8">
        <f t="shared" si="0"/>
        <v>-6.5242718446601993</v>
      </c>
      <c r="G213" s="8">
        <v>6.5242718446601997E-2</v>
      </c>
    </row>
    <row r="214" spans="1:7" ht="13">
      <c r="A214" s="12" t="s">
        <v>18</v>
      </c>
      <c r="B214" s="8" t="s">
        <v>276</v>
      </c>
      <c r="C214" s="8">
        <v>2016</v>
      </c>
      <c r="D214" s="12" t="s">
        <v>6</v>
      </c>
      <c r="E214" s="12" t="s">
        <v>249</v>
      </c>
      <c r="F214" s="8">
        <f t="shared" si="0"/>
        <v>-21.787881115121699</v>
      </c>
      <c r="G214" s="8">
        <v>0.21787881115121699</v>
      </c>
    </row>
    <row r="215" spans="1:7" ht="13">
      <c r="A215" s="12" t="s">
        <v>19</v>
      </c>
      <c r="B215" s="8" t="s">
        <v>277</v>
      </c>
      <c r="C215" s="8">
        <v>2016</v>
      </c>
      <c r="D215" s="12" t="s">
        <v>6</v>
      </c>
      <c r="E215" s="12" t="s">
        <v>249</v>
      </c>
      <c r="F215" s="8">
        <f t="shared" si="0"/>
        <v>-7.4164629176854096</v>
      </c>
      <c r="G215" s="8">
        <v>7.4164629176854097E-2</v>
      </c>
    </row>
    <row r="216" spans="1:7" ht="13">
      <c r="A216" s="12" t="s">
        <v>20</v>
      </c>
      <c r="B216" s="8" t="s">
        <v>278</v>
      </c>
      <c r="C216" s="8">
        <v>2016</v>
      </c>
      <c r="D216" s="12" t="s">
        <v>6</v>
      </c>
      <c r="E216" s="12" t="s">
        <v>249</v>
      </c>
      <c r="F216" s="8">
        <f t="shared" si="0"/>
        <v>-17.874044412085897</v>
      </c>
      <c r="G216" s="8">
        <v>0.17874044412085899</v>
      </c>
    </row>
    <row r="217" spans="1:7" ht="13">
      <c r="A217" s="12" t="s">
        <v>21</v>
      </c>
      <c r="B217" s="8" t="s">
        <v>279</v>
      </c>
      <c r="C217" s="8">
        <v>2016</v>
      </c>
      <c r="D217" s="12" t="s">
        <v>6</v>
      </c>
      <c r="E217" s="12" t="s">
        <v>249</v>
      </c>
      <c r="F217" s="8">
        <f t="shared" si="0"/>
        <v>-31.408450704225398</v>
      </c>
      <c r="G217" s="8">
        <v>0.31408450704225399</v>
      </c>
    </row>
    <row r="218" spans="1:7" ht="13">
      <c r="A218" s="12" t="s">
        <v>22</v>
      </c>
      <c r="B218" s="8" t="s">
        <v>280</v>
      </c>
      <c r="C218" s="8">
        <v>2016</v>
      </c>
      <c r="D218" s="12" t="s">
        <v>6</v>
      </c>
      <c r="E218" s="12" t="s">
        <v>249</v>
      </c>
      <c r="F218" s="8">
        <f t="shared" si="0"/>
        <v>-2.9357009881140002</v>
      </c>
      <c r="G218" s="8">
        <v>2.9357009881140001E-2</v>
      </c>
    </row>
    <row r="219" spans="1:7" ht="13">
      <c r="A219" s="12" t="s">
        <v>23</v>
      </c>
      <c r="B219" s="8" t="s">
        <v>281</v>
      </c>
      <c r="C219" s="8">
        <v>2016</v>
      </c>
      <c r="D219" s="12" t="s">
        <v>6</v>
      </c>
      <c r="E219" s="12" t="s">
        <v>249</v>
      </c>
      <c r="F219" s="8">
        <f t="shared" si="0"/>
        <v>-27.7867528271405</v>
      </c>
      <c r="G219" s="8">
        <v>0.27786752827140498</v>
      </c>
    </row>
    <row r="220" spans="1:7" ht="13">
      <c r="A220" s="12" t="s">
        <v>24</v>
      </c>
      <c r="B220" s="8" t="s">
        <v>282</v>
      </c>
      <c r="C220" s="8">
        <v>2016</v>
      </c>
      <c r="D220" s="12" t="s">
        <v>6</v>
      </c>
      <c r="E220" s="12" t="s">
        <v>249</v>
      </c>
      <c r="F220" s="8">
        <f t="shared" si="0"/>
        <v>-26.3815927715907</v>
      </c>
      <c r="G220" s="8">
        <v>0.26381592771590701</v>
      </c>
    </row>
    <row r="221" spans="1:7" ht="13">
      <c r="A221" s="12" t="s">
        <v>25</v>
      </c>
      <c r="B221" s="8" t="s">
        <v>283</v>
      </c>
      <c r="C221" s="8">
        <v>2016</v>
      </c>
      <c r="D221" s="12" t="s">
        <v>6</v>
      </c>
      <c r="E221" s="12" t="s">
        <v>249</v>
      </c>
      <c r="F221" s="8">
        <f t="shared" si="0"/>
        <v>-6.0060060060059994</v>
      </c>
      <c r="G221" s="8">
        <v>6.0060060060059997E-2</v>
      </c>
    </row>
    <row r="222" spans="1:7" ht="13">
      <c r="A222" s="12" t="s">
        <v>26</v>
      </c>
      <c r="B222" s="8" t="s">
        <v>284</v>
      </c>
      <c r="C222" s="8">
        <v>2016</v>
      </c>
      <c r="D222" s="12" t="s">
        <v>6</v>
      </c>
      <c r="E222" s="12" t="s">
        <v>249</v>
      </c>
      <c r="F222" s="8">
        <f t="shared" si="0"/>
        <v>-17.472118959107799</v>
      </c>
      <c r="G222" s="8">
        <v>0.17472118959107799</v>
      </c>
    </row>
    <row r="223" spans="1:7" ht="13">
      <c r="A223" s="12" t="s">
        <v>27</v>
      </c>
      <c r="B223" s="8" t="s">
        <v>285</v>
      </c>
      <c r="C223" s="8">
        <v>2016</v>
      </c>
      <c r="D223" s="12" t="s">
        <v>6</v>
      </c>
      <c r="E223" s="12" t="s">
        <v>249</v>
      </c>
      <c r="F223" s="8">
        <f t="shared" si="0"/>
        <v>-7.4749852854620293</v>
      </c>
      <c r="G223" s="8">
        <v>7.4749852854620297E-2</v>
      </c>
    </row>
    <row r="224" spans="1:7" ht="13">
      <c r="A224" s="12" t="s">
        <v>28</v>
      </c>
      <c r="B224" s="8" t="s">
        <v>286</v>
      </c>
      <c r="C224" s="8">
        <v>2016</v>
      </c>
      <c r="D224" s="12" t="s">
        <v>6</v>
      </c>
      <c r="E224" s="12" t="s">
        <v>249</v>
      </c>
      <c r="F224" s="8">
        <f t="shared" si="0"/>
        <v>-4.7396138092451707</v>
      </c>
      <c r="G224" s="8">
        <v>4.7396138092451703E-2</v>
      </c>
    </row>
    <row r="225" spans="1:7" ht="13">
      <c r="A225" s="12" t="s">
        <v>29</v>
      </c>
      <c r="B225" s="8" t="s">
        <v>287</v>
      </c>
      <c r="C225" s="8">
        <v>2016</v>
      </c>
      <c r="D225" s="12" t="s">
        <v>6</v>
      </c>
      <c r="E225" s="12" t="s">
        <v>249</v>
      </c>
      <c r="F225" s="8">
        <f t="shared" si="0"/>
        <v>-8.8157894736842106</v>
      </c>
      <c r="G225" s="8">
        <v>8.8157894736842102E-2</v>
      </c>
    </row>
    <row r="226" spans="1:7" ht="13">
      <c r="A226" s="12" t="s">
        <v>30</v>
      </c>
      <c r="B226" s="8" t="s">
        <v>288</v>
      </c>
      <c r="C226" s="8">
        <v>2016</v>
      </c>
      <c r="D226" s="12" t="s">
        <v>6</v>
      </c>
      <c r="E226" s="12" t="s">
        <v>249</v>
      </c>
      <c r="F226" s="8">
        <f t="shared" si="0"/>
        <v>-2.8448275862069003</v>
      </c>
      <c r="G226" s="8">
        <v>2.8448275862069002E-2</v>
      </c>
    </row>
    <row r="227" spans="1:7" ht="13">
      <c r="A227" s="12" t="s">
        <v>31</v>
      </c>
      <c r="B227" s="8" t="s">
        <v>289</v>
      </c>
      <c r="C227" s="8">
        <v>2016</v>
      </c>
      <c r="D227" s="12" t="s">
        <v>6</v>
      </c>
      <c r="E227" s="12" t="s">
        <v>249</v>
      </c>
      <c r="F227" s="8">
        <f t="shared" si="0"/>
        <v>-30.241812059993901</v>
      </c>
      <c r="G227" s="8">
        <v>0.302418120599939</v>
      </c>
    </row>
    <row r="228" spans="1:7" ht="13">
      <c r="A228" s="12" t="s">
        <v>32</v>
      </c>
      <c r="B228" s="8" t="s">
        <v>290</v>
      </c>
      <c r="C228" s="8">
        <v>2016</v>
      </c>
      <c r="D228" s="12" t="s">
        <v>6</v>
      </c>
      <c r="E228" s="12" t="s">
        <v>249</v>
      </c>
      <c r="F228" s="8">
        <f t="shared" si="0"/>
        <v>-23.538011695906398</v>
      </c>
      <c r="G228" s="8">
        <v>0.235380116959064</v>
      </c>
    </row>
    <row r="229" spans="1:7" ht="13">
      <c r="A229" s="12" t="s">
        <v>33</v>
      </c>
      <c r="B229" s="8" t="s">
        <v>291</v>
      </c>
      <c r="C229" s="8">
        <v>2016</v>
      </c>
      <c r="D229" s="12" t="s">
        <v>6</v>
      </c>
      <c r="E229" s="12" t="s">
        <v>249</v>
      </c>
      <c r="F229" s="8">
        <f t="shared" si="0"/>
        <v>-17.907914279652001</v>
      </c>
      <c r="G229" s="8">
        <v>0.17907914279652001</v>
      </c>
    </row>
    <row r="230" spans="1:7" ht="13">
      <c r="A230" s="12" t="s">
        <v>34</v>
      </c>
      <c r="B230" s="8" t="s">
        <v>292</v>
      </c>
      <c r="C230" s="8">
        <v>2016</v>
      </c>
      <c r="D230" s="12" t="s">
        <v>6</v>
      </c>
      <c r="E230" s="12" t="s">
        <v>249</v>
      </c>
      <c r="F230" s="8">
        <f t="shared" si="0"/>
        <v>-12.1794871794872</v>
      </c>
      <c r="G230" s="8">
        <v>0.121794871794872</v>
      </c>
    </row>
    <row r="231" spans="1:7" ht="13">
      <c r="A231" s="12" t="s">
        <v>35</v>
      </c>
      <c r="B231" s="8" t="s">
        <v>293</v>
      </c>
      <c r="C231" s="8">
        <v>2016</v>
      </c>
      <c r="D231" s="12" t="s">
        <v>6</v>
      </c>
      <c r="E231" s="12" t="s">
        <v>249</v>
      </c>
      <c r="F231" s="8">
        <f t="shared" si="0"/>
        <v>-28.356164383561598</v>
      </c>
      <c r="G231" s="8">
        <v>0.283561643835616</v>
      </c>
    </row>
    <row r="232" spans="1:7" ht="13">
      <c r="A232" s="12" t="s">
        <v>3</v>
      </c>
      <c r="B232" s="8" t="s">
        <v>261</v>
      </c>
      <c r="C232" s="8">
        <v>2016</v>
      </c>
      <c r="D232" s="12" t="s">
        <v>6</v>
      </c>
      <c r="E232" s="12" t="s">
        <v>249</v>
      </c>
      <c r="F232" s="8">
        <f t="shared" si="0"/>
        <v>-9.406282084188911</v>
      </c>
      <c r="G232" s="8">
        <v>9.4062820841889105E-2</v>
      </c>
    </row>
    <row r="233" spans="1:7" ht="13">
      <c r="A233" s="12" t="s">
        <v>4</v>
      </c>
      <c r="B233" s="8" t="s">
        <v>262</v>
      </c>
      <c r="C233" s="8">
        <v>2017</v>
      </c>
      <c r="D233" s="12" t="s">
        <v>6</v>
      </c>
      <c r="E233" s="12" t="s">
        <v>249</v>
      </c>
      <c r="F233" s="8">
        <f t="shared" si="0"/>
        <v>-21.9111969111969</v>
      </c>
      <c r="G233" s="8">
        <v>0.21911196911196901</v>
      </c>
    </row>
    <row r="234" spans="1:7" ht="13">
      <c r="A234" s="12" t="s">
        <v>5</v>
      </c>
      <c r="B234" s="8" t="s">
        <v>263</v>
      </c>
      <c r="C234" s="8">
        <v>2017</v>
      </c>
      <c r="D234" s="12" t="s">
        <v>6</v>
      </c>
      <c r="E234" s="12" t="s">
        <v>249</v>
      </c>
      <c r="F234" s="8">
        <f t="shared" si="0"/>
        <v>-0.58425584255843399</v>
      </c>
      <c r="G234" s="8">
        <v>5.8425584255843398E-3</v>
      </c>
    </row>
    <row r="235" spans="1:7" ht="13">
      <c r="A235" s="12" t="s">
        <v>6</v>
      </c>
      <c r="B235" s="8" t="s">
        <v>264</v>
      </c>
      <c r="C235" s="8">
        <v>2017</v>
      </c>
      <c r="D235" s="12" t="s">
        <v>6</v>
      </c>
      <c r="E235" s="12" t="s">
        <v>249</v>
      </c>
      <c r="F235" s="8">
        <f t="shared" si="0"/>
        <v>-5.5803571428571397</v>
      </c>
      <c r="G235" s="8">
        <v>5.5803571428571397E-2</v>
      </c>
    </row>
    <row r="236" spans="1:7" ht="13">
      <c r="A236" s="12" t="s">
        <v>7</v>
      </c>
      <c r="B236" s="8" t="s">
        <v>265</v>
      </c>
      <c r="C236" s="8">
        <v>2017</v>
      </c>
      <c r="D236" s="12" t="s">
        <v>6</v>
      </c>
      <c r="E236" s="12" t="s">
        <v>249</v>
      </c>
      <c r="F236" s="8">
        <f t="shared" si="0"/>
        <v>-10.9375</v>
      </c>
      <c r="G236" s="8">
        <v>0.109375</v>
      </c>
    </row>
    <row r="237" spans="1:7" ht="13">
      <c r="A237" s="12" t="s">
        <v>10</v>
      </c>
      <c r="B237" s="8" t="s">
        <v>268</v>
      </c>
      <c r="C237" s="8">
        <v>2017</v>
      </c>
      <c r="D237" s="12" t="s">
        <v>6</v>
      </c>
      <c r="E237" s="12" t="s">
        <v>249</v>
      </c>
      <c r="F237" s="8">
        <f t="shared" si="0"/>
        <v>-2.38095238095238</v>
      </c>
      <c r="G237" s="8">
        <v>2.3809523809523801E-2</v>
      </c>
    </row>
    <row r="238" spans="1:7" ht="13">
      <c r="A238" s="12" t="s">
        <v>11</v>
      </c>
      <c r="B238" s="8" t="s">
        <v>269</v>
      </c>
      <c r="C238" s="8">
        <v>2017</v>
      </c>
      <c r="D238" s="12" t="s">
        <v>6</v>
      </c>
      <c r="E238" s="12" t="s">
        <v>249</v>
      </c>
      <c r="F238" s="8">
        <f t="shared" si="0"/>
        <v>-13.891444342226301</v>
      </c>
      <c r="G238" s="8">
        <v>0.138914443422263</v>
      </c>
    </row>
    <row r="239" spans="1:7" ht="13">
      <c r="A239" s="12" t="s">
        <v>12</v>
      </c>
      <c r="B239" s="8" t="s">
        <v>270</v>
      </c>
      <c r="C239" s="8">
        <v>2017</v>
      </c>
      <c r="D239" s="12" t="s">
        <v>6</v>
      </c>
      <c r="E239" s="12" t="s">
        <v>249</v>
      </c>
      <c r="F239" s="8">
        <f t="shared" si="0"/>
        <v>-0.38026050682482498</v>
      </c>
      <c r="G239" s="8">
        <v>3.8026050682482501E-3</v>
      </c>
    </row>
    <row r="240" spans="1:7" ht="13">
      <c r="A240" s="12" t="s">
        <v>8</v>
      </c>
      <c r="B240" s="8" t="s">
        <v>266</v>
      </c>
      <c r="C240" s="8">
        <v>2017</v>
      </c>
      <c r="D240" s="12" t="s">
        <v>6</v>
      </c>
      <c r="E240" s="12" t="s">
        <v>249</v>
      </c>
      <c r="F240" s="8">
        <f t="shared" si="0"/>
        <v>-0.50053628888094803</v>
      </c>
      <c r="G240" s="8">
        <v>5.0053628888094802E-3</v>
      </c>
    </row>
    <row r="241" spans="1:7" ht="13">
      <c r="A241" s="12" t="s">
        <v>9</v>
      </c>
      <c r="B241" s="8" t="s">
        <v>267</v>
      </c>
      <c r="C241" s="8">
        <v>2017</v>
      </c>
      <c r="D241" s="12" t="s">
        <v>6</v>
      </c>
      <c r="E241" s="12" t="s">
        <v>249</v>
      </c>
      <c r="F241" s="8">
        <f t="shared" si="0"/>
        <v>-20.155038759689901</v>
      </c>
      <c r="G241" s="8">
        <v>0.201550387596899</v>
      </c>
    </row>
    <row r="242" spans="1:7" ht="13">
      <c r="A242" s="12" t="s">
        <v>13</v>
      </c>
      <c r="B242" s="8" t="s">
        <v>271</v>
      </c>
      <c r="C242" s="8">
        <v>2017</v>
      </c>
      <c r="D242" s="12" t="s">
        <v>6</v>
      </c>
      <c r="E242" s="12" t="s">
        <v>249</v>
      </c>
      <c r="F242" s="8">
        <f t="shared" si="0"/>
        <v>-25.140712945590998</v>
      </c>
      <c r="G242" s="8">
        <v>0.25140712945590998</v>
      </c>
    </row>
    <row r="243" spans="1:7" ht="13">
      <c r="A243" s="12" t="s">
        <v>14</v>
      </c>
      <c r="B243" s="8" t="s">
        <v>272</v>
      </c>
      <c r="C243" s="8">
        <v>2017</v>
      </c>
      <c r="D243" s="12" t="s">
        <v>6</v>
      </c>
      <c r="E243" s="12" t="s">
        <v>249</v>
      </c>
      <c r="F243" s="8">
        <f t="shared" si="0"/>
        <v>-8.8924963924964011</v>
      </c>
      <c r="G243" s="8">
        <v>8.8924963924964004E-2</v>
      </c>
    </row>
    <row r="244" spans="1:7" ht="13">
      <c r="A244" s="12" t="s">
        <v>15</v>
      </c>
      <c r="B244" s="8" t="s">
        <v>273</v>
      </c>
      <c r="C244" s="8">
        <v>2017</v>
      </c>
      <c r="D244" s="12" t="s">
        <v>6</v>
      </c>
      <c r="E244" s="12" t="s">
        <v>249</v>
      </c>
      <c r="F244" s="8">
        <f t="shared" si="0"/>
        <v>-25.443786982248501</v>
      </c>
      <c r="G244" s="8">
        <v>0.25443786982248501</v>
      </c>
    </row>
    <row r="245" spans="1:7" ht="13">
      <c r="A245" s="12" t="s">
        <v>16</v>
      </c>
      <c r="B245" s="8" t="s">
        <v>274</v>
      </c>
      <c r="C245" s="8">
        <v>2017</v>
      </c>
      <c r="D245" s="12" t="s">
        <v>6</v>
      </c>
      <c r="E245" s="12" t="s">
        <v>249</v>
      </c>
      <c r="F245" s="8">
        <f t="shared" si="0"/>
        <v>-36.472193790515199</v>
      </c>
      <c r="G245" s="8">
        <v>0.364721937905152</v>
      </c>
    </row>
    <row r="246" spans="1:7" ht="13">
      <c r="A246" s="12" t="s">
        <v>17</v>
      </c>
      <c r="B246" s="8" t="s">
        <v>275</v>
      </c>
      <c r="C246" s="8">
        <v>2017</v>
      </c>
      <c r="D246" s="12" t="s">
        <v>6</v>
      </c>
      <c r="E246" s="12" t="s">
        <v>249</v>
      </c>
      <c r="F246" s="8">
        <f t="shared" si="0"/>
        <v>-2.6612221909321199</v>
      </c>
      <c r="G246" s="8">
        <v>2.66122219093212E-2</v>
      </c>
    </row>
    <row r="247" spans="1:7" ht="13">
      <c r="A247" s="12" t="s">
        <v>18</v>
      </c>
      <c r="B247" s="8" t="s">
        <v>276</v>
      </c>
      <c r="C247" s="8">
        <v>2017</v>
      </c>
      <c r="D247" s="12" t="s">
        <v>6</v>
      </c>
      <c r="E247" s="12" t="s">
        <v>249</v>
      </c>
      <c r="F247" s="8">
        <f t="shared" si="0"/>
        <v>-21.726878612716799</v>
      </c>
      <c r="G247" s="8">
        <v>0.21726878612716799</v>
      </c>
    </row>
    <row r="248" spans="1:7" ht="13">
      <c r="A248" s="12" t="s">
        <v>19</v>
      </c>
      <c r="B248" s="8" t="s">
        <v>277</v>
      </c>
      <c r="C248" s="8">
        <v>2017</v>
      </c>
      <c r="D248" s="12" t="s">
        <v>6</v>
      </c>
      <c r="E248" s="12" t="s">
        <v>249</v>
      </c>
      <c r="F248" s="8">
        <f t="shared" si="0"/>
        <v>-0.30237580993520702</v>
      </c>
      <c r="G248" s="8">
        <v>3.0237580993520701E-3</v>
      </c>
    </row>
    <row r="249" spans="1:7" ht="13">
      <c r="A249" s="12" t="s">
        <v>20</v>
      </c>
      <c r="B249" s="8" t="s">
        <v>278</v>
      </c>
      <c r="C249" s="8">
        <v>2017</v>
      </c>
      <c r="D249" s="12" t="s">
        <v>6</v>
      </c>
      <c r="E249" s="12" t="s">
        <v>249</v>
      </c>
      <c r="F249" s="8">
        <f t="shared" si="0"/>
        <v>-20.3616636528029</v>
      </c>
      <c r="G249" s="8">
        <v>0.203616636528029</v>
      </c>
    </row>
    <row r="250" spans="1:7" ht="13">
      <c r="A250" s="12" t="s">
        <v>21</v>
      </c>
      <c r="B250" s="8" t="s">
        <v>279</v>
      </c>
      <c r="C250" s="8">
        <v>2017</v>
      </c>
      <c r="D250" s="12" t="s">
        <v>6</v>
      </c>
      <c r="E250" s="12" t="s">
        <v>249</v>
      </c>
      <c r="F250" s="8">
        <f t="shared" si="0"/>
        <v>-42.335766423357704</v>
      </c>
      <c r="G250" s="8">
        <v>0.42335766423357701</v>
      </c>
    </row>
    <row r="251" spans="1:7" ht="13">
      <c r="A251" s="12" t="s">
        <v>22</v>
      </c>
      <c r="B251" s="8" t="s">
        <v>280</v>
      </c>
      <c r="C251" s="8">
        <v>2017</v>
      </c>
      <c r="D251" s="12" t="s">
        <v>6</v>
      </c>
      <c r="E251" s="12" t="s">
        <v>249</v>
      </c>
      <c r="F251" s="8">
        <f t="shared" si="0"/>
        <v>-0.14590020426028499</v>
      </c>
      <c r="G251" s="8">
        <v>1.4590020426028499E-3</v>
      </c>
    </row>
    <row r="252" spans="1:7" ht="13">
      <c r="A252" s="12" t="s">
        <v>23</v>
      </c>
      <c r="B252" s="8" t="s">
        <v>281</v>
      </c>
      <c r="C252" s="8">
        <v>2017</v>
      </c>
      <c r="D252" s="12" t="s">
        <v>6</v>
      </c>
      <c r="E252" s="12" t="s">
        <v>249</v>
      </c>
      <c r="F252" s="8">
        <f t="shared" si="0"/>
        <v>-34.670704012112004</v>
      </c>
      <c r="G252" s="8">
        <v>0.34670704012112002</v>
      </c>
    </row>
    <row r="253" spans="1:7" ht="13">
      <c r="A253" s="12" t="s">
        <v>24</v>
      </c>
      <c r="B253" s="8" t="s">
        <v>282</v>
      </c>
      <c r="C253" s="8">
        <v>2017</v>
      </c>
      <c r="D253" s="12" t="s">
        <v>6</v>
      </c>
      <c r="E253" s="12" t="s">
        <v>249</v>
      </c>
      <c r="F253" s="8">
        <f t="shared" si="0"/>
        <v>-26.894839127618198</v>
      </c>
      <c r="G253" s="8">
        <v>0.26894839127618198</v>
      </c>
    </row>
    <row r="254" spans="1:7" ht="13">
      <c r="A254" s="12" t="s">
        <v>25</v>
      </c>
      <c r="B254" s="8" t="s">
        <v>283</v>
      </c>
      <c r="C254" s="8">
        <v>2017</v>
      </c>
      <c r="D254" s="12" t="s">
        <v>6</v>
      </c>
      <c r="E254" s="12" t="s">
        <v>249</v>
      </c>
      <c r="F254" s="8">
        <f t="shared" si="0"/>
        <v>-12.2162162162162</v>
      </c>
      <c r="G254" s="8">
        <v>0.122162162162162</v>
      </c>
    </row>
    <row r="255" spans="1:7" ht="13">
      <c r="A255" s="12" t="s">
        <v>26</v>
      </c>
      <c r="B255" s="8" t="s">
        <v>284</v>
      </c>
      <c r="C255" s="8">
        <v>2017</v>
      </c>
      <c r="D255" s="12" t="s">
        <v>6</v>
      </c>
      <c r="E255" s="12" t="s">
        <v>249</v>
      </c>
      <c r="F255" s="8">
        <f t="shared" si="0"/>
        <v>-10.989010989011</v>
      </c>
      <c r="G255" s="8">
        <v>0.10989010989011</v>
      </c>
    </row>
    <row r="256" spans="1:7" ht="13">
      <c r="A256" s="12" t="s">
        <v>27</v>
      </c>
      <c r="B256" s="8" t="s">
        <v>285</v>
      </c>
      <c r="C256" s="8">
        <v>2017</v>
      </c>
      <c r="D256" s="12" t="s">
        <v>6</v>
      </c>
      <c r="E256" s="12" t="s">
        <v>249</v>
      </c>
      <c r="F256" s="8">
        <f t="shared" si="0"/>
        <v>-1.3190954773869299</v>
      </c>
      <c r="G256" s="8">
        <v>1.31909547738693E-2</v>
      </c>
    </row>
    <row r="257" spans="1:7" ht="13">
      <c r="A257" s="12" t="s">
        <v>28</v>
      </c>
      <c r="B257" s="8" t="s">
        <v>286</v>
      </c>
      <c r="C257" s="8">
        <v>2017</v>
      </c>
      <c r="D257" s="12" t="s">
        <v>6</v>
      </c>
      <c r="E257" s="12" t="s">
        <v>249</v>
      </c>
      <c r="F257" s="8">
        <f t="shared" ref="F257:F364" si="1">G257*100/-1</f>
        <v>-5.5855855855855996</v>
      </c>
      <c r="G257" s="8">
        <v>5.5855855855856E-2</v>
      </c>
    </row>
    <row r="258" spans="1:7" ht="13">
      <c r="A258" s="12" t="s">
        <v>29</v>
      </c>
      <c r="B258" s="8" t="s">
        <v>287</v>
      </c>
      <c r="C258" s="8">
        <v>2017</v>
      </c>
      <c r="D258" s="12" t="s">
        <v>6</v>
      </c>
      <c r="E258" s="12" t="s">
        <v>249</v>
      </c>
      <c r="F258" s="8">
        <f t="shared" si="1"/>
        <v>-11.527377521613801</v>
      </c>
      <c r="G258" s="8">
        <v>0.11527377521613801</v>
      </c>
    </row>
    <row r="259" spans="1:7" ht="13">
      <c r="A259" s="12" t="s">
        <v>30</v>
      </c>
      <c r="B259" s="8" t="s">
        <v>288</v>
      </c>
      <c r="C259" s="8">
        <v>2017</v>
      </c>
      <c r="D259" s="12" t="s">
        <v>6</v>
      </c>
      <c r="E259" s="12" t="s">
        <v>249</v>
      </c>
      <c r="F259" s="8">
        <f t="shared" si="1"/>
        <v>-3.73001776198933</v>
      </c>
      <c r="G259" s="8">
        <v>3.73001776198933E-2</v>
      </c>
    </row>
    <row r="260" spans="1:7" ht="13">
      <c r="A260" s="12" t="s">
        <v>31</v>
      </c>
      <c r="B260" s="8" t="s">
        <v>289</v>
      </c>
      <c r="C260" s="8">
        <v>2017</v>
      </c>
      <c r="D260" s="12" t="s">
        <v>6</v>
      </c>
      <c r="E260" s="12" t="s">
        <v>249</v>
      </c>
      <c r="F260" s="8">
        <f t="shared" si="1"/>
        <v>-25.619195046439604</v>
      </c>
      <c r="G260" s="8">
        <v>0.25619195046439602</v>
      </c>
    </row>
    <row r="261" spans="1:7" ht="13">
      <c r="A261" s="12" t="s">
        <v>32</v>
      </c>
      <c r="B261" s="8" t="s">
        <v>290</v>
      </c>
      <c r="C261" s="8">
        <v>2017</v>
      </c>
      <c r="D261" s="12" t="s">
        <v>6</v>
      </c>
      <c r="E261" s="12" t="s">
        <v>249</v>
      </c>
      <c r="F261" s="8">
        <f t="shared" si="1"/>
        <v>-17.053206002728498</v>
      </c>
      <c r="G261" s="8">
        <v>0.17053206002728499</v>
      </c>
    </row>
    <row r="262" spans="1:7" ht="13">
      <c r="A262" s="12" t="s">
        <v>33</v>
      </c>
      <c r="B262" s="8" t="s">
        <v>291</v>
      </c>
      <c r="C262" s="8">
        <v>2017</v>
      </c>
      <c r="D262" s="12" t="s">
        <v>6</v>
      </c>
      <c r="E262" s="12" t="s">
        <v>249</v>
      </c>
      <c r="F262" s="8">
        <f t="shared" si="1"/>
        <v>-17.934658441855198</v>
      </c>
      <c r="G262" s="8">
        <v>0.179346584418552</v>
      </c>
    </row>
    <row r="263" spans="1:7" ht="13">
      <c r="A263" s="12" t="s">
        <v>34</v>
      </c>
      <c r="B263" s="8" t="s">
        <v>292</v>
      </c>
      <c r="C263" s="8">
        <v>2017</v>
      </c>
      <c r="D263" s="12" t="s">
        <v>6</v>
      </c>
      <c r="E263" s="12" t="s">
        <v>249</v>
      </c>
      <c r="F263" s="8">
        <f t="shared" si="1"/>
        <v>-5.8558558558558502</v>
      </c>
      <c r="G263" s="8">
        <v>5.8558558558558502E-2</v>
      </c>
    </row>
    <row r="264" spans="1:7" ht="13">
      <c r="A264" s="12" t="s">
        <v>35</v>
      </c>
      <c r="B264" s="8" t="s">
        <v>293</v>
      </c>
      <c r="C264" s="8">
        <v>2017</v>
      </c>
      <c r="D264" s="12" t="s">
        <v>6</v>
      </c>
      <c r="E264" s="12" t="s">
        <v>249</v>
      </c>
      <c r="F264" s="8">
        <f t="shared" si="1"/>
        <v>-27.443315089914002</v>
      </c>
      <c r="G264" s="8">
        <v>0.27443315089914</v>
      </c>
    </row>
    <row r="265" spans="1:7" ht="13">
      <c r="A265" s="12" t="s">
        <v>3</v>
      </c>
      <c r="B265" s="8" t="s">
        <v>261</v>
      </c>
      <c r="C265" s="8">
        <v>2017</v>
      </c>
      <c r="D265" s="12" t="s">
        <v>6</v>
      </c>
      <c r="E265" s="12" t="s">
        <v>249</v>
      </c>
      <c r="F265" s="8">
        <f t="shared" si="1"/>
        <v>-9.7562141110695197</v>
      </c>
      <c r="G265" s="8">
        <v>9.7562141110695194E-2</v>
      </c>
    </row>
    <row r="266" spans="1:7" ht="13">
      <c r="A266" s="12" t="s">
        <v>4</v>
      </c>
      <c r="B266" s="8" t="s">
        <v>262</v>
      </c>
      <c r="C266" s="8">
        <v>2018</v>
      </c>
      <c r="D266" s="12" t="s">
        <v>6</v>
      </c>
      <c r="E266" s="12" t="s">
        <v>249</v>
      </c>
      <c r="F266" s="8">
        <f t="shared" si="1"/>
        <v>-18.6813186813187</v>
      </c>
      <c r="G266" s="8">
        <v>0.18681318681318701</v>
      </c>
    </row>
    <row r="267" spans="1:7" ht="13">
      <c r="A267" s="12" t="s">
        <v>5</v>
      </c>
      <c r="B267" s="8" t="s">
        <v>263</v>
      </c>
      <c r="C267" s="8">
        <v>2018</v>
      </c>
      <c r="D267" s="12" t="s">
        <v>6</v>
      </c>
      <c r="E267" s="12" t="s">
        <v>249</v>
      </c>
      <c r="F267" s="8">
        <f t="shared" si="1"/>
        <v>-4.6419902912621298</v>
      </c>
      <c r="G267" s="8">
        <v>4.6419902912621297E-2</v>
      </c>
    </row>
    <row r="268" spans="1:7" ht="13">
      <c r="A268" s="12" t="s">
        <v>6</v>
      </c>
      <c r="B268" s="8" t="s">
        <v>264</v>
      </c>
      <c r="C268" s="8">
        <v>2018</v>
      </c>
      <c r="D268" s="12" t="s">
        <v>6</v>
      </c>
      <c r="E268" s="12" t="s">
        <v>249</v>
      </c>
      <c r="F268" s="8">
        <f t="shared" si="1"/>
        <v>-2.6929982046678602</v>
      </c>
      <c r="G268" s="8">
        <v>2.69299820466786E-2</v>
      </c>
    </row>
    <row r="269" spans="1:7" ht="13">
      <c r="A269" s="12" t="s">
        <v>7</v>
      </c>
      <c r="B269" s="8" t="s">
        <v>265</v>
      </c>
      <c r="C269" s="8">
        <v>2018</v>
      </c>
      <c r="D269" s="12" t="s">
        <v>6</v>
      </c>
      <c r="E269" s="12" t="s">
        <v>249</v>
      </c>
      <c r="F269" s="8">
        <f t="shared" si="1"/>
        <v>-3.0640668523676902</v>
      </c>
      <c r="G269" s="8">
        <v>3.06406685236769E-2</v>
      </c>
    </row>
    <row r="270" spans="1:7" ht="13">
      <c r="A270" s="12" t="s">
        <v>10</v>
      </c>
      <c r="B270" s="8" t="s">
        <v>268</v>
      </c>
      <c r="C270" s="8">
        <v>2018</v>
      </c>
      <c r="D270" s="12" t="s">
        <v>6</v>
      </c>
      <c r="E270" s="12" t="s">
        <v>249</v>
      </c>
      <c r="F270" s="8">
        <f t="shared" si="1"/>
        <v>-9.2609489051094904</v>
      </c>
      <c r="G270" s="8">
        <v>9.2609489051094895E-2</v>
      </c>
    </row>
    <row r="271" spans="1:7" ht="13">
      <c r="A271" s="12" t="s">
        <v>11</v>
      </c>
      <c r="B271" s="8" t="s">
        <v>269</v>
      </c>
      <c r="C271" s="8">
        <v>2018</v>
      </c>
      <c r="D271" s="12" t="s">
        <v>6</v>
      </c>
      <c r="E271" s="12" t="s">
        <v>249</v>
      </c>
      <c r="F271" s="8">
        <f t="shared" si="1"/>
        <v>-20.629370629370598</v>
      </c>
      <c r="G271" s="8">
        <v>0.206293706293706</v>
      </c>
    </row>
    <row r="272" spans="1:7" ht="13">
      <c r="A272" s="12" t="s">
        <v>12</v>
      </c>
      <c r="B272" s="8" t="s">
        <v>270</v>
      </c>
      <c r="C272" s="8">
        <v>2018</v>
      </c>
      <c r="D272" s="12" t="s">
        <v>6</v>
      </c>
      <c r="E272" s="12" t="s">
        <v>249</v>
      </c>
      <c r="F272" s="8">
        <f t="shared" si="1"/>
        <v>-0.21892673773098401</v>
      </c>
      <c r="G272" s="8">
        <v>2.18926737730984E-3</v>
      </c>
    </row>
    <row r="273" spans="1:7" ht="13">
      <c r="A273" s="12" t="s">
        <v>8</v>
      </c>
      <c r="B273" s="8" t="s">
        <v>266</v>
      </c>
      <c r="C273" s="8">
        <v>2018</v>
      </c>
      <c r="D273" s="12" t="s">
        <v>6</v>
      </c>
      <c r="E273" s="12" t="s">
        <v>249</v>
      </c>
      <c r="F273" s="8">
        <f t="shared" si="1"/>
        <v>-1.3909774436090201</v>
      </c>
      <c r="G273" s="8">
        <v>1.39097744360902E-2</v>
      </c>
    </row>
    <row r="274" spans="1:7" ht="13">
      <c r="A274" s="12" t="s">
        <v>9</v>
      </c>
      <c r="B274" s="8" t="s">
        <v>267</v>
      </c>
      <c r="C274" s="8">
        <v>2018</v>
      </c>
      <c r="D274" s="12" t="s">
        <v>6</v>
      </c>
      <c r="E274" s="12" t="s">
        <v>249</v>
      </c>
      <c r="F274" s="8">
        <f t="shared" si="1"/>
        <v>-0.23980815347721698</v>
      </c>
      <c r="G274" s="8">
        <v>2.3980815347721699E-3</v>
      </c>
    </row>
    <row r="275" spans="1:7" ht="13">
      <c r="A275" s="12" t="s">
        <v>13</v>
      </c>
      <c r="B275" s="8" t="s">
        <v>271</v>
      </c>
      <c r="C275" s="8">
        <v>2018</v>
      </c>
      <c r="D275" s="12" t="s">
        <v>6</v>
      </c>
      <c r="E275" s="12" t="s">
        <v>249</v>
      </c>
      <c r="F275" s="8">
        <f t="shared" si="1"/>
        <v>-20.261754726126998</v>
      </c>
      <c r="G275" s="8">
        <v>0.20261754726126999</v>
      </c>
    </row>
    <row r="276" spans="1:7" ht="13">
      <c r="A276" s="12" t="s">
        <v>14</v>
      </c>
      <c r="B276" s="8" t="s">
        <v>272</v>
      </c>
      <c r="C276" s="8">
        <v>2018</v>
      </c>
      <c r="D276" s="12" t="s">
        <v>6</v>
      </c>
      <c r="E276" s="12" t="s">
        <v>249</v>
      </c>
      <c r="F276" s="8">
        <f t="shared" si="1"/>
        <v>-3.73903090423503</v>
      </c>
      <c r="G276" s="8">
        <v>3.73903090423503E-2</v>
      </c>
    </row>
    <row r="277" spans="1:7" ht="13">
      <c r="A277" s="12" t="s">
        <v>15</v>
      </c>
      <c r="B277" s="8" t="s">
        <v>273</v>
      </c>
      <c r="C277" s="8">
        <v>2018</v>
      </c>
      <c r="D277" s="12" t="s">
        <v>6</v>
      </c>
      <c r="E277" s="12" t="s">
        <v>249</v>
      </c>
      <c r="F277" s="8">
        <f t="shared" si="1"/>
        <v>-25.334706488156499</v>
      </c>
      <c r="G277" s="8">
        <v>0.253347064881565</v>
      </c>
    </row>
    <row r="278" spans="1:7" ht="13">
      <c r="A278" s="12" t="s">
        <v>16</v>
      </c>
      <c r="B278" s="8" t="s">
        <v>274</v>
      </c>
      <c r="C278" s="8">
        <v>2018</v>
      </c>
      <c r="D278" s="12" t="s">
        <v>6</v>
      </c>
      <c r="E278" s="12" t="s">
        <v>249</v>
      </c>
      <c r="F278" s="8">
        <f t="shared" si="1"/>
        <v>-29.847238542890704</v>
      </c>
      <c r="G278" s="8">
        <v>0.29847238542890703</v>
      </c>
    </row>
    <row r="279" spans="1:7" ht="13">
      <c r="A279" s="12" t="s">
        <v>17</v>
      </c>
      <c r="B279" s="8" t="s">
        <v>275</v>
      </c>
      <c r="C279" s="8">
        <v>2018</v>
      </c>
      <c r="D279" s="12" t="s">
        <v>6</v>
      </c>
      <c r="E279" s="12" t="s">
        <v>249</v>
      </c>
      <c r="F279" s="8">
        <f t="shared" si="1"/>
        <v>-4.3968593861527498</v>
      </c>
      <c r="G279" s="8">
        <v>4.3968593861527502E-2</v>
      </c>
    </row>
    <row r="280" spans="1:7" ht="13">
      <c r="A280" s="12" t="s">
        <v>18</v>
      </c>
      <c r="B280" s="8" t="s">
        <v>276</v>
      </c>
      <c r="C280" s="8">
        <v>2018</v>
      </c>
      <c r="D280" s="12" t="s">
        <v>6</v>
      </c>
      <c r="E280" s="12" t="s">
        <v>249</v>
      </c>
      <c r="F280" s="8">
        <f t="shared" si="1"/>
        <v>-17.8771845438512</v>
      </c>
      <c r="G280" s="8">
        <v>0.17877184543851199</v>
      </c>
    </row>
    <row r="281" spans="1:7" ht="13">
      <c r="A281" s="12" t="s">
        <v>19</v>
      </c>
      <c r="B281" s="8" t="s">
        <v>277</v>
      </c>
      <c r="C281" s="8">
        <v>2018</v>
      </c>
      <c r="D281" s="12" t="s">
        <v>6</v>
      </c>
      <c r="E281" s="12" t="s">
        <v>249</v>
      </c>
      <c r="F281" s="8">
        <f t="shared" si="1"/>
        <v>-19.941728714794397</v>
      </c>
      <c r="G281" s="8">
        <v>0.19941728714794399</v>
      </c>
    </row>
    <row r="282" spans="1:7" ht="13">
      <c r="A282" s="12" t="s">
        <v>20</v>
      </c>
      <c r="B282" s="8" t="s">
        <v>278</v>
      </c>
      <c r="C282" s="8">
        <v>2018</v>
      </c>
      <c r="D282" s="12" t="s">
        <v>6</v>
      </c>
      <c r="E282" s="12" t="s">
        <v>249</v>
      </c>
      <c r="F282" s="8">
        <f t="shared" si="1"/>
        <v>-17.099406528189899</v>
      </c>
      <c r="G282" s="8">
        <v>0.170994065281899</v>
      </c>
    </row>
    <row r="283" spans="1:7" ht="13">
      <c r="A283" s="12" t="s">
        <v>21</v>
      </c>
      <c r="B283" s="8" t="s">
        <v>279</v>
      </c>
      <c r="C283" s="8">
        <v>2018</v>
      </c>
      <c r="D283" s="12" t="s">
        <v>6</v>
      </c>
      <c r="E283" s="12" t="s">
        <v>249</v>
      </c>
      <c r="F283" s="8">
        <f t="shared" si="1"/>
        <v>-28.915662650602396</v>
      </c>
      <c r="G283" s="8">
        <v>0.28915662650602397</v>
      </c>
    </row>
    <row r="284" spans="1:7" ht="13">
      <c r="A284" s="12" t="s">
        <v>22</v>
      </c>
      <c r="B284" s="8" t="s">
        <v>280</v>
      </c>
      <c r="C284" s="8">
        <v>2018</v>
      </c>
      <c r="D284" s="12" t="s">
        <v>6</v>
      </c>
      <c r="E284" s="12" t="s">
        <v>249</v>
      </c>
      <c r="F284" s="8">
        <f t="shared" si="1"/>
        <v>-10.5602769908719</v>
      </c>
      <c r="G284" s="8">
        <v>0.105602769908719</v>
      </c>
    </row>
    <row r="285" spans="1:7" ht="13">
      <c r="A285" s="12" t="s">
        <v>23</v>
      </c>
      <c r="B285" s="8" t="s">
        <v>281</v>
      </c>
      <c r="C285" s="8">
        <v>2018</v>
      </c>
      <c r="D285" s="12" t="s">
        <v>6</v>
      </c>
      <c r="E285" s="12" t="s">
        <v>249</v>
      </c>
      <c r="F285" s="8">
        <f t="shared" si="1"/>
        <v>-34.159159159159202</v>
      </c>
      <c r="G285" s="8">
        <v>0.34159159159159203</v>
      </c>
    </row>
    <row r="286" spans="1:7" ht="13">
      <c r="A286" s="12" t="s">
        <v>24</v>
      </c>
      <c r="B286" s="8" t="s">
        <v>282</v>
      </c>
      <c r="C286" s="8">
        <v>2018</v>
      </c>
      <c r="D286" s="12" t="s">
        <v>6</v>
      </c>
      <c r="E286" s="12" t="s">
        <v>249</v>
      </c>
      <c r="F286" s="8">
        <f t="shared" si="1"/>
        <v>-19.339909876994298</v>
      </c>
      <c r="G286" s="8">
        <v>0.19339909876994299</v>
      </c>
    </row>
    <row r="287" spans="1:7" ht="13">
      <c r="A287" s="12" t="s">
        <v>25</v>
      </c>
      <c r="B287" s="8" t="s">
        <v>283</v>
      </c>
      <c r="C287" s="8">
        <v>2018</v>
      </c>
      <c r="D287" s="12" t="s">
        <v>6</v>
      </c>
      <c r="E287" s="12" t="s">
        <v>249</v>
      </c>
      <c r="F287" s="8">
        <f t="shared" si="1"/>
        <v>-17.202634637737297</v>
      </c>
      <c r="G287" s="8">
        <v>0.17202634637737299</v>
      </c>
    </row>
    <row r="288" spans="1:7" ht="13">
      <c r="A288" s="12" t="s">
        <v>26</v>
      </c>
      <c r="B288" s="8" t="s">
        <v>284</v>
      </c>
      <c r="C288" s="8">
        <v>2018</v>
      </c>
      <c r="D288" s="12" t="s">
        <v>6</v>
      </c>
      <c r="E288" s="12" t="s">
        <v>249</v>
      </c>
      <c r="F288" s="8">
        <f t="shared" si="1"/>
        <v>-13.344051446945299</v>
      </c>
      <c r="G288" s="8">
        <v>0.13344051446945299</v>
      </c>
    </row>
    <row r="289" spans="1:7" ht="13">
      <c r="A289" s="12" t="s">
        <v>27</v>
      </c>
      <c r="B289" s="8" t="s">
        <v>285</v>
      </c>
      <c r="C289" s="8">
        <v>2018</v>
      </c>
      <c r="D289" s="12" t="s">
        <v>6</v>
      </c>
      <c r="E289" s="12" t="s">
        <v>249</v>
      </c>
      <c r="F289" s="8">
        <f t="shared" si="1"/>
        <v>-8.0200501253132792</v>
      </c>
      <c r="G289" s="8">
        <v>8.02005012531328E-2</v>
      </c>
    </row>
    <row r="290" spans="1:7" ht="13">
      <c r="A290" s="12" t="s">
        <v>28</v>
      </c>
      <c r="B290" s="8" t="s">
        <v>286</v>
      </c>
      <c r="C290" s="8">
        <v>2018</v>
      </c>
      <c r="D290" s="12" t="s">
        <v>6</v>
      </c>
      <c r="E290" s="12" t="s">
        <v>249</v>
      </c>
      <c r="F290" s="8">
        <f t="shared" si="1"/>
        <v>-5.2873563218390798</v>
      </c>
      <c r="G290" s="8">
        <v>5.2873563218390797E-2</v>
      </c>
    </row>
    <row r="291" spans="1:7" ht="13">
      <c r="A291" s="12" t="s">
        <v>29</v>
      </c>
      <c r="B291" s="8" t="s">
        <v>287</v>
      </c>
      <c r="C291" s="8">
        <v>2018</v>
      </c>
      <c r="D291" s="12" t="s">
        <v>6</v>
      </c>
      <c r="E291" s="12" t="s">
        <v>249</v>
      </c>
      <c r="F291" s="8">
        <f t="shared" si="1"/>
        <v>-9.9173553719008289</v>
      </c>
      <c r="G291" s="8">
        <v>9.9173553719008295E-2</v>
      </c>
    </row>
    <row r="292" spans="1:7" ht="13">
      <c r="A292" s="12" t="s">
        <v>30</v>
      </c>
      <c r="B292" s="8" t="s">
        <v>288</v>
      </c>
      <c r="C292" s="8">
        <v>2018</v>
      </c>
      <c r="D292" s="12" t="s">
        <v>6</v>
      </c>
      <c r="E292" s="12" t="s">
        <v>249</v>
      </c>
      <c r="F292" s="8">
        <f t="shared" si="1"/>
        <v>-10.3515625</v>
      </c>
      <c r="G292" s="8">
        <v>0.103515625</v>
      </c>
    </row>
    <row r="293" spans="1:7" ht="13">
      <c r="A293" s="12" t="s">
        <v>31</v>
      </c>
      <c r="B293" s="8" t="s">
        <v>289</v>
      </c>
      <c r="C293" s="8">
        <v>2018</v>
      </c>
      <c r="D293" s="12" t="s">
        <v>6</v>
      </c>
      <c r="E293" s="12" t="s">
        <v>249</v>
      </c>
      <c r="F293" s="8">
        <f t="shared" si="1"/>
        <v>-22.436908517350197</v>
      </c>
      <c r="G293" s="8">
        <v>0.22436908517350199</v>
      </c>
    </row>
    <row r="294" spans="1:7" ht="13">
      <c r="A294" s="12" t="s">
        <v>32</v>
      </c>
      <c r="B294" s="8" t="s">
        <v>290</v>
      </c>
      <c r="C294" s="8">
        <v>2018</v>
      </c>
      <c r="D294" s="12" t="s">
        <v>6</v>
      </c>
      <c r="E294" s="12" t="s">
        <v>249</v>
      </c>
      <c r="F294" s="8">
        <f t="shared" si="1"/>
        <v>-20.2328966521106</v>
      </c>
      <c r="G294" s="8">
        <v>0.20232896652110599</v>
      </c>
    </row>
    <row r="295" spans="1:7" ht="13">
      <c r="A295" s="12" t="s">
        <v>33</v>
      </c>
      <c r="B295" s="8" t="s">
        <v>291</v>
      </c>
      <c r="C295" s="8">
        <v>2018</v>
      </c>
      <c r="D295" s="12" t="s">
        <v>6</v>
      </c>
      <c r="E295" s="12" t="s">
        <v>249</v>
      </c>
      <c r="F295" s="8">
        <f t="shared" si="1"/>
        <v>-15.408653846153801</v>
      </c>
      <c r="G295" s="8">
        <v>0.154086538461538</v>
      </c>
    </row>
    <row r="296" spans="1:7" ht="13">
      <c r="A296" s="12" t="s">
        <v>34</v>
      </c>
      <c r="B296" s="8" t="s">
        <v>292</v>
      </c>
      <c r="C296" s="8">
        <v>2018</v>
      </c>
      <c r="D296" s="12" t="s">
        <v>6</v>
      </c>
      <c r="E296" s="12" t="s">
        <v>249</v>
      </c>
      <c r="F296" s="8">
        <f t="shared" si="1"/>
        <v>-17.500940910801699</v>
      </c>
      <c r="G296" s="8">
        <v>0.17500940910801699</v>
      </c>
    </row>
    <row r="297" spans="1:7" ht="13">
      <c r="A297" s="12" t="s">
        <v>35</v>
      </c>
      <c r="B297" s="8" t="s">
        <v>293</v>
      </c>
      <c r="C297" s="8">
        <v>2018</v>
      </c>
      <c r="D297" s="12" t="s">
        <v>6</v>
      </c>
      <c r="E297" s="12" t="s">
        <v>249</v>
      </c>
      <c r="F297" s="8">
        <f t="shared" si="1"/>
        <v>-20.032180209171401</v>
      </c>
      <c r="G297" s="8">
        <v>0.20032180209171399</v>
      </c>
    </row>
    <row r="298" spans="1:7" ht="13">
      <c r="A298" s="12" t="s">
        <v>3</v>
      </c>
      <c r="B298" s="8" t="s">
        <v>261</v>
      </c>
      <c r="C298" s="8">
        <v>2018</v>
      </c>
      <c r="D298" s="12" t="s">
        <v>6</v>
      </c>
      <c r="E298" s="12" t="s">
        <v>249</v>
      </c>
      <c r="F298" s="8">
        <f t="shared" si="1"/>
        <v>-8.0197064755542407</v>
      </c>
      <c r="G298" s="8">
        <v>8.0197064755542405E-2</v>
      </c>
    </row>
    <row r="299" spans="1:7" ht="13">
      <c r="A299" s="12" t="s">
        <v>4</v>
      </c>
      <c r="B299" s="8" t="s">
        <v>262</v>
      </c>
      <c r="C299" s="8">
        <v>2019</v>
      </c>
      <c r="D299" s="12" t="s">
        <v>6</v>
      </c>
      <c r="E299" s="12" t="s">
        <v>249</v>
      </c>
      <c r="F299" s="8">
        <f t="shared" si="1"/>
        <v>-14.7441457068517</v>
      </c>
      <c r="G299" s="8">
        <v>0.147441457068517</v>
      </c>
    </row>
    <row r="300" spans="1:7" ht="13">
      <c r="A300" s="12" t="s">
        <v>5</v>
      </c>
      <c r="B300" s="8" t="s">
        <v>263</v>
      </c>
      <c r="C300" s="8">
        <v>2019</v>
      </c>
      <c r="D300" s="12" t="s">
        <v>6</v>
      </c>
      <c r="E300" s="12" t="s">
        <v>249</v>
      </c>
      <c r="F300" s="8">
        <f t="shared" si="1"/>
        <v>-8.5873388042203995</v>
      </c>
      <c r="G300" s="8">
        <v>8.5873388042203999E-2</v>
      </c>
    </row>
    <row r="301" spans="1:7" ht="13">
      <c r="A301" s="12" t="s">
        <v>6</v>
      </c>
      <c r="B301" s="8" t="s">
        <v>264</v>
      </c>
      <c r="C301" s="8">
        <v>2019</v>
      </c>
      <c r="D301" s="12" t="s">
        <v>6</v>
      </c>
      <c r="E301" s="12" t="s">
        <v>249</v>
      </c>
      <c r="F301" s="8">
        <f t="shared" si="1"/>
        <v>-21.9435736677116</v>
      </c>
      <c r="G301" s="8">
        <v>0.21943573667711599</v>
      </c>
    </row>
    <row r="302" spans="1:7" ht="13">
      <c r="A302" s="12" t="s">
        <v>7</v>
      </c>
      <c r="B302" s="8" t="s">
        <v>265</v>
      </c>
      <c r="C302" s="8">
        <v>2019</v>
      </c>
      <c r="D302" s="12" t="s">
        <v>6</v>
      </c>
      <c r="E302" s="12" t="s">
        <v>249</v>
      </c>
      <c r="F302" s="8">
        <f t="shared" si="1"/>
        <v>-2.72108843537415</v>
      </c>
      <c r="G302" s="8">
        <v>2.7210884353741499E-2</v>
      </c>
    </row>
    <row r="303" spans="1:7" ht="13">
      <c r="A303" s="12" t="s">
        <v>10</v>
      </c>
      <c r="B303" s="8" t="s">
        <v>268</v>
      </c>
      <c r="C303" s="8">
        <v>2019</v>
      </c>
      <c r="D303" s="12" t="s">
        <v>6</v>
      </c>
      <c r="E303" s="12" t="s">
        <v>249</v>
      </c>
      <c r="F303" s="8">
        <f t="shared" si="1"/>
        <v>-10.668924640135501</v>
      </c>
      <c r="G303" s="8">
        <v>0.10668924640135501</v>
      </c>
    </row>
    <row r="304" spans="1:7" ht="13">
      <c r="A304" s="12" t="s">
        <v>11</v>
      </c>
      <c r="B304" s="8" t="s">
        <v>269</v>
      </c>
      <c r="C304" s="8">
        <v>2019</v>
      </c>
      <c r="D304" s="12" t="s">
        <v>6</v>
      </c>
      <c r="E304" s="12" t="s">
        <v>249</v>
      </c>
      <c r="F304" s="8">
        <f t="shared" si="1"/>
        <v>-25.029940119760504</v>
      </c>
      <c r="G304" s="8">
        <v>0.25029940119760502</v>
      </c>
    </row>
    <row r="305" spans="1:7" ht="13">
      <c r="A305" s="12" t="s">
        <v>12</v>
      </c>
      <c r="B305" s="8" t="s">
        <v>270</v>
      </c>
      <c r="C305" s="8">
        <v>2019</v>
      </c>
      <c r="D305" s="12" t="s">
        <v>6</v>
      </c>
      <c r="E305" s="12" t="s">
        <v>249</v>
      </c>
      <c r="F305" s="8">
        <f t="shared" si="1"/>
        <v>-0.37560874520774501</v>
      </c>
      <c r="G305" s="8">
        <v>3.7560874520774501E-3</v>
      </c>
    </row>
    <row r="306" spans="1:7" ht="13">
      <c r="A306" s="12" t="s">
        <v>8</v>
      </c>
      <c r="B306" s="8" t="s">
        <v>266</v>
      </c>
      <c r="C306" s="8">
        <v>2019</v>
      </c>
      <c r="D306" s="12" t="s">
        <v>6</v>
      </c>
      <c r="E306" s="12" t="s">
        <v>249</v>
      </c>
      <c r="F306" s="8">
        <f t="shared" si="1"/>
        <v>-7.0703408266860102</v>
      </c>
      <c r="G306" s="8">
        <v>7.0703408266860099E-2</v>
      </c>
    </row>
    <row r="307" spans="1:7" ht="13">
      <c r="A307" s="12" t="s">
        <v>9</v>
      </c>
      <c r="B307" s="8" t="s">
        <v>267</v>
      </c>
      <c r="C307" s="8">
        <v>2019</v>
      </c>
      <c r="D307" s="12" t="s">
        <v>6</v>
      </c>
      <c r="E307" s="12" t="s">
        <v>249</v>
      </c>
      <c r="F307" s="8">
        <f t="shared" si="1"/>
        <v>-8.4112149532710312</v>
      </c>
      <c r="G307" s="8">
        <v>8.4112149532710304E-2</v>
      </c>
    </row>
    <row r="308" spans="1:7" ht="13">
      <c r="A308" s="12" t="s">
        <v>13</v>
      </c>
      <c r="B308" s="8" t="s">
        <v>271</v>
      </c>
      <c r="C308" s="8">
        <v>2019</v>
      </c>
      <c r="D308" s="12" t="s">
        <v>6</v>
      </c>
      <c r="E308" s="12" t="s">
        <v>249</v>
      </c>
      <c r="F308" s="8">
        <f t="shared" si="1"/>
        <v>-27.714033539276301</v>
      </c>
      <c r="G308" s="8">
        <v>0.277140335392763</v>
      </c>
    </row>
    <row r="309" spans="1:7" ht="13">
      <c r="A309" s="12" t="s">
        <v>14</v>
      </c>
      <c r="B309" s="8" t="s">
        <v>272</v>
      </c>
      <c r="C309" s="8">
        <v>2019</v>
      </c>
      <c r="D309" s="12" t="s">
        <v>6</v>
      </c>
      <c r="E309" s="12" t="s">
        <v>249</v>
      </c>
      <c r="F309" s="8">
        <f t="shared" si="1"/>
        <v>-9.0309135116359904</v>
      </c>
      <c r="G309" s="8">
        <v>9.0309135116359907E-2</v>
      </c>
    </row>
    <row r="310" spans="1:7" ht="13">
      <c r="A310" s="12" t="s">
        <v>15</v>
      </c>
      <c r="B310" s="8" t="s">
        <v>273</v>
      </c>
      <c r="C310" s="8">
        <v>2019</v>
      </c>
      <c r="D310" s="12" t="s">
        <v>6</v>
      </c>
      <c r="E310" s="12" t="s">
        <v>249</v>
      </c>
      <c r="F310" s="8">
        <f t="shared" si="1"/>
        <v>-22.7792436235708</v>
      </c>
      <c r="G310" s="8">
        <v>0.227792436235708</v>
      </c>
    </row>
    <row r="311" spans="1:7" ht="13">
      <c r="A311" s="12" t="s">
        <v>16</v>
      </c>
      <c r="B311" s="8" t="s">
        <v>274</v>
      </c>
      <c r="C311" s="8">
        <v>2019</v>
      </c>
      <c r="D311" s="12" t="s">
        <v>6</v>
      </c>
      <c r="E311" s="12" t="s">
        <v>249</v>
      </c>
      <c r="F311" s="8">
        <f t="shared" si="1"/>
        <v>-27.9086625588982</v>
      </c>
      <c r="G311" s="8">
        <v>0.27908662558898201</v>
      </c>
    </row>
    <row r="312" spans="1:7" ht="13">
      <c r="A312" s="12" t="s">
        <v>17</v>
      </c>
      <c r="B312" s="8" t="s">
        <v>275</v>
      </c>
      <c r="C312" s="8">
        <v>2019</v>
      </c>
      <c r="D312" s="12" t="s">
        <v>6</v>
      </c>
      <c r="E312" s="12" t="s">
        <v>249</v>
      </c>
      <c r="F312" s="8">
        <f t="shared" si="1"/>
        <v>-2.4315259921744001</v>
      </c>
      <c r="G312" s="8">
        <v>2.4315259921743999E-2</v>
      </c>
    </row>
    <row r="313" spans="1:7" ht="13">
      <c r="A313" s="12" t="s">
        <v>18</v>
      </c>
      <c r="B313" s="8" t="s">
        <v>276</v>
      </c>
      <c r="C313" s="8">
        <v>2019</v>
      </c>
      <c r="D313" s="12" t="s">
        <v>6</v>
      </c>
      <c r="E313" s="12" t="s">
        <v>249</v>
      </c>
      <c r="F313" s="8">
        <f t="shared" si="1"/>
        <v>-21.932154511649099</v>
      </c>
      <c r="G313" s="8">
        <v>0.21932154511649099</v>
      </c>
    </row>
    <row r="314" spans="1:7" ht="13">
      <c r="A314" s="12" t="s">
        <v>19</v>
      </c>
      <c r="B314" s="8" t="s">
        <v>277</v>
      </c>
      <c r="C314" s="8">
        <v>2019</v>
      </c>
      <c r="D314" s="12" t="s">
        <v>6</v>
      </c>
      <c r="E314" s="12" t="s">
        <v>249</v>
      </c>
      <c r="F314" s="8">
        <f t="shared" si="1"/>
        <v>-19.096014977266702</v>
      </c>
      <c r="G314" s="8">
        <v>0.19096014977266701</v>
      </c>
    </row>
    <row r="315" spans="1:7" ht="13">
      <c r="A315" s="12" t="s">
        <v>20</v>
      </c>
      <c r="B315" s="8" t="s">
        <v>278</v>
      </c>
      <c r="C315" s="8">
        <v>2019</v>
      </c>
      <c r="D315" s="12" t="s">
        <v>6</v>
      </c>
      <c r="E315" s="12" t="s">
        <v>249</v>
      </c>
      <c r="F315" s="8">
        <f t="shared" si="1"/>
        <v>-21.8952999617883</v>
      </c>
      <c r="G315" s="8">
        <v>0.218952999617883</v>
      </c>
    </row>
    <row r="316" spans="1:7" ht="13">
      <c r="A316" s="12" t="s">
        <v>21</v>
      </c>
      <c r="B316" s="8" t="s">
        <v>279</v>
      </c>
      <c r="C316" s="8">
        <v>2019</v>
      </c>
      <c r="D316" s="12" t="s">
        <v>6</v>
      </c>
      <c r="E316" s="12" t="s">
        <v>249</v>
      </c>
      <c r="F316" s="8">
        <f t="shared" si="1"/>
        <v>-30.4498269896194</v>
      </c>
      <c r="G316" s="8">
        <v>0.304498269896194</v>
      </c>
    </row>
    <row r="317" spans="1:7" ht="13">
      <c r="A317" s="12" t="s">
        <v>22</v>
      </c>
      <c r="B317" s="8" t="s">
        <v>280</v>
      </c>
      <c r="C317" s="8">
        <v>2019</v>
      </c>
      <c r="D317" s="12" t="s">
        <v>6</v>
      </c>
      <c r="E317" s="12" t="s">
        <v>249</v>
      </c>
      <c r="F317" s="8">
        <f t="shared" si="1"/>
        <v>-7.8831895899530897</v>
      </c>
      <c r="G317" s="8">
        <v>7.8831895899530893E-2</v>
      </c>
    </row>
    <row r="318" spans="1:7" ht="13">
      <c r="A318" s="12" t="s">
        <v>23</v>
      </c>
      <c r="B318" s="8" t="s">
        <v>281</v>
      </c>
      <c r="C318" s="8">
        <v>2019</v>
      </c>
      <c r="D318" s="12" t="s">
        <v>6</v>
      </c>
      <c r="E318" s="12" t="s">
        <v>249</v>
      </c>
      <c r="F318" s="8">
        <f t="shared" si="1"/>
        <v>-23.266563944529999</v>
      </c>
      <c r="G318" s="8">
        <v>0.2326656394453</v>
      </c>
    </row>
    <row r="319" spans="1:7" ht="13">
      <c r="A319" s="12" t="s">
        <v>24</v>
      </c>
      <c r="B319" s="8" t="s">
        <v>282</v>
      </c>
      <c r="C319" s="8">
        <v>2019</v>
      </c>
      <c r="D319" s="12" t="s">
        <v>6</v>
      </c>
      <c r="E319" s="12" t="s">
        <v>249</v>
      </c>
      <c r="F319" s="8">
        <f t="shared" si="1"/>
        <v>-23.4061930783242</v>
      </c>
      <c r="G319" s="8">
        <v>0.234061930783242</v>
      </c>
    </row>
    <row r="320" spans="1:7" ht="13">
      <c r="A320" s="12" t="s">
        <v>25</v>
      </c>
      <c r="B320" s="8" t="s">
        <v>283</v>
      </c>
      <c r="C320" s="8">
        <v>2019</v>
      </c>
      <c r="D320" s="12" t="s">
        <v>6</v>
      </c>
      <c r="E320" s="12" t="s">
        <v>249</v>
      </c>
      <c r="F320" s="8">
        <f t="shared" si="1"/>
        <v>-17.216382747372201</v>
      </c>
      <c r="G320" s="8">
        <v>0.172163827473722</v>
      </c>
    </row>
    <row r="321" spans="1:7" ht="13">
      <c r="A321" s="12" t="s">
        <v>26</v>
      </c>
      <c r="B321" s="8" t="s">
        <v>284</v>
      </c>
      <c r="C321" s="8">
        <v>2019</v>
      </c>
      <c r="D321" s="12" t="s">
        <v>6</v>
      </c>
      <c r="E321" s="12" t="s">
        <v>249</v>
      </c>
      <c r="F321" s="8">
        <f t="shared" si="1"/>
        <v>-14.067278287461802</v>
      </c>
      <c r="G321" s="8">
        <v>0.14067278287461801</v>
      </c>
    </row>
    <row r="322" spans="1:7" ht="13">
      <c r="A322" s="12" t="s">
        <v>27</v>
      </c>
      <c r="B322" s="8" t="s">
        <v>285</v>
      </c>
      <c r="C322" s="8">
        <v>2019</v>
      </c>
      <c r="D322" s="12" t="s">
        <v>6</v>
      </c>
      <c r="E322" s="12" t="s">
        <v>249</v>
      </c>
      <c r="F322" s="8">
        <f t="shared" si="1"/>
        <v>-15.1785714285714</v>
      </c>
      <c r="G322" s="8">
        <v>0.151785714285714</v>
      </c>
    </row>
    <row r="323" spans="1:7" ht="13">
      <c r="A323" s="12" t="s">
        <v>28</v>
      </c>
      <c r="B323" s="8" t="s">
        <v>286</v>
      </c>
      <c r="C323" s="8">
        <v>2019</v>
      </c>
      <c r="D323" s="12" t="s">
        <v>6</v>
      </c>
      <c r="E323" s="12" t="s">
        <v>249</v>
      </c>
      <c r="F323" s="8">
        <f t="shared" si="1"/>
        <v>-1.32678132678132</v>
      </c>
      <c r="G323" s="8">
        <v>1.32678132678132E-2</v>
      </c>
    </row>
    <row r="324" spans="1:7" ht="13">
      <c r="A324" s="12" t="s">
        <v>29</v>
      </c>
      <c r="B324" s="8" t="s">
        <v>287</v>
      </c>
      <c r="C324" s="8">
        <v>2019</v>
      </c>
      <c r="D324" s="12" t="s">
        <v>6</v>
      </c>
      <c r="E324" s="12" t="s">
        <v>249</v>
      </c>
      <c r="F324" s="8">
        <f t="shared" si="1"/>
        <v>-4.2940793754066302</v>
      </c>
      <c r="G324" s="8">
        <v>4.29407937540663E-2</v>
      </c>
    </row>
    <row r="325" spans="1:7" ht="13">
      <c r="A325" s="12" t="s">
        <v>30</v>
      </c>
      <c r="B325" s="8" t="s">
        <v>288</v>
      </c>
      <c r="C325" s="8">
        <v>2019</v>
      </c>
      <c r="D325" s="12" t="s">
        <v>6</v>
      </c>
      <c r="E325" s="12" t="s">
        <v>249</v>
      </c>
      <c r="F325" s="8">
        <f t="shared" si="1"/>
        <v>-1.39720558882236</v>
      </c>
      <c r="G325" s="8">
        <v>1.3972055888223599E-2</v>
      </c>
    </row>
    <row r="326" spans="1:7" ht="13">
      <c r="A326" s="12" t="s">
        <v>31</v>
      </c>
      <c r="B326" s="8" t="s">
        <v>289</v>
      </c>
      <c r="C326" s="8">
        <v>2019</v>
      </c>
      <c r="D326" s="12" t="s">
        <v>6</v>
      </c>
      <c r="E326" s="12" t="s">
        <v>249</v>
      </c>
      <c r="F326" s="8">
        <f t="shared" si="1"/>
        <v>-23.3912483912484</v>
      </c>
      <c r="G326" s="8">
        <v>0.23391248391248401</v>
      </c>
    </row>
    <row r="327" spans="1:7" ht="13">
      <c r="A327" s="12" t="s">
        <v>32</v>
      </c>
      <c r="B327" s="8" t="s">
        <v>290</v>
      </c>
      <c r="C327" s="8">
        <v>2019</v>
      </c>
      <c r="D327" s="12" t="s">
        <v>6</v>
      </c>
      <c r="E327" s="12" t="s">
        <v>249</v>
      </c>
      <c r="F327" s="8">
        <f t="shared" si="1"/>
        <v>-11.642743221690601</v>
      </c>
      <c r="G327" s="8">
        <v>0.116427432216906</v>
      </c>
    </row>
    <row r="328" spans="1:7" ht="13">
      <c r="A328" s="12" t="s">
        <v>33</v>
      </c>
      <c r="B328" s="8" t="s">
        <v>291</v>
      </c>
      <c r="C328" s="8">
        <v>2019</v>
      </c>
      <c r="D328" s="12" t="s">
        <v>6</v>
      </c>
      <c r="E328" s="12" t="s">
        <v>249</v>
      </c>
      <c r="F328" s="8">
        <f t="shared" si="1"/>
        <v>-18.8591099090239</v>
      </c>
      <c r="G328" s="8">
        <v>0.18859109909023899</v>
      </c>
    </row>
    <row r="329" spans="1:7" ht="13">
      <c r="A329" s="12" t="s">
        <v>34</v>
      </c>
      <c r="B329" s="8" t="s">
        <v>292</v>
      </c>
      <c r="C329" s="8">
        <v>2019</v>
      </c>
      <c r="D329" s="12" t="s">
        <v>6</v>
      </c>
      <c r="E329" s="12" t="s">
        <v>249</v>
      </c>
      <c r="F329" s="8">
        <f t="shared" si="1"/>
        <v>-11.8075801749271</v>
      </c>
      <c r="G329" s="8">
        <v>0.118075801749271</v>
      </c>
    </row>
    <row r="330" spans="1:7" ht="13">
      <c r="A330" s="12" t="s">
        <v>35</v>
      </c>
      <c r="B330" s="8" t="s">
        <v>293</v>
      </c>
      <c r="C330" s="8">
        <v>2019</v>
      </c>
      <c r="D330" s="12" t="s">
        <v>6</v>
      </c>
      <c r="E330" s="12" t="s">
        <v>249</v>
      </c>
      <c r="F330" s="8">
        <f t="shared" si="1"/>
        <v>-22.530612244897998</v>
      </c>
      <c r="G330" s="8">
        <v>0.22530612244897999</v>
      </c>
    </row>
    <row r="331" spans="1:7" ht="13">
      <c r="A331" s="12" t="s">
        <v>3</v>
      </c>
      <c r="B331" s="8" t="s">
        <v>261</v>
      </c>
      <c r="C331" s="8">
        <v>2019</v>
      </c>
      <c r="D331" s="12" t="s">
        <v>6</v>
      </c>
      <c r="E331" s="12" t="s">
        <v>249</v>
      </c>
      <c r="F331" s="8">
        <f t="shared" si="1"/>
        <v>-9.9828384051975103</v>
      </c>
      <c r="G331" s="8">
        <v>9.9828384051975097E-2</v>
      </c>
    </row>
    <row r="332" spans="1:7" ht="13">
      <c r="A332" s="12" t="s">
        <v>4</v>
      </c>
      <c r="B332" s="8" t="s">
        <v>262</v>
      </c>
      <c r="C332" s="8">
        <v>2020</v>
      </c>
      <c r="D332" s="12" t="s">
        <v>6</v>
      </c>
      <c r="E332" s="12" t="s">
        <v>249</v>
      </c>
      <c r="F332" s="8">
        <f t="shared" si="1"/>
        <v>-25.561797752808999</v>
      </c>
      <c r="G332" s="8">
        <v>0.25561797752809001</v>
      </c>
    </row>
    <row r="333" spans="1:7" ht="13">
      <c r="A333" s="12" t="s">
        <v>5</v>
      </c>
      <c r="B333" s="8" t="s">
        <v>263</v>
      </c>
      <c r="C333" s="8">
        <v>2020</v>
      </c>
      <c r="D333" s="12" t="s">
        <v>6</v>
      </c>
      <c r="E333" s="12" t="s">
        <v>249</v>
      </c>
      <c r="F333" s="8">
        <f t="shared" si="1"/>
        <v>-15.750207239568899</v>
      </c>
      <c r="G333" s="8">
        <v>0.157502072395689</v>
      </c>
    </row>
    <row r="334" spans="1:7" ht="13">
      <c r="A334" s="12" t="s">
        <v>6</v>
      </c>
      <c r="B334" s="8" t="s">
        <v>264</v>
      </c>
      <c r="C334" s="8">
        <v>2020</v>
      </c>
      <c r="D334" s="12" t="s">
        <v>6</v>
      </c>
      <c r="E334" s="12" t="s">
        <v>249</v>
      </c>
      <c r="F334" s="8">
        <f t="shared" si="1"/>
        <v>-15.625</v>
      </c>
      <c r="G334" s="8">
        <v>0.15625</v>
      </c>
    </row>
    <row r="335" spans="1:7" ht="13">
      <c r="A335" s="12" t="s">
        <v>7</v>
      </c>
      <c r="B335" s="8" t="s">
        <v>265</v>
      </c>
      <c r="C335" s="8">
        <v>2020</v>
      </c>
      <c r="D335" s="12" t="s">
        <v>6</v>
      </c>
      <c r="E335" s="12" t="s">
        <v>249</v>
      </c>
      <c r="F335" s="8">
        <f t="shared" si="1"/>
        <v>-12.040133779264201</v>
      </c>
      <c r="G335" s="8">
        <v>0.120401337792642</v>
      </c>
    </row>
    <row r="336" spans="1:7" ht="13">
      <c r="A336" s="12" t="s">
        <v>10</v>
      </c>
      <c r="B336" s="8" t="s">
        <v>268</v>
      </c>
      <c r="C336" s="8">
        <v>2020</v>
      </c>
      <c r="D336" s="12" t="s">
        <v>6</v>
      </c>
      <c r="E336" s="12" t="s">
        <v>249</v>
      </c>
      <c r="F336" s="8">
        <f t="shared" si="1"/>
        <v>-10.2514506769826</v>
      </c>
      <c r="G336" s="8">
        <v>0.102514506769826</v>
      </c>
    </row>
    <row r="337" spans="1:7" ht="13">
      <c r="A337" s="12" t="s">
        <v>11</v>
      </c>
      <c r="B337" s="8" t="s">
        <v>269</v>
      </c>
      <c r="C337" s="8">
        <v>2020</v>
      </c>
      <c r="D337" s="12" t="s">
        <v>6</v>
      </c>
      <c r="E337" s="12" t="s">
        <v>249</v>
      </c>
      <c r="F337" s="8">
        <f t="shared" si="1"/>
        <v>-26.797040169133201</v>
      </c>
      <c r="G337" s="8">
        <v>0.26797040169133202</v>
      </c>
    </row>
    <row r="338" spans="1:7" ht="13">
      <c r="A338" s="12" t="s">
        <v>12</v>
      </c>
      <c r="B338" s="8" t="s">
        <v>270</v>
      </c>
      <c r="C338" s="8">
        <v>2020</v>
      </c>
      <c r="D338" s="12" t="s">
        <v>6</v>
      </c>
      <c r="E338" s="12" t="s">
        <v>249</v>
      </c>
      <c r="F338" s="8">
        <f t="shared" si="1"/>
        <v>-0.75899146134605899</v>
      </c>
      <c r="G338" s="8">
        <v>7.5899146134605902E-3</v>
      </c>
    </row>
    <row r="339" spans="1:7" ht="13">
      <c r="A339" s="12" t="s">
        <v>8</v>
      </c>
      <c r="B339" s="8" t="s">
        <v>266</v>
      </c>
      <c r="C339" s="8">
        <v>2020</v>
      </c>
      <c r="D339" s="12" t="s">
        <v>6</v>
      </c>
      <c r="E339" s="12" t="s">
        <v>249</v>
      </c>
      <c r="F339" s="8">
        <f t="shared" si="1"/>
        <v>-13.787991104521899</v>
      </c>
      <c r="G339" s="8">
        <v>0.13787991104521899</v>
      </c>
    </row>
    <row r="340" spans="1:7" ht="13">
      <c r="A340" s="12" t="s">
        <v>9</v>
      </c>
      <c r="B340" s="8" t="s">
        <v>267</v>
      </c>
      <c r="C340" s="8">
        <v>2020</v>
      </c>
      <c r="D340" s="12" t="s">
        <v>6</v>
      </c>
      <c r="E340" s="12" t="s">
        <v>249</v>
      </c>
      <c r="F340" s="8">
        <f t="shared" si="1"/>
        <v>-11.336717428088001</v>
      </c>
      <c r="G340" s="8">
        <v>0.11336717428088</v>
      </c>
    </row>
    <row r="341" spans="1:7" ht="13">
      <c r="A341" s="12" t="s">
        <v>13</v>
      </c>
      <c r="B341" s="8" t="s">
        <v>271</v>
      </c>
      <c r="C341" s="8">
        <v>2020</v>
      </c>
      <c r="D341" s="12" t="s">
        <v>6</v>
      </c>
      <c r="E341" s="12" t="s">
        <v>249</v>
      </c>
      <c r="F341" s="8">
        <f t="shared" si="1"/>
        <v>-27.433628318584102</v>
      </c>
      <c r="G341" s="8">
        <v>0.27433628318584102</v>
      </c>
    </row>
    <row r="342" spans="1:7" ht="13">
      <c r="A342" s="12" t="s">
        <v>14</v>
      </c>
      <c r="B342" s="8" t="s">
        <v>272</v>
      </c>
      <c r="C342" s="8">
        <v>2020</v>
      </c>
      <c r="D342" s="12" t="s">
        <v>6</v>
      </c>
      <c r="E342" s="12" t="s">
        <v>249</v>
      </c>
      <c r="F342" s="8">
        <f t="shared" si="1"/>
        <v>-13.522686673812101</v>
      </c>
      <c r="G342" s="8">
        <v>0.13522686673812101</v>
      </c>
    </row>
    <row r="343" spans="1:7" ht="13">
      <c r="A343" s="12" t="s">
        <v>15</v>
      </c>
      <c r="B343" s="8" t="s">
        <v>273</v>
      </c>
      <c r="C343" s="8">
        <v>2020</v>
      </c>
      <c r="D343" s="12" t="s">
        <v>6</v>
      </c>
      <c r="E343" s="12" t="s">
        <v>249</v>
      </c>
      <c r="F343" s="8">
        <f t="shared" si="1"/>
        <v>-25.766871165644201</v>
      </c>
      <c r="G343" s="8">
        <v>0.25766871165644201</v>
      </c>
    </row>
    <row r="344" spans="1:7" ht="13">
      <c r="A344" s="12" t="s">
        <v>16</v>
      </c>
      <c r="B344" s="8" t="s">
        <v>274</v>
      </c>
      <c r="C344" s="8">
        <v>2020</v>
      </c>
      <c r="D344" s="12" t="s">
        <v>6</v>
      </c>
      <c r="E344" s="12" t="s">
        <v>249</v>
      </c>
      <c r="F344" s="8">
        <f t="shared" si="1"/>
        <v>-37.613981762917895</v>
      </c>
      <c r="G344" s="8">
        <v>0.37613981762917897</v>
      </c>
    </row>
    <row r="345" spans="1:7" ht="13">
      <c r="A345" s="12" t="s">
        <v>17</v>
      </c>
      <c r="B345" s="8" t="s">
        <v>275</v>
      </c>
      <c r="C345" s="8">
        <v>2020</v>
      </c>
      <c r="D345" s="12" t="s">
        <v>6</v>
      </c>
      <c r="E345" s="12" t="s">
        <v>249</v>
      </c>
      <c r="F345" s="8">
        <f t="shared" si="1"/>
        <v>-0.79944865609924398</v>
      </c>
      <c r="G345" s="8">
        <v>7.9944865609924403E-3</v>
      </c>
    </row>
    <row r="346" spans="1:7" ht="13">
      <c r="A346" s="12" t="s">
        <v>18</v>
      </c>
      <c r="B346" s="8" t="s">
        <v>276</v>
      </c>
      <c r="C346" s="8">
        <v>2020</v>
      </c>
      <c r="D346" s="12" t="s">
        <v>6</v>
      </c>
      <c r="E346" s="12" t="s">
        <v>249</v>
      </c>
      <c r="F346" s="8">
        <f t="shared" si="1"/>
        <v>-27.529105502928601</v>
      </c>
      <c r="G346" s="8">
        <v>0.27529105502928602</v>
      </c>
    </row>
    <row r="347" spans="1:7" ht="13">
      <c r="A347" s="12" t="s">
        <v>19</v>
      </c>
      <c r="B347" s="8" t="s">
        <v>277</v>
      </c>
      <c r="C347" s="8">
        <v>2020</v>
      </c>
      <c r="D347" s="12" t="s">
        <v>6</v>
      </c>
      <c r="E347" s="12" t="s">
        <v>249</v>
      </c>
      <c r="F347" s="8">
        <f t="shared" si="1"/>
        <v>-23.657142857142897</v>
      </c>
      <c r="G347" s="8">
        <v>0.23657142857142899</v>
      </c>
    </row>
    <row r="348" spans="1:7" ht="13">
      <c r="A348" s="12" t="s">
        <v>20</v>
      </c>
      <c r="B348" s="8" t="s">
        <v>278</v>
      </c>
      <c r="C348" s="8">
        <v>2020</v>
      </c>
      <c r="D348" s="12" t="s">
        <v>6</v>
      </c>
      <c r="E348" s="12" t="s">
        <v>249</v>
      </c>
      <c r="F348" s="8">
        <f t="shared" si="1"/>
        <v>-17.099236641221399</v>
      </c>
      <c r="G348" s="8">
        <v>0.17099236641221399</v>
      </c>
    </row>
    <row r="349" spans="1:7" ht="13">
      <c r="A349" s="12" t="s">
        <v>21</v>
      </c>
      <c r="B349" s="8" t="s">
        <v>279</v>
      </c>
      <c r="C349" s="8">
        <v>2020</v>
      </c>
      <c r="D349" s="12" t="s">
        <v>6</v>
      </c>
      <c r="E349" s="12" t="s">
        <v>249</v>
      </c>
      <c r="F349" s="8">
        <f t="shared" si="1"/>
        <v>-32.8968903436989</v>
      </c>
      <c r="G349" s="8">
        <v>0.32896890343698898</v>
      </c>
    </row>
    <row r="350" spans="1:7" ht="13">
      <c r="A350" s="12" t="s">
        <v>22</v>
      </c>
      <c r="B350" s="8" t="s">
        <v>280</v>
      </c>
      <c r="C350" s="8">
        <v>2020</v>
      </c>
      <c r="D350" s="12" t="s">
        <v>6</v>
      </c>
      <c r="E350" s="12" t="s">
        <v>249</v>
      </c>
      <c r="F350" s="8">
        <f t="shared" si="1"/>
        <v>-1.4018079392113201</v>
      </c>
      <c r="G350" s="8">
        <v>1.4018079392113201E-2</v>
      </c>
    </row>
    <row r="351" spans="1:7" ht="13">
      <c r="A351" s="12" t="s">
        <v>23</v>
      </c>
      <c r="B351" s="8" t="s">
        <v>281</v>
      </c>
      <c r="C351" s="8">
        <v>2020</v>
      </c>
      <c r="D351" s="12" t="s">
        <v>6</v>
      </c>
      <c r="E351" s="12" t="s">
        <v>249</v>
      </c>
      <c r="F351" s="8">
        <f t="shared" si="1"/>
        <v>-19.866220735786001</v>
      </c>
      <c r="G351" s="8">
        <v>0.19866220735786</v>
      </c>
    </row>
    <row r="352" spans="1:7" ht="13">
      <c r="A352" s="12" t="s">
        <v>24</v>
      </c>
      <c r="B352" s="8" t="s">
        <v>282</v>
      </c>
      <c r="C352" s="8">
        <v>2020</v>
      </c>
      <c r="D352" s="12" t="s">
        <v>6</v>
      </c>
      <c r="E352" s="12" t="s">
        <v>249</v>
      </c>
      <c r="F352" s="8">
        <f t="shared" si="1"/>
        <v>-25.821247055906799</v>
      </c>
      <c r="G352" s="8">
        <v>0.25821247055906799</v>
      </c>
    </row>
    <row r="353" spans="1:7" ht="13">
      <c r="A353" s="12" t="s">
        <v>25</v>
      </c>
      <c r="B353" s="8" t="s">
        <v>283</v>
      </c>
      <c r="C353" s="8">
        <v>2020</v>
      </c>
      <c r="D353" s="12" t="s">
        <v>6</v>
      </c>
      <c r="E353" s="12" t="s">
        <v>249</v>
      </c>
      <c r="F353" s="8">
        <f t="shared" si="1"/>
        <v>-12.898212898212899</v>
      </c>
      <c r="G353" s="8">
        <v>0.12898212898212899</v>
      </c>
    </row>
    <row r="354" spans="1:7" ht="13">
      <c r="A354" s="12" t="s">
        <v>26</v>
      </c>
      <c r="B354" s="8" t="s">
        <v>284</v>
      </c>
      <c r="C354" s="8">
        <v>2020</v>
      </c>
      <c r="D354" s="12" t="s">
        <v>6</v>
      </c>
      <c r="E354" s="12" t="s">
        <v>249</v>
      </c>
      <c r="F354" s="8">
        <f t="shared" si="1"/>
        <v>-18.129770992366399</v>
      </c>
      <c r="G354" s="8">
        <v>0.18129770992366401</v>
      </c>
    </row>
    <row r="355" spans="1:7" ht="13">
      <c r="A355" s="12" t="s">
        <v>27</v>
      </c>
      <c r="B355" s="8" t="s">
        <v>285</v>
      </c>
      <c r="C355" s="8">
        <v>2020</v>
      </c>
      <c r="D355" s="12" t="s">
        <v>6</v>
      </c>
      <c r="E355" s="12" t="s">
        <v>249</v>
      </c>
      <c r="F355" s="8">
        <f t="shared" si="1"/>
        <v>-13.423575860124101</v>
      </c>
      <c r="G355" s="8">
        <v>0.13423575860124101</v>
      </c>
    </row>
    <row r="356" spans="1:7" ht="13">
      <c r="A356" s="12" t="s">
        <v>28</v>
      </c>
      <c r="B356" s="8" t="s">
        <v>286</v>
      </c>
      <c r="C356" s="8">
        <v>2020</v>
      </c>
      <c r="D356" s="12" t="s">
        <v>6</v>
      </c>
      <c r="E356" s="12" t="s">
        <v>249</v>
      </c>
      <c r="F356" s="8">
        <f t="shared" si="1"/>
        <v>-7.4135090609555299</v>
      </c>
      <c r="G356" s="8">
        <v>7.4135090609555296E-2</v>
      </c>
    </row>
    <row r="357" spans="1:7" ht="13">
      <c r="A357" s="12" t="s">
        <v>29</v>
      </c>
      <c r="B357" s="8" t="s">
        <v>287</v>
      </c>
      <c r="C357" s="8">
        <v>2020</v>
      </c>
      <c r="D357" s="12" t="s">
        <v>6</v>
      </c>
      <c r="E357" s="12" t="s">
        <v>249</v>
      </c>
      <c r="F357" s="8">
        <f t="shared" si="1"/>
        <v>-7.8571428571428594</v>
      </c>
      <c r="G357" s="8">
        <v>7.8571428571428598E-2</v>
      </c>
    </row>
    <row r="358" spans="1:7" ht="13">
      <c r="A358" s="12" t="s">
        <v>30</v>
      </c>
      <c r="B358" s="8" t="s">
        <v>288</v>
      </c>
      <c r="C358" s="8">
        <v>2020</v>
      </c>
      <c r="D358" s="12" t="s">
        <v>6</v>
      </c>
      <c r="E358" s="12" t="s">
        <v>249</v>
      </c>
      <c r="F358" s="8">
        <f t="shared" si="1"/>
        <v>-1.05140186915887</v>
      </c>
      <c r="G358" s="8">
        <v>1.0514018691588699E-2</v>
      </c>
    </row>
    <row r="359" spans="1:7" ht="13">
      <c r="A359" s="12" t="s">
        <v>31</v>
      </c>
      <c r="B359" s="8" t="s">
        <v>289</v>
      </c>
      <c r="C359" s="8">
        <v>2020</v>
      </c>
      <c r="D359" s="12" t="s">
        <v>6</v>
      </c>
      <c r="E359" s="12" t="s">
        <v>249</v>
      </c>
      <c r="F359" s="8">
        <f t="shared" si="1"/>
        <v>-31.200930503053197</v>
      </c>
      <c r="G359" s="8">
        <v>0.31200930503053198</v>
      </c>
    </row>
    <row r="360" spans="1:7" ht="13">
      <c r="A360" s="12" t="s">
        <v>32</v>
      </c>
      <c r="B360" s="8" t="s">
        <v>290</v>
      </c>
      <c r="C360" s="8">
        <v>2020</v>
      </c>
      <c r="D360" s="12" t="s">
        <v>6</v>
      </c>
      <c r="E360" s="12" t="s">
        <v>249</v>
      </c>
      <c r="F360" s="8">
        <f t="shared" si="1"/>
        <v>-12.639405204460999</v>
      </c>
      <c r="G360" s="8">
        <v>0.12639405204460999</v>
      </c>
    </row>
    <row r="361" spans="1:7" ht="13">
      <c r="A361" s="12" t="s">
        <v>33</v>
      </c>
      <c r="B361" s="8" t="s">
        <v>291</v>
      </c>
      <c r="C361" s="8">
        <v>2020</v>
      </c>
      <c r="D361" s="12" t="s">
        <v>6</v>
      </c>
      <c r="E361" s="12" t="s">
        <v>249</v>
      </c>
      <c r="F361" s="8">
        <f t="shared" si="1"/>
        <v>-16.4137582195245</v>
      </c>
      <c r="G361" s="8">
        <v>0.16413758219524499</v>
      </c>
    </row>
    <row r="362" spans="1:7" ht="13">
      <c r="A362" s="12" t="s">
        <v>34</v>
      </c>
      <c r="B362" s="8" t="s">
        <v>292</v>
      </c>
      <c r="C362" s="8">
        <v>2020</v>
      </c>
      <c r="D362" s="12" t="s">
        <v>6</v>
      </c>
      <c r="E362" s="12" t="s">
        <v>249</v>
      </c>
      <c r="F362" s="8">
        <f t="shared" si="1"/>
        <v>-15.176558978211899</v>
      </c>
      <c r="G362" s="8">
        <v>0.15176558978211899</v>
      </c>
    </row>
    <row r="363" spans="1:7" ht="13">
      <c r="A363" s="12" t="s">
        <v>35</v>
      </c>
      <c r="B363" s="8" t="s">
        <v>293</v>
      </c>
      <c r="C363" s="8">
        <v>2020</v>
      </c>
      <c r="D363" s="12" t="s">
        <v>6</v>
      </c>
      <c r="E363" s="12" t="s">
        <v>249</v>
      </c>
      <c r="F363" s="8">
        <f t="shared" si="1"/>
        <v>-22.0504475183076</v>
      </c>
      <c r="G363" s="8">
        <v>0.220504475183076</v>
      </c>
    </row>
    <row r="364" spans="1:7" ht="13">
      <c r="A364" s="12" t="s">
        <v>3</v>
      </c>
      <c r="B364" s="8" t="s">
        <v>261</v>
      </c>
      <c r="C364" s="8">
        <v>2020</v>
      </c>
      <c r="D364" s="12" t="s">
        <v>6</v>
      </c>
      <c r="E364" s="12" t="s">
        <v>249</v>
      </c>
      <c r="F364" s="8">
        <f t="shared" si="1"/>
        <v>-13.016751912158</v>
      </c>
      <c r="G364" s="8">
        <v>0.13016751912158001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G364"/>
  <sheetViews>
    <sheetView workbookViewId="0"/>
  </sheetViews>
  <sheetFormatPr baseColWidth="10" defaultColWidth="14.5" defaultRowHeight="15.75" customHeight="1"/>
  <sheetData>
    <row r="1" spans="1:7" ht="15.75" customHeight="1">
      <c r="A1" s="8" t="s">
        <v>1</v>
      </c>
      <c r="B1" s="8" t="s">
        <v>259</v>
      </c>
      <c r="C1" s="8" t="s">
        <v>0</v>
      </c>
      <c r="D1" s="8" t="s">
        <v>36</v>
      </c>
      <c r="E1" s="8" t="s">
        <v>38</v>
      </c>
      <c r="F1" s="8" t="s">
        <v>260</v>
      </c>
      <c r="G1" s="8" t="s">
        <v>312</v>
      </c>
    </row>
    <row r="2" spans="1:7" ht="15.75" customHeight="1">
      <c r="A2" s="12" t="s">
        <v>4</v>
      </c>
      <c r="B2" s="8" t="s">
        <v>262</v>
      </c>
      <c r="C2" s="8">
        <v>2010</v>
      </c>
      <c r="D2" s="12" t="s">
        <v>6</v>
      </c>
      <c r="E2" s="12" t="s">
        <v>251</v>
      </c>
      <c r="F2" s="8">
        <f t="shared" ref="F2:F256" si="0">G2*100/-1</f>
        <v>-6.5058692986042193</v>
      </c>
      <c r="G2" s="8">
        <v>6.5058692986042194E-2</v>
      </c>
    </row>
    <row r="3" spans="1:7" ht="15.75" customHeight="1">
      <c r="A3" s="12" t="s">
        <v>5</v>
      </c>
      <c r="B3" s="8" t="s">
        <v>263</v>
      </c>
      <c r="C3" s="8">
        <v>2010</v>
      </c>
      <c r="D3" s="12" t="s">
        <v>6</v>
      </c>
      <c r="E3" s="12" t="s">
        <v>251</v>
      </c>
      <c r="F3" s="8">
        <f t="shared" si="0"/>
        <v>-1.37612227447628</v>
      </c>
      <c r="G3" s="8">
        <v>1.37612227447628E-2</v>
      </c>
    </row>
    <row r="4" spans="1:7" ht="15.75" customHeight="1">
      <c r="A4" s="12" t="s">
        <v>6</v>
      </c>
      <c r="B4" s="8" t="s">
        <v>264</v>
      </c>
      <c r="C4" s="8">
        <v>2010</v>
      </c>
      <c r="D4" s="12" t="s">
        <v>6</v>
      </c>
      <c r="E4" s="12" t="s">
        <v>251</v>
      </c>
      <c r="F4" s="8">
        <f t="shared" si="0"/>
        <v>-3.0888521672810398</v>
      </c>
      <c r="G4" s="8">
        <v>3.08885216728104E-2</v>
      </c>
    </row>
    <row r="5" spans="1:7" ht="15.75" customHeight="1">
      <c r="A5" s="12" t="s">
        <v>7</v>
      </c>
      <c r="B5" s="8" t="s">
        <v>265</v>
      </c>
      <c r="C5" s="8">
        <v>2010</v>
      </c>
      <c r="D5" s="12" t="s">
        <v>6</v>
      </c>
      <c r="E5" s="12" t="s">
        <v>251</v>
      </c>
      <c r="F5" s="8">
        <f t="shared" si="0"/>
        <v>-0.124610591900309</v>
      </c>
      <c r="G5" s="8">
        <v>1.2461059190030899E-3</v>
      </c>
    </row>
    <row r="6" spans="1:7" ht="15.75" customHeight="1">
      <c r="A6" s="12" t="s">
        <v>10</v>
      </c>
      <c r="B6" s="8" t="s">
        <v>268</v>
      </c>
      <c r="C6" s="8">
        <v>2010</v>
      </c>
      <c r="D6" s="12" t="s">
        <v>6</v>
      </c>
      <c r="E6" s="12" t="s">
        <v>251</v>
      </c>
      <c r="F6" s="8">
        <f t="shared" si="0"/>
        <v>-3.4170131615968997</v>
      </c>
      <c r="G6" s="8">
        <v>3.4170131615968997E-2</v>
      </c>
    </row>
    <row r="7" spans="1:7" ht="15.75" customHeight="1">
      <c r="A7" s="12" t="s">
        <v>11</v>
      </c>
      <c r="B7" s="8" t="s">
        <v>269</v>
      </c>
      <c r="C7" s="8">
        <v>2010</v>
      </c>
      <c r="D7" s="12" t="s">
        <v>6</v>
      </c>
      <c r="E7" s="12" t="s">
        <v>251</v>
      </c>
      <c r="F7" s="8">
        <f t="shared" si="0"/>
        <v>-5.3996538983209303</v>
      </c>
      <c r="G7" s="8">
        <v>5.3996538983209302E-2</v>
      </c>
    </row>
    <row r="8" spans="1:7" ht="15.75" customHeight="1">
      <c r="A8" s="12" t="s">
        <v>8</v>
      </c>
      <c r="B8" s="8" t="s">
        <v>266</v>
      </c>
      <c r="C8" s="8">
        <v>2010</v>
      </c>
      <c r="D8" s="12" t="s">
        <v>6</v>
      </c>
      <c r="E8" s="12" t="s">
        <v>251</v>
      </c>
      <c r="F8" s="8">
        <f t="shared" si="0"/>
        <v>-15.332182663897301</v>
      </c>
      <c r="G8" s="8">
        <v>0.15332182663897301</v>
      </c>
    </row>
    <row r="9" spans="1:7" ht="15.75" customHeight="1">
      <c r="A9" s="12" t="s">
        <v>9</v>
      </c>
      <c r="B9" s="8" t="s">
        <v>267</v>
      </c>
      <c r="C9" s="8">
        <v>2010</v>
      </c>
      <c r="D9" s="12" t="s">
        <v>6</v>
      </c>
      <c r="E9" s="12" t="s">
        <v>251</v>
      </c>
      <c r="F9" s="8">
        <f t="shared" si="0"/>
        <v>-2.4077407740773999</v>
      </c>
      <c r="G9" s="8">
        <v>2.4077407740774E-2</v>
      </c>
    </row>
    <row r="10" spans="1:7" ht="15.75" customHeight="1">
      <c r="A10" s="12" t="s">
        <v>12</v>
      </c>
      <c r="B10" s="8" t="s">
        <v>270</v>
      </c>
      <c r="C10" s="8">
        <v>2010</v>
      </c>
      <c r="D10" s="12" t="s">
        <v>6</v>
      </c>
      <c r="E10" s="12" t="s">
        <v>251</v>
      </c>
      <c r="F10" s="8">
        <f t="shared" si="0"/>
        <v>-1.0800414262464899</v>
      </c>
      <c r="G10" s="8">
        <v>1.08004142624649E-2</v>
      </c>
    </row>
    <row r="11" spans="1:7" ht="15.75" customHeight="1">
      <c r="A11" s="12" t="s">
        <v>13</v>
      </c>
      <c r="B11" s="8" t="s">
        <v>271</v>
      </c>
      <c r="C11" s="8">
        <v>2010</v>
      </c>
      <c r="D11" s="12" t="s">
        <v>6</v>
      </c>
      <c r="E11" s="12" t="s">
        <v>251</v>
      </c>
      <c r="F11" s="8">
        <f t="shared" si="0"/>
        <v>-1.55056834742058</v>
      </c>
      <c r="G11" s="8">
        <v>1.5505683474205801E-2</v>
      </c>
    </row>
    <row r="12" spans="1:7" ht="15.75" customHeight="1">
      <c r="A12" s="12" t="s">
        <v>14</v>
      </c>
      <c r="B12" s="8" t="s">
        <v>272</v>
      </c>
      <c r="C12" s="8">
        <v>2010</v>
      </c>
      <c r="D12" s="12" t="s">
        <v>6</v>
      </c>
      <c r="E12" s="12" t="s">
        <v>251</v>
      </c>
      <c r="F12" s="8">
        <f t="shared" si="0"/>
        <v>-6.8461236823287903</v>
      </c>
      <c r="G12" s="8">
        <v>6.8461236823287905E-2</v>
      </c>
    </row>
    <row r="13" spans="1:7" ht="15.75" customHeight="1">
      <c r="A13" s="12" t="s">
        <v>15</v>
      </c>
      <c r="B13" s="8" t="s">
        <v>273</v>
      </c>
      <c r="C13" s="8">
        <v>2010</v>
      </c>
      <c r="D13" s="12" t="s">
        <v>6</v>
      </c>
      <c r="E13" s="12" t="s">
        <v>251</v>
      </c>
      <c r="F13" s="8">
        <f t="shared" si="0"/>
        <v>-15.473727761688</v>
      </c>
      <c r="G13" s="8">
        <v>0.15473727761688</v>
      </c>
    </row>
    <row r="14" spans="1:7" ht="15.75" customHeight="1">
      <c r="A14" s="12" t="s">
        <v>16</v>
      </c>
      <c r="B14" s="8" t="s">
        <v>274</v>
      </c>
      <c r="C14" s="8">
        <v>2010</v>
      </c>
      <c r="D14" s="12" t="s">
        <v>6</v>
      </c>
      <c r="E14" s="12" t="s">
        <v>251</v>
      </c>
      <c r="F14" s="8">
        <f t="shared" si="0"/>
        <v>-11.6669275316951</v>
      </c>
      <c r="G14" s="8">
        <v>0.116669275316951</v>
      </c>
    </row>
    <row r="15" spans="1:7" ht="15.75" customHeight="1">
      <c r="A15" s="12" t="s">
        <v>17</v>
      </c>
      <c r="B15" s="8" t="s">
        <v>275</v>
      </c>
      <c r="C15" s="8">
        <v>2010</v>
      </c>
      <c r="D15" s="12" t="s">
        <v>6</v>
      </c>
      <c r="E15" s="12" t="s">
        <v>251</v>
      </c>
      <c r="F15" s="8">
        <f t="shared" si="0"/>
        <v>-0.84212981862716896</v>
      </c>
      <c r="G15" s="8">
        <v>8.4212981862716897E-3</v>
      </c>
    </row>
    <row r="16" spans="1:7" ht="15.75" customHeight="1">
      <c r="A16" s="12" t="s">
        <v>18</v>
      </c>
      <c r="B16" s="8" t="s">
        <v>276</v>
      </c>
      <c r="C16" s="8">
        <v>2010</v>
      </c>
      <c r="D16" s="12" t="s">
        <v>6</v>
      </c>
      <c r="E16" s="12" t="s">
        <v>251</v>
      </c>
      <c r="F16" s="8">
        <f t="shared" si="0"/>
        <v>-2.3017468361597899</v>
      </c>
      <c r="G16" s="8">
        <v>2.30174683615979E-2</v>
      </c>
    </row>
    <row r="17" spans="1:7" ht="15.75" customHeight="1">
      <c r="A17" s="12" t="s">
        <v>19</v>
      </c>
      <c r="B17" s="8" t="s">
        <v>277</v>
      </c>
      <c r="C17" s="8">
        <v>2010</v>
      </c>
      <c r="D17" s="12" t="s">
        <v>6</v>
      </c>
      <c r="E17" s="12" t="s">
        <v>251</v>
      </c>
      <c r="F17" s="8">
        <f t="shared" si="0"/>
        <v>-6.1023283259164502</v>
      </c>
      <c r="G17" s="8">
        <v>6.10232832591645E-2</v>
      </c>
    </row>
    <row r="18" spans="1:7" ht="15.75" customHeight="1">
      <c r="A18" s="12" t="s">
        <v>20</v>
      </c>
      <c r="B18" s="8" t="s">
        <v>278</v>
      </c>
      <c r="C18" s="8">
        <v>2010</v>
      </c>
      <c r="D18" s="12" t="s">
        <v>6</v>
      </c>
      <c r="E18" s="12" t="s">
        <v>251</v>
      </c>
      <c r="F18" s="8">
        <f t="shared" si="0"/>
        <v>-4.6293888166450001</v>
      </c>
      <c r="G18" s="8">
        <v>4.6293888166449998E-2</v>
      </c>
    </row>
    <row r="19" spans="1:7" ht="15.75" customHeight="1">
      <c r="A19" s="12" t="s">
        <v>21</v>
      </c>
      <c r="B19" s="8" t="s">
        <v>279</v>
      </c>
      <c r="C19" s="8">
        <v>2010</v>
      </c>
      <c r="D19" s="12" t="s">
        <v>6</v>
      </c>
      <c r="E19" s="12" t="s">
        <v>251</v>
      </c>
      <c r="F19" s="8">
        <f t="shared" si="0"/>
        <v>-7.5996990218209204</v>
      </c>
      <c r="G19" s="8">
        <v>7.5996990218209201E-2</v>
      </c>
    </row>
    <row r="20" spans="1:7" ht="15.75" customHeight="1">
      <c r="A20" s="12" t="s">
        <v>22</v>
      </c>
      <c r="B20" s="8" t="s">
        <v>280</v>
      </c>
      <c r="C20" s="8">
        <v>2010</v>
      </c>
      <c r="D20" s="12" t="s">
        <v>6</v>
      </c>
      <c r="E20" s="12" t="s">
        <v>251</v>
      </c>
      <c r="F20" s="8">
        <f t="shared" si="0"/>
        <v>-9.1480540323659199</v>
      </c>
      <c r="G20" s="8">
        <v>9.1480540323659196E-2</v>
      </c>
    </row>
    <row r="21" spans="1:7" ht="15.75" customHeight="1">
      <c r="A21" s="12" t="s">
        <v>23</v>
      </c>
      <c r="B21" s="8" t="s">
        <v>281</v>
      </c>
      <c r="C21" s="8">
        <v>2010</v>
      </c>
      <c r="D21" s="12" t="s">
        <v>6</v>
      </c>
      <c r="E21" s="12" t="s">
        <v>251</v>
      </c>
      <c r="F21" s="8">
        <f t="shared" si="0"/>
        <v>-2.1842979783993299</v>
      </c>
      <c r="G21" s="8">
        <v>2.1842979783993299E-2</v>
      </c>
    </row>
    <row r="22" spans="1:7" ht="15.75" customHeight="1">
      <c r="A22" s="12" t="s">
        <v>24</v>
      </c>
      <c r="B22" s="8" t="s">
        <v>282</v>
      </c>
      <c r="C22" s="8">
        <v>2010</v>
      </c>
      <c r="D22" s="12" t="s">
        <v>6</v>
      </c>
      <c r="E22" s="12" t="s">
        <v>251</v>
      </c>
      <c r="F22" s="8">
        <f t="shared" si="0"/>
        <v>-1.5896727290834098</v>
      </c>
      <c r="G22" s="8">
        <v>1.5896727290834099E-2</v>
      </c>
    </row>
    <row r="23" spans="1:7" ht="15.75" customHeight="1">
      <c r="A23" s="12" t="s">
        <v>25</v>
      </c>
      <c r="B23" s="8" t="s">
        <v>283</v>
      </c>
      <c r="C23" s="8">
        <v>2010</v>
      </c>
      <c r="D23" s="12" t="s">
        <v>6</v>
      </c>
      <c r="E23" s="12" t="s">
        <v>251</v>
      </c>
      <c r="F23" s="8">
        <f t="shared" si="0"/>
        <v>-2.1862578080636097</v>
      </c>
      <c r="G23" s="8">
        <v>2.1862578080636099E-2</v>
      </c>
    </row>
    <row r="24" spans="1:7" ht="15.75" customHeight="1">
      <c r="A24" s="12" t="s">
        <v>26</v>
      </c>
      <c r="B24" s="8" t="s">
        <v>284</v>
      </c>
      <c r="C24" s="8">
        <v>2010</v>
      </c>
      <c r="D24" s="12" t="s">
        <v>6</v>
      </c>
      <c r="E24" s="12" t="s">
        <v>251</v>
      </c>
      <c r="F24" s="8">
        <f t="shared" si="0"/>
        <v>-3.5448989186647899</v>
      </c>
      <c r="G24" s="8">
        <v>3.5448989186647899E-2</v>
      </c>
    </row>
    <row r="25" spans="1:7" ht="15.75" customHeight="1">
      <c r="A25" s="12" t="s">
        <v>27</v>
      </c>
      <c r="B25" s="8" t="s">
        <v>285</v>
      </c>
      <c r="C25" s="8">
        <v>2010</v>
      </c>
      <c r="D25" s="12" t="s">
        <v>6</v>
      </c>
      <c r="E25" s="12" t="s">
        <v>251</v>
      </c>
      <c r="F25" s="8">
        <f t="shared" si="0"/>
        <v>-3.1655814957372601</v>
      </c>
      <c r="G25" s="8">
        <v>3.1655814957372602E-2</v>
      </c>
    </row>
    <row r="26" spans="1:7" ht="15.75" customHeight="1">
      <c r="A26" s="12" t="s">
        <v>28</v>
      </c>
      <c r="B26" s="8" t="s">
        <v>286</v>
      </c>
      <c r="C26" s="8">
        <v>2010</v>
      </c>
      <c r="D26" s="12" t="s">
        <v>6</v>
      </c>
      <c r="E26" s="12" t="s">
        <v>251</v>
      </c>
      <c r="F26" s="8">
        <f t="shared" si="0"/>
        <v>-2.70605508302957</v>
      </c>
      <c r="G26" s="8">
        <v>2.7060550830295699E-2</v>
      </c>
    </row>
    <row r="27" spans="1:7" ht="15.75" customHeight="1">
      <c r="A27" s="12" t="s">
        <v>29</v>
      </c>
      <c r="B27" s="8" t="s">
        <v>287</v>
      </c>
      <c r="C27" s="8">
        <v>2010</v>
      </c>
      <c r="D27" s="12" t="s">
        <v>6</v>
      </c>
      <c r="E27" s="12" t="s">
        <v>251</v>
      </c>
      <c r="F27" s="8">
        <f t="shared" si="0"/>
        <v>-7.1202985931668099</v>
      </c>
      <c r="G27" s="8">
        <v>7.12029859316681E-2</v>
      </c>
    </row>
    <row r="28" spans="1:7" ht="15.75" customHeight="1">
      <c r="A28" s="12" t="s">
        <v>30</v>
      </c>
      <c r="B28" s="8" t="s">
        <v>288</v>
      </c>
      <c r="C28" s="8">
        <v>2010</v>
      </c>
      <c r="D28" s="12" t="s">
        <v>6</v>
      </c>
      <c r="E28" s="12" t="s">
        <v>251</v>
      </c>
      <c r="F28" s="8">
        <f t="shared" si="0"/>
        <v>-2.4572930354796401</v>
      </c>
      <c r="G28" s="8">
        <v>2.45729303547964E-2</v>
      </c>
    </row>
    <row r="29" spans="1:7" ht="15.75" customHeight="1">
      <c r="A29" s="12" t="s">
        <v>31</v>
      </c>
      <c r="B29" s="8" t="s">
        <v>289</v>
      </c>
      <c r="C29" s="8">
        <v>2010</v>
      </c>
      <c r="D29" s="12" t="s">
        <v>6</v>
      </c>
      <c r="E29" s="12" t="s">
        <v>251</v>
      </c>
      <c r="F29" s="8">
        <f t="shared" si="0"/>
        <v>-4.9330545794226097</v>
      </c>
      <c r="G29" s="8">
        <v>4.9330545794226098E-2</v>
      </c>
    </row>
    <row r="30" spans="1:7" ht="15.75" customHeight="1">
      <c r="A30" s="12" t="s">
        <v>32</v>
      </c>
      <c r="B30" s="8" t="s">
        <v>290</v>
      </c>
      <c r="C30" s="8">
        <v>2010</v>
      </c>
      <c r="D30" s="12" t="s">
        <v>6</v>
      </c>
      <c r="E30" s="12" t="s">
        <v>251</v>
      </c>
      <c r="F30" s="8">
        <f t="shared" si="0"/>
        <v>-13.0939483052159</v>
      </c>
      <c r="G30" s="8">
        <v>0.13093948305215899</v>
      </c>
    </row>
    <row r="31" spans="1:7" ht="15.75" customHeight="1">
      <c r="A31" s="12" t="s">
        <v>33</v>
      </c>
      <c r="B31" s="8" t="s">
        <v>291</v>
      </c>
      <c r="C31" s="8">
        <v>2010</v>
      </c>
      <c r="D31" s="12" t="s">
        <v>6</v>
      </c>
      <c r="E31" s="12" t="s">
        <v>251</v>
      </c>
      <c r="F31" s="8">
        <f t="shared" si="0"/>
        <v>-4.4989862645992096</v>
      </c>
      <c r="G31" s="8">
        <v>4.4989862645992099E-2</v>
      </c>
    </row>
    <row r="32" spans="1:7" ht="15.75" customHeight="1">
      <c r="A32" s="12" t="s">
        <v>34</v>
      </c>
      <c r="B32" s="8" t="s">
        <v>292</v>
      </c>
      <c r="C32" s="8">
        <v>2010</v>
      </c>
      <c r="D32" s="12" t="s">
        <v>6</v>
      </c>
      <c r="E32" s="12" t="s">
        <v>251</v>
      </c>
      <c r="F32" s="8">
        <f t="shared" si="0"/>
        <v>-4.8856100145194796</v>
      </c>
      <c r="G32" s="8">
        <v>4.88561001451948E-2</v>
      </c>
    </row>
    <row r="33" spans="1:7" ht="15.75" customHeight="1">
      <c r="A33" s="12" t="s">
        <v>35</v>
      </c>
      <c r="B33" s="8" t="s">
        <v>293</v>
      </c>
      <c r="C33" s="8">
        <v>2010</v>
      </c>
      <c r="D33" s="12" t="s">
        <v>6</v>
      </c>
      <c r="E33" s="12" t="s">
        <v>251</v>
      </c>
      <c r="F33" s="8">
        <f t="shared" si="0"/>
        <v>-7.8894673608329997</v>
      </c>
      <c r="G33" s="8">
        <v>7.8894673608329996E-2</v>
      </c>
    </row>
    <row r="34" spans="1:7" ht="15.75" customHeight="1">
      <c r="A34" s="12" t="s">
        <v>3</v>
      </c>
      <c r="B34" s="8" t="s">
        <v>261</v>
      </c>
      <c r="C34" s="8">
        <v>2010</v>
      </c>
      <c r="D34" s="12" t="s">
        <v>6</v>
      </c>
      <c r="E34" s="12" t="s">
        <v>251</v>
      </c>
      <c r="F34" s="8">
        <f t="shared" si="0"/>
        <v>-0.33469989231262903</v>
      </c>
      <c r="G34" s="8">
        <v>3.3469989231262902E-3</v>
      </c>
    </row>
    <row r="35" spans="1:7" ht="15.75" customHeight="1">
      <c r="A35" s="12" t="s">
        <v>4</v>
      </c>
      <c r="B35" s="8" t="s">
        <v>262</v>
      </c>
      <c r="C35" s="8">
        <v>2011</v>
      </c>
      <c r="D35" s="12" t="s">
        <v>6</v>
      </c>
      <c r="E35" s="12" t="s">
        <v>251</v>
      </c>
      <c r="F35" s="8">
        <f t="shared" si="0"/>
        <v>-4.3413090545716999</v>
      </c>
      <c r="G35" s="8">
        <v>4.3413090545717001E-2</v>
      </c>
    </row>
    <row r="36" spans="1:7" ht="15.75" customHeight="1">
      <c r="A36" s="12" t="s">
        <v>5</v>
      </c>
      <c r="B36" s="8" t="s">
        <v>263</v>
      </c>
      <c r="C36" s="8">
        <v>2011</v>
      </c>
      <c r="D36" s="12" t="s">
        <v>6</v>
      </c>
      <c r="E36" s="12" t="s">
        <v>251</v>
      </c>
      <c r="F36" s="8">
        <f t="shared" si="0"/>
        <v>-0.35210382032644399</v>
      </c>
      <c r="G36" s="8">
        <v>3.5210382032644402E-3</v>
      </c>
    </row>
    <row r="37" spans="1:7" ht="15.75" customHeight="1">
      <c r="A37" s="12" t="s">
        <v>6</v>
      </c>
      <c r="B37" s="8" t="s">
        <v>264</v>
      </c>
      <c r="C37" s="8">
        <v>2011</v>
      </c>
      <c r="D37" s="12" t="s">
        <v>6</v>
      </c>
      <c r="E37" s="12" t="s">
        <v>251</v>
      </c>
      <c r="F37" s="8">
        <f t="shared" si="0"/>
        <v>-0.68060883554015306</v>
      </c>
      <c r="G37" s="8">
        <v>6.8060883554015303E-3</v>
      </c>
    </row>
    <row r="38" spans="1:7" ht="15.75" customHeight="1">
      <c r="A38" s="12" t="s">
        <v>7</v>
      </c>
      <c r="B38" s="8" t="s">
        <v>265</v>
      </c>
      <c r="C38" s="8">
        <v>2011</v>
      </c>
      <c r="D38" s="12" t="s">
        <v>6</v>
      </c>
      <c r="E38" s="12" t="s">
        <v>251</v>
      </c>
      <c r="F38" s="8">
        <f t="shared" si="0"/>
        <v>-3.9128540305010797</v>
      </c>
      <c r="G38" s="8">
        <v>3.9128540305010798E-2</v>
      </c>
    </row>
    <row r="39" spans="1:7" ht="15.75" customHeight="1">
      <c r="A39" s="12" t="s">
        <v>10</v>
      </c>
      <c r="B39" s="8" t="s">
        <v>268</v>
      </c>
      <c r="C39" s="8">
        <v>2011</v>
      </c>
      <c r="D39" s="12" t="s">
        <v>6</v>
      </c>
      <c r="E39" s="12" t="s">
        <v>251</v>
      </c>
      <c r="F39" s="8">
        <f t="shared" si="0"/>
        <v>-7.8376945388765895</v>
      </c>
      <c r="G39" s="8">
        <v>7.8376945388765898E-2</v>
      </c>
    </row>
    <row r="40" spans="1:7" ht="15.75" customHeight="1">
      <c r="A40" s="12" t="s">
        <v>11</v>
      </c>
      <c r="B40" s="8" t="s">
        <v>269</v>
      </c>
      <c r="C40" s="8">
        <v>2011</v>
      </c>
      <c r="D40" s="12" t="s">
        <v>6</v>
      </c>
      <c r="E40" s="12" t="s">
        <v>251</v>
      </c>
      <c r="F40" s="8">
        <f t="shared" si="0"/>
        <v>-7.855289063898339</v>
      </c>
      <c r="G40" s="8">
        <v>7.8552890638983394E-2</v>
      </c>
    </row>
    <row r="41" spans="1:7" ht="15.75" customHeight="1">
      <c r="A41" s="12" t="s">
        <v>8</v>
      </c>
      <c r="B41" s="8" t="s">
        <v>266</v>
      </c>
      <c r="C41" s="8">
        <v>2011</v>
      </c>
      <c r="D41" s="12" t="s">
        <v>6</v>
      </c>
      <c r="E41" s="12" t="s">
        <v>251</v>
      </c>
      <c r="F41" s="8">
        <f t="shared" si="0"/>
        <v>-15.396630592435601</v>
      </c>
      <c r="G41" s="8">
        <v>0.15396630592435601</v>
      </c>
    </row>
    <row r="42" spans="1:7" ht="15.75" customHeight="1">
      <c r="A42" s="12" t="s">
        <v>9</v>
      </c>
      <c r="B42" s="8" t="s">
        <v>267</v>
      </c>
      <c r="C42" s="8">
        <v>2011</v>
      </c>
      <c r="D42" s="12" t="s">
        <v>6</v>
      </c>
      <c r="E42" s="12" t="s">
        <v>251</v>
      </c>
      <c r="F42" s="8">
        <f t="shared" si="0"/>
        <v>-2.4772825616616201</v>
      </c>
      <c r="G42" s="8">
        <v>2.4772825616616201E-2</v>
      </c>
    </row>
    <row r="43" spans="1:7" ht="15.75" customHeight="1">
      <c r="A43" s="12" t="s">
        <v>12</v>
      </c>
      <c r="B43" s="8" t="s">
        <v>270</v>
      </c>
      <c r="C43" s="8">
        <v>2011</v>
      </c>
      <c r="D43" s="12" t="s">
        <v>6</v>
      </c>
      <c r="E43" s="12" t="s">
        <v>251</v>
      </c>
      <c r="F43" s="8">
        <f t="shared" si="0"/>
        <v>-1.6483680707767099</v>
      </c>
      <c r="G43" s="8">
        <v>1.6483680707767099E-2</v>
      </c>
    </row>
    <row r="44" spans="1:7" ht="15.75" customHeight="1">
      <c r="A44" s="12" t="s">
        <v>13</v>
      </c>
      <c r="B44" s="8" t="s">
        <v>271</v>
      </c>
      <c r="C44" s="8">
        <v>2011</v>
      </c>
      <c r="D44" s="12" t="s">
        <v>6</v>
      </c>
      <c r="E44" s="12" t="s">
        <v>251</v>
      </c>
      <c r="F44" s="8">
        <f t="shared" si="0"/>
        <v>-4.0409149665598703</v>
      </c>
      <c r="G44" s="8">
        <v>4.04091496655987E-2</v>
      </c>
    </row>
    <row r="45" spans="1:7" ht="15.75" customHeight="1">
      <c r="A45" s="12" t="s">
        <v>14</v>
      </c>
      <c r="B45" s="8" t="s">
        <v>272</v>
      </c>
      <c r="C45" s="8">
        <v>2011</v>
      </c>
      <c r="D45" s="12" t="s">
        <v>6</v>
      </c>
      <c r="E45" s="12" t="s">
        <v>251</v>
      </c>
      <c r="F45" s="8">
        <f t="shared" si="0"/>
        <v>-4.1888441732658297</v>
      </c>
      <c r="G45" s="8">
        <v>4.1888441732658301E-2</v>
      </c>
    </row>
    <row r="46" spans="1:7" ht="15.75" customHeight="1">
      <c r="A46" s="12" t="s">
        <v>15</v>
      </c>
      <c r="B46" s="8" t="s">
        <v>273</v>
      </c>
      <c r="C46" s="8">
        <v>2011</v>
      </c>
      <c r="D46" s="12" t="s">
        <v>6</v>
      </c>
      <c r="E46" s="12" t="s">
        <v>251</v>
      </c>
      <c r="F46" s="8">
        <f t="shared" si="0"/>
        <v>-12.5861646663634</v>
      </c>
      <c r="G46" s="8">
        <v>0.125861646663634</v>
      </c>
    </row>
    <row r="47" spans="1:7" ht="15.75" customHeight="1">
      <c r="A47" s="12" t="s">
        <v>16</v>
      </c>
      <c r="B47" s="8" t="s">
        <v>274</v>
      </c>
      <c r="C47" s="8">
        <v>2011</v>
      </c>
      <c r="D47" s="12" t="s">
        <v>6</v>
      </c>
      <c r="E47" s="12" t="s">
        <v>251</v>
      </c>
      <c r="F47" s="8">
        <f t="shared" si="0"/>
        <v>-8.7233978507570509</v>
      </c>
      <c r="G47" s="8">
        <v>8.7233978507570503E-2</v>
      </c>
    </row>
    <row r="48" spans="1:7" ht="15.75" customHeight="1">
      <c r="A48" s="12" t="s">
        <v>17</v>
      </c>
      <c r="B48" s="8" t="s">
        <v>275</v>
      </c>
      <c r="C48" s="8">
        <v>2011</v>
      </c>
      <c r="D48" s="12" t="s">
        <v>6</v>
      </c>
      <c r="E48" s="12" t="s">
        <v>251</v>
      </c>
      <c r="F48" s="8">
        <f t="shared" si="0"/>
        <v>-1.51087628576247</v>
      </c>
      <c r="G48" s="8">
        <v>1.51087628576247E-2</v>
      </c>
    </row>
    <row r="49" spans="1:7" ht="15.75" customHeight="1">
      <c r="A49" s="12" t="s">
        <v>18</v>
      </c>
      <c r="B49" s="8" t="s">
        <v>276</v>
      </c>
      <c r="C49" s="8">
        <v>2011</v>
      </c>
      <c r="D49" s="12" t="s">
        <v>6</v>
      </c>
      <c r="E49" s="12" t="s">
        <v>251</v>
      </c>
      <c r="F49" s="8">
        <f t="shared" si="0"/>
        <v>-1.70303317345857</v>
      </c>
      <c r="G49" s="8">
        <v>1.7030331734585701E-2</v>
      </c>
    </row>
    <row r="50" spans="1:7" ht="15.75" customHeight="1">
      <c r="A50" s="12" t="s">
        <v>19</v>
      </c>
      <c r="B50" s="8" t="s">
        <v>277</v>
      </c>
      <c r="C50" s="8">
        <v>2011</v>
      </c>
      <c r="D50" s="12" t="s">
        <v>6</v>
      </c>
      <c r="E50" s="12" t="s">
        <v>251</v>
      </c>
      <c r="F50" s="8">
        <f t="shared" si="0"/>
        <v>-0.501427508936936</v>
      </c>
      <c r="G50" s="8">
        <v>5.0142750893693603E-3</v>
      </c>
    </row>
    <row r="51" spans="1:7" ht="15.75" customHeight="1">
      <c r="A51" s="12" t="s">
        <v>20</v>
      </c>
      <c r="B51" s="8" t="s">
        <v>278</v>
      </c>
      <c r="C51" s="8">
        <v>2011</v>
      </c>
      <c r="D51" s="12" t="s">
        <v>6</v>
      </c>
      <c r="E51" s="12" t="s">
        <v>251</v>
      </c>
      <c r="F51" s="8">
        <f t="shared" si="0"/>
        <v>-4.1997063142437598</v>
      </c>
      <c r="G51" s="8">
        <v>4.1997063142437598E-2</v>
      </c>
    </row>
    <row r="52" spans="1:7" ht="15.75" customHeight="1">
      <c r="A52" s="12" t="s">
        <v>21</v>
      </c>
      <c r="B52" s="8" t="s">
        <v>279</v>
      </c>
      <c r="C52" s="8">
        <v>2011</v>
      </c>
      <c r="D52" s="12" t="s">
        <v>6</v>
      </c>
      <c r="E52" s="12" t="s">
        <v>251</v>
      </c>
      <c r="F52" s="8">
        <f t="shared" si="0"/>
        <v>-5.1391722050404702</v>
      </c>
      <c r="G52" s="8">
        <v>5.1391722050404702E-2</v>
      </c>
    </row>
    <row r="53" spans="1:7" ht="15.75" customHeight="1">
      <c r="A53" s="12" t="s">
        <v>22</v>
      </c>
      <c r="B53" s="8" t="s">
        <v>280</v>
      </c>
      <c r="C53" s="8">
        <v>2011</v>
      </c>
      <c r="D53" s="12" t="s">
        <v>6</v>
      </c>
      <c r="E53" s="12" t="s">
        <v>251</v>
      </c>
      <c r="F53" s="8">
        <f t="shared" si="0"/>
        <v>-8.0233291298865002</v>
      </c>
      <c r="G53" s="8">
        <v>8.0233291298865E-2</v>
      </c>
    </row>
    <row r="54" spans="1:7" ht="15.75" customHeight="1">
      <c r="A54" s="12" t="s">
        <v>23</v>
      </c>
      <c r="B54" s="8" t="s">
        <v>281</v>
      </c>
      <c r="C54" s="8">
        <v>2011</v>
      </c>
      <c r="D54" s="12" t="s">
        <v>6</v>
      </c>
      <c r="E54" s="12" t="s">
        <v>251</v>
      </c>
      <c r="F54" s="8">
        <f t="shared" si="0"/>
        <v>-9.9670057739897899E-2</v>
      </c>
      <c r="G54" s="8">
        <v>9.9670057739897899E-4</v>
      </c>
    </row>
    <row r="55" spans="1:7" ht="15.75" customHeight="1">
      <c r="A55" s="12" t="s">
        <v>24</v>
      </c>
      <c r="B55" s="8" t="s">
        <v>282</v>
      </c>
      <c r="C55" s="8">
        <v>2011</v>
      </c>
      <c r="D55" s="12" t="s">
        <v>6</v>
      </c>
      <c r="E55" s="12" t="s">
        <v>251</v>
      </c>
      <c r="F55" s="8">
        <f t="shared" si="0"/>
        <v>-2.1182266009852202</v>
      </c>
      <c r="G55" s="8">
        <v>2.1182266009852201E-2</v>
      </c>
    </row>
    <row r="56" spans="1:7" ht="13">
      <c r="A56" s="12" t="s">
        <v>25</v>
      </c>
      <c r="B56" s="8" t="s">
        <v>283</v>
      </c>
      <c r="C56" s="8">
        <v>2011</v>
      </c>
      <c r="D56" s="12" t="s">
        <v>6</v>
      </c>
      <c r="E56" s="12" t="s">
        <v>251</v>
      </c>
      <c r="F56" s="8">
        <f t="shared" si="0"/>
        <v>-4.7168560187436501</v>
      </c>
      <c r="G56" s="8">
        <v>4.7168560187436502E-2</v>
      </c>
    </row>
    <row r="57" spans="1:7" ht="13">
      <c r="A57" s="12" t="s">
        <v>26</v>
      </c>
      <c r="B57" s="8" t="s">
        <v>284</v>
      </c>
      <c r="C57" s="8">
        <v>2011</v>
      </c>
      <c r="D57" s="12" t="s">
        <v>6</v>
      </c>
      <c r="E57" s="12" t="s">
        <v>251</v>
      </c>
      <c r="F57" s="8">
        <f t="shared" si="0"/>
        <v>-7.3151683443248796</v>
      </c>
      <c r="G57" s="8">
        <v>7.3151683443248794E-2</v>
      </c>
    </row>
    <row r="58" spans="1:7" ht="13">
      <c r="A58" s="12" t="s">
        <v>27</v>
      </c>
      <c r="B58" s="8" t="s">
        <v>285</v>
      </c>
      <c r="C58" s="8">
        <v>2011</v>
      </c>
      <c r="D58" s="12" t="s">
        <v>6</v>
      </c>
      <c r="E58" s="12" t="s">
        <v>251</v>
      </c>
      <c r="F58" s="8">
        <f t="shared" si="0"/>
        <v>-2.6696786117671198</v>
      </c>
      <c r="G58" s="8">
        <v>2.6696786117671199E-2</v>
      </c>
    </row>
    <row r="59" spans="1:7" ht="13">
      <c r="A59" s="12" t="s">
        <v>28</v>
      </c>
      <c r="B59" s="8" t="s">
        <v>286</v>
      </c>
      <c r="C59" s="8">
        <v>2011</v>
      </c>
      <c r="D59" s="12" t="s">
        <v>6</v>
      </c>
      <c r="E59" s="12" t="s">
        <v>251</v>
      </c>
      <c r="F59" s="8">
        <f t="shared" si="0"/>
        <v>-5.06185337909577</v>
      </c>
      <c r="G59" s="8">
        <v>5.0618533790957702E-2</v>
      </c>
    </row>
    <row r="60" spans="1:7" ht="13">
      <c r="A60" s="12" t="s">
        <v>29</v>
      </c>
      <c r="B60" s="8" t="s">
        <v>287</v>
      </c>
      <c r="C60" s="8">
        <v>2011</v>
      </c>
      <c r="D60" s="12" t="s">
        <v>6</v>
      </c>
      <c r="E60" s="12" t="s">
        <v>251</v>
      </c>
      <c r="F60" s="8">
        <f t="shared" si="0"/>
        <v>-8.6365985088949504</v>
      </c>
      <c r="G60" s="8">
        <v>8.6365985088949507E-2</v>
      </c>
    </row>
    <row r="61" spans="1:7" ht="13">
      <c r="A61" s="12" t="s">
        <v>30</v>
      </c>
      <c r="B61" s="8" t="s">
        <v>288</v>
      </c>
      <c r="C61" s="8">
        <v>2011</v>
      </c>
      <c r="D61" s="12" t="s">
        <v>6</v>
      </c>
      <c r="E61" s="12" t="s">
        <v>251</v>
      </c>
      <c r="F61" s="8">
        <f t="shared" si="0"/>
        <v>-4.6440633930891195</v>
      </c>
      <c r="G61" s="8">
        <v>4.6440633930891199E-2</v>
      </c>
    </row>
    <row r="62" spans="1:7" ht="13">
      <c r="A62" s="12" t="s">
        <v>31</v>
      </c>
      <c r="B62" s="8" t="s">
        <v>289</v>
      </c>
      <c r="C62" s="8">
        <v>2011</v>
      </c>
      <c r="D62" s="12" t="s">
        <v>6</v>
      </c>
      <c r="E62" s="12" t="s">
        <v>251</v>
      </c>
      <c r="F62" s="8">
        <f t="shared" si="0"/>
        <v>-8.2785493491227289</v>
      </c>
      <c r="G62" s="8">
        <v>8.2785493491227297E-2</v>
      </c>
    </row>
    <row r="63" spans="1:7" ht="13">
      <c r="A63" s="12" t="s">
        <v>32</v>
      </c>
      <c r="B63" s="8" t="s">
        <v>290</v>
      </c>
      <c r="C63" s="8">
        <v>2011</v>
      </c>
      <c r="D63" s="12" t="s">
        <v>6</v>
      </c>
      <c r="E63" s="12" t="s">
        <v>251</v>
      </c>
      <c r="F63" s="8">
        <f t="shared" si="0"/>
        <v>-10.402281597118</v>
      </c>
      <c r="G63" s="8">
        <v>0.10402281597118</v>
      </c>
    </row>
    <row r="64" spans="1:7" ht="13">
      <c r="A64" s="12" t="s">
        <v>33</v>
      </c>
      <c r="B64" s="8" t="s">
        <v>291</v>
      </c>
      <c r="C64" s="8">
        <v>2011</v>
      </c>
      <c r="D64" s="12" t="s">
        <v>6</v>
      </c>
      <c r="E64" s="12" t="s">
        <v>251</v>
      </c>
      <c r="F64" s="8">
        <f t="shared" si="0"/>
        <v>-4.7318826765434796</v>
      </c>
      <c r="G64" s="8">
        <v>4.73188267654348E-2</v>
      </c>
    </row>
    <row r="65" spans="1:7" ht="13">
      <c r="A65" s="12" t="s">
        <v>34</v>
      </c>
      <c r="B65" s="8" t="s">
        <v>292</v>
      </c>
      <c r="C65" s="8">
        <v>2011</v>
      </c>
      <c r="D65" s="12" t="s">
        <v>6</v>
      </c>
      <c r="E65" s="12" t="s">
        <v>251</v>
      </c>
      <c r="F65" s="8">
        <f t="shared" si="0"/>
        <v>-6.0237730061349701</v>
      </c>
      <c r="G65" s="8">
        <v>6.0237730061349699E-2</v>
      </c>
    </row>
    <row r="66" spans="1:7" ht="13">
      <c r="A66" s="12" t="s">
        <v>35</v>
      </c>
      <c r="B66" s="8" t="s">
        <v>293</v>
      </c>
      <c r="C66" s="8">
        <v>2011</v>
      </c>
      <c r="D66" s="12" t="s">
        <v>6</v>
      </c>
      <c r="E66" s="12" t="s">
        <v>251</v>
      </c>
      <c r="F66" s="8">
        <f t="shared" si="0"/>
        <v>-3.54977335609584</v>
      </c>
      <c r="G66" s="8">
        <v>3.5497733560958401E-2</v>
      </c>
    </row>
    <row r="67" spans="1:7" ht="13">
      <c r="A67" s="12" t="s">
        <v>3</v>
      </c>
      <c r="B67" s="8" t="s">
        <v>261</v>
      </c>
      <c r="C67" s="8">
        <v>2011</v>
      </c>
      <c r="D67" s="12" t="s">
        <v>6</v>
      </c>
      <c r="E67" s="12" t="s">
        <v>251</v>
      </c>
      <c r="F67" s="8">
        <f t="shared" si="0"/>
        <v>-1.66695392205416</v>
      </c>
      <c r="G67" s="8">
        <v>1.6669539220541599E-2</v>
      </c>
    </row>
    <row r="68" spans="1:7" ht="13">
      <c r="A68" s="12" t="s">
        <v>4</v>
      </c>
      <c r="B68" s="8" t="s">
        <v>262</v>
      </c>
      <c r="C68" s="8">
        <v>2012</v>
      </c>
      <c r="D68" s="12" t="s">
        <v>6</v>
      </c>
      <c r="E68" s="12" t="s">
        <v>251</v>
      </c>
      <c r="F68" s="8">
        <f t="shared" si="0"/>
        <v>-0.34882472899001604</v>
      </c>
      <c r="G68" s="8">
        <v>3.4882472899001602E-3</v>
      </c>
    </row>
    <row r="69" spans="1:7" ht="13">
      <c r="A69" s="12" t="s">
        <v>5</v>
      </c>
      <c r="B69" s="8" t="s">
        <v>263</v>
      </c>
      <c r="C69" s="8">
        <v>2012</v>
      </c>
      <c r="D69" s="12" t="s">
        <v>6</v>
      </c>
      <c r="E69" s="12" t="s">
        <v>251</v>
      </c>
      <c r="F69" s="8">
        <f t="shared" si="0"/>
        <v>-1.2866796260297999</v>
      </c>
      <c r="G69" s="8">
        <v>1.2866796260298E-2</v>
      </c>
    </row>
    <row r="70" spans="1:7" ht="13">
      <c r="A70" s="12" t="s">
        <v>6</v>
      </c>
      <c r="B70" s="8" t="s">
        <v>264</v>
      </c>
      <c r="C70" s="8">
        <v>2012</v>
      </c>
      <c r="D70" s="12" t="s">
        <v>6</v>
      </c>
      <c r="E70" s="12" t="s">
        <v>251</v>
      </c>
      <c r="F70" s="8">
        <f t="shared" si="0"/>
        <v>-1.8075670820702801</v>
      </c>
      <c r="G70" s="8">
        <v>1.8075670820702799E-2</v>
      </c>
    </row>
    <row r="71" spans="1:7" ht="13">
      <c r="A71" s="12" t="s">
        <v>7</v>
      </c>
      <c r="B71" s="8" t="s">
        <v>265</v>
      </c>
      <c r="C71" s="8">
        <v>2012</v>
      </c>
      <c r="D71" s="12" t="s">
        <v>6</v>
      </c>
      <c r="E71" s="12" t="s">
        <v>251</v>
      </c>
      <c r="F71" s="8">
        <f t="shared" si="0"/>
        <v>-4.8682752152783699</v>
      </c>
      <c r="G71" s="8">
        <v>4.8682752152783698E-2</v>
      </c>
    </row>
    <row r="72" spans="1:7" ht="13">
      <c r="A72" s="12" t="s">
        <v>10</v>
      </c>
      <c r="B72" s="8" t="s">
        <v>268</v>
      </c>
      <c r="C72" s="8">
        <v>2012</v>
      </c>
      <c r="D72" s="12" t="s">
        <v>6</v>
      </c>
      <c r="E72" s="12" t="s">
        <v>251</v>
      </c>
      <c r="F72" s="8">
        <f t="shared" si="0"/>
        <v>-5.9977168281474</v>
      </c>
      <c r="G72" s="8">
        <v>5.9977168281474001E-2</v>
      </c>
    </row>
    <row r="73" spans="1:7" ht="13">
      <c r="A73" s="12" t="s">
        <v>11</v>
      </c>
      <c r="B73" s="8" t="s">
        <v>269</v>
      </c>
      <c r="C73" s="8">
        <v>2012</v>
      </c>
      <c r="D73" s="12" t="s">
        <v>6</v>
      </c>
      <c r="E73" s="12" t="s">
        <v>251</v>
      </c>
      <c r="F73" s="8">
        <f t="shared" si="0"/>
        <v>-9.59076824447056</v>
      </c>
      <c r="G73" s="8">
        <v>9.59076824447056E-2</v>
      </c>
    </row>
    <row r="74" spans="1:7" ht="13">
      <c r="A74" s="12" t="s">
        <v>8</v>
      </c>
      <c r="B74" s="8" t="s">
        <v>266</v>
      </c>
      <c r="C74" s="8">
        <v>2012</v>
      </c>
      <c r="D74" s="12" t="s">
        <v>6</v>
      </c>
      <c r="E74" s="12" t="s">
        <v>251</v>
      </c>
      <c r="F74" s="8">
        <f t="shared" si="0"/>
        <v>-15.3432287019764</v>
      </c>
      <c r="G74" s="8">
        <v>0.153432287019764</v>
      </c>
    </row>
    <row r="75" spans="1:7" ht="13">
      <c r="A75" s="12" t="s">
        <v>9</v>
      </c>
      <c r="B75" s="8" t="s">
        <v>267</v>
      </c>
      <c r="C75" s="8">
        <v>2012</v>
      </c>
      <c r="D75" s="12" t="s">
        <v>6</v>
      </c>
      <c r="E75" s="12" t="s">
        <v>251</v>
      </c>
      <c r="F75" s="8">
        <f t="shared" si="0"/>
        <v>-2.8769533271240801</v>
      </c>
      <c r="G75" s="8">
        <v>2.8769533271240801E-2</v>
      </c>
    </row>
    <row r="76" spans="1:7" ht="13">
      <c r="A76" s="12" t="s">
        <v>12</v>
      </c>
      <c r="B76" s="8" t="s">
        <v>270</v>
      </c>
      <c r="C76" s="8">
        <v>2012</v>
      </c>
      <c r="D76" s="12" t="s">
        <v>6</v>
      </c>
      <c r="E76" s="12" t="s">
        <v>251</v>
      </c>
      <c r="F76" s="8">
        <f t="shared" si="0"/>
        <v>-2.5072928123953901</v>
      </c>
      <c r="G76" s="8">
        <v>2.50729281239539E-2</v>
      </c>
    </row>
    <row r="77" spans="1:7" ht="13">
      <c r="A77" s="12" t="s">
        <v>13</v>
      </c>
      <c r="B77" s="8" t="s">
        <v>271</v>
      </c>
      <c r="C77" s="8">
        <v>2012</v>
      </c>
      <c r="D77" s="12" t="s">
        <v>6</v>
      </c>
      <c r="E77" s="12" t="s">
        <v>251</v>
      </c>
      <c r="F77" s="8">
        <f t="shared" si="0"/>
        <v>-4.2200043393360902</v>
      </c>
      <c r="G77" s="8">
        <v>4.2200043393360899E-2</v>
      </c>
    </row>
    <row r="78" spans="1:7" ht="13">
      <c r="A78" s="12" t="s">
        <v>14</v>
      </c>
      <c r="B78" s="8" t="s">
        <v>272</v>
      </c>
      <c r="C78" s="8">
        <v>2012</v>
      </c>
      <c r="D78" s="12" t="s">
        <v>6</v>
      </c>
      <c r="E78" s="12" t="s">
        <v>251</v>
      </c>
      <c r="F78" s="8">
        <f t="shared" si="0"/>
        <v>-0.52447552447552104</v>
      </c>
      <c r="G78" s="8">
        <v>5.2447552447552103E-3</v>
      </c>
    </row>
    <row r="79" spans="1:7" ht="13">
      <c r="A79" s="12" t="s">
        <v>15</v>
      </c>
      <c r="B79" s="8" t="s">
        <v>273</v>
      </c>
      <c r="C79" s="8">
        <v>2012</v>
      </c>
      <c r="D79" s="12" t="s">
        <v>6</v>
      </c>
      <c r="E79" s="12" t="s">
        <v>251</v>
      </c>
      <c r="F79" s="8">
        <f t="shared" si="0"/>
        <v>-8.7066461643601496</v>
      </c>
      <c r="G79" s="8">
        <v>8.7066461643601503E-2</v>
      </c>
    </row>
    <row r="80" spans="1:7" ht="13">
      <c r="A80" s="12" t="s">
        <v>16</v>
      </c>
      <c r="B80" s="8" t="s">
        <v>274</v>
      </c>
      <c r="C80" s="8">
        <v>2012</v>
      </c>
      <c r="D80" s="12" t="s">
        <v>6</v>
      </c>
      <c r="E80" s="12" t="s">
        <v>251</v>
      </c>
      <c r="F80" s="8">
        <f t="shared" si="0"/>
        <v>-7.5860494320452094</v>
      </c>
      <c r="G80" s="8">
        <v>7.5860494320452096E-2</v>
      </c>
    </row>
    <row r="81" spans="1:7" ht="13">
      <c r="A81" s="12" t="s">
        <v>17</v>
      </c>
      <c r="B81" s="8" t="s">
        <v>275</v>
      </c>
      <c r="C81" s="8">
        <v>2012</v>
      </c>
      <c r="D81" s="12" t="s">
        <v>6</v>
      </c>
      <c r="E81" s="12" t="s">
        <v>251</v>
      </c>
      <c r="F81" s="8">
        <f t="shared" si="0"/>
        <v>-1.14827284144758</v>
      </c>
      <c r="G81" s="8">
        <v>1.14827284144758E-2</v>
      </c>
    </row>
    <row r="82" spans="1:7" ht="13">
      <c r="A82" s="12" t="s">
        <v>18</v>
      </c>
      <c r="B82" s="8" t="s">
        <v>276</v>
      </c>
      <c r="C82" s="8">
        <v>2012</v>
      </c>
      <c r="D82" s="12" t="s">
        <v>6</v>
      </c>
      <c r="E82" s="12" t="s">
        <v>251</v>
      </c>
      <c r="F82" s="8">
        <f t="shared" si="0"/>
        <v>-2.4090954004248801</v>
      </c>
      <c r="G82" s="8">
        <v>2.40909540042488E-2</v>
      </c>
    </row>
    <row r="83" spans="1:7" ht="13">
      <c r="A83" s="12" t="s">
        <v>19</v>
      </c>
      <c r="B83" s="8" t="s">
        <v>277</v>
      </c>
      <c r="C83" s="8">
        <v>2012</v>
      </c>
      <c r="D83" s="12" t="s">
        <v>6</v>
      </c>
      <c r="E83" s="12" t="s">
        <v>251</v>
      </c>
      <c r="F83" s="8">
        <f t="shared" si="0"/>
        <v>-0.22419985815926902</v>
      </c>
      <c r="G83" s="8">
        <v>2.2419985815926901E-3</v>
      </c>
    </row>
    <row r="84" spans="1:7" ht="13">
      <c r="A84" s="12" t="s">
        <v>20</v>
      </c>
      <c r="B84" s="8" t="s">
        <v>278</v>
      </c>
      <c r="C84" s="8">
        <v>2012</v>
      </c>
      <c r="D84" s="12" t="s">
        <v>6</v>
      </c>
      <c r="E84" s="12" t="s">
        <v>251</v>
      </c>
      <c r="F84" s="8">
        <f t="shared" si="0"/>
        <v>-3.1940027260336201</v>
      </c>
      <c r="G84" s="8">
        <v>3.19400272603362E-2</v>
      </c>
    </row>
    <row r="85" spans="1:7" ht="13">
      <c r="A85" s="12" t="s">
        <v>21</v>
      </c>
      <c r="B85" s="8" t="s">
        <v>279</v>
      </c>
      <c r="C85" s="8">
        <v>2012</v>
      </c>
      <c r="D85" s="12" t="s">
        <v>6</v>
      </c>
      <c r="E85" s="12" t="s">
        <v>251</v>
      </c>
      <c r="F85" s="8">
        <f t="shared" si="0"/>
        <v>-2.9591621564630599</v>
      </c>
      <c r="G85" s="8">
        <v>2.9591621564630601E-2</v>
      </c>
    </row>
    <row r="86" spans="1:7" ht="13">
      <c r="A86" s="12" t="s">
        <v>22</v>
      </c>
      <c r="B86" s="8" t="s">
        <v>280</v>
      </c>
      <c r="C86" s="8">
        <v>2012</v>
      </c>
      <c r="D86" s="12" t="s">
        <v>6</v>
      </c>
      <c r="E86" s="12" t="s">
        <v>251</v>
      </c>
      <c r="F86" s="8">
        <f t="shared" si="0"/>
        <v>-11.8506056527591</v>
      </c>
      <c r="G86" s="8">
        <v>0.118506056527591</v>
      </c>
    </row>
    <row r="87" spans="1:7" ht="13">
      <c r="A87" s="12" t="s">
        <v>23</v>
      </c>
      <c r="B87" s="8" t="s">
        <v>281</v>
      </c>
      <c r="C87" s="8">
        <v>2012</v>
      </c>
      <c r="D87" s="12" t="s">
        <v>6</v>
      </c>
      <c r="E87" s="12" t="s">
        <v>251</v>
      </c>
      <c r="F87" s="8">
        <f t="shared" si="0"/>
        <v>-0.53387396519681807</v>
      </c>
      <c r="G87" s="8">
        <v>5.3387396519681803E-3</v>
      </c>
    </row>
    <row r="88" spans="1:7" ht="13">
      <c r="A88" s="12" t="s">
        <v>24</v>
      </c>
      <c r="B88" s="8" t="s">
        <v>282</v>
      </c>
      <c r="C88" s="8">
        <v>2012</v>
      </c>
      <c r="D88" s="12" t="s">
        <v>6</v>
      </c>
      <c r="E88" s="12" t="s">
        <v>251</v>
      </c>
      <c r="F88" s="8">
        <f t="shared" si="0"/>
        <v>-0.79834383685421006</v>
      </c>
      <c r="G88" s="8">
        <v>7.9834383685421003E-3</v>
      </c>
    </row>
    <row r="89" spans="1:7" ht="13">
      <c r="A89" s="12" t="s">
        <v>25</v>
      </c>
      <c r="B89" s="8" t="s">
        <v>283</v>
      </c>
      <c r="C89" s="8">
        <v>2012</v>
      </c>
      <c r="D89" s="12" t="s">
        <v>6</v>
      </c>
      <c r="E89" s="12" t="s">
        <v>251</v>
      </c>
      <c r="F89" s="8">
        <f t="shared" si="0"/>
        <v>-6.6758287522905091</v>
      </c>
      <c r="G89" s="8">
        <v>6.6758287522905094E-2</v>
      </c>
    </row>
    <row r="90" spans="1:7" ht="13">
      <c r="A90" s="12" t="s">
        <v>26</v>
      </c>
      <c r="B90" s="8" t="s">
        <v>284</v>
      </c>
      <c r="C90" s="8">
        <v>2012</v>
      </c>
      <c r="D90" s="12" t="s">
        <v>6</v>
      </c>
      <c r="E90" s="12" t="s">
        <v>251</v>
      </c>
      <c r="F90" s="8">
        <f t="shared" si="0"/>
        <v>-9.7048566811261292</v>
      </c>
      <c r="G90" s="8">
        <v>9.7048566811261297E-2</v>
      </c>
    </row>
    <row r="91" spans="1:7" ht="13">
      <c r="A91" s="12" t="s">
        <v>27</v>
      </c>
      <c r="B91" s="8" t="s">
        <v>285</v>
      </c>
      <c r="C91" s="8">
        <v>2012</v>
      </c>
      <c r="D91" s="12" t="s">
        <v>6</v>
      </c>
      <c r="E91" s="12" t="s">
        <v>251</v>
      </c>
      <c r="F91" s="8">
        <f t="shared" si="0"/>
        <v>-0.62734847247182302</v>
      </c>
      <c r="G91" s="8">
        <v>6.2734847247182301E-3</v>
      </c>
    </row>
    <row r="92" spans="1:7" ht="13">
      <c r="A92" s="12" t="s">
        <v>28</v>
      </c>
      <c r="B92" s="8" t="s">
        <v>286</v>
      </c>
      <c r="C92" s="8">
        <v>2012</v>
      </c>
      <c r="D92" s="12" t="s">
        <v>6</v>
      </c>
      <c r="E92" s="12" t="s">
        <v>251</v>
      </c>
      <c r="F92" s="8">
        <f t="shared" si="0"/>
        <v>-4.0132901984786296</v>
      </c>
      <c r="G92" s="8">
        <v>4.01329019847863E-2</v>
      </c>
    </row>
    <row r="93" spans="1:7" ht="13">
      <c r="A93" s="12" t="s">
        <v>29</v>
      </c>
      <c r="B93" s="8" t="s">
        <v>287</v>
      </c>
      <c r="C93" s="8">
        <v>2012</v>
      </c>
      <c r="D93" s="12" t="s">
        <v>6</v>
      </c>
      <c r="E93" s="12" t="s">
        <v>251</v>
      </c>
      <c r="F93" s="8">
        <f t="shared" si="0"/>
        <v>-7.4460855382384894</v>
      </c>
      <c r="G93" s="8">
        <v>7.4460855382384894E-2</v>
      </c>
    </row>
    <row r="94" spans="1:7" ht="13">
      <c r="A94" s="12" t="s">
        <v>30</v>
      </c>
      <c r="B94" s="8" t="s">
        <v>288</v>
      </c>
      <c r="C94" s="8">
        <v>2012</v>
      </c>
      <c r="D94" s="12" t="s">
        <v>6</v>
      </c>
      <c r="E94" s="12" t="s">
        <v>251</v>
      </c>
      <c r="F94" s="8">
        <f t="shared" si="0"/>
        <v>-5.8969884968334005</v>
      </c>
      <c r="G94" s="8">
        <v>5.8969884968334003E-2</v>
      </c>
    </row>
    <row r="95" spans="1:7" ht="13">
      <c r="A95" s="12" t="s">
        <v>31</v>
      </c>
      <c r="B95" s="8" t="s">
        <v>289</v>
      </c>
      <c r="C95" s="8">
        <v>2012</v>
      </c>
      <c r="D95" s="12" t="s">
        <v>6</v>
      </c>
      <c r="E95" s="12" t="s">
        <v>251</v>
      </c>
      <c r="F95" s="8">
        <f t="shared" si="0"/>
        <v>-12.691587193460499</v>
      </c>
      <c r="G95" s="8">
        <v>0.12691587193460499</v>
      </c>
    </row>
    <row r="96" spans="1:7" ht="13">
      <c r="A96" s="12" t="s">
        <v>32</v>
      </c>
      <c r="B96" s="8" t="s">
        <v>290</v>
      </c>
      <c r="C96" s="8">
        <v>2012</v>
      </c>
      <c r="D96" s="12" t="s">
        <v>6</v>
      </c>
      <c r="E96" s="12" t="s">
        <v>251</v>
      </c>
      <c r="F96" s="8">
        <f t="shared" si="0"/>
        <v>-10.1385435168739</v>
      </c>
      <c r="G96" s="8">
        <v>0.101385435168739</v>
      </c>
    </row>
    <row r="97" spans="1:7" ht="13">
      <c r="A97" s="12" t="s">
        <v>33</v>
      </c>
      <c r="B97" s="8" t="s">
        <v>291</v>
      </c>
      <c r="C97" s="8">
        <v>2012</v>
      </c>
      <c r="D97" s="12" t="s">
        <v>6</v>
      </c>
      <c r="E97" s="12" t="s">
        <v>251</v>
      </c>
      <c r="F97" s="8">
        <f t="shared" si="0"/>
        <v>-8.27830589589027</v>
      </c>
      <c r="G97" s="8">
        <v>8.27830589589027E-2</v>
      </c>
    </row>
    <row r="98" spans="1:7" ht="13">
      <c r="A98" s="12" t="s">
        <v>34</v>
      </c>
      <c r="B98" s="8" t="s">
        <v>292</v>
      </c>
      <c r="C98" s="8">
        <v>2012</v>
      </c>
      <c r="D98" s="12" t="s">
        <v>6</v>
      </c>
      <c r="E98" s="12" t="s">
        <v>251</v>
      </c>
      <c r="F98" s="8">
        <f t="shared" si="0"/>
        <v>-6.0446338454637196</v>
      </c>
      <c r="G98" s="8">
        <v>6.0446338454637198E-2</v>
      </c>
    </row>
    <row r="99" spans="1:7" ht="13">
      <c r="A99" s="12" t="s">
        <v>35</v>
      </c>
      <c r="B99" s="8" t="s">
        <v>293</v>
      </c>
      <c r="C99" s="8">
        <v>2012</v>
      </c>
      <c r="D99" s="12" t="s">
        <v>6</v>
      </c>
      <c r="E99" s="12" t="s">
        <v>251</v>
      </c>
      <c r="F99" s="8">
        <f t="shared" si="0"/>
        <v>-1.9171516603902798</v>
      </c>
      <c r="G99" s="8">
        <v>1.9171516603902799E-2</v>
      </c>
    </row>
    <row r="100" spans="1:7" ht="13">
      <c r="A100" s="12" t="s">
        <v>3</v>
      </c>
      <c r="B100" s="8" t="s">
        <v>261</v>
      </c>
      <c r="C100" s="8">
        <v>2012</v>
      </c>
      <c r="D100" s="12" t="s">
        <v>6</v>
      </c>
      <c r="E100" s="12" t="s">
        <v>251</v>
      </c>
      <c r="F100" s="8">
        <f t="shared" si="0"/>
        <v>-2.7295599310557899</v>
      </c>
      <c r="G100" s="8">
        <v>2.7295599310557899E-2</v>
      </c>
    </row>
    <row r="101" spans="1:7" ht="13">
      <c r="A101" s="12" t="s">
        <v>4</v>
      </c>
      <c r="B101" s="8" t="s">
        <v>262</v>
      </c>
      <c r="C101" s="8">
        <v>2013</v>
      </c>
      <c r="D101" s="12" t="s">
        <v>6</v>
      </c>
      <c r="E101" s="12" t="s">
        <v>251</v>
      </c>
      <c r="F101" s="8">
        <f t="shared" si="0"/>
        <v>-0.89985339467164605</v>
      </c>
      <c r="G101" s="8">
        <v>8.99853394671646E-3</v>
      </c>
    </row>
    <row r="102" spans="1:7" ht="13">
      <c r="A102" s="12" t="s">
        <v>5</v>
      </c>
      <c r="B102" s="8" t="s">
        <v>263</v>
      </c>
      <c r="C102" s="8">
        <v>2013</v>
      </c>
      <c r="D102" s="12" t="s">
        <v>6</v>
      </c>
      <c r="E102" s="12" t="s">
        <v>251</v>
      </c>
      <c r="F102" s="8">
        <f t="shared" si="0"/>
        <v>-1.10814649051083</v>
      </c>
      <c r="G102" s="8">
        <v>1.10814649051083E-2</v>
      </c>
    </row>
    <row r="103" spans="1:7" ht="13">
      <c r="A103" s="12" t="s">
        <v>6</v>
      </c>
      <c r="B103" s="8" t="s">
        <v>264</v>
      </c>
      <c r="C103" s="8">
        <v>2013</v>
      </c>
      <c r="D103" s="12" t="s">
        <v>6</v>
      </c>
      <c r="E103" s="12" t="s">
        <v>251</v>
      </c>
      <c r="F103" s="8">
        <f t="shared" si="0"/>
        <v>-3.8215859030836996</v>
      </c>
      <c r="G103" s="8">
        <v>3.8215859030836997E-2</v>
      </c>
    </row>
    <row r="104" spans="1:7" ht="13">
      <c r="A104" s="12" t="s">
        <v>7</v>
      </c>
      <c r="B104" s="8" t="s">
        <v>265</v>
      </c>
      <c r="C104" s="8">
        <v>2013</v>
      </c>
      <c r="D104" s="12" t="s">
        <v>6</v>
      </c>
      <c r="E104" s="12" t="s">
        <v>251</v>
      </c>
      <c r="F104" s="8">
        <f t="shared" si="0"/>
        <v>-6.2811312790206797</v>
      </c>
      <c r="G104" s="8">
        <v>6.2811312790206797E-2</v>
      </c>
    </row>
    <row r="105" spans="1:7" ht="13">
      <c r="A105" s="12" t="s">
        <v>10</v>
      </c>
      <c r="B105" s="8" t="s">
        <v>268</v>
      </c>
      <c r="C105" s="8">
        <v>2013</v>
      </c>
      <c r="D105" s="12" t="s">
        <v>6</v>
      </c>
      <c r="E105" s="12" t="s">
        <v>251</v>
      </c>
      <c r="F105" s="8">
        <f t="shared" si="0"/>
        <v>-8.02203477362713</v>
      </c>
      <c r="G105" s="8">
        <v>8.0220347736271305E-2</v>
      </c>
    </row>
    <row r="106" spans="1:7" ht="13">
      <c r="A106" s="12" t="s">
        <v>11</v>
      </c>
      <c r="B106" s="8" t="s">
        <v>269</v>
      </c>
      <c r="C106" s="8">
        <v>2013</v>
      </c>
      <c r="D106" s="12" t="s">
        <v>6</v>
      </c>
      <c r="E106" s="12" t="s">
        <v>251</v>
      </c>
      <c r="F106" s="8">
        <f t="shared" si="0"/>
        <v>-11.467613773176</v>
      </c>
      <c r="G106" s="8">
        <v>0.11467613773176</v>
      </c>
    </row>
    <row r="107" spans="1:7" ht="13">
      <c r="A107" s="12" t="s">
        <v>8</v>
      </c>
      <c r="B107" s="8" t="s">
        <v>266</v>
      </c>
      <c r="C107" s="8">
        <v>2013</v>
      </c>
      <c r="D107" s="12" t="s">
        <v>6</v>
      </c>
      <c r="E107" s="12" t="s">
        <v>251</v>
      </c>
      <c r="F107" s="8">
        <f t="shared" si="0"/>
        <v>-16.771101113967397</v>
      </c>
      <c r="G107" s="8">
        <v>0.16771101113967399</v>
      </c>
    </row>
    <row r="108" spans="1:7" ht="13">
      <c r="A108" s="12" t="s">
        <v>9</v>
      </c>
      <c r="B108" s="8" t="s">
        <v>267</v>
      </c>
      <c r="C108" s="8">
        <v>2013</v>
      </c>
      <c r="D108" s="12" t="s">
        <v>6</v>
      </c>
      <c r="E108" s="12" t="s">
        <v>251</v>
      </c>
      <c r="F108" s="8">
        <f t="shared" si="0"/>
        <v>-2.4630541871921201</v>
      </c>
      <c r="G108" s="8">
        <v>2.4630541871921201E-2</v>
      </c>
    </row>
    <row r="109" spans="1:7" ht="13">
      <c r="A109" s="12" t="s">
        <v>12</v>
      </c>
      <c r="B109" s="8" t="s">
        <v>270</v>
      </c>
      <c r="C109" s="8">
        <v>2013</v>
      </c>
      <c r="D109" s="12" t="s">
        <v>6</v>
      </c>
      <c r="E109" s="12" t="s">
        <v>251</v>
      </c>
      <c r="F109" s="8">
        <f t="shared" si="0"/>
        <v>-3.4728246650418</v>
      </c>
      <c r="G109" s="8">
        <v>3.4728246650418002E-2</v>
      </c>
    </row>
    <row r="110" spans="1:7" ht="13">
      <c r="A110" s="12" t="s">
        <v>13</v>
      </c>
      <c r="B110" s="8" t="s">
        <v>271</v>
      </c>
      <c r="C110" s="8">
        <v>2013</v>
      </c>
      <c r="D110" s="12" t="s">
        <v>6</v>
      </c>
      <c r="E110" s="12" t="s">
        <v>251</v>
      </c>
      <c r="F110" s="8">
        <f t="shared" si="0"/>
        <v>-6.3115169964485007</v>
      </c>
      <c r="G110" s="8">
        <v>6.3115169964485004E-2</v>
      </c>
    </row>
    <row r="111" spans="1:7" ht="13">
      <c r="A111" s="12" t="s">
        <v>14</v>
      </c>
      <c r="B111" s="8" t="s">
        <v>272</v>
      </c>
      <c r="C111" s="8">
        <v>2013</v>
      </c>
      <c r="D111" s="12" t="s">
        <v>6</v>
      </c>
      <c r="E111" s="12" t="s">
        <v>251</v>
      </c>
      <c r="F111" s="8">
        <f t="shared" si="0"/>
        <v>-1.06278449537789</v>
      </c>
      <c r="G111" s="8">
        <v>1.06278449537789E-2</v>
      </c>
    </row>
    <row r="112" spans="1:7" ht="13">
      <c r="A112" s="12" t="s">
        <v>15</v>
      </c>
      <c r="B112" s="8" t="s">
        <v>273</v>
      </c>
      <c r="C112" s="8">
        <v>2013</v>
      </c>
      <c r="D112" s="12" t="s">
        <v>6</v>
      </c>
      <c r="E112" s="12" t="s">
        <v>251</v>
      </c>
      <c r="F112" s="8">
        <f t="shared" si="0"/>
        <v>-7.396984924623121</v>
      </c>
      <c r="G112" s="8">
        <v>7.3969849246231206E-2</v>
      </c>
    </row>
    <row r="113" spans="1:7" ht="13">
      <c r="A113" s="12" t="s">
        <v>16</v>
      </c>
      <c r="B113" s="8" t="s">
        <v>274</v>
      </c>
      <c r="C113" s="8">
        <v>2013</v>
      </c>
      <c r="D113" s="12" t="s">
        <v>6</v>
      </c>
      <c r="E113" s="12" t="s">
        <v>251</v>
      </c>
      <c r="F113" s="8">
        <f t="shared" si="0"/>
        <v>-4.4443850553209696</v>
      </c>
      <c r="G113" s="8">
        <v>4.44438505532097E-2</v>
      </c>
    </row>
    <row r="114" spans="1:7" ht="13">
      <c r="A114" s="12" t="s">
        <v>17</v>
      </c>
      <c r="B114" s="8" t="s">
        <v>275</v>
      </c>
      <c r="C114" s="8">
        <v>2013</v>
      </c>
      <c r="D114" s="12" t="s">
        <v>6</v>
      </c>
      <c r="E114" s="12" t="s">
        <v>251</v>
      </c>
      <c r="F114" s="8">
        <f t="shared" si="0"/>
        <v>-3.2091909411837505</v>
      </c>
      <c r="G114" s="8">
        <v>3.2091909411837503E-2</v>
      </c>
    </row>
    <row r="115" spans="1:7" ht="13">
      <c r="A115" s="12" t="s">
        <v>18</v>
      </c>
      <c r="B115" s="8" t="s">
        <v>276</v>
      </c>
      <c r="C115" s="8">
        <v>2013</v>
      </c>
      <c r="D115" s="12" t="s">
        <v>6</v>
      </c>
      <c r="E115" s="12" t="s">
        <v>251</v>
      </c>
      <c r="F115" s="8">
        <f t="shared" si="0"/>
        <v>-1.7215825540101499</v>
      </c>
      <c r="G115" s="8">
        <v>1.7215825540101499E-2</v>
      </c>
    </row>
    <row r="116" spans="1:7" ht="13">
      <c r="A116" s="12" t="s">
        <v>19</v>
      </c>
      <c r="B116" s="8" t="s">
        <v>277</v>
      </c>
      <c r="C116" s="8">
        <v>2013</v>
      </c>
      <c r="D116" s="12" t="s">
        <v>6</v>
      </c>
      <c r="E116" s="12" t="s">
        <v>251</v>
      </c>
      <c r="F116" s="8">
        <f t="shared" si="0"/>
        <v>-0.86083834407579796</v>
      </c>
      <c r="G116" s="8">
        <v>8.6083834407579794E-3</v>
      </c>
    </row>
    <row r="117" spans="1:7" ht="13">
      <c r="A117" s="12" t="s">
        <v>20</v>
      </c>
      <c r="B117" s="8" t="s">
        <v>278</v>
      </c>
      <c r="C117" s="8">
        <v>2013</v>
      </c>
      <c r="D117" s="12" t="s">
        <v>6</v>
      </c>
      <c r="E117" s="12" t="s">
        <v>251</v>
      </c>
      <c r="F117" s="8">
        <f t="shared" si="0"/>
        <v>-0.86646279306830087</v>
      </c>
      <c r="G117" s="8">
        <v>8.6646279306830092E-3</v>
      </c>
    </row>
    <row r="118" spans="1:7" ht="13">
      <c r="A118" s="12" t="s">
        <v>21</v>
      </c>
      <c r="B118" s="8" t="s">
        <v>279</v>
      </c>
      <c r="C118" s="8">
        <v>2013</v>
      </c>
      <c r="D118" s="12" t="s">
        <v>6</v>
      </c>
      <c r="E118" s="12" t="s">
        <v>251</v>
      </c>
      <c r="F118" s="8">
        <f t="shared" si="0"/>
        <v>-2.8482930442394401</v>
      </c>
      <c r="G118" s="8">
        <v>2.8482930442394399E-2</v>
      </c>
    </row>
    <row r="119" spans="1:7" ht="13">
      <c r="A119" s="12" t="s">
        <v>22</v>
      </c>
      <c r="B119" s="8" t="s">
        <v>280</v>
      </c>
      <c r="C119" s="8">
        <v>2013</v>
      </c>
      <c r="D119" s="12" t="s">
        <v>6</v>
      </c>
      <c r="E119" s="12" t="s">
        <v>251</v>
      </c>
      <c r="F119" s="8">
        <f t="shared" si="0"/>
        <v>-9.2116929174924387</v>
      </c>
      <c r="G119" s="8">
        <v>9.2116929174924395E-2</v>
      </c>
    </row>
    <row r="120" spans="1:7" ht="13">
      <c r="A120" s="12" t="s">
        <v>23</v>
      </c>
      <c r="B120" s="8" t="s">
        <v>281</v>
      </c>
      <c r="C120" s="8">
        <v>2013</v>
      </c>
      <c r="D120" s="12" t="s">
        <v>6</v>
      </c>
      <c r="E120" s="12" t="s">
        <v>251</v>
      </c>
      <c r="F120" s="8">
        <f t="shared" si="0"/>
        <v>-1.0768789626278399</v>
      </c>
      <c r="G120" s="8">
        <v>1.07687896262784E-2</v>
      </c>
    </row>
    <row r="121" spans="1:7" ht="13">
      <c r="A121" s="12" t="s">
        <v>24</v>
      </c>
      <c r="B121" s="8" t="s">
        <v>282</v>
      </c>
      <c r="C121" s="8">
        <v>2013</v>
      </c>
      <c r="D121" s="12" t="s">
        <v>6</v>
      </c>
      <c r="E121" s="12" t="s">
        <v>251</v>
      </c>
      <c r="F121" s="8">
        <f t="shared" si="0"/>
        <v>-1.3045863506693001</v>
      </c>
      <c r="G121" s="8">
        <v>1.3045863506693E-2</v>
      </c>
    </row>
    <row r="122" spans="1:7" ht="13">
      <c r="A122" s="12" t="s">
        <v>25</v>
      </c>
      <c r="B122" s="8" t="s">
        <v>283</v>
      </c>
      <c r="C122" s="8">
        <v>2013</v>
      </c>
      <c r="D122" s="12" t="s">
        <v>6</v>
      </c>
      <c r="E122" s="12" t="s">
        <v>251</v>
      </c>
      <c r="F122" s="8">
        <f t="shared" si="0"/>
        <v>-9.3987944162436499</v>
      </c>
      <c r="G122" s="8">
        <v>9.3987944162436499E-2</v>
      </c>
    </row>
    <row r="123" spans="1:7" ht="13">
      <c r="A123" s="12" t="s">
        <v>26</v>
      </c>
      <c r="B123" s="8" t="s">
        <v>284</v>
      </c>
      <c r="C123" s="8">
        <v>2013</v>
      </c>
      <c r="D123" s="12" t="s">
        <v>6</v>
      </c>
      <c r="E123" s="12" t="s">
        <v>251</v>
      </c>
      <c r="F123" s="8">
        <f t="shared" si="0"/>
        <v>-11.5421152628246</v>
      </c>
      <c r="G123" s="8">
        <v>0.115421152628246</v>
      </c>
    </row>
    <row r="124" spans="1:7" ht="13">
      <c r="A124" s="12" t="s">
        <v>27</v>
      </c>
      <c r="B124" s="8" t="s">
        <v>285</v>
      </c>
      <c r="C124" s="8">
        <v>2013</v>
      </c>
      <c r="D124" s="12" t="s">
        <v>6</v>
      </c>
      <c r="E124" s="12" t="s">
        <v>251</v>
      </c>
      <c r="F124" s="8">
        <f t="shared" si="0"/>
        <v>-0.25195263290500602</v>
      </c>
      <c r="G124" s="8">
        <v>2.51952632905006E-3</v>
      </c>
    </row>
    <row r="125" spans="1:7" ht="13">
      <c r="A125" s="12" t="s">
        <v>28</v>
      </c>
      <c r="B125" s="8" t="s">
        <v>286</v>
      </c>
      <c r="C125" s="8">
        <v>2013</v>
      </c>
      <c r="D125" s="12" t="s">
        <v>6</v>
      </c>
      <c r="E125" s="12" t="s">
        <v>251</v>
      </c>
      <c r="F125" s="8">
        <f t="shared" si="0"/>
        <v>-5.6118602898065095</v>
      </c>
      <c r="G125" s="8">
        <v>5.6118602898065098E-2</v>
      </c>
    </row>
    <row r="126" spans="1:7" ht="13">
      <c r="A126" s="12" t="s">
        <v>29</v>
      </c>
      <c r="B126" s="8" t="s">
        <v>287</v>
      </c>
      <c r="C126" s="8">
        <v>2013</v>
      </c>
      <c r="D126" s="12" t="s">
        <v>6</v>
      </c>
      <c r="E126" s="12" t="s">
        <v>251</v>
      </c>
      <c r="F126" s="8">
        <f t="shared" si="0"/>
        <v>-8.1800665615694399</v>
      </c>
      <c r="G126" s="8">
        <v>8.1800665615694407E-2</v>
      </c>
    </row>
    <row r="127" spans="1:7" ht="13">
      <c r="A127" s="12" t="s">
        <v>30</v>
      </c>
      <c r="B127" s="8" t="s">
        <v>288</v>
      </c>
      <c r="C127" s="8">
        <v>2013</v>
      </c>
      <c r="D127" s="12" t="s">
        <v>6</v>
      </c>
      <c r="E127" s="12" t="s">
        <v>251</v>
      </c>
      <c r="F127" s="8">
        <f t="shared" si="0"/>
        <v>-4.4949745626008202</v>
      </c>
      <c r="G127" s="8">
        <v>4.4949745626008203E-2</v>
      </c>
    </row>
    <row r="128" spans="1:7" ht="13">
      <c r="A128" s="12" t="s">
        <v>31</v>
      </c>
      <c r="B128" s="8" t="s">
        <v>289</v>
      </c>
      <c r="C128" s="8">
        <v>2013</v>
      </c>
      <c r="D128" s="12" t="s">
        <v>6</v>
      </c>
      <c r="E128" s="12" t="s">
        <v>251</v>
      </c>
      <c r="F128" s="8">
        <f t="shared" si="0"/>
        <v>-11.637137954559499</v>
      </c>
      <c r="G128" s="8">
        <v>0.116371379545595</v>
      </c>
    </row>
    <row r="129" spans="1:7" ht="13">
      <c r="A129" s="12" t="s">
        <v>32</v>
      </c>
      <c r="B129" s="8" t="s">
        <v>290</v>
      </c>
      <c r="C129" s="8">
        <v>2013</v>
      </c>
      <c r="D129" s="12" t="s">
        <v>6</v>
      </c>
      <c r="E129" s="12" t="s">
        <v>251</v>
      </c>
      <c r="F129" s="8">
        <f t="shared" si="0"/>
        <v>-10.386060813119199</v>
      </c>
      <c r="G129" s="8">
        <v>0.10386060813119199</v>
      </c>
    </row>
    <row r="130" spans="1:7" ht="13">
      <c r="A130" s="12" t="s">
        <v>33</v>
      </c>
      <c r="B130" s="8" t="s">
        <v>291</v>
      </c>
      <c r="C130" s="8">
        <v>2013</v>
      </c>
      <c r="D130" s="12" t="s">
        <v>6</v>
      </c>
      <c r="E130" s="12" t="s">
        <v>251</v>
      </c>
      <c r="F130" s="8">
        <f t="shared" si="0"/>
        <v>-10.0393160830209</v>
      </c>
      <c r="G130" s="8">
        <v>0.10039316083020899</v>
      </c>
    </row>
    <row r="131" spans="1:7" ht="13">
      <c r="A131" s="12" t="s">
        <v>34</v>
      </c>
      <c r="B131" s="8" t="s">
        <v>292</v>
      </c>
      <c r="C131" s="8">
        <v>2013</v>
      </c>
      <c r="D131" s="12" t="s">
        <v>6</v>
      </c>
      <c r="E131" s="12" t="s">
        <v>251</v>
      </c>
      <c r="F131" s="8">
        <f t="shared" si="0"/>
        <v>-8.4720879435671499</v>
      </c>
      <c r="G131" s="8">
        <v>8.4720879435671498E-2</v>
      </c>
    </row>
    <row r="132" spans="1:7" ht="13">
      <c r="A132" s="12" t="s">
        <v>35</v>
      </c>
      <c r="B132" s="8" t="s">
        <v>293</v>
      </c>
      <c r="C132" s="8">
        <v>2013</v>
      </c>
      <c r="D132" s="12" t="s">
        <v>6</v>
      </c>
      <c r="E132" s="12" t="s">
        <v>251</v>
      </c>
      <c r="F132" s="8">
        <f t="shared" si="0"/>
        <v>-2.14121005819699</v>
      </c>
      <c r="G132" s="8">
        <v>2.1412100581969899E-2</v>
      </c>
    </row>
    <row r="133" spans="1:7" ht="13">
      <c r="A133" s="12" t="s">
        <v>3</v>
      </c>
      <c r="B133" s="8" t="s">
        <v>261</v>
      </c>
      <c r="C133" s="8">
        <v>2013</v>
      </c>
      <c r="D133" s="12" t="s">
        <v>6</v>
      </c>
      <c r="E133" s="12" t="s">
        <v>251</v>
      </c>
      <c r="F133" s="8">
        <f t="shared" si="0"/>
        <v>-3.6072274520101604</v>
      </c>
      <c r="G133" s="8">
        <v>3.6072274520101602E-2</v>
      </c>
    </row>
    <row r="134" spans="1:7" ht="13">
      <c r="A134" s="12" t="s">
        <v>4</v>
      </c>
      <c r="B134" s="8" t="s">
        <v>262</v>
      </c>
      <c r="C134" s="8">
        <v>2014</v>
      </c>
      <c r="D134" s="12" t="s">
        <v>6</v>
      </c>
      <c r="E134" s="12" t="s">
        <v>251</v>
      </c>
      <c r="F134" s="8">
        <f t="shared" si="0"/>
        <v>-1.7915547961923299</v>
      </c>
      <c r="G134" s="8">
        <v>1.7915547961923298E-2</v>
      </c>
    </row>
    <row r="135" spans="1:7" ht="13">
      <c r="A135" s="12" t="s">
        <v>5</v>
      </c>
      <c r="B135" s="8" t="s">
        <v>263</v>
      </c>
      <c r="C135" s="8">
        <v>2014</v>
      </c>
      <c r="D135" s="12" t="s">
        <v>6</v>
      </c>
      <c r="E135" s="12" t="s">
        <v>251</v>
      </c>
      <c r="F135" s="8">
        <f t="shared" si="0"/>
        <v>-1.5256122384739601</v>
      </c>
      <c r="G135" s="8">
        <v>1.52561223847396E-2</v>
      </c>
    </row>
    <row r="136" spans="1:7" ht="13">
      <c r="A136" s="12" t="s">
        <v>6</v>
      </c>
      <c r="B136" s="8" t="s">
        <v>264</v>
      </c>
      <c r="C136" s="8">
        <v>2014</v>
      </c>
      <c r="D136" s="12" t="s">
        <v>6</v>
      </c>
      <c r="E136" s="12" t="s">
        <v>251</v>
      </c>
      <c r="F136" s="8">
        <f t="shared" si="0"/>
        <v>-4.7366185216652497</v>
      </c>
      <c r="G136" s="8">
        <v>4.73661852166525E-2</v>
      </c>
    </row>
    <row r="137" spans="1:7" ht="13">
      <c r="A137" s="12" t="s">
        <v>7</v>
      </c>
      <c r="B137" s="8" t="s">
        <v>265</v>
      </c>
      <c r="C137" s="8">
        <v>2014</v>
      </c>
      <c r="D137" s="12" t="s">
        <v>6</v>
      </c>
      <c r="E137" s="12" t="s">
        <v>251</v>
      </c>
      <c r="F137" s="8">
        <f t="shared" si="0"/>
        <v>-4.4076021027092498</v>
      </c>
      <c r="G137" s="8">
        <v>4.4076021027092502E-2</v>
      </c>
    </row>
    <row r="138" spans="1:7" ht="13">
      <c r="A138" s="12" t="s">
        <v>10</v>
      </c>
      <c r="B138" s="8" t="s">
        <v>268</v>
      </c>
      <c r="C138" s="8">
        <v>2014</v>
      </c>
      <c r="D138" s="12" t="s">
        <v>6</v>
      </c>
      <c r="E138" s="12" t="s">
        <v>251</v>
      </c>
      <c r="F138" s="8">
        <f t="shared" si="0"/>
        <v>-7.4783905443097405</v>
      </c>
      <c r="G138" s="8">
        <v>7.4783905443097404E-2</v>
      </c>
    </row>
    <row r="139" spans="1:7" ht="13">
      <c r="A139" s="12" t="s">
        <v>11</v>
      </c>
      <c r="B139" s="8" t="s">
        <v>269</v>
      </c>
      <c r="C139" s="8">
        <v>2014</v>
      </c>
      <c r="D139" s="12" t="s">
        <v>6</v>
      </c>
      <c r="E139" s="12" t="s">
        <v>251</v>
      </c>
      <c r="F139" s="8">
        <f t="shared" si="0"/>
        <v>-8.0412254374539813</v>
      </c>
      <c r="G139" s="8">
        <v>8.0412254374539804E-2</v>
      </c>
    </row>
    <row r="140" spans="1:7" ht="13">
      <c r="A140" s="12" t="s">
        <v>8</v>
      </c>
      <c r="B140" s="8" t="s">
        <v>266</v>
      </c>
      <c r="C140" s="8">
        <v>2014</v>
      </c>
      <c r="D140" s="12" t="s">
        <v>6</v>
      </c>
      <c r="E140" s="12" t="s">
        <v>251</v>
      </c>
      <c r="F140" s="8">
        <f t="shared" si="0"/>
        <v>-16.626148373723701</v>
      </c>
      <c r="G140" s="8">
        <v>0.16626148373723701</v>
      </c>
    </row>
    <row r="141" spans="1:7" ht="13">
      <c r="A141" s="12" t="s">
        <v>9</v>
      </c>
      <c r="B141" s="8" t="s">
        <v>267</v>
      </c>
      <c r="C141" s="8">
        <v>2014</v>
      </c>
      <c r="D141" s="12" t="s">
        <v>6</v>
      </c>
      <c r="E141" s="12" t="s">
        <v>251</v>
      </c>
      <c r="F141" s="8">
        <f t="shared" si="0"/>
        <v>-3.5249607825043801</v>
      </c>
      <c r="G141" s="8">
        <v>3.5249607825043799E-2</v>
      </c>
    </row>
    <row r="142" spans="1:7" ht="13">
      <c r="A142" s="12" t="s">
        <v>12</v>
      </c>
      <c r="B142" s="8" t="s">
        <v>270</v>
      </c>
      <c r="C142" s="8">
        <v>2014</v>
      </c>
      <c r="D142" s="12" t="s">
        <v>6</v>
      </c>
      <c r="E142" s="12" t="s">
        <v>251</v>
      </c>
      <c r="F142" s="8">
        <f t="shared" si="0"/>
        <v>-3.73874188368359</v>
      </c>
      <c r="G142" s="8">
        <v>3.7387418836835898E-2</v>
      </c>
    </row>
    <row r="143" spans="1:7" ht="13">
      <c r="A143" s="12" t="s">
        <v>13</v>
      </c>
      <c r="B143" s="8" t="s">
        <v>271</v>
      </c>
      <c r="C143" s="8">
        <v>2014</v>
      </c>
      <c r="D143" s="12" t="s">
        <v>6</v>
      </c>
      <c r="E143" s="12" t="s">
        <v>251</v>
      </c>
      <c r="F143" s="8">
        <f t="shared" si="0"/>
        <v>-8.9069236621861503</v>
      </c>
      <c r="G143" s="8">
        <v>8.9069236621861503E-2</v>
      </c>
    </row>
    <row r="144" spans="1:7" ht="13">
      <c r="A144" s="12" t="s">
        <v>14</v>
      </c>
      <c r="B144" s="8" t="s">
        <v>272</v>
      </c>
      <c r="C144" s="8">
        <v>2014</v>
      </c>
      <c r="D144" s="12" t="s">
        <v>6</v>
      </c>
      <c r="E144" s="12" t="s">
        <v>251</v>
      </c>
      <c r="F144" s="8">
        <f t="shared" si="0"/>
        <v>-0.25746455058985901</v>
      </c>
      <c r="G144" s="8">
        <v>2.5746455058985899E-3</v>
      </c>
    </row>
    <row r="145" spans="1:7" ht="13">
      <c r="A145" s="12" t="s">
        <v>15</v>
      </c>
      <c r="B145" s="8" t="s">
        <v>273</v>
      </c>
      <c r="C145" s="8">
        <v>2014</v>
      </c>
      <c r="D145" s="12" t="s">
        <v>6</v>
      </c>
      <c r="E145" s="12" t="s">
        <v>251</v>
      </c>
      <c r="F145" s="8">
        <f t="shared" si="0"/>
        <v>-6.4444229091966205</v>
      </c>
      <c r="G145" s="8">
        <v>6.4444229091966204E-2</v>
      </c>
    </row>
    <row r="146" spans="1:7" ht="13">
      <c r="A146" s="12" t="s">
        <v>16</v>
      </c>
      <c r="B146" s="8" t="s">
        <v>274</v>
      </c>
      <c r="C146" s="8">
        <v>2014</v>
      </c>
      <c r="D146" s="12" t="s">
        <v>6</v>
      </c>
      <c r="E146" s="12" t="s">
        <v>251</v>
      </c>
      <c r="F146" s="8">
        <f t="shared" si="0"/>
        <v>-3.391657475183</v>
      </c>
      <c r="G146" s="8">
        <v>3.3916574751829999E-2</v>
      </c>
    </row>
    <row r="147" spans="1:7" ht="13">
      <c r="A147" s="12" t="s">
        <v>17</v>
      </c>
      <c r="B147" s="8" t="s">
        <v>275</v>
      </c>
      <c r="C147" s="8">
        <v>2014</v>
      </c>
      <c r="D147" s="12" t="s">
        <v>6</v>
      </c>
      <c r="E147" s="12" t="s">
        <v>251</v>
      </c>
      <c r="F147" s="8">
        <f t="shared" si="0"/>
        <v>-3.6136437084406401</v>
      </c>
      <c r="G147" s="8">
        <v>3.6136437084406399E-2</v>
      </c>
    </row>
    <row r="148" spans="1:7" ht="13">
      <c r="A148" s="12" t="s">
        <v>18</v>
      </c>
      <c r="B148" s="8" t="s">
        <v>276</v>
      </c>
      <c r="C148" s="8">
        <v>2014</v>
      </c>
      <c r="D148" s="12" t="s">
        <v>6</v>
      </c>
      <c r="E148" s="12" t="s">
        <v>251</v>
      </c>
      <c r="F148" s="8">
        <f t="shared" si="0"/>
        <v>-1.79708651664456</v>
      </c>
      <c r="G148" s="8">
        <v>1.7970865166445599E-2</v>
      </c>
    </row>
    <row r="149" spans="1:7" ht="13">
      <c r="A149" s="12" t="s">
        <v>19</v>
      </c>
      <c r="B149" s="8" t="s">
        <v>277</v>
      </c>
      <c r="C149" s="8">
        <v>2014</v>
      </c>
      <c r="D149" s="12" t="s">
        <v>6</v>
      </c>
      <c r="E149" s="12" t="s">
        <v>251</v>
      </c>
      <c r="F149" s="8">
        <f t="shared" si="0"/>
        <v>-2.2102826191412199</v>
      </c>
      <c r="G149" s="8">
        <v>2.2102826191412201E-2</v>
      </c>
    </row>
    <row r="150" spans="1:7" ht="13">
      <c r="A150" s="12" t="s">
        <v>20</v>
      </c>
      <c r="B150" s="8" t="s">
        <v>278</v>
      </c>
      <c r="C150" s="8">
        <v>2014</v>
      </c>
      <c r="D150" s="12" t="s">
        <v>6</v>
      </c>
      <c r="E150" s="12" t="s">
        <v>251</v>
      </c>
      <c r="F150" s="8">
        <f t="shared" si="0"/>
        <v>-2.48313786140826</v>
      </c>
      <c r="G150" s="8">
        <v>2.4831378614082598E-2</v>
      </c>
    </row>
    <row r="151" spans="1:7" ht="13">
      <c r="A151" s="12" t="s">
        <v>21</v>
      </c>
      <c r="B151" s="8" t="s">
        <v>279</v>
      </c>
      <c r="C151" s="8">
        <v>2014</v>
      </c>
      <c r="D151" s="12" t="s">
        <v>6</v>
      </c>
      <c r="E151" s="12" t="s">
        <v>251</v>
      </c>
      <c r="F151" s="8">
        <f t="shared" si="0"/>
        <v>-4.6975462537724795</v>
      </c>
      <c r="G151" s="8">
        <v>4.6975462537724798E-2</v>
      </c>
    </row>
    <row r="152" spans="1:7" ht="13">
      <c r="A152" s="12" t="s">
        <v>22</v>
      </c>
      <c r="B152" s="8" t="s">
        <v>280</v>
      </c>
      <c r="C152" s="8">
        <v>2014</v>
      </c>
      <c r="D152" s="12" t="s">
        <v>6</v>
      </c>
      <c r="E152" s="12" t="s">
        <v>251</v>
      </c>
      <c r="F152" s="8">
        <f t="shared" si="0"/>
        <v>-10.839288034299098</v>
      </c>
      <c r="G152" s="8">
        <v>0.10839288034299099</v>
      </c>
    </row>
    <row r="153" spans="1:7" ht="13">
      <c r="A153" s="12" t="s">
        <v>23</v>
      </c>
      <c r="B153" s="8" t="s">
        <v>281</v>
      </c>
      <c r="C153" s="8">
        <v>2014</v>
      </c>
      <c r="D153" s="12" t="s">
        <v>6</v>
      </c>
      <c r="E153" s="12" t="s">
        <v>251</v>
      </c>
      <c r="F153" s="8">
        <f t="shared" si="0"/>
        <v>-0.51362848589885401</v>
      </c>
      <c r="G153" s="8">
        <v>5.1362848589885397E-3</v>
      </c>
    </row>
    <row r="154" spans="1:7" ht="13">
      <c r="A154" s="12" t="s">
        <v>24</v>
      </c>
      <c r="B154" s="8" t="s">
        <v>282</v>
      </c>
      <c r="C154" s="8">
        <v>2014</v>
      </c>
      <c r="D154" s="12" t="s">
        <v>6</v>
      </c>
      <c r="E154" s="12" t="s">
        <v>251</v>
      </c>
      <c r="F154" s="8">
        <f t="shared" si="0"/>
        <v>-0.152979852227975</v>
      </c>
      <c r="G154" s="8">
        <v>1.52979852227975E-3</v>
      </c>
    </row>
    <row r="155" spans="1:7" ht="13">
      <c r="A155" s="12" t="s">
        <v>25</v>
      </c>
      <c r="B155" s="8" t="s">
        <v>283</v>
      </c>
      <c r="C155" s="8">
        <v>2014</v>
      </c>
      <c r="D155" s="12" t="s">
        <v>6</v>
      </c>
      <c r="E155" s="12" t="s">
        <v>251</v>
      </c>
      <c r="F155" s="8">
        <f t="shared" si="0"/>
        <v>-7.8351755771110598</v>
      </c>
      <c r="G155" s="8">
        <v>7.8351755771110601E-2</v>
      </c>
    </row>
    <row r="156" spans="1:7" ht="13">
      <c r="A156" s="12" t="s">
        <v>26</v>
      </c>
      <c r="B156" s="8" t="s">
        <v>284</v>
      </c>
      <c r="C156" s="8">
        <v>2014</v>
      </c>
      <c r="D156" s="12" t="s">
        <v>6</v>
      </c>
      <c r="E156" s="12" t="s">
        <v>251</v>
      </c>
      <c r="F156" s="8">
        <f t="shared" si="0"/>
        <v>-9.79961764497628</v>
      </c>
      <c r="G156" s="8">
        <v>9.7996176449762801E-2</v>
      </c>
    </row>
    <row r="157" spans="1:7" ht="13">
      <c r="A157" s="12" t="s">
        <v>27</v>
      </c>
      <c r="B157" s="8" t="s">
        <v>285</v>
      </c>
      <c r="C157" s="8">
        <v>2014</v>
      </c>
      <c r="D157" s="12" t="s">
        <v>6</v>
      </c>
      <c r="E157" s="12" t="s">
        <v>251</v>
      </c>
      <c r="F157" s="8">
        <f t="shared" si="0"/>
        <v>-2.29932861980868</v>
      </c>
      <c r="G157" s="8">
        <v>2.2993286198086799E-2</v>
      </c>
    </row>
    <row r="158" spans="1:7" ht="13">
      <c r="A158" s="12" t="s">
        <v>28</v>
      </c>
      <c r="B158" s="8" t="s">
        <v>286</v>
      </c>
      <c r="C158" s="8">
        <v>2014</v>
      </c>
      <c r="D158" s="12" t="s">
        <v>6</v>
      </c>
      <c r="E158" s="12" t="s">
        <v>251</v>
      </c>
      <c r="F158" s="8">
        <f t="shared" si="0"/>
        <v>-3.0209473190558001</v>
      </c>
      <c r="G158" s="8">
        <v>3.0209473190558001E-2</v>
      </c>
    </row>
    <row r="159" spans="1:7" ht="13">
      <c r="A159" s="12" t="s">
        <v>29</v>
      </c>
      <c r="B159" s="8" t="s">
        <v>287</v>
      </c>
      <c r="C159" s="8">
        <v>2014</v>
      </c>
      <c r="D159" s="12" t="s">
        <v>6</v>
      </c>
      <c r="E159" s="12" t="s">
        <v>251</v>
      </c>
      <c r="F159" s="8">
        <f t="shared" si="0"/>
        <v>-5.7898862360443299</v>
      </c>
      <c r="G159" s="8">
        <v>5.7898862360443303E-2</v>
      </c>
    </row>
    <row r="160" spans="1:7" ht="13">
      <c r="A160" s="12" t="s">
        <v>30</v>
      </c>
      <c r="B160" s="8" t="s">
        <v>288</v>
      </c>
      <c r="C160" s="8">
        <v>2014</v>
      </c>
      <c r="D160" s="12" t="s">
        <v>6</v>
      </c>
      <c r="E160" s="12" t="s">
        <v>251</v>
      </c>
      <c r="F160" s="8">
        <f t="shared" si="0"/>
        <v>-3.7632466281310095</v>
      </c>
      <c r="G160" s="8">
        <v>3.7632466281310097E-2</v>
      </c>
    </row>
    <row r="161" spans="1:7" ht="13">
      <c r="A161" s="12" t="s">
        <v>31</v>
      </c>
      <c r="B161" s="8" t="s">
        <v>289</v>
      </c>
      <c r="C161" s="8">
        <v>2014</v>
      </c>
      <c r="D161" s="12" t="s">
        <v>6</v>
      </c>
      <c r="E161" s="12" t="s">
        <v>251</v>
      </c>
      <c r="F161" s="8">
        <f t="shared" si="0"/>
        <v>-10.098957050176601</v>
      </c>
      <c r="G161" s="8">
        <v>0.100989570501766</v>
      </c>
    </row>
    <row r="162" spans="1:7" ht="13">
      <c r="A162" s="12" t="s">
        <v>32</v>
      </c>
      <c r="B162" s="8" t="s">
        <v>290</v>
      </c>
      <c r="C162" s="8">
        <v>2014</v>
      </c>
      <c r="D162" s="12" t="s">
        <v>6</v>
      </c>
      <c r="E162" s="12" t="s">
        <v>251</v>
      </c>
      <c r="F162" s="8">
        <f t="shared" si="0"/>
        <v>-7.8976109215017107</v>
      </c>
      <c r="G162" s="8">
        <v>7.8976109215017104E-2</v>
      </c>
    </row>
    <row r="163" spans="1:7" ht="13">
      <c r="A163" s="12" t="s">
        <v>33</v>
      </c>
      <c r="B163" s="8" t="s">
        <v>291</v>
      </c>
      <c r="C163" s="8">
        <v>2014</v>
      </c>
      <c r="D163" s="12" t="s">
        <v>6</v>
      </c>
      <c r="E163" s="12" t="s">
        <v>251</v>
      </c>
      <c r="F163" s="8">
        <f t="shared" si="0"/>
        <v>-10.774166443875801</v>
      </c>
      <c r="G163" s="8">
        <v>0.107741664438758</v>
      </c>
    </row>
    <row r="164" spans="1:7" ht="13">
      <c r="A164" s="12" t="s">
        <v>34</v>
      </c>
      <c r="B164" s="8" t="s">
        <v>292</v>
      </c>
      <c r="C164" s="8">
        <v>2014</v>
      </c>
      <c r="D164" s="12" t="s">
        <v>6</v>
      </c>
      <c r="E164" s="12" t="s">
        <v>251</v>
      </c>
      <c r="F164" s="8">
        <f t="shared" si="0"/>
        <v>-7.8200503641189707</v>
      </c>
      <c r="G164" s="8">
        <v>7.8200503641189703E-2</v>
      </c>
    </row>
    <row r="165" spans="1:7" ht="13">
      <c r="A165" s="12" t="s">
        <v>35</v>
      </c>
      <c r="B165" s="8" t="s">
        <v>293</v>
      </c>
      <c r="C165" s="8">
        <v>2014</v>
      </c>
      <c r="D165" s="12" t="s">
        <v>6</v>
      </c>
      <c r="E165" s="12" t="s">
        <v>251</v>
      </c>
      <c r="F165" s="8">
        <f t="shared" si="0"/>
        <v>-0.35383915482989403</v>
      </c>
      <c r="G165" s="8">
        <v>3.5383915482989402E-3</v>
      </c>
    </row>
    <row r="166" spans="1:7" ht="13">
      <c r="A166" s="12" t="s">
        <v>3</v>
      </c>
      <c r="B166" s="8" t="s">
        <v>261</v>
      </c>
      <c r="C166" s="8">
        <v>2014</v>
      </c>
      <c r="D166" s="12" t="s">
        <v>6</v>
      </c>
      <c r="E166" s="12" t="s">
        <v>251</v>
      </c>
      <c r="F166" s="8">
        <f t="shared" si="0"/>
        <v>-3.5070014359466399</v>
      </c>
      <c r="G166" s="8">
        <v>3.5070014359466398E-2</v>
      </c>
    </row>
    <row r="167" spans="1:7" ht="13">
      <c r="A167" s="12" t="s">
        <v>4</v>
      </c>
      <c r="B167" s="8" t="s">
        <v>262</v>
      </c>
      <c r="C167" s="8">
        <v>2015</v>
      </c>
      <c r="D167" s="12" t="s">
        <v>6</v>
      </c>
      <c r="E167" s="12" t="s">
        <v>251</v>
      </c>
      <c r="F167" s="8">
        <f t="shared" si="0"/>
        <v>-103.46589853187101</v>
      </c>
      <c r="G167" s="8">
        <v>1.03465898531871</v>
      </c>
    </row>
    <row r="168" spans="1:7" ht="13">
      <c r="A168" s="12" t="s">
        <v>5</v>
      </c>
      <c r="B168" s="8" t="s">
        <v>263</v>
      </c>
      <c r="C168" s="8">
        <v>2015</v>
      </c>
      <c r="D168" s="12" t="s">
        <v>6</v>
      </c>
      <c r="E168" s="12" t="s">
        <v>251</v>
      </c>
      <c r="F168" s="8">
        <f t="shared" si="0"/>
        <v>-105.138646114731</v>
      </c>
      <c r="G168" s="8">
        <v>1.05138646114731</v>
      </c>
    </row>
    <row r="169" spans="1:7" ht="13">
      <c r="A169" s="12" t="s">
        <v>6</v>
      </c>
      <c r="B169" s="8" t="s">
        <v>264</v>
      </c>
      <c r="C169" s="8">
        <v>2015</v>
      </c>
      <c r="D169" s="12" t="s">
        <v>6</v>
      </c>
      <c r="E169" s="12" t="s">
        <v>251</v>
      </c>
      <c r="F169" s="8">
        <f t="shared" si="0"/>
        <v>-99.546638371756501</v>
      </c>
      <c r="G169" s="8">
        <v>0.99546638371756502</v>
      </c>
    </row>
    <row r="170" spans="1:7" ht="13">
      <c r="A170" s="12" t="s">
        <v>7</v>
      </c>
      <c r="B170" s="8" t="s">
        <v>265</v>
      </c>
      <c r="C170" s="8">
        <v>2015</v>
      </c>
      <c r="D170" s="12" t="s">
        <v>6</v>
      </c>
      <c r="E170" s="12" t="s">
        <v>251</v>
      </c>
      <c r="F170" s="8">
        <f t="shared" si="0"/>
        <v>-98.20078621106741</v>
      </c>
      <c r="G170" s="8">
        <v>0.98200786211067403</v>
      </c>
    </row>
    <row r="171" spans="1:7" ht="13">
      <c r="A171" s="12" t="s">
        <v>10</v>
      </c>
      <c r="B171" s="8" t="s">
        <v>268</v>
      </c>
      <c r="C171" s="8">
        <v>2015</v>
      </c>
      <c r="D171" s="12" t="s">
        <v>6</v>
      </c>
      <c r="E171" s="12" t="s">
        <v>251</v>
      </c>
      <c r="F171" s="8">
        <f t="shared" si="0"/>
        <v>-93.955605854059996</v>
      </c>
      <c r="G171" s="8">
        <v>0.93955605854059998</v>
      </c>
    </row>
    <row r="172" spans="1:7" ht="13">
      <c r="A172" s="12" t="s">
        <v>11</v>
      </c>
      <c r="B172" s="8" t="s">
        <v>269</v>
      </c>
      <c r="C172" s="8">
        <v>2015</v>
      </c>
      <c r="D172" s="12" t="s">
        <v>6</v>
      </c>
      <c r="E172" s="12" t="s">
        <v>251</v>
      </c>
      <c r="F172" s="8">
        <f t="shared" si="0"/>
        <v>-101.88839452501399</v>
      </c>
      <c r="G172" s="8">
        <v>1.0188839452501399</v>
      </c>
    </row>
    <row r="173" spans="1:7" ht="13">
      <c r="A173" s="12" t="s">
        <v>8</v>
      </c>
      <c r="B173" s="8" t="s">
        <v>266</v>
      </c>
      <c r="C173" s="8">
        <v>2015</v>
      </c>
      <c r="D173" s="12" t="s">
        <v>6</v>
      </c>
      <c r="E173" s="12" t="s">
        <v>251</v>
      </c>
      <c r="F173" s="8">
        <f t="shared" si="0"/>
        <v>-90.885192208239999</v>
      </c>
      <c r="G173" s="8">
        <v>0.90885192208239995</v>
      </c>
    </row>
    <row r="174" spans="1:7" ht="13">
      <c r="A174" s="12" t="s">
        <v>9</v>
      </c>
      <c r="B174" s="8" t="s">
        <v>267</v>
      </c>
      <c r="C174" s="8">
        <v>2015</v>
      </c>
      <c r="D174" s="12" t="s">
        <v>6</v>
      </c>
      <c r="E174" s="12" t="s">
        <v>251</v>
      </c>
      <c r="F174" s="8">
        <f t="shared" si="0"/>
        <v>-96.898185393760599</v>
      </c>
      <c r="G174" s="8">
        <v>0.96898185393760605</v>
      </c>
    </row>
    <row r="175" spans="1:7" ht="13">
      <c r="A175" s="12" t="s">
        <v>12</v>
      </c>
      <c r="B175" s="8" t="s">
        <v>270</v>
      </c>
      <c r="C175" s="8">
        <v>2015</v>
      </c>
      <c r="D175" s="12" t="s">
        <v>6</v>
      </c>
      <c r="E175" s="12" t="s">
        <v>251</v>
      </c>
      <c r="F175" s="8">
        <f t="shared" si="0"/>
        <v>-111.385471237692</v>
      </c>
      <c r="G175" s="8">
        <v>1.11385471237692</v>
      </c>
    </row>
    <row r="176" spans="1:7" ht="13">
      <c r="A176" s="12" t="s">
        <v>13</v>
      </c>
      <c r="B176" s="8" t="s">
        <v>271</v>
      </c>
      <c r="C176" s="8">
        <v>2015</v>
      </c>
      <c r="D176" s="12" t="s">
        <v>6</v>
      </c>
      <c r="E176" s="12" t="s">
        <v>251</v>
      </c>
      <c r="F176" s="8">
        <f t="shared" si="0"/>
        <v>-101.549138124021</v>
      </c>
      <c r="G176" s="8">
        <v>1.01549138124021</v>
      </c>
    </row>
    <row r="177" spans="1:7" ht="13">
      <c r="A177" s="12" t="s">
        <v>14</v>
      </c>
      <c r="B177" s="8" t="s">
        <v>272</v>
      </c>
      <c r="C177" s="8">
        <v>2015</v>
      </c>
      <c r="D177" s="12" t="s">
        <v>6</v>
      </c>
      <c r="E177" s="12" t="s">
        <v>251</v>
      </c>
      <c r="F177" s="8">
        <f t="shared" si="0"/>
        <v>-108.71072993381199</v>
      </c>
      <c r="G177" s="8">
        <v>1.0871072993381199</v>
      </c>
    </row>
    <row r="178" spans="1:7" ht="13">
      <c r="A178" s="12" t="s">
        <v>15</v>
      </c>
      <c r="B178" s="8" t="s">
        <v>273</v>
      </c>
      <c r="C178" s="8">
        <v>2015</v>
      </c>
      <c r="D178" s="12" t="s">
        <v>6</v>
      </c>
      <c r="E178" s="12" t="s">
        <v>251</v>
      </c>
      <c r="F178" s="8">
        <f t="shared" si="0"/>
        <v>-108.10838238278899</v>
      </c>
      <c r="G178" s="8">
        <v>1.0810838238278899</v>
      </c>
    </row>
    <row r="179" spans="1:7" ht="13">
      <c r="A179" s="12" t="s">
        <v>16</v>
      </c>
      <c r="B179" s="8" t="s">
        <v>274</v>
      </c>
      <c r="C179" s="8">
        <v>2015</v>
      </c>
      <c r="D179" s="12" t="s">
        <v>6</v>
      </c>
      <c r="E179" s="12" t="s">
        <v>251</v>
      </c>
      <c r="F179" s="8">
        <f t="shared" si="0"/>
        <v>-111.381454447148</v>
      </c>
      <c r="G179" s="8">
        <v>1.11381454447148</v>
      </c>
    </row>
    <row r="180" spans="1:7" ht="13">
      <c r="A180" s="12" t="s">
        <v>17</v>
      </c>
      <c r="B180" s="8" t="s">
        <v>275</v>
      </c>
      <c r="C180" s="8">
        <v>2015</v>
      </c>
      <c r="D180" s="12" t="s">
        <v>6</v>
      </c>
      <c r="E180" s="12" t="s">
        <v>251</v>
      </c>
      <c r="F180" s="8">
        <f t="shared" si="0"/>
        <v>-102.804319401648</v>
      </c>
      <c r="G180" s="8">
        <v>1.02804319401648</v>
      </c>
    </row>
    <row r="181" spans="1:7" ht="13">
      <c r="A181" s="12" t="s">
        <v>18</v>
      </c>
      <c r="B181" s="8" t="s">
        <v>276</v>
      </c>
      <c r="C181" s="8">
        <v>2015</v>
      </c>
      <c r="D181" s="12" t="s">
        <v>6</v>
      </c>
      <c r="E181" s="12" t="s">
        <v>251</v>
      </c>
      <c r="F181" s="8">
        <f t="shared" si="0"/>
        <v>-110.334310278511</v>
      </c>
      <c r="G181" s="8">
        <v>1.1033431027851099</v>
      </c>
    </row>
    <row r="182" spans="1:7" ht="13">
      <c r="A182" s="12" t="s">
        <v>19</v>
      </c>
      <c r="B182" s="8" t="s">
        <v>277</v>
      </c>
      <c r="C182" s="8">
        <v>2015</v>
      </c>
      <c r="D182" s="12" t="s">
        <v>6</v>
      </c>
      <c r="E182" s="12" t="s">
        <v>251</v>
      </c>
      <c r="F182" s="8">
        <f t="shared" si="0"/>
        <v>-101.15782421171599</v>
      </c>
      <c r="G182" s="8">
        <v>1.01157824211716</v>
      </c>
    </row>
    <row r="183" spans="1:7" ht="13">
      <c r="A183" s="12" t="s">
        <v>20</v>
      </c>
      <c r="B183" s="8" t="s">
        <v>278</v>
      </c>
      <c r="C183" s="8">
        <v>2015</v>
      </c>
      <c r="D183" s="12" t="s">
        <v>6</v>
      </c>
      <c r="E183" s="12" t="s">
        <v>251</v>
      </c>
      <c r="F183" s="8">
        <f t="shared" si="0"/>
        <v>-118.408895793304</v>
      </c>
      <c r="G183" s="8">
        <v>1.18408895793304</v>
      </c>
    </row>
    <row r="184" spans="1:7" ht="13">
      <c r="A184" s="12" t="s">
        <v>21</v>
      </c>
      <c r="B184" s="8" t="s">
        <v>279</v>
      </c>
      <c r="C184" s="8">
        <v>2015</v>
      </c>
      <c r="D184" s="12" t="s">
        <v>6</v>
      </c>
      <c r="E184" s="12" t="s">
        <v>251</v>
      </c>
      <c r="F184" s="8">
        <f t="shared" si="0"/>
        <v>-103.488591363379</v>
      </c>
      <c r="G184" s="8">
        <v>1.03488591363379</v>
      </c>
    </row>
    <row r="185" spans="1:7" ht="13">
      <c r="A185" s="12" t="s">
        <v>22</v>
      </c>
      <c r="B185" s="8" t="s">
        <v>280</v>
      </c>
      <c r="C185" s="8">
        <v>2015</v>
      </c>
      <c r="D185" s="12" t="s">
        <v>6</v>
      </c>
      <c r="E185" s="12" t="s">
        <v>251</v>
      </c>
      <c r="F185" s="8">
        <f t="shared" si="0"/>
        <v>-98.599320393941099</v>
      </c>
      <c r="G185" s="8">
        <v>0.98599320393941103</v>
      </c>
    </row>
    <row r="186" spans="1:7" ht="13">
      <c r="A186" s="12" t="s">
        <v>23</v>
      </c>
      <c r="B186" s="8" t="s">
        <v>281</v>
      </c>
      <c r="C186" s="8">
        <v>2015</v>
      </c>
      <c r="D186" s="12" t="s">
        <v>6</v>
      </c>
      <c r="E186" s="12" t="s">
        <v>251</v>
      </c>
      <c r="F186" s="8">
        <f t="shared" si="0"/>
        <v>-108.887782411153</v>
      </c>
      <c r="G186" s="8">
        <v>1.08887782411153</v>
      </c>
    </row>
    <row r="187" spans="1:7" ht="13">
      <c r="A187" s="12" t="s">
        <v>24</v>
      </c>
      <c r="B187" s="8" t="s">
        <v>282</v>
      </c>
      <c r="C187" s="8">
        <v>2015</v>
      </c>
      <c r="D187" s="12" t="s">
        <v>6</v>
      </c>
      <c r="E187" s="12" t="s">
        <v>251</v>
      </c>
      <c r="F187" s="8">
        <f t="shared" si="0"/>
        <v>-114.89499432258302</v>
      </c>
      <c r="G187" s="8">
        <v>1.1489499432258301</v>
      </c>
    </row>
    <row r="188" spans="1:7" ht="13">
      <c r="A188" s="12" t="s">
        <v>25</v>
      </c>
      <c r="B188" s="8" t="s">
        <v>283</v>
      </c>
      <c r="C188" s="8">
        <v>2015</v>
      </c>
      <c r="D188" s="12" t="s">
        <v>6</v>
      </c>
      <c r="E188" s="12" t="s">
        <v>251</v>
      </c>
      <c r="F188" s="8">
        <f t="shared" si="0"/>
        <v>-101.78129638792699</v>
      </c>
      <c r="G188" s="8">
        <v>1.0178129638792699</v>
      </c>
    </row>
    <row r="189" spans="1:7" ht="13">
      <c r="A189" s="12" t="s">
        <v>26</v>
      </c>
      <c r="B189" s="8" t="s">
        <v>284</v>
      </c>
      <c r="C189" s="8">
        <v>2015</v>
      </c>
      <c r="D189" s="12" t="s">
        <v>6</v>
      </c>
      <c r="E189" s="12" t="s">
        <v>251</v>
      </c>
      <c r="F189" s="8">
        <f t="shared" si="0"/>
        <v>-102.642238424628</v>
      </c>
      <c r="G189" s="8">
        <v>1.0264223842462801</v>
      </c>
    </row>
    <row r="190" spans="1:7" ht="13">
      <c r="A190" s="12" t="s">
        <v>27</v>
      </c>
      <c r="B190" s="8" t="s">
        <v>285</v>
      </c>
      <c r="C190" s="8">
        <v>2015</v>
      </c>
      <c r="D190" s="12" t="s">
        <v>6</v>
      </c>
      <c r="E190" s="12" t="s">
        <v>251</v>
      </c>
      <c r="F190" s="8">
        <f t="shared" si="0"/>
        <v>-107.25794574214301</v>
      </c>
      <c r="G190" s="8">
        <v>1.07257945742143</v>
      </c>
    </row>
    <row r="191" spans="1:7" ht="13">
      <c r="A191" s="12" t="s">
        <v>28</v>
      </c>
      <c r="B191" s="8" t="s">
        <v>286</v>
      </c>
      <c r="C191" s="8">
        <v>2015</v>
      </c>
      <c r="D191" s="12" t="s">
        <v>6</v>
      </c>
      <c r="E191" s="12" t="s">
        <v>251</v>
      </c>
      <c r="F191" s="8">
        <f t="shared" si="0"/>
        <v>-97.793280182232294</v>
      </c>
      <c r="G191" s="8">
        <v>0.97793280182232301</v>
      </c>
    </row>
    <row r="192" spans="1:7" ht="13">
      <c r="A192" s="12" t="s">
        <v>29</v>
      </c>
      <c r="B192" s="8" t="s">
        <v>287</v>
      </c>
      <c r="C192" s="8">
        <v>2015</v>
      </c>
      <c r="D192" s="12" t="s">
        <v>6</v>
      </c>
      <c r="E192" s="12" t="s">
        <v>251</v>
      </c>
      <c r="F192" s="8">
        <f t="shared" si="0"/>
        <v>-99.617765921442896</v>
      </c>
      <c r="G192" s="8">
        <v>0.99617765921442902</v>
      </c>
    </row>
    <row r="193" spans="1:7" ht="13">
      <c r="A193" s="12" t="s">
        <v>30</v>
      </c>
      <c r="B193" s="8" t="s">
        <v>288</v>
      </c>
      <c r="C193" s="8">
        <v>2015</v>
      </c>
      <c r="D193" s="12" t="s">
        <v>6</v>
      </c>
      <c r="E193" s="12" t="s">
        <v>251</v>
      </c>
      <c r="F193" s="8">
        <f t="shared" si="0"/>
        <v>-97.054639779097997</v>
      </c>
      <c r="G193" s="8">
        <v>0.97054639779097995</v>
      </c>
    </row>
    <row r="194" spans="1:7" ht="13">
      <c r="A194" s="12" t="s">
        <v>31</v>
      </c>
      <c r="B194" s="8" t="s">
        <v>289</v>
      </c>
      <c r="C194" s="8">
        <v>2015</v>
      </c>
      <c r="D194" s="12" t="s">
        <v>6</v>
      </c>
      <c r="E194" s="12" t="s">
        <v>251</v>
      </c>
      <c r="F194" s="8">
        <f t="shared" si="0"/>
        <v>-105.696708822185</v>
      </c>
      <c r="G194" s="8">
        <v>1.05696708822185</v>
      </c>
    </row>
    <row r="195" spans="1:7" ht="13">
      <c r="A195" s="12" t="s">
        <v>32</v>
      </c>
      <c r="B195" s="8" t="s">
        <v>290</v>
      </c>
      <c r="C195" s="8">
        <v>2015</v>
      </c>
      <c r="D195" s="12" t="s">
        <v>6</v>
      </c>
      <c r="E195" s="12" t="s">
        <v>251</v>
      </c>
      <c r="F195" s="8">
        <f t="shared" si="0"/>
        <v>-115.694434123504</v>
      </c>
      <c r="G195" s="8">
        <v>1.15694434123504</v>
      </c>
    </row>
    <row r="196" spans="1:7" ht="13">
      <c r="A196" s="12" t="s">
        <v>33</v>
      </c>
      <c r="B196" s="8" t="s">
        <v>291</v>
      </c>
      <c r="C196" s="8">
        <v>2015</v>
      </c>
      <c r="D196" s="12" t="s">
        <v>6</v>
      </c>
      <c r="E196" s="12" t="s">
        <v>251</v>
      </c>
      <c r="F196" s="8">
        <f t="shared" si="0"/>
        <v>-97.033178322303698</v>
      </c>
      <c r="G196" s="8">
        <v>0.97033178322303704</v>
      </c>
    </row>
    <row r="197" spans="1:7" ht="13">
      <c r="A197" s="12" t="s">
        <v>34</v>
      </c>
      <c r="B197" s="8" t="s">
        <v>292</v>
      </c>
      <c r="C197" s="8">
        <v>2015</v>
      </c>
      <c r="D197" s="12" t="s">
        <v>6</v>
      </c>
      <c r="E197" s="12" t="s">
        <v>251</v>
      </c>
      <c r="F197" s="8">
        <f t="shared" si="0"/>
        <v>-102.99108777927</v>
      </c>
      <c r="G197" s="8">
        <v>1.0299108777927</v>
      </c>
    </row>
    <row r="198" spans="1:7" ht="13">
      <c r="A198" s="12" t="s">
        <v>35</v>
      </c>
      <c r="B198" s="8" t="s">
        <v>293</v>
      </c>
      <c r="C198" s="8">
        <v>2015</v>
      </c>
      <c r="D198" s="12" t="s">
        <v>6</v>
      </c>
      <c r="E198" s="12" t="s">
        <v>251</v>
      </c>
      <c r="F198" s="8">
        <f t="shared" si="0"/>
        <v>-105.831985538959</v>
      </c>
      <c r="G198" s="8">
        <v>1.0583198553895901</v>
      </c>
    </row>
    <row r="199" spans="1:7" ht="13">
      <c r="A199" s="12" t="s">
        <v>3</v>
      </c>
      <c r="B199" s="8" t="s">
        <v>261</v>
      </c>
      <c r="C199" s="8">
        <v>2015</v>
      </c>
      <c r="D199" s="12" t="s">
        <v>6</v>
      </c>
      <c r="E199" s="12" t="s">
        <v>251</v>
      </c>
      <c r="F199" s="8">
        <f t="shared" si="0"/>
        <v>-105.12460597115</v>
      </c>
      <c r="G199" s="8">
        <v>1.0512460597115001</v>
      </c>
    </row>
    <row r="200" spans="1:7" ht="13">
      <c r="A200" s="12" t="s">
        <v>4</v>
      </c>
      <c r="B200" s="8" t="s">
        <v>262</v>
      </c>
      <c r="C200" s="8">
        <v>2016</v>
      </c>
      <c r="D200" s="12" t="s">
        <v>6</v>
      </c>
      <c r="E200" s="12" t="s">
        <v>251</v>
      </c>
      <c r="F200" s="8">
        <f t="shared" si="0"/>
        <v>-103.443334780721</v>
      </c>
      <c r="G200" s="8">
        <v>1.0344333478072101</v>
      </c>
    </row>
    <row r="201" spans="1:7" ht="13">
      <c r="A201" s="12" t="s">
        <v>5</v>
      </c>
      <c r="B201" s="8" t="s">
        <v>263</v>
      </c>
      <c r="C201" s="8">
        <v>2016</v>
      </c>
      <c r="D201" s="12" t="s">
        <v>6</v>
      </c>
      <c r="E201" s="12" t="s">
        <v>251</v>
      </c>
      <c r="F201" s="8">
        <f t="shared" si="0"/>
        <v>-106.44999721743001</v>
      </c>
      <c r="G201" s="8">
        <v>1.0644999721743</v>
      </c>
    </row>
    <row r="202" spans="1:7" ht="13">
      <c r="A202" s="12" t="s">
        <v>6</v>
      </c>
      <c r="B202" s="8" t="s">
        <v>264</v>
      </c>
      <c r="C202" s="8">
        <v>2016</v>
      </c>
      <c r="D202" s="12" t="s">
        <v>6</v>
      </c>
      <c r="E202" s="12" t="s">
        <v>251</v>
      </c>
      <c r="F202" s="8">
        <f t="shared" si="0"/>
        <v>-101.808284897131</v>
      </c>
      <c r="G202" s="8">
        <v>1.0180828489713101</v>
      </c>
    </row>
    <row r="203" spans="1:7" ht="13">
      <c r="A203" s="12" t="s">
        <v>7</v>
      </c>
      <c r="B203" s="8" t="s">
        <v>265</v>
      </c>
      <c r="C203" s="8">
        <v>2016</v>
      </c>
      <c r="D203" s="12" t="s">
        <v>6</v>
      </c>
      <c r="E203" s="12" t="s">
        <v>251</v>
      </c>
      <c r="F203" s="8">
        <f t="shared" si="0"/>
        <v>-97.957084068195201</v>
      </c>
      <c r="G203" s="8">
        <v>0.97957084068195199</v>
      </c>
    </row>
    <row r="204" spans="1:7" ht="13">
      <c r="A204" s="12" t="s">
        <v>10</v>
      </c>
      <c r="B204" s="8" t="s">
        <v>268</v>
      </c>
      <c r="C204" s="8">
        <v>2016</v>
      </c>
      <c r="D204" s="12" t="s">
        <v>6</v>
      </c>
      <c r="E204" s="12" t="s">
        <v>251</v>
      </c>
      <c r="F204" s="8">
        <f t="shared" si="0"/>
        <v>-96.144362250616396</v>
      </c>
      <c r="G204" s="8">
        <v>0.961443622506164</v>
      </c>
    </row>
    <row r="205" spans="1:7" ht="13">
      <c r="A205" s="12" t="s">
        <v>11</v>
      </c>
      <c r="B205" s="8" t="s">
        <v>269</v>
      </c>
      <c r="C205" s="8">
        <v>2016</v>
      </c>
      <c r="D205" s="12" t="s">
        <v>6</v>
      </c>
      <c r="E205" s="12" t="s">
        <v>251</v>
      </c>
      <c r="F205" s="8">
        <f t="shared" si="0"/>
        <v>-101.01942713167999</v>
      </c>
      <c r="G205" s="8">
        <v>1.0101942713168</v>
      </c>
    </row>
    <row r="206" spans="1:7" ht="13">
      <c r="A206" s="12" t="s">
        <v>12</v>
      </c>
      <c r="B206" s="8" t="s">
        <v>270</v>
      </c>
      <c r="C206" s="8">
        <v>2016</v>
      </c>
      <c r="D206" s="12" t="s">
        <v>6</v>
      </c>
      <c r="E206" s="12" t="s">
        <v>251</v>
      </c>
      <c r="F206" s="8">
        <f t="shared" si="0"/>
        <v>-108.30408473915301</v>
      </c>
      <c r="G206" s="8">
        <v>1.0830408473915301</v>
      </c>
    </row>
    <row r="207" spans="1:7" ht="13">
      <c r="A207" s="12" t="s">
        <v>8</v>
      </c>
      <c r="B207" s="8" t="s">
        <v>266</v>
      </c>
      <c r="C207" s="8">
        <v>2016</v>
      </c>
      <c r="D207" s="12" t="s">
        <v>6</v>
      </c>
      <c r="E207" s="12" t="s">
        <v>251</v>
      </c>
      <c r="F207" s="8">
        <f t="shared" si="0"/>
        <v>-93.9748163693599</v>
      </c>
      <c r="G207" s="8">
        <v>0.93974816369359904</v>
      </c>
    </row>
    <row r="208" spans="1:7" ht="13">
      <c r="A208" s="12" t="s">
        <v>9</v>
      </c>
      <c r="B208" s="8" t="s">
        <v>267</v>
      </c>
      <c r="C208" s="8">
        <v>2016</v>
      </c>
      <c r="D208" s="12" t="s">
        <v>6</v>
      </c>
      <c r="E208" s="12" t="s">
        <v>251</v>
      </c>
      <c r="F208" s="8">
        <f t="shared" si="0"/>
        <v>-97.417776569720004</v>
      </c>
      <c r="G208" s="8">
        <v>0.97417776569720005</v>
      </c>
    </row>
    <row r="209" spans="1:7" ht="13">
      <c r="A209" s="12" t="s">
        <v>13</v>
      </c>
      <c r="B209" s="8" t="s">
        <v>271</v>
      </c>
      <c r="C209" s="8">
        <v>2016</v>
      </c>
      <c r="D209" s="12" t="s">
        <v>6</v>
      </c>
      <c r="E209" s="12" t="s">
        <v>251</v>
      </c>
      <c r="F209" s="8">
        <f t="shared" si="0"/>
        <v>-104.76626149087301</v>
      </c>
      <c r="G209" s="8">
        <v>1.04766261490873</v>
      </c>
    </row>
    <row r="210" spans="1:7" ht="13">
      <c r="A210" s="12" t="s">
        <v>14</v>
      </c>
      <c r="B210" s="8" t="s">
        <v>272</v>
      </c>
      <c r="C210" s="8">
        <v>2016</v>
      </c>
      <c r="D210" s="12" t="s">
        <v>6</v>
      </c>
      <c r="E210" s="12" t="s">
        <v>251</v>
      </c>
      <c r="F210" s="8">
        <f t="shared" si="0"/>
        <v>-109.761079262641</v>
      </c>
      <c r="G210" s="8">
        <v>1.09761079262641</v>
      </c>
    </row>
    <row r="211" spans="1:7" ht="13">
      <c r="A211" s="12" t="s">
        <v>15</v>
      </c>
      <c r="B211" s="8" t="s">
        <v>273</v>
      </c>
      <c r="C211" s="8">
        <v>2016</v>
      </c>
      <c r="D211" s="12" t="s">
        <v>6</v>
      </c>
      <c r="E211" s="12" t="s">
        <v>251</v>
      </c>
      <c r="F211" s="8">
        <f t="shared" si="0"/>
        <v>-109.490322785011</v>
      </c>
      <c r="G211" s="8">
        <v>1.0949032278501101</v>
      </c>
    </row>
    <row r="212" spans="1:7" ht="13">
      <c r="A212" s="12" t="s">
        <v>16</v>
      </c>
      <c r="B212" s="8" t="s">
        <v>274</v>
      </c>
      <c r="C212" s="8">
        <v>2016</v>
      </c>
      <c r="D212" s="12" t="s">
        <v>6</v>
      </c>
      <c r="E212" s="12" t="s">
        <v>251</v>
      </c>
      <c r="F212" s="8">
        <f t="shared" si="0"/>
        <v>-112.074143594557</v>
      </c>
      <c r="G212" s="8">
        <v>1.1207414359455701</v>
      </c>
    </row>
    <row r="213" spans="1:7" ht="13">
      <c r="A213" s="12" t="s">
        <v>17</v>
      </c>
      <c r="B213" s="8" t="s">
        <v>275</v>
      </c>
      <c r="C213" s="8">
        <v>2016</v>
      </c>
      <c r="D213" s="12" t="s">
        <v>6</v>
      </c>
      <c r="E213" s="12" t="s">
        <v>251</v>
      </c>
      <c r="F213" s="8">
        <f t="shared" si="0"/>
        <v>-103.712783954694</v>
      </c>
      <c r="G213" s="8">
        <v>1.0371278395469401</v>
      </c>
    </row>
    <row r="214" spans="1:7" ht="13">
      <c r="A214" s="12" t="s">
        <v>18</v>
      </c>
      <c r="B214" s="8" t="s">
        <v>276</v>
      </c>
      <c r="C214" s="8">
        <v>2016</v>
      </c>
      <c r="D214" s="12" t="s">
        <v>6</v>
      </c>
      <c r="E214" s="12" t="s">
        <v>251</v>
      </c>
      <c r="F214" s="8">
        <f t="shared" si="0"/>
        <v>-109.923327980107</v>
      </c>
      <c r="G214" s="8">
        <v>1.09923327980107</v>
      </c>
    </row>
    <row r="215" spans="1:7" ht="13">
      <c r="A215" s="12" t="s">
        <v>19</v>
      </c>
      <c r="B215" s="8" t="s">
        <v>277</v>
      </c>
      <c r="C215" s="8">
        <v>2016</v>
      </c>
      <c r="D215" s="12" t="s">
        <v>6</v>
      </c>
      <c r="E215" s="12" t="s">
        <v>251</v>
      </c>
      <c r="F215" s="8">
        <f t="shared" si="0"/>
        <v>-102.648317562527</v>
      </c>
      <c r="G215" s="8">
        <v>1.0264831756252699</v>
      </c>
    </row>
    <row r="216" spans="1:7" ht="13">
      <c r="A216" s="12" t="s">
        <v>20</v>
      </c>
      <c r="B216" s="8" t="s">
        <v>278</v>
      </c>
      <c r="C216" s="8">
        <v>2016</v>
      </c>
      <c r="D216" s="12" t="s">
        <v>6</v>
      </c>
      <c r="E216" s="12" t="s">
        <v>251</v>
      </c>
      <c r="F216" s="8">
        <f t="shared" si="0"/>
        <v>-120.838500620074</v>
      </c>
      <c r="G216" s="8">
        <v>1.20838500620074</v>
      </c>
    </row>
    <row r="217" spans="1:7" ht="13">
      <c r="A217" s="12" t="s">
        <v>21</v>
      </c>
      <c r="B217" s="8" t="s">
        <v>279</v>
      </c>
      <c r="C217" s="8">
        <v>2016</v>
      </c>
      <c r="D217" s="12" t="s">
        <v>6</v>
      </c>
      <c r="E217" s="12" t="s">
        <v>251</v>
      </c>
      <c r="F217" s="8">
        <f t="shared" si="0"/>
        <v>-103.71566021015299</v>
      </c>
      <c r="G217" s="8">
        <v>1.0371566021015299</v>
      </c>
    </row>
    <row r="218" spans="1:7" ht="13">
      <c r="A218" s="12" t="s">
        <v>22</v>
      </c>
      <c r="B218" s="8" t="s">
        <v>280</v>
      </c>
      <c r="C218" s="8">
        <v>2016</v>
      </c>
      <c r="D218" s="12" t="s">
        <v>6</v>
      </c>
      <c r="E218" s="12" t="s">
        <v>251</v>
      </c>
      <c r="F218" s="8">
        <f t="shared" si="0"/>
        <v>-97.1914256579376</v>
      </c>
      <c r="G218" s="8">
        <v>0.97191425657937602</v>
      </c>
    </row>
    <row r="219" spans="1:7" ht="13">
      <c r="A219" s="12" t="s">
        <v>23</v>
      </c>
      <c r="B219" s="8" t="s">
        <v>281</v>
      </c>
      <c r="C219" s="8">
        <v>2016</v>
      </c>
      <c r="D219" s="12" t="s">
        <v>6</v>
      </c>
      <c r="E219" s="12" t="s">
        <v>251</v>
      </c>
      <c r="F219" s="8">
        <f t="shared" si="0"/>
        <v>-110.036023698235</v>
      </c>
      <c r="G219" s="8">
        <v>1.10036023698235</v>
      </c>
    </row>
    <row r="220" spans="1:7" ht="13">
      <c r="A220" s="12" t="s">
        <v>24</v>
      </c>
      <c r="B220" s="8" t="s">
        <v>282</v>
      </c>
      <c r="C220" s="8">
        <v>2016</v>
      </c>
      <c r="D220" s="12" t="s">
        <v>6</v>
      </c>
      <c r="E220" s="12" t="s">
        <v>251</v>
      </c>
      <c r="F220" s="8">
        <f t="shared" si="0"/>
        <v>-115.813150545824</v>
      </c>
      <c r="G220" s="8">
        <v>1.15813150545824</v>
      </c>
    </row>
    <row r="221" spans="1:7" ht="13">
      <c r="A221" s="12" t="s">
        <v>25</v>
      </c>
      <c r="B221" s="8" t="s">
        <v>283</v>
      </c>
      <c r="C221" s="8">
        <v>2016</v>
      </c>
      <c r="D221" s="12" t="s">
        <v>6</v>
      </c>
      <c r="E221" s="12" t="s">
        <v>251</v>
      </c>
      <c r="F221" s="8">
        <f t="shared" si="0"/>
        <v>-107.20090011251399</v>
      </c>
      <c r="G221" s="8">
        <v>1.07200900112514</v>
      </c>
    </row>
    <row r="222" spans="1:7" ht="13">
      <c r="A222" s="12" t="s">
        <v>26</v>
      </c>
      <c r="B222" s="8" t="s">
        <v>284</v>
      </c>
      <c r="C222" s="8">
        <v>2016</v>
      </c>
      <c r="D222" s="12" t="s">
        <v>6</v>
      </c>
      <c r="E222" s="12" t="s">
        <v>251</v>
      </c>
      <c r="F222" s="8">
        <f t="shared" si="0"/>
        <v>-98.712842712842701</v>
      </c>
      <c r="G222" s="8">
        <v>0.98712842712842697</v>
      </c>
    </row>
    <row r="223" spans="1:7" ht="13">
      <c r="A223" s="12" t="s">
        <v>27</v>
      </c>
      <c r="B223" s="8" t="s">
        <v>285</v>
      </c>
      <c r="C223" s="8">
        <v>2016</v>
      </c>
      <c r="D223" s="12" t="s">
        <v>6</v>
      </c>
      <c r="E223" s="12" t="s">
        <v>251</v>
      </c>
      <c r="F223" s="8">
        <f t="shared" si="0"/>
        <v>-106.815467728177</v>
      </c>
      <c r="G223" s="8">
        <v>1.06815467728177</v>
      </c>
    </row>
    <row r="224" spans="1:7" ht="13">
      <c r="A224" s="12" t="s">
        <v>28</v>
      </c>
      <c r="B224" s="8" t="s">
        <v>286</v>
      </c>
      <c r="C224" s="8">
        <v>2016</v>
      </c>
      <c r="D224" s="12" t="s">
        <v>6</v>
      </c>
      <c r="E224" s="12" t="s">
        <v>251</v>
      </c>
      <c r="F224" s="8">
        <f t="shared" si="0"/>
        <v>-100.249658002736</v>
      </c>
      <c r="G224" s="8">
        <v>1.00249658002736</v>
      </c>
    </row>
    <row r="225" spans="1:7" ht="13">
      <c r="A225" s="12" t="s">
        <v>29</v>
      </c>
      <c r="B225" s="8" t="s">
        <v>287</v>
      </c>
      <c r="C225" s="8">
        <v>2016</v>
      </c>
      <c r="D225" s="12" t="s">
        <v>6</v>
      </c>
      <c r="E225" s="12" t="s">
        <v>251</v>
      </c>
      <c r="F225" s="8">
        <f t="shared" si="0"/>
        <v>-99.409308679506708</v>
      </c>
      <c r="G225" s="8">
        <v>0.99409308679506703</v>
      </c>
    </row>
    <row r="226" spans="1:7" ht="13">
      <c r="A226" s="12" t="s">
        <v>30</v>
      </c>
      <c r="B226" s="8" t="s">
        <v>288</v>
      </c>
      <c r="C226" s="8">
        <v>2016</v>
      </c>
      <c r="D226" s="12" t="s">
        <v>6</v>
      </c>
      <c r="E226" s="12" t="s">
        <v>251</v>
      </c>
      <c r="F226" s="8">
        <f t="shared" si="0"/>
        <v>-95.641915712968498</v>
      </c>
      <c r="G226" s="8">
        <v>0.95641915712968495</v>
      </c>
    </row>
    <row r="227" spans="1:7" ht="13">
      <c r="A227" s="12" t="s">
        <v>31</v>
      </c>
      <c r="B227" s="8" t="s">
        <v>289</v>
      </c>
      <c r="C227" s="8">
        <v>2016</v>
      </c>
      <c r="D227" s="12" t="s">
        <v>6</v>
      </c>
      <c r="E227" s="12" t="s">
        <v>251</v>
      </c>
      <c r="F227" s="8">
        <f t="shared" si="0"/>
        <v>-103.417549778153</v>
      </c>
      <c r="G227" s="8">
        <v>1.0341754977815301</v>
      </c>
    </row>
    <row r="228" spans="1:7" ht="13">
      <c r="A228" s="12" t="s">
        <v>32</v>
      </c>
      <c r="B228" s="8" t="s">
        <v>290</v>
      </c>
      <c r="C228" s="8">
        <v>2016</v>
      </c>
      <c r="D228" s="12" t="s">
        <v>6</v>
      </c>
      <c r="E228" s="12" t="s">
        <v>251</v>
      </c>
      <c r="F228" s="8">
        <f t="shared" si="0"/>
        <v>-115.73164073164099</v>
      </c>
      <c r="G228" s="8">
        <v>1.1573164073164099</v>
      </c>
    </row>
    <row r="229" spans="1:7" ht="13">
      <c r="A229" s="12" t="s">
        <v>33</v>
      </c>
      <c r="B229" s="8" t="s">
        <v>291</v>
      </c>
      <c r="C229" s="8">
        <v>2016</v>
      </c>
      <c r="D229" s="12" t="s">
        <v>6</v>
      </c>
      <c r="E229" s="12" t="s">
        <v>251</v>
      </c>
      <c r="F229" s="8">
        <f t="shared" si="0"/>
        <v>-96.198394925478709</v>
      </c>
      <c r="G229" s="8">
        <v>0.96198394925478703</v>
      </c>
    </row>
    <row r="230" spans="1:7" ht="13">
      <c r="A230" s="12" t="s">
        <v>34</v>
      </c>
      <c r="B230" s="8" t="s">
        <v>292</v>
      </c>
      <c r="C230" s="8">
        <v>2016</v>
      </c>
      <c r="D230" s="12" t="s">
        <v>6</v>
      </c>
      <c r="E230" s="12" t="s">
        <v>251</v>
      </c>
      <c r="F230" s="8">
        <f t="shared" si="0"/>
        <v>-103.17601135557099</v>
      </c>
      <c r="G230" s="8">
        <v>1.03176011355571</v>
      </c>
    </row>
    <row r="231" spans="1:7" ht="13">
      <c r="A231" s="12" t="s">
        <v>35</v>
      </c>
      <c r="B231" s="8" t="s">
        <v>293</v>
      </c>
      <c r="C231" s="8">
        <v>2016</v>
      </c>
      <c r="D231" s="12" t="s">
        <v>6</v>
      </c>
      <c r="E231" s="12" t="s">
        <v>251</v>
      </c>
      <c r="F231" s="8">
        <f t="shared" si="0"/>
        <v>-111.96090239495999</v>
      </c>
      <c r="G231" s="8">
        <v>1.1196090239495999</v>
      </c>
    </row>
    <row r="232" spans="1:7" ht="13">
      <c r="A232" s="12" t="s">
        <v>3</v>
      </c>
      <c r="B232" s="8" t="s">
        <v>261</v>
      </c>
      <c r="C232" s="8">
        <v>2016</v>
      </c>
      <c r="D232" s="12" t="s">
        <v>6</v>
      </c>
      <c r="E232" s="12" t="s">
        <v>251</v>
      </c>
      <c r="F232" s="8">
        <f t="shared" si="0"/>
        <v>-105.138320430001</v>
      </c>
      <c r="G232" s="8">
        <v>1.05138320430001</v>
      </c>
    </row>
    <row r="233" spans="1:7" ht="13">
      <c r="A233" s="12" t="s">
        <v>4</v>
      </c>
      <c r="B233" s="8" t="s">
        <v>262</v>
      </c>
      <c r="C233" s="8">
        <v>2017</v>
      </c>
      <c r="D233" s="12" t="s">
        <v>6</v>
      </c>
      <c r="E233" s="12" t="s">
        <v>251</v>
      </c>
      <c r="F233" s="8">
        <f t="shared" si="0"/>
        <v>-106.12746101264801</v>
      </c>
      <c r="G233" s="8">
        <v>1.0612746101264801</v>
      </c>
    </row>
    <row r="234" spans="1:7" ht="13">
      <c r="A234" s="12" t="s">
        <v>5</v>
      </c>
      <c r="B234" s="8" t="s">
        <v>263</v>
      </c>
      <c r="C234" s="8">
        <v>2017</v>
      </c>
      <c r="D234" s="12" t="s">
        <v>6</v>
      </c>
      <c r="E234" s="12" t="s">
        <v>251</v>
      </c>
      <c r="F234" s="8">
        <f t="shared" si="0"/>
        <v>-106.13569214595199</v>
      </c>
      <c r="G234" s="8">
        <v>1.06135692145952</v>
      </c>
    </row>
    <row r="235" spans="1:7" ht="13">
      <c r="A235" s="12" t="s">
        <v>6</v>
      </c>
      <c r="B235" s="8" t="s">
        <v>264</v>
      </c>
      <c r="C235" s="8">
        <v>2017</v>
      </c>
      <c r="D235" s="12" t="s">
        <v>6</v>
      </c>
      <c r="E235" s="12" t="s">
        <v>251</v>
      </c>
      <c r="F235" s="8">
        <f t="shared" si="0"/>
        <v>-104.82279868469099</v>
      </c>
      <c r="G235" s="8">
        <v>1.04822798684691</v>
      </c>
    </row>
    <row r="236" spans="1:7" ht="13">
      <c r="A236" s="12" t="s">
        <v>7</v>
      </c>
      <c r="B236" s="8" t="s">
        <v>265</v>
      </c>
      <c r="C236" s="8">
        <v>2017</v>
      </c>
      <c r="D236" s="12" t="s">
        <v>6</v>
      </c>
      <c r="E236" s="12" t="s">
        <v>251</v>
      </c>
      <c r="F236" s="8">
        <f t="shared" si="0"/>
        <v>-98.664440734557601</v>
      </c>
      <c r="G236" s="8">
        <v>0.98664440734557601</v>
      </c>
    </row>
    <row r="237" spans="1:7" ht="13">
      <c r="A237" s="12" t="s">
        <v>10</v>
      </c>
      <c r="B237" s="8" t="s">
        <v>268</v>
      </c>
      <c r="C237" s="8">
        <v>2017</v>
      </c>
      <c r="D237" s="12" t="s">
        <v>6</v>
      </c>
      <c r="E237" s="12" t="s">
        <v>251</v>
      </c>
      <c r="F237" s="8">
        <f t="shared" si="0"/>
        <v>-96.239578015994596</v>
      </c>
      <c r="G237" s="8">
        <v>0.96239578015994598</v>
      </c>
    </row>
    <row r="238" spans="1:7" ht="13">
      <c r="A238" s="12" t="s">
        <v>11</v>
      </c>
      <c r="B238" s="8" t="s">
        <v>269</v>
      </c>
      <c r="C238" s="8">
        <v>2017</v>
      </c>
      <c r="D238" s="12" t="s">
        <v>6</v>
      </c>
      <c r="E238" s="12" t="s">
        <v>251</v>
      </c>
      <c r="F238" s="8">
        <f t="shared" si="0"/>
        <v>-102.639225570307</v>
      </c>
      <c r="G238" s="8">
        <v>1.02639225570307</v>
      </c>
    </row>
    <row r="239" spans="1:7" ht="13">
      <c r="A239" s="12" t="s">
        <v>12</v>
      </c>
      <c r="B239" s="8" t="s">
        <v>270</v>
      </c>
      <c r="C239" s="8">
        <v>2017</v>
      </c>
      <c r="D239" s="12" t="s">
        <v>6</v>
      </c>
      <c r="E239" s="12" t="s">
        <v>251</v>
      </c>
      <c r="F239" s="8">
        <f t="shared" si="0"/>
        <v>-109.114207847804</v>
      </c>
      <c r="G239" s="8">
        <v>1.0911420784780399</v>
      </c>
    </row>
    <row r="240" spans="1:7" ht="13">
      <c r="A240" s="12" t="s">
        <v>8</v>
      </c>
      <c r="B240" s="8" t="s">
        <v>266</v>
      </c>
      <c r="C240" s="8">
        <v>2017</v>
      </c>
      <c r="D240" s="12" t="s">
        <v>6</v>
      </c>
      <c r="E240" s="12" t="s">
        <v>251</v>
      </c>
      <c r="F240" s="8">
        <f t="shared" si="0"/>
        <v>-92.419267108523599</v>
      </c>
      <c r="G240" s="8">
        <v>0.92419267108523595</v>
      </c>
    </row>
    <row r="241" spans="1:7" ht="13">
      <c r="A241" s="12" t="s">
        <v>9</v>
      </c>
      <c r="B241" s="8" t="s">
        <v>267</v>
      </c>
      <c r="C241" s="8">
        <v>2017</v>
      </c>
      <c r="D241" s="12" t="s">
        <v>6</v>
      </c>
      <c r="E241" s="12" t="s">
        <v>251</v>
      </c>
      <c r="F241" s="8">
        <f t="shared" si="0"/>
        <v>-104.52140452140499</v>
      </c>
      <c r="G241" s="8">
        <v>1.0452140452140499</v>
      </c>
    </row>
    <row r="242" spans="1:7" ht="13">
      <c r="A242" s="12" t="s">
        <v>13</v>
      </c>
      <c r="B242" s="8" t="s">
        <v>271</v>
      </c>
      <c r="C242" s="8">
        <v>2017</v>
      </c>
      <c r="D242" s="12" t="s">
        <v>6</v>
      </c>
      <c r="E242" s="12" t="s">
        <v>251</v>
      </c>
      <c r="F242" s="8">
        <f t="shared" si="0"/>
        <v>-107.04928525709401</v>
      </c>
      <c r="G242" s="8">
        <v>1.0704928525709401</v>
      </c>
    </row>
    <row r="243" spans="1:7" ht="13">
      <c r="A243" s="12" t="s">
        <v>14</v>
      </c>
      <c r="B243" s="8" t="s">
        <v>272</v>
      </c>
      <c r="C243" s="8">
        <v>2017</v>
      </c>
      <c r="D243" s="12" t="s">
        <v>6</v>
      </c>
      <c r="E243" s="12" t="s">
        <v>251</v>
      </c>
      <c r="F243" s="8">
        <f t="shared" si="0"/>
        <v>-106.789676982503</v>
      </c>
      <c r="G243" s="8">
        <v>1.0678967698250299</v>
      </c>
    </row>
    <row r="244" spans="1:7" ht="13">
      <c r="A244" s="12" t="s">
        <v>15</v>
      </c>
      <c r="B244" s="8" t="s">
        <v>273</v>
      </c>
      <c r="C244" s="8">
        <v>2017</v>
      </c>
      <c r="D244" s="12" t="s">
        <v>6</v>
      </c>
      <c r="E244" s="12" t="s">
        <v>251</v>
      </c>
      <c r="F244" s="8">
        <f t="shared" si="0"/>
        <v>-109.92959456178698</v>
      </c>
      <c r="G244" s="8">
        <v>1.0992959456178699</v>
      </c>
    </row>
    <row r="245" spans="1:7" ht="13">
      <c r="A245" s="12" t="s">
        <v>16</v>
      </c>
      <c r="B245" s="8" t="s">
        <v>274</v>
      </c>
      <c r="C245" s="8">
        <v>2017</v>
      </c>
      <c r="D245" s="12" t="s">
        <v>6</v>
      </c>
      <c r="E245" s="12" t="s">
        <v>251</v>
      </c>
      <c r="F245" s="8">
        <f t="shared" si="0"/>
        <v>-114.268167860798</v>
      </c>
      <c r="G245" s="8">
        <v>1.1426816786079801</v>
      </c>
    </row>
    <row r="246" spans="1:7" ht="13">
      <c r="A246" s="12" t="s">
        <v>17</v>
      </c>
      <c r="B246" s="8" t="s">
        <v>275</v>
      </c>
      <c r="C246" s="8">
        <v>2017</v>
      </c>
      <c r="D246" s="12" t="s">
        <v>6</v>
      </c>
      <c r="E246" s="12" t="s">
        <v>251</v>
      </c>
      <c r="F246" s="8">
        <f t="shared" si="0"/>
        <v>-106.068919310445</v>
      </c>
      <c r="G246" s="8">
        <v>1.06068919310445</v>
      </c>
    </row>
    <row r="247" spans="1:7" ht="13">
      <c r="A247" s="12" t="s">
        <v>18</v>
      </c>
      <c r="B247" s="8" t="s">
        <v>276</v>
      </c>
      <c r="C247" s="8">
        <v>2017</v>
      </c>
      <c r="D247" s="12" t="s">
        <v>6</v>
      </c>
      <c r="E247" s="12" t="s">
        <v>251</v>
      </c>
      <c r="F247" s="8">
        <f t="shared" si="0"/>
        <v>-110.09715975449099</v>
      </c>
      <c r="G247" s="8">
        <v>1.1009715975449099</v>
      </c>
    </row>
    <row r="248" spans="1:7" ht="13">
      <c r="A248" s="12" t="s">
        <v>19</v>
      </c>
      <c r="B248" s="8" t="s">
        <v>277</v>
      </c>
      <c r="C248" s="8">
        <v>2017</v>
      </c>
      <c r="D248" s="12" t="s">
        <v>6</v>
      </c>
      <c r="E248" s="12" t="s">
        <v>251</v>
      </c>
      <c r="F248" s="8">
        <f t="shared" si="0"/>
        <v>-101.83063245335899</v>
      </c>
      <c r="G248" s="8">
        <v>1.0183063245335899</v>
      </c>
    </row>
    <row r="249" spans="1:7" ht="13">
      <c r="A249" s="12" t="s">
        <v>20</v>
      </c>
      <c r="B249" s="8" t="s">
        <v>278</v>
      </c>
      <c r="C249" s="8">
        <v>2017</v>
      </c>
      <c r="D249" s="12" t="s">
        <v>6</v>
      </c>
      <c r="E249" s="12" t="s">
        <v>251</v>
      </c>
      <c r="F249" s="8">
        <f t="shared" si="0"/>
        <v>-121.282853802934</v>
      </c>
      <c r="G249" s="8">
        <v>1.21282853802934</v>
      </c>
    </row>
    <row r="250" spans="1:7" ht="13">
      <c r="A250" s="12" t="s">
        <v>21</v>
      </c>
      <c r="B250" s="8" t="s">
        <v>279</v>
      </c>
      <c r="C250" s="8">
        <v>2017</v>
      </c>
      <c r="D250" s="12" t="s">
        <v>6</v>
      </c>
      <c r="E250" s="12" t="s">
        <v>251</v>
      </c>
      <c r="F250" s="8">
        <f t="shared" si="0"/>
        <v>-106.29687015804198</v>
      </c>
      <c r="G250" s="8">
        <v>1.0629687015804199</v>
      </c>
    </row>
    <row r="251" spans="1:7" ht="13">
      <c r="A251" s="12" t="s">
        <v>22</v>
      </c>
      <c r="B251" s="8" t="s">
        <v>280</v>
      </c>
      <c r="C251" s="8">
        <v>2017</v>
      </c>
      <c r="D251" s="12" t="s">
        <v>6</v>
      </c>
      <c r="E251" s="12" t="s">
        <v>251</v>
      </c>
      <c r="F251" s="8">
        <f t="shared" si="0"/>
        <v>-99.703926919470192</v>
      </c>
      <c r="G251" s="8">
        <v>0.99703926919470198</v>
      </c>
    </row>
    <row r="252" spans="1:7" ht="13">
      <c r="A252" s="12" t="s">
        <v>23</v>
      </c>
      <c r="B252" s="8" t="s">
        <v>281</v>
      </c>
      <c r="C252" s="8">
        <v>2017</v>
      </c>
      <c r="D252" s="12" t="s">
        <v>6</v>
      </c>
      <c r="E252" s="12" t="s">
        <v>251</v>
      </c>
      <c r="F252" s="8">
        <f t="shared" si="0"/>
        <v>-110.02510101628499</v>
      </c>
      <c r="G252" s="8">
        <v>1.10025101016285</v>
      </c>
    </row>
    <row r="253" spans="1:7" ht="13">
      <c r="A253" s="12" t="s">
        <v>24</v>
      </c>
      <c r="B253" s="8" t="s">
        <v>282</v>
      </c>
      <c r="C253" s="8">
        <v>2017</v>
      </c>
      <c r="D253" s="12" t="s">
        <v>6</v>
      </c>
      <c r="E253" s="12" t="s">
        <v>251</v>
      </c>
      <c r="F253" s="8">
        <f t="shared" si="0"/>
        <v>-116.93830316764</v>
      </c>
      <c r="G253" s="8">
        <v>1.1693830316764</v>
      </c>
    </row>
    <row r="254" spans="1:7" ht="13">
      <c r="A254" s="12" t="s">
        <v>25</v>
      </c>
      <c r="B254" s="8" t="s">
        <v>283</v>
      </c>
      <c r="C254" s="8">
        <v>2017</v>
      </c>
      <c r="D254" s="12" t="s">
        <v>6</v>
      </c>
      <c r="E254" s="12" t="s">
        <v>251</v>
      </c>
      <c r="F254" s="8">
        <f t="shared" si="0"/>
        <v>-108.783906240561</v>
      </c>
      <c r="G254" s="8">
        <v>1.08783906240561</v>
      </c>
    </row>
    <row r="255" spans="1:7" ht="13">
      <c r="A255" s="12" t="s">
        <v>26</v>
      </c>
      <c r="B255" s="8" t="s">
        <v>284</v>
      </c>
      <c r="C255" s="8">
        <v>2017</v>
      </c>
      <c r="D255" s="12" t="s">
        <v>6</v>
      </c>
      <c r="E255" s="12" t="s">
        <v>251</v>
      </c>
      <c r="F255" s="8">
        <f t="shared" si="0"/>
        <v>-97.933954276037298</v>
      </c>
      <c r="G255" s="8">
        <v>0.97933954276037305</v>
      </c>
    </row>
    <row r="256" spans="1:7" ht="13">
      <c r="A256" s="12" t="s">
        <v>27</v>
      </c>
      <c r="B256" s="8" t="s">
        <v>285</v>
      </c>
      <c r="C256" s="8">
        <v>2017</v>
      </c>
      <c r="D256" s="12" t="s">
        <v>6</v>
      </c>
      <c r="E256" s="12" t="s">
        <v>251</v>
      </c>
      <c r="F256" s="8">
        <f t="shared" si="0"/>
        <v>-106.524751926382</v>
      </c>
      <c r="G256" s="8">
        <v>1.06524751926382</v>
      </c>
    </row>
    <row r="257" spans="1:7" ht="13">
      <c r="A257" s="12" t="s">
        <v>28</v>
      </c>
      <c r="B257" s="8" t="s">
        <v>286</v>
      </c>
      <c r="C257" s="8">
        <v>2017</v>
      </c>
      <c r="D257" s="12" t="s">
        <v>6</v>
      </c>
      <c r="E257" s="12" t="s">
        <v>251</v>
      </c>
      <c r="F257" s="8">
        <f t="shared" ref="F257:F364" si="1">G257*100/-1</f>
        <v>-100.872710379612</v>
      </c>
      <c r="G257" s="8">
        <v>1.0087271037961201</v>
      </c>
    </row>
    <row r="258" spans="1:7" ht="13">
      <c r="A258" s="12" t="s">
        <v>29</v>
      </c>
      <c r="B258" s="8" t="s">
        <v>287</v>
      </c>
      <c r="C258" s="8">
        <v>2017</v>
      </c>
      <c r="D258" s="12" t="s">
        <v>6</v>
      </c>
      <c r="E258" s="12" t="s">
        <v>251</v>
      </c>
      <c r="F258" s="8">
        <f t="shared" si="1"/>
        <v>-100.873536968313</v>
      </c>
      <c r="G258" s="8">
        <v>1.00873536968313</v>
      </c>
    </row>
    <row r="259" spans="1:7" ht="13">
      <c r="A259" s="12" t="s">
        <v>30</v>
      </c>
      <c r="B259" s="8" t="s">
        <v>288</v>
      </c>
      <c r="C259" s="8">
        <v>2017</v>
      </c>
      <c r="D259" s="12" t="s">
        <v>6</v>
      </c>
      <c r="E259" s="12" t="s">
        <v>251</v>
      </c>
      <c r="F259" s="8">
        <f t="shared" si="1"/>
        <v>-95.637778329608508</v>
      </c>
      <c r="G259" s="8">
        <v>0.95637778329608503</v>
      </c>
    </row>
    <row r="260" spans="1:7" ht="13">
      <c r="A260" s="12" t="s">
        <v>31</v>
      </c>
      <c r="B260" s="8" t="s">
        <v>289</v>
      </c>
      <c r="C260" s="8">
        <v>2017</v>
      </c>
      <c r="D260" s="12" t="s">
        <v>6</v>
      </c>
      <c r="E260" s="12" t="s">
        <v>251</v>
      </c>
      <c r="F260" s="8">
        <f t="shared" si="1"/>
        <v>-103.210634318194</v>
      </c>
      <c r="G260" s="8">
        <v>1.0321063431819399</v>
      </c>
    </row>
    <row r="261" spans="1:7" ht="13">
      <c r="A261" s="12" t="s">
        <v>32</v>
      </c>
      <c r="B261" s="8" t="s">
        <v>290</v>
      </c>
      <c r="C261" s="8">
        <v>2017</v>
      </c>
      <c r="D261" s="12" t="s">
        <v>6</v>
      </c>
      <c r="E261" s="12" t="s">
        <v>251</v>
      </c>
      <c r="F261" s="8">
        <f t="shared" si="1"/>
        <v>-113.236424180328</v>
      </c>
      <c r="G261" s="8">
        <v>1.13236424180328</v>
      </c>
    </row>
    <row r="262" spans="1:7" ht="13">
      <c r="A262" s="12" t="s">
        <v>33</v>
      </c>
      <c r="B262" s="8" t="s">
        <v>291</v>
      </c>
      <c r="C262" s="8">
        <v>2017</v>
      </c>
      <c r="D262" s="12" t="s">
        <v>6</v>
      </c>
      <c r="E262" s="12" t="s">
        <v>251</v>
      </c>
      <c r="F262" s="8">
        <f t="shared" si="1"/>
        <v>-96.009167984210691</v>
      </c>
      <c r="G262" s="8">
        <v>0.96009167984210697</v>
      </c>
    </row>
    <row r="263" spans="1:7" ht="13">
      <c r="A263" s="12" t="s">
        <v>34</v>
      </c>
      <c r="B263" s="8" t="s">
        <v>292</v>
      </c>
      <c r="C263" s="8">
        <v>2017</v>
      </c>
      <c r="D263" s="12" t="s">
        <v>6</v>
      </c>
      <c r="E263" s="12" t="s">
        <v>251</v>
      </c>
      <c r="F263" s="8">
        <f t="shared" si="1"/>
        <v>-103.63385329455701</v>
      </c>
      <c r="G263" s="8">
        <v>1.0363385329455701</v>
      </c>
    </row>
    <row r="264" spans="1:7" ht="13">
      <c r="A264" s="12" t="s">
        <v>35</v>
      </c>
      <c r="B264" s="8" t="s">
        <v>293</v>
      </c>
      <c r="C264" s="8">
        <v>2017</v>
      </c>
      <c r="D264" s="12" t="s">
        <v>6</v>
      </c>
      <c r="E264" s="12" t="s">
        <v>251</v>
      </c>
      <c r="F264" s="8">
        <f t="shared" si="1"/>
        <v>-111.440926084411</v>
      </c>
      <c r="G264" s="8">
        <v>1.1144092608441101</v>
      </c>
    </row>
    <row r="265" spans="1:7" ht="13">
      <c r="A265" s="12" t="s">
        <v>3</v>
      </c>
      <c r="B265" s="8" t="s">
        <v>261</v>
      </c>
      <c r="C265" s="8">
        <v>2017</v>
      </c>
      <c r="D265" s="12" t="s">
        <v>6</v>
      </c>
      <c r="E265" s="12" t="s">
        <v>251</v>
      </c>
      <c r="F265" s="8">
        <f t="shared" si="1"/>
        <v>-105.828260997081</v>
      </c>
      <c r="G265" s="8">
        <v>1.05828260997081</v>
      </c>
    </row>
    <row r="266" spans="1:7" ht="13">
      <c r="A266" s="12" t="s">
        <v>4</v>
      </c>
      <c r="B266" s="8" t="s">
        <v>262</v>
      </c>
      <c r="C266" s="8">
        <v>2018</v>
      </c>
      <c r="D266" s="12" t="s">
        <v>6</v>
      </c>
      <c r="E266" s="12" t="s">
        <v>251</v>
      </c>
      <c r="F266" s="8">
        <f t="shared" si="1"/>
        <v>-110.23395273602401</v>
      </c>
      <c r="G266" s="8">
        <v>1.1023395273602401</v>
      </c>
    </row>
    <row r="267" spans="1:7" ht="13">
      <c r="A267" s="12" t="s">
        <v>5</v>
      </c>
      <c r="B267" s="8" t="s">
        <v>263</v>
      </c>
      <c r="C267" s="8">
        <v>2018</v>
      </c>
      <c r="D267" s="12" t="s">
        <v>6</v>
      </c>
      <c r="E267" s="12" t="s">
        <v>251</v>
      </c>
      <c r="F267" s="8">
        <f t="shared" si="1"/>
        <v>-108.453281288119</v>
      </c>
      <c r="G267" s="8">
        <v>1.08453281288119</v>
      </c>
    </row>
    <row r="268" spans="1:7" ht="13">
      <c r="A268" s="12" t="s">
        <v>6</v>
      </c>
      <c r="B268" s="8" t="s">
        <v>264</v>
      </c>
      <c r="C268" s="8">
        <v>2018</v>
      </c>
      <c r="D268" s="12" t="s">
        <v>6</v>
      </c>
      <c r="E268" s="12" t="s">
        <v>251</v>
      </c>
      <c r="F268" s="8">
        <f t="shared" si="1"/>
        <v>-110.22540806632699</v>
      </c>
      <c r="G268" s="8">
        <v>1.1022540806632699</v>
      </c>
    </row>
    <row r="269" spans="1:7" ht="13">
      <c r="A269" s="12" t="s">
        <v>7</v>
      </c>
      <c r="B269" s="8" t="s">
        <v>265</v>
      </c>
      <c r="C269" s="8">
        <v>2018</v>
      </c>
      <c r="D269" s="12" t="s">
        <v>6</v>
      </c>
      <c r="E269" s="12" t="s">
        <v>251</v>
      </c>
      <c r="F269" s="8">
        <f t="shared" si="1"/>
        <v>-96.819712055010399</v>
      </c>
      <c r="G269" s="8">
        <v>0.96819712055010398</v>
      </c>
    </row>
    <row r="270" spans="1:7" ht="13">
      <c r="A270" s="12" t="s">
        <v>10</v>
      </c>
      <c r="B270" s="8" t="s">
        <v>268</v>
      </c>
      <c r="C270" s="8">
        <v>2018</v>
      </c>
      <c r="D270" s="12" t="s">
        <v>6</v>
      </c>
      <c r="E270" s="12" t="s">
        <v>251</v>
      </c>
      <c r="F270" s="8">
        <f t="shared" si="1"/>
        <v>-98.777029422190694</v>
      </c>
      <c r="G270" s="8">
        <v>0.98777029422190699</v>
      </c>
    </row>
    <row r="271" spans="1:7" ht="13">
      <c r="A271" s="12" t="s">
        <v>11</v>
      </c>
      <c r="B271" s="8" t="s">
        <v>269</v>
      </c>
      <c r="C271" s="8">
        <v>2018</v>
      </c>
      <c r="D271" s="12" t="s">
        <v>6</v>
      </c>
      <c r="E271" s="12" t="s">
        <v>251</v>
      </c>
      <c r="F271" s="8">
        <f t="shared" si="1"/>
        <v>-107.74983222012699</v>
      </c>
      <c r="G271" s="8">
        <v>1.07749832220127</v>
      </c>
    </row>
    <row r="272" spans="1:7" ht="13">
      <c r="A272" s="12" t="s">
        <v>12</v>
      </c>
      <c r="B272" s="8" t="s">
        <v>270</v>
      </c>
      <c r="C272" s="8">
        <v>2018</v>
      </c>
      <c r="D272" s="12" t="s">
        <v>6</v>
      </c>
      <c r="E272" s="12" t="s">
        <v>251</v>
      </c>
      <c r="F272" s="8">
        <f t="shared" si="1"/>
        <v>-112.029694547839</v>
      </c>
      <c r="G272" s="8">
        <v>1.12029694547839</v>
      </c>
    </row>
    <row r="273" spans="1:7" ht="13">
      <c r="A273" s="12" t="s">
        <v>8</v>
      </c>
      <c r="B273" s="8" t="s">
        <v>266</v>
      </c>
      <c r="C273" s="8">
        <v>2018</v>
      </c>
      <c r="D273" s="12" t="s">
        <v>6</v>
      </c>
      <c r="E273" s="12" t="s">
        <v>251</v>
      </c>
      <c r="F273" s="8">
        <f t="shared" si="1"/>
        <v>-93.915818494250104</v>
      </c>
      <c r="G273" s="8">
        <v>0.93915818494250103</v>
      </c>
    </row>
    <row r="274" spans="1:7" ht="13">
      <c r="A274" s="12" t="s">
        <v>9</v>
      </c>
      <c r="B274" s="8" t="s">
        <v>267</v>
      </c>
      <c r="C274" s="8">
        <v>2018</v>
      </c>
      <c r="D274" s="12" t="s">
        <v>6</v>
      </c>
      <c r="E274" s="12" t="s">
        <v>251</v>
      </c>
      <c r="F274" s="8">
        <f t="shared" si="1"/>
        <v>-109.861025955447</v>
      </c>
      <c r="G274" s="8">
        <v>1.09861025955447</v>
      </c>
    </row>
    <row r="275" spans="1:7" ht="13">
      <c r="A275" s="12" t="s">
        <v>13</v>
      </c>
      <c r="B275" s="8" t="s">
        <v>271</v>
      </c>
      <c r="C275" s="8">
        <v>2018</v>
      </c>
      <c r="D275" s="12" t="s">
        <v>6</v>
      </c>
      <c r="E275" s="12" t="s">
        <v>251</v>
      </c>
      <c r="F275" s="8">
        <f t="shared" si="1"/>
        <v>-108.50301894649199</v>
      </c>
      <c r="G275" s="8">
        <v>1.0850301894649199</v>
      </c>
    </row>
    <row r="276" spans="1:7" ht="13">
      <c r="A276" s="12" t="s">
        <v>14</v>
      </c>
      <c r="B276" s="8" t="s">
        <v>272</v>
      </c>
      <c r="C276" s="8">
        <v>2018</v>
      </c>
      <c r="D276" s="12" t="s">
        <v>6</v>
      </c>
      <c r="E276" s="12" t="s">
        <v>251</v>
      </c>
      <c r="F276" s="8">
        <f t="shared" si="1"/>
        <v>-108.53612827097901</v>
      </c>
      <c r="G276" s="8">
        <v>1.08536128270979</v>
      </c>
    </row>
    <row r="277" spans="1:7" ht="13">
      <c r="A277" s="12" t="s">
        <v>15</v>
      </c>
      <c r="B277" s="8" t="s">
        <v>273</v>
      </c>
      <c r="C277" s="8">
        <v>2018</v>
      </c>
      <c r="D277" s="12" t="s">
        <v>6</v>
      </c>
      <c r="E277" s="12" t="s">
        <v>251</v>
      </c>
      <c r="F277" s="8">
        <f t="shared" si="1"/>
        <v>-114.34377449415001</v>
      </c>
      <c r="G277" s="8">
        <v>1.1434377449415001</v>
      </c>
    </row>
    <row r="278" spans="1:7" ht="13">
      <c r="A278" s="12" t="s">
        <v>16</v>
      </c>
      <c r="B278" s="8" t="s">
        <v>274</v>
      </c>
      <c r="C278" s="8">
        <v>2018</v>
      </c>
      <c r="D278" s="12" t="s">
        <v>6</v>
      </c>
      <c r="E278" s="12" t="s">
        <v>251</v>
      </c>
      <c r="F278" s="8">
        <f t="shared" si="1"/>
        <v>-112.874207956788</v>
      </c>
      <c r="G278" s="8">
        <v>1.12874207956788</v>
      </c>
    </row>
    <row r="279" spans="1:7" ht="13">
      <c r="A279" s="12" t="s">
        <v>17</v>
      </c>
      <c r="B279" s="8" t="s">
        <v>275</v>
      </c>
      <c r="C279" s="8">
        <v>2018</v>
      </c>
      <c r="D279" s="12" t="s">
        <v>6</v>
      </c>
      <c r="E279" s="12" t="s">
        <v>251</v>
      </c>
      <c r="F279" s="8">
        <f t="shared" si="1"/>
        <v>-109.22955145118701</v>
      </c>
      <c r="G279" s="8">
        <v>1.09229551451187</v>
      </c>
    </row>
    <row r="280" spans="1:7" ht="13">
      <c r="A280" s="12" t="s">
        <v>18</v>
      </c>
      <c r="B280" s="8" t="s">
        <v>276</v>
      </c>
      <c r="C280" s="8">
        <v>2018</v>
      </c>
      <c r="D280" s="12" t="s">
        <v>6</v>
      </c>
      <c r="E280" s="12" t="s">
        <v>251</v>
      </c>
      <c r="F280" s="8">
        <f t="shared" si="1"/>
        <v>-111.27066523726199</v>
      </c>
      <c r="G280" s="8">
        <v>1.1127066523726199</v>
      </c>
    </row>
    <row r="281" spans="1:7" ht="13">
      <c r="A281" s="12" t="s">
        <v>19</v>
      </c>
      <c r="B281" s="8" t="s">
        <v>277</v>
      </c>
      <c r="C281" s="8">
        <v>2018</v>
      </c>
      <c r="D281" s="12" t="s">
        <v>6</v>
      </c>
      <c r="E281" s="12" t="s">
        <v>251</v>
      </c>
      <c r="F281" s="8">
        <f t="shared" si="1"/>
        <v>-110.637488830161</v>
      </c>
      <c r="G281" s="8">
        <v>1.10637488830161</v>
      </c>
    </row>
    <row r="282" spans="1:7" ht="13">
      <c r="A282" s="12" t="s">
        <v>20</v>
      </c>
      <c r="B282" s="8" t="s">
        <v>278</v>
      </c>
      <c r="C282" s="8">
        <v>2018</v>
      </c>
      <c r="D282" s="12" t="s">
        <v>6</v>
      </c>
      <c r="E282" s="12" t="s">
        <v>251</v>
      </c>
      <c r="F282" s="8">
        <f t="shared" si="1"/>
        <v>-122.84434891635301</v>
      </c>
      <c r="G282" s="8">
        <v>1.2284434891635301</v>
      </c>
    </row>
    <row r="283" spans="1:7" ht="13">
      <c r="A283" s="12" t="s">
        <v>21</v>
      </c>
      <c r="B283" s="8" t="s">
        <v>279</v>
      </c>
      <c r="C283" s="8">
        <v>2018</v>
      </c>
      <c r="D283" s="12" t="s">
        <v>6</v>
      </c>
      <c r="E283" s="12" t="s">
        <v>251</v>
      </c>
      <c r="F283" s="8">
        <f t="shared" si="1"/>
        <v>-110.560181680545</v>
      </c>
      <c r="G283" s="8">
        <v>1.10560181680545</v>
      </c>
    </row>
    <row r="284" spans="1:7" ht="13">
      <c r="A284" s="12" t="s">
        <v>22</v>
      </c>
      <c r="B284" s="8" t="s">
        <v>280</v>
      </c>
      <c r="C284" s="8">
        <v>2018</v>
      </c>
      <c r="D284" s="12" t="s">
        <v>6</v>
      </c>
      <c r="E284" s="12" t="s">
        <v>251</v>
      </c>
      <c r="F284" s="8">
        <f t="shared" si="1"/>
        <v>-100.10270093870599</v>
      </c>
      <c r="G284" s="8">
        <v>1.0010270093870599</v>
      </c>
    </row>
    <row r="285" spans="1:7" ht="13">
      <c r="A285" s="12" t="s">
        <v>23</v>
      </c>
      <c r="B285" s="8" t="s">
        <v>281</v>
      </c>
      <c r="C285" s="8">
        <v>2018</v>
      </c>
      <c r="D285" s="12" t="s">
        <v>6</v>
      </c>
      <c r="E285" s="12" t="s">
        <v>251</v>
      </c>
      <c r="F285" s="8">
        <f t="shared" si="1"/>
        <v>-114.533125898964</v>
      </c>
      <c r="G285" s="8">
        <v>1.1453312589896401</v>
      </c>
    </row>
    <row r="286" spans="1:7" ht="13">
      <c r="A286" s="12" t="s">
        <v>24</v>
      </c>
      <c r="B286" s="8" t="s">
        <v>282</v>
      </c>
      <c r="C286" s="8">
        <v>2018</v>
      </c>
      <c r="D286" s="12" t="s">
        <v>6</v>
      </c>
      <c r="E286" s="12" t="s">
        <v>251</v>
      </c>
      <c r="F286" s="8">
        <f t="shared" si="1"/>
        <v>-117.639575718483</v>
      </c>
      <c r="G286" s="8">
        <v>1.17639575718483</v>
      </c>
    </row>
    <row r="287" spans="1:7" ht="13">
      <c r="A287" s="12" t="s">
        <v>25</v>
      </c>
      <c r="B287" s="8" t="s">
        <v>283</v>
      </c>
      <c r="C287" s="8">
        <v>2018</v>
      </c>
      <c r="D287" s="12" t="s">
        <v>6</v>
      </c>
      <c r="E287" s="12" t="s">
        <v>251</v>
      </c>
      <c r="F287" s="8">
        <f t="shared" si="1"/>
        <v>-113.87110303369199</v>
      </c>
      <c r="G287" s="8">
        <v>1.1387110303369199</v>
      </c>
    </row>
    <row r="288" spans="1:7" ht="13">
      <c r="A288" s="12" t="s">
        <v>26</v>
      </c>
      <c r="B288" s="8" t="s">
        <v>284</v>
      </c>
      <c r="C288" s="8">
        <v>2018</v>
      </c>
      <c r="D288" s="12" t="s">
        <v>6</v>
      </c>
      <c r="E288" s="12" t="s">
        <v>251</v>
      </c>
      <c r="F288" s="8">
        <f t="shared" si="1"/>
        <v>-100.769442154438</v>
      </c>
      <c r="G288" s="8">
        <v>1.0076944215443799</v>
      </c>
    </row>
    <row r="289" spans="1:7" ht="13">
      <c r="A289" s="12" t="s">
        <v>27</v>
      </c>
      <c r="B289" s="8" t="s">
        <v>285</v>
      </c>
      <c r="C289" s="8">
        <v>2018</v>
      </c>
      <c r="D289" s="12" t="s">
        <v>6</v>
      </c>
      <c r="E289" s="12" t="s">
        <v>251</v>
      </c>
      <c r="F289" s="8">
        <f t="shared" si="1"/>
        <v>-110.34511388481401</v>
      </c>
      <c r="G289" s="8">
        <v>1.1034511388481401</v>
      </c>
    </row>
    <row r="290" spans="1:7" ht="13">
      <c r="A290" s="12" t="s">
        <v>28</v>
      </c>
      <c r="B290" s="8" t="s">
        <v>286</v>
      </c>
      <c r="C290" s="8">
        <v>2018</v>
      </c>
      <c r="D290" s="12" t="s">
        <v>6</v>
      </c>
      <c r="E290" s="12" t="s">
        <v>251</v>
      </c>
      <c r="F290" s="8">
        <f t="shared" si="1"/>
        <v>-104.98933970797299</v>
      </c>
      <c r="G290" s="8">
        <v>1.04989339707973</v>
      </c>
    </row>
    <row r="291" spans="1:7" ht="13">
      <c r="A291" s="12" t="s">
        <v>29</v>
      </c>
      <c r="B291" s="8" t="s">
        <v>287</v>
      </c>
      <c r="C291" s="8">
        <v>2018</v>
      </c>
      <c r="D291" s="12" t="s">
        <v>6</v>
      </c>
      <c r="E291" s="12" t="s">
        <v>251</v>
      </c>
      <c r="F291" s="8">
        <f t="shared" si="1"/>
        <v>-102.69787928841301</v>
      </c>
      <c r="G291" s="8">
        <v>1.0269787928841301</v>
      </c>
    </row>
    <row r="292" spans="1:7" ht="13">
      <c r="A292" s="12" t="s">
        <v>30</v>
      </c>
      <c r="B292" s="8" t="s">
        <v>288</v>
      </c>
      <c r="C292" s="8">
        <v>2018</v>
      </c>
      <c r="D292" s="12" t="s">
        <v>6</v>
      </c>
      <c r="E292" s="12" t="s">
        <v>251</v>
      </c>
      <c r="F292" s="8">
        <f t="shared" si="1"/>
        <v>-97.430557509920405</v>
      </c>
      <c r="G292" s="8">
        <v>0.97430557509920401</v>
      </c>
    </row>
    <row r="293" spans="1:7" ht="13">
      <c r="A293" s="12" t="s">
        <v>31</v>
      </c>
      <c r="B293" s="8" t="s">
        <v>289</v>
      </c>
      <c r="C293" s="8">
        <v>2018</v>
      </c>
      <c r="D293" s="12" t="s">
        <v>6</v>
      </c>
      <c r="E293" s="12" t="s">
        <v>251</v>
      </c>
      <c r="F293" s="8">
        <f t="shared" si="1"/>
        <v>-103.12735246947899</v>
      </c>
      <c r="G293" s="8">
        <v>1.0312735246947899</v>
      </c>
    </row>
    <row r="294" spans="1:7" ht="13">
      <c r="A294" s="12" t="s">
        <v>32</v>
      </c>
      <c r="B294" s="8" t="s">
        <v>290</v>
      </c>
      <c r="C294" s="8">
        <v>2018</v>
      </c>
      <c r="D294" s="12" t="s">
        <v>6</v>
      </c>
      <c r="E294" s="12" t="s">
        <v>251</v>
      </c>
      <c r="F294" s="8">
        <f t="shared" si="1"/>
        <v>-118.38443541435799</v>
      </c>
      <c r="G294" s="8">
        <v>1.1838443541435799</v>
      </c>
    </row>
    <row r="295" spans="1:7" ht="13">
      <c r="A295" s="12" t="s">
        <v>33</v>
      </c>
      <c r="B295" s="8" t="s">
        <v>291</v>
      </c>
      <c r="C295" s="8">
        <v>2018</v>
      </c>
      <c r="D295" s="12" t="s">
        <v>6</v>
      </c>
      <c r="E295" s="12" t="s">
        <v>251</v>
      </c>
      <c r="F295" s="8">
        <f t="shared" si="1"/>
        <v>-97.317864659471496</v>
      </c>
      <c r="G295" s="8">
        <v>0.97317864659471498</v>
      </c>
    </row>
    <row r="296" spans="1:7" ht="13">
      <c r="A296" s="12" t="s">
        <v>34</v>
      </c>
      <c r="B296" s="8" t="s">
        <v>292</v>
      </c>
      <c r="C296" s="8">
        <v>2018</v>
      </c>
      <c r="D296" s="12" t="s">
        <v>6</v>
      </c>
      <c r="E296" s="12" t="s">
        <v>251</v>
      </c>
      <c r="F296" s="8">
        <f t="shared" si="1"/>
        <v>-110.34689678820399</v>
      </c>
      <c r="G296" s="8">
        <v>1.10346896788204</v>
      </c>
    </row>
    <row r="297" spans="1:7" ht="13">
      <c r="A297" s="12" t="s">
        <v>35</v>
      </c>
      <c r="B297" s="8" t="s">
        <v>293</v>
      </c>
      <c r="C297" s="8">
        <v>2018</v>
      </c>
      <c r="D297" s="12" t="s">
        <v>6</v>
      </c>
      <c r="E297" s="12" t="s">
        <v>251</v>
      </c>
      <c r="F297" s="8">
        <f t="shared" si="1"/>
        <v>-117.01848695424199</v>
      </c>
      <c r="G297" s="8">
        <v>1.17018486954242</v>
      </c>
    </row>
    <row r="298" spans="1:7" ht="13">
      <c r="A298" s="12" t="s">
        <v>3</v>
      </c>
      <c r="B298" s="8" t="s">
        <v>261</v>
      </c>
      <c r="C298" s="8">
        <v>2018</v>
      </c>
      <c r="D298" s="12" t="s">
        <v>6</v>
      </c>
      <c r="E298" s="12" t="s">
        <v>251</v>
      </c>
      <c r="F298" s="8">
        <f t="shared" si="1"/>
        <v>-108.36771961909699</v>
      </c>
      <c r="G298" s="8">
        <v>1.0836771961909699</v>
      </c>
    </row>
    <row r="299" spans="1:7" ht="13">
      <c r="A299" s="12" t="s">
        <v>4</v>
      </c>
      <c r="B299" s="8" t="s">
        <v>262</v>
      </c>
      <c r="C299" s="8">
        <v>2019</v>
      </c>
      <c r="D299" s="12" t="s">
        <v>6</v>
      </c>
      <c r="E299" s="12" t="s">
        <v>251</v>
      </c>
      <c r="F299" s="8">
        <f t="shared" si="1"/>
        <v>-110.18345042935201</v>
      </c>
      <c r="G299" s="8">
        <v>1.10183450429352</v>
      </c>
    </row>
    <row r="300" spans="1:7" ht="13">
      <c r="A300" s="12" t="s">
        <v>5</v>
      </c>
      <c r="B300" s="8" t="s">
        <v>263</v>
      </c>
      <c r="C300" s="8">
        <v>2019</v>
      </c>
      <c r="D300" s="12" t="s">
        <v>6</v>
      </c>
      <c r="E300" s="12" t="s">
        <v>251</v>
      </c>
      <c r="F300" s="8">
        <f t="shared" si="1"/>
        <v>-111.236010942552</v>
      </c>
      <c r="G300" s="8">
        <v>1.11236010942552</v>
      </c>
    </row>
    <row r="301" spans="1:7" ht="13">
      <c r="A301" s="12" t="s">
        <v>6</v>
      </c>
      <c r="B301" s="8" t="s">
        <v>264</v>
      </c>
      <c r="C301" s="8">
        <v>2019</v>
      </c>
      <c r="D301" s="12" t="s">
        <v>6</v>
      </c>
      <c r="E301" s="12" t="s">
        <v>251</v>
      </c>
      <c r="F301" s="8">
        <f t="shared" si="1"/>
        <v>-112.539184952978</v>
      </c>
      <c r="G301" s="8">
        <v>1.1253918495297801</v>
      </c>
    </row>
    <row r="302" spans="1:7" ht="13">
      <c r="A302" s="12" t="s">
        <v>7</v>
      </c>
      <c r="B302" s="8" t="s">
        <v>265</v>
      </c>
      <c r="C302" s="8">
        <v>2019</v>
      </c>
      <c r="D302" s="12" t="s">
        <v>6</v>
      </c>
      <c r="E302" s="12" t="s">
        <v>251</v>
      </c>
      <c r="F302" s="8">
        <f t="shared" si="1"/>
        <v>-99.763931611703299</v>
      </c>
      <c r="G302" s="8">
        <v>0.99763931611703305</v>
      </c>
    </row>
    <row r="303" spans="1:7" ht="13">
      <c r="A303" s="12" t="s">
        <v>10</v>
      </c>
      <c r="B303" s="8" t="s">
        <v>268</v>
      </c>
      <c r="C303" s="8">
        <v>2019</v>
      </c>
      <c r="D303" s="12" t="s">
        <v>6</v>
      </c>
      <c r="E303" s="12" t="s">
        <v>251</v>
      </c>
      <c r="F303" s="8">
        <f t="shared" si="1"/>
        <v>-98.348409391198302</v>
      </c>
      <c r="G303" s="8">
        <v>0.98348409391198299</v>
      </c>
    </row>
    <row r="304" spans="1:7" ht="13">
      <c r="A304" s="12" t="s">
        <v>11</v>
      </c>
      <c r="B304" s="8" t="s">
        <v>269</v>
      </c>
      <c r="C304" s="8">
        <v>2019</v>
      </c>
      <c r="D304" s="12" t="s">
        <v>6</v>
      </c>
      <c r="E304" s="12" t="s">
        <v>251</v>
      </c>
      <c r="F304" s="8">
        <f t="shared" si="1"/>
        <v>-111.821837892829</v>
      </c>
      <c r="G304" s="8">
        <v>1.11821837892829</v>
      </c>
    </row>
    <row r="305" spans="1:7" ht="13">
      <c r="A305" s="12" t="s">
        <v>12</v>
      </c>
      <c r="B305" s="8" t="s">
        <v>270</v>
      </c>
      <c r="C305" s="8">
        <v>2019</v>
      </c>
      <c r="D305" s="12" t="s">
        <v>6</v>
      </c>
      <c r="E305" s="12" t="s">
        <v>251</v>
      </c>
      <c r="F305" s="8">
        <f t="shared" si="1"/>
        <v>-114.1106056193</v>
      </c>
      <c r="G305" s="8">
        <v>1.141106056193</v>
      </c>
    </row>
    <row r="306" spans="1:7" ht="13">
      <c r="A306" s="12" t="s">
        <v>8</v>
      </c>
      <c r="B306" s="8" t="s">
        <v>266</v>
      </c>
      <c r="C306" s="8">
        <v>2019</v>
      </c>
      <c r="D306" s="12" t="s">
        <v>6</v>
      </c>
      <c r="E306" s="12" t="s">
        <v>251</v>
      </c>
      <c r="F306" s="8">
        <f t="shared" si="1"/>
        <v>-98.510181036680905</v>
      </c>
      <c r="G306" s="8">
        <v>0.98510181036680899</v>
      </c>
    </row>
    <row r="307" spans="1:7" ht="13">
      <c r="A307" s="12" t="s">
        <v>9</v>
      </c>
      <c r="B307" s="8" t="s">
        <v>267</v>
      </c>
      <c r="C307" s="8">
        <v>2019</v>
      </c>
      <c r="D307" s="12" t="s">
        <v>6</v>
      </c>
      <c r="E307" s="12" t="s">
        <v>251</v>
      </c>
      <c r="F307" s="8">
        <f t="shared" si="1"/>
        <v>-113.84119055052599</v>
      </c>
      <c r="G307" s="8">
        <v>1.1384119055052599</v>
      </c>
    </row>
    <row r="308" spans="1:7" ht="13">
      <c r="A308" s="12" t="s">
        <v>13</v>
      </c>
      <c r="B308" s="8" t="s">
        <v>271</v>
      </c>
      <c r="C308" s="8">
        <v>2019</v>
      </c>
      <c r="D308" s="12" t="s">
        <v>6</v>
      </c>
      <c r="E308" s="12" t="s">
        <v>251</v>
      </c>
      <c r="F308" s="8">
        <f t="shared" si="1"/>
        <v>-113.08469502307601</v>
      </c>
      <c r="G308" s="8">
        <v>1.1308469502307601</v>
      </c>
    </row>
    <row r="309" spans="1:7" ht="13">
      <c r="A309" s="12" t="s">
        <v>14</v>
      </c>
      <c r="B309" s="8" t="s">
        <v>272</v>
      </c>
      <c r="C309" s="8">
        <v>2019</v>
      </c>
      <c r="D309" s="12" t="s">
        <v>6</v>
      </c>
      <c r="E309" s="12" t="s">
        <v>251</v>
      </c>
      <c r="F309" s="8">
        <f t="shared" si="1"/>
        <v>-111.75037761780999</v>
      </c>
      <c r="G309" s="8">
        <v>1.1175037761780999</v>
      </c>
    </row>
    <row r="310" spans="1:7" ht="13">
      <c r="A310" s="12" t="s">
        <v>15</v>
      </c>
      <c r="B310" s="8" t="s">
        <v>273</v>
      </c>
      <c r="C310" s="8">
        <v>2019</v>
      </c>
      <c r="D310" s="12" t="s">
        <v>6</v>
      </c>
      <c r="E310" s="12" t="s">
        <v>251</v>
      </c>
      <c r="F310" s="8">
        <f t="shared" si="1"/>
        <v>-119.996557757953</v>
      </c>
      <c r="G310" s="8">
        <v>1.1999655775795299</v>
      </c>
    </row>
    <row r="311" spans="1:7" ht="13">
      <c r="A311" s="12" t="s">
        <v>16</v>
      </c>
      <c r="B311" s="8" t="s">
        <v>274</v>
      </c>
      <c r="C311" s="8">
        <v>2019</v>
      </c>
      <c r="D311" s="12" t="s">
        <v>6</v>
      </c>
      <c r="E311" s="12" t="s">
        <v>251</v>
      </c>
      <c r="F311" s="8">
        <f t="shared" si="1"/>
        <v>-115.650896028085</v>
      </c>
      <c r="G311" s="8">
        <v>1.15650896028085</v>
      </c>
    </row>
    <row r="312" spans="1:7" ht="13">
      <c r="A312" s="12" t="s">
        <v>17</v>
      </c>
      <c r="B312" s="8" t="s">
        <v>275</v>
      </c>
      <c r="C312" s="8">
        <v>2019</v>
      </c>
      <c r="D312" s="12" t="s">
        <v>6</v>
      </c>
      <c r="E312" s="12" t="s">
        <v>251</v>
      </c>
      <c r="F312" s="8">
        <f t="shared" si="1"/>
        <v>-111.968957098012</v>
      </c>
      <c r="G312" s="8">
        <v>1.11968957098012</v>
      </c>
    </row>
    <row r="313" spans="1:7" ht="13">
      <c r="A313" s="12" t="s">
        <v>18</v>
      </c>
      <c r="B313" s="8" t="s">
        <v>276</v>
      </c>
      <c r="C313" s="8">
        <v>2019</v>
      </c>
      <c r="D313" s="12" t="s">
        <v>6</v>
      </c>
      <c r="E313" s="12" t="s">
        <v>251</v>
      </c>
      <c r="F313" s="8">
        <f t="shared" si="1"/>
        <v>-113.234235599417</v>
      </c>
      <c r="G313" s="8">
        <v>1.1323423559941701</v>
      </c>
    </row>
    <row r="314" spans="1:7" ht="13">
      <c r="A314" s="12" t="s">
        <v>19</v>
      </c>
      <c r="B314" s="8" t="s">
        <v>277</v>
      </c>
      <c r="C314" s="8">
        <v>2019</v>
      </c>
      <c r="D314" s="12" t="s">
        <v>6</v>
      </c>
      <c r="E314" s="12" t="s">
        <v>251</v>
      </c>
      <c r="F314" s="8">
        <f t="shared" si="1"/>
        <v>-114.23385296344499</v>
      </c>
      <c r="G314" s="8">
        <v>1.1423385296344499</v>
      </c>
    </row>
    <row r="315" spans="1:7" ht="13">
      <c r="A315" s="12" t="s">
        <v>20</v>
      </c>
      <c r="B315" s="8" t="s">
        <v>278</v>
      </c>
      <c r="C315" s="8">
        <v>2019</v>
      </c>
      <c r="D315" s="12" t="s">
        <v>6</v>
      </c>
      <c r="E315" s="12" t="s">
        <v>251</v>
      </c>
      <c r="F315" s="8">
        <f t="shared" si="1"/>
        <v>-125.25648332858398</v>
      </c>
      <c r="G315" s="8">
        <v>1.2525648332858399</v>
      </c>
    </row>
    <row r="316" spans="1:7" ht="13">
      <c r="A316" s="12" t="s">
        <v>21</v>
      </c>
      <c r="B316" s="8" t="s">
        <v>279</v>
      </c>
      <c r="C316" s="8">
        <v>2019</v>
      </c>
      <c r="D316" s="12" t="s">
        <v>6</v>
      </c>
      <c r="E316" s="12" t="s">
        <v>251</v>
      </c>
      <c r="F316" s="8">
        <f t="shared" si="1"/>
        <v>-112.592729970326</v>
      </c>
      <c r="G316" s="8">
        <v>1.1259272997032601</v>
      </c>
    </row>
    <row r="317" spans="1:7" ht="13">
      <c r="A317" s="12" t="s">
        <v>22</v>
      </c>
      <c r="B317" s="8" t="s">
        <v>280</v>
      </c>
      <c r="C317" s="8">
        <v>2019</v>
      </c>
      <c r="D317" s="12" t="s">
        <v>6</v>
      </c>
      <c r="E317" s="12" t="s">
        <v>251</v>
      </c>
      <c r="F317" s="8">
        <f t="shared" si="1"/>
        <v>-102.866282789507</v>
      </c>
      <c r="G317" s="8">
        <v>1.02866282789507</v>
      </c>
    </row>
    <row r="318" spans="1:7" ht="13">
      <c r="A318" s="12" t="s">
        <v>23</v>
      </c>
      <c r="B318" s="8" t="s">
        <v>281</v>
      </c>
      <c r="C318" s="8">
        <v>2019</v>
      </c>
      <c r="D318" s="12" t="s">
        <v>6</v>
      </c>
      <c r="E318" s="12" t="s">
        <v>251</v>
      </c>
      <c r="F318" s="8">
        <f t="shared" si="1"/>
        <v>-116.211520083403</v>
      </c>
      <c r="G318" s="8">
        <v>1.1621152008340301</v>
      </c>
    </row>
    <row r="319" spans="1:7" ht="13">
      <c r="A319" s="12" t="s">
        <v>24</v>
      </c>
      <c r="B319" s="8" t="s">
        <v>282</v>
      </c>
      <c r="C319" s="8">
        <v>2019</v>
      </c>
      <c r="D319" s="12" t="s">
        <v>6</v>
      </c>
      <c r="E319" s="12" t="s">
        <v>251</v>
      </c>
      <c r="F319" s="8">
        <f t="shared" si="1"/>
        <v>-120.576031242372</v>
      </c>
      <c r="G319" s="8">
        <v>1.2057603124237199</v>
      </c>
    </row>
    <row r="320" spans="1:7" ht="13">
      <c r="A320" s="12" t="s">
        <v>25</v>
      </c>
      <c r="B320" s="8" t="s">
        <v>283</v>
      </c>
      <c r="C320" s="8">
        <v>2019</v>
      </c>
      <c r="D320" s="12" t="s">
        <v>6</v>
      </c>
      <c r="E320" s="12" t="s">
        <v>251</v>
      </c>
      <c r="F320" s="8">
        <f t="shared" si="1"/>
        <v>-115.064339204725</v>
      </c>
      <c r="G320" s="8">
        <v>1.1506433920472501</v>
      </c>
    </row>
    <row r="321" spans="1:7" ht="13">
      <c r="A321" s="12" t="s">
        <v>26</v>
      </c>
      <c r="B321" s="8" t="s">
        <v>284</v>
      </c>
      <c r="C321" s="8">
        <v>2019</v>
      </c>
      <c r="D321" s="12" t="s">
        <v>6</v>
      </c>
      <c r="E321" s="12" t="s">
        <v>251</v>
      </c>
      <c r="F321" s="8">
        <f t="shared" si="1"/>
        <v>-105.03310545297899</v>
      </c>
      <c r="G321" s="8">
        <v>1.0503310545297899</v>
      </c>
    </row>
    <row r="322" spans="1:7" ht="13">
      <c r="A322" s="12" t="s">
        <v>27</v>
      </c>
      <c r="B322" s="8" t="s">
        <v>285</v>
      </c>
      <c r="C322" s="8">
        <v>2019</v>
      </c>
      <c r="D322" s="12" t="s">
        <v>6</v>
      </c>
      <c r="E322" s="12" t="s">
        <v>251</v>
      </c>
      <c r="F322" s="8">
        <f t="shared" si="1"/>
        <v>-114.10386546322499</v>
      </c>
      <c r="G322" s="8">
        <v>1.14103865463225</v>
      </c>
    </row>
    <row r="323" spans="1:7" ht="13">
      <c r="A323" s="12" t="s">
        <v>28</v>
      </c>
      <c r="B323" s="8" t="s">
        <v>286</v>
      </c>
      <c r="C323" s="8">
        <v>2019</v>
      </c>
      <c r="D323" s="12" t="s">
        <v>6</v>
      </c>
      <c r="E323" s="12" t="s">
        <v>251</v>
      </c>
      <c r="F323" s="8">
        <f t="shared" si="1"/>
        <v>-108.549605915333</v>
      </c>
      <c r="G323" s="8">
        <v>1.08549605915333</v>
      </c>
    </row>
    <row r="324" spans="1:7" ht="13">
      <c r="A324" s="12" t="s">
        <v>29</v>
      </c>
      <c r="B324" s="8" t="s">
        <v>287</v>
      </c>
      <c r="C324" s="8">
        <v>2019</v>
      </c>
      <c r="D324" s="12" t="s">
        <v>6</v>
      </c>
      <c r="E324" s="12" t="s">
        <v>251</v>
      </c>
      <c r="F324" s="8">
        <f t="shared" si="1"/>
        <v>-105.059887125595</v>
      </c>
      <c r="G324" s="8">
        <v>1.05059887125595</v>
      </c>
    </row>
    <row r="325" spans="1:7" ht="13">
      <c r="A325" s="12" t="s">
        <v>30</v>
      </c>
      <c r="B325" s="8" t="s">
        <v>288</v>
      </c>
      <c r="C325" s="8">
        <v>2019</v>
      </c>
      <c r="D325" s="12" t="s">
        <v>6</v>
      </c>
      <c r="E325" s="12" t="s">
        <v>251</v>
      </c>
      <c r="F325" s="8">
        <f t="shared" si="1"/>
        <v>-98.881272278585101</v>
      </c>
      <c r="G325" s="8">
        <v>0.98881272278585097</v>
      </c>
    </row>
    <row r="326" spans="1:7" ht="13">
      <c r="A326" s="12" t="s">
        <v>31</v>
      </c>
      <c r="B326" s="8" t="s">
        <v>289</v>
      </c>
      <c r="C326" s="8">
        <v>2019</v>
      </c>
      <c r="D326" s="12" t="s">
        <v>6</v>
      </c>
      <c r="E326" s="12" t="s">
        <v>251</v>
      </c>
      <c r="F326" s="8">
        <f t="shared" si="1"/>
        <v>-110.25205324270699</v>
      </c>
      <c r="G326" s="8">
        <v>1.1025205324270699</v>
      </c>
    </row>
    <row r="327" spans="1:7" ht="13">
      <c r="A327" s="12" t="s">
        <v>32</v>
      </c>
      <c r="B327" s="8" t="s">
        <v>290</v>
      </c>
      <c r="C327" s="8">
        <v>2019</v>
      </c>
      <c r="D327" s="12" t="s">
        <v>6</v>
      </c>
      <c r="E327" s="12" t="s">
        <v>251</v>
      </c>
      <c r="F327" s="8">
        <f t="shared" si="1"/>
        <v>-117.87587670183299</v>
      </c>
      <c r="G327" s="8">
        <v>1.1787587670183299</v>
      </c>
    </row>
    <row r="328" spans="1:7" ht="13">
      <c r="A328" s="12" t="s">
        <v>33</v>
      </c>
      <c r="B328" s="8" t="s">
        <v>291</v>
      </c>
      <c r="C328" s="8">
        <v>2019</v>
      </c>
      <c r="D328" s="12" t="s">
        <v>6</v>
      </c>
      <c r="E328" s="12" t="s">
        <v>251</v>
      </c>
      <c r="F328" s="8">
        <f t="shared" si="1"/>
        <v>-99.345860717701896</v>
      </c>
      <c r="G328" s="8">
        <v>0.99345860717701895</v>
      </c>
    </row>
    <row r="329" spans="1:7" ht="13">
      <c r="A329" s="12" t="s">
        <v>34</v>
      </c>
      <c r="B329" s="8" t="s">
        <v>292</v>
      </c>
      <c r="C329" s="8">
        <v>2019</v>
      </c>
      <c r="D329" s="12" t="s">
        <v>6</v>
      </c>
      <c r="E329" s="12" t="s">
        <v>251</v>
      </c>
      <c r="F329" s="8">
        <f t="shared" si="1"/>
        <v>-112.66256928057901</v>
      </c>
      <c r="G329" s="8">
        <v>1.1266256928057901</v>
      </c>
    </row>
    <row r="330" spans="1:7" ht="13">
      <c r="A330" s="12" t="s">
        <v>35</v>
      </c>
      <c r="B330" s="8" t="s">
        <v>293</v>
      </c>
      <c r="C330" s="8">
        <v>2019</v>
      </c>
      <c r="D330" s="12" t="s">
        <v>6</v>
      </c>
      <c r="E330" s="12" t="s">
        <v>251</v>
      </c>
      <c r="F330" s="8">
        <f t="shared" si="1"/>
        <v>-120.00784279552099</v>
      </c>
      <c r="G330" s="8">
        <v>1.2000784279552099</v>
      </c>
    </row>
    <row r="331" spans="1:7" ht="13">
      <c r="A331" s="12" t="s">
        <v>3</v>
      </c>
      <c r="B331" s="8" t="s">
        <v>261</v>
      </c>
      <c r="C331" s="8">
        <v>2019</v>
      </c>
      <c r="D331" s="12" t="s">
        <v>6</v>
      </c>
      <c r="E331" s="12" t="s">
        <v>251</v>
      </c>
      <c r="F331" s="8">
        <f t="shared" si="1"/>
        <v>-111.080332706467</v>
      </c>
      <c r="G331" s="8">
        <v>1.11080332706467</v>
      </c>
    </row>
    <row r="332" spans="1:7" ht="13">
      <c r="A332" s="12" t="s">
        <v>4</v>
      </c>
      <c r="B332" s="8" t="s">
        <v>262</v>
      </c>
      <c r="C332" s="8">
        <v>2020</v>
      </c>
      <c r="D332" s="12" t="s">
        <v>6</v>
      </c>
      <c r="E332" s="12" t="s">
        <v>251</v>
      </c>
      <c r="F332" s="8">
        <f t="shared" si="1"/>
        <v>-118.978223068643</v>
      </c>
      <c r="G332" s="8">
        <v>1.1897822306864301</v>
      </c>
    </row>
    <row r="333" spans="1:7" ht="13">
      <c r="A333" s="12" t="s">
        <v>5</v>
      </c>
      <c r="B333" s="8" t="s">
        <v>263</v>
      </c>
      <c r="C333" s="8">
        <v>2020</v>
      </c>
      <c r="D333" s="12" t="s">
        <v>6</v>
      </c>
      <c r="E333" s="12" t="s">
        <v>251</v>
      </c>
      <c r="F333" s="8">
        <f t="shared" si="1"/>
        <v>-116.262252381932</v>
      </c>
      <c r="G333" s="8">
        <v>1.16262252381932</v>
      </c>
    </row>
    <row r="334" spans="1:7" ht="13">
      <c r="A334" s="12" t="s">
        <v>6</v>
      </c>
      <c r="B334" s="8" t="s">
        <v>264</v>
      </c>
      <c r="C334" s="8">
        <v>2020</v>
      </c>
      <c r="D334" s="12" t="s">
        <v>6</v>
      </c>
      <c r="E334" s="12" t="s">
        <v>251</v>
      </c>
      <c r="F334" s="8">
        <f t="shared" si="1"/>
        <v>-115.826548348733</v>
      </c>
      <c r="G334" s="8">
        <v>1.15826548348733</v>
      </c>
    </row>
    <row r="335" spans="1:7" ht="13">
      <c r="A335" s="12" t="s">
        <v>7</v>
      </c>
      <c r="B335" s="8" t="s">
        <v>265</v>
      </c>
      <c r="C335" s="8">
        <v>2020</v>
      </c>
      <c r="D335" s="12" t="s">
        <v>6</v>
      </c>
      <c r="E335" s="12" t="s">
        <v>251</v>
      </c>
      <c r="F335" s="8">
        <f t="shared" si="1"/>
        <v>-103.814298169137</v>
      </c>
      <c r="G335" s="8">
        <v>1.0381429816913701</v>
      </c>
    </row>
    <row r="336" spans="1:7" ht="13">
      <c r="A336" s="12" t="s">
        <v>10</v>
      </c>
      <c r="B336" s="8" t="s">
        <v>268</v>
      </c>
      <c r="C336" s="8">
        <v>2020</v>
      </c>
      <c r="D336" s="12" t="s">
        <v>6</v>
      </c>
      <c r="E336" s="12" t="s">
        <v>251</v>
      </c>
      <c r="F336" s="8">
        <f t="shared" si="1"/>
        <v>-102.31532815882601</v>
      </c>
      <c r="G336" s="8">
        <v>1.02315328158826</v>
      </c>
    </row>
    <row r="337" spans="1:7" ht="13">
      <c r="A337" s="12" t="s">
        <v>11</v>
      </c>
      <c r="B337" s="8" t="s">
        <v>269</v>
      </c>
      <c r="C337" s="8">
        <v>2020</v>
      </c>
      <c r="D337" s="12" t="s">
        <v>6</v>
      </c>
      <c r="E337" s="12" t="s">
        <v>251</v>
      </c>
      <c r="F337" s="8">
        <f t="shared" si="1"/>
        <v>-118.92872246982699</v>
      </c>
      <c r="G337" s="8">
        <v>1.18928722469827</v>
      </c>
    </row>
    <row r="338" spans="1:7" ht="13">
      <c r="A338" s="12" t="s">
        <v>12</v>
      </c>
      <c r="B338" s="8" t="s">
        <v>270</v>
      </c>
      <c r="C338" s="8">
        <v>2020</v>
      </c>
      <c r="D338" s="12" t="s">
        <v>6</v>
      </c>
      <c r="E338" s="12" t="s">
        <v>251</v>
      </c>
      <c r="F338" s="8">
        <f t="shared" si="1"/>
        <v>-116.420157095276</v>
      </c>
      <c r="G338" s="8">
        <v>1.16420157095276</v>
      </c>
    </row>
    <row r="339" spans="1:7" ht="13">
      <c r="A339" s="12" t="s">
        <v>8</v>
      </c>
      <c r="B339" s="8" t="s">
        <v>266</v>
      </c>
      <c r="C339" s="8">
        <v>2020</v>
      </c>
      <c r="D339" s="12" t="s">
        <v>6</v>
      </c>
      <c r="E339" s="12" t="s">
        <v>251</v>
      </c>
      <c r="F339" s="8">
        <f t="shared" si="1"/>
        <v>-104.57171746352701</v>
      </c>
      <c r="G339" s="8">
        <v>1.04571717463527</v>
      </c>
    </row>
    <row r="340" spans="1:7" ht="13">
      <c r="A340" s="12" t="s">
        <v>9</v>
      </c>
      <c r="B340" s="8" t="s">
        <v>267</v>
      </c>
      <c r="C340" s="8">
        <v>2020</v>
      </c>
      <c r="D340" s="12" t="s">
        <v>6</v>
      </c>
      <c r="E340" s="12" t="s">
        <v>251</v>
      </c>
      <c r="F340" s="8">
        <f t="shared" si="1"/>
        <v>-120.921530895873</v>
      </c>
      <c r="G340" s="8">
        <v>1.2092153089587301</v>
      </c>
    </row>
    <row r="341" spans="1:7" ht="13">
      <c r="A341" s="12" t="s">
        <v>13</v>
      </c>
      <c r="B341" s="8" t="s">
        <v>271</v>
      </c>
      <c r="C341" s="8">
        <v>2020</v>
      </c>
      <c r="D341" s="12" t="s">
        <v>6</v>
      </c>
      <c r="E341" s="12" t="s">
        <v>251</v>
      </c>
      <c r="F341" s="8">
        <f t="shared" si="1"/>
        <v>-115.795211539268</v>
      </c>
      <c r="G341" s="8">
        <v>1.1579521153926799</v>
      </c>
    </row>
    <row r="342" spans="1:7" ht="13">
      <c r="A342" s="12" t="s">
        <v>14</v>
      </c>
      <c r="B342" s="8" t="s">
        <v>272</v>
      </c>
      <c r="C342" s="8">
        <v>2020</v>
      </c>
      <c r="D342" s="12" t="s">
        <v>6</v>
      </c>
      <c r="E342" s="12" t="s">
        <v>251</v>
      </c>
      <c r="F342" s="8">
        <f t="shared" si="1"/>
        <v>-117.055008407399</v>
      </c>
      <c r="G342" s="8">
        <v>1.17055008407399</v>
      </c>
    </row>
    <row r="343" spans="1:7" ht="13">
      <c r="A343" s="12" t="s">
        <v>15</v>
      </c>
      <c r="B343" s="8" t="s">
        <v>273</v>
      </c>
      <c r="C343" s="8">
        <v>2020</v>
      </c>
      <c r="D343" s="12" t="s">
        <v>6</v>
      </c>
      <c r="E343" s="12" t="s">
        <v>251</v>
      </c>
      <c r="F343" s="8">
        <f t="shared" si="1"/>
        <v>-124.409612753554</v>
      </c>
      <c r="G343" s="8">
        <v>1.24409612753554</v>
      </c>
    </row>
    <row r="344" spans="1:7" ht="13">
      <c r="A344" s="12" t="s">
        <v>16</v>
      </c>
      <c r="B344" s="8" t="s">
        <v>274</v>
      </c>
      <c r="C344" s="8">
        <v>2020</v>
      </c>
      <c r="D344" s="12" t="s">
        <v>6</v>
      </c>
      <c r="E344" s="12" t="s">
        <v>251</v>
      </c>
      <c r="F344" s="8">
        <f t="shared" si="1"/>
        <v>-119.910961326427</v>
      </c>
      <c r="G344" s="8">
        <v>1.19910961326427</v>
      </c>
    </row>
    <row r="345" spans="1:7" ht="13">
      <c r="A345" s="12" t="s">
        <v>17</v>
      </c>
      <c r="B345" s="8" t="s">
        <v>275</v>
      </c>
      <c r="C345" s="8">
        <v>2020</v>
      </c>
      <c r="D345" s="12" t="s">
        <v>6</v>
      </c>
      <c r="E345" s="12" t="s">
        <v>251</v>
      </c>
      <c r="F345" s="8">
        <f t="shared" si="1"/>
        <v>-116.00965689816201</v>
      </c>
      <c r="G345" s="8">
        <v>1.1600965689816201</v>
      </c>
    </row>
    <row r="346" spans="1:7" ht="13">
      <c r="A346" s="12" t="s">
        <v>18</v>
      </c>
      <c r="B346" s="8" t="s">
        <v>276</v>
      </c>
      <c r="C346" s="8">
        <v>2020</v>
      </c>
      <c r="D346" s="12" t="s">
        <v>6</v>
      </c>
      <c r="E346" s="12" t="s">
        <v>251</v>
      </c>
      <c r="F346" s="8">
        <f t="shared" si="1"/>
        <v>-119.12702624227801</v>
      </c>
      <c r="G346" s="8">
        <v>1.19127026242278</v>
      </c>
    </row>
    <row r="347" spans="1:7" ht="13">
      <c r="A347" s="12" t="s">
        <v>19</v>
      </c>
      <c r="B347" s="8" t="s">
        <v>277</v>
      </c>
      <c r="C347" s="8">
        <v>2020</v>
      </c>
      <c r="D347" s="12" t="s">
        <v>6</v>
      </c>
      <c r="E347" s="12" t="s">
        <v>251</v>
      </c>
      <c r="F347" s="8">
        <f t="shared" si="1"/>
        <v>-121.983634033323</v>
      </c>
      <c r="G347" s="8">
        <v>1.21983634033323</v>
      </c>
    </row>
    <row r="348" spans="1:7" ht="13">
      <c r="A348" s="12" t="s">
        <v>20</v>
      </c>
      <c r="B348" s="8" t="s">
        <v>278</v>
      </c>
      <c r="C348" s="8">
        <v>2020</v>
      </c>
      <c r="D348" s="12" t="s">
        <v>6</v>
      </c>
      <c r="E348" s="12" t="s">
        <v>251</v>
      </c>
      <c r="F348" s="8">
        <f t="shared" si="1"/>
        <v>-126.59159964253801</v>
      </c>
      <c r="G348" s="8">
        <v>1.2659159964253801</v>
      </c>
    </row>
    <row r="349" spans="1:7" ht="13">
      <c r="A349" s="12" t="s">
        <v>21</v>
      </c>
      <c r="B349" s="8" t="s">
        <v>279</v>
      </c>
      <c r="C349" s="8">
        <v>2020</v>
      </c>
      <c r="D349" s="12" t="s">
        <v>6</v>
      </c>
      <c r="E349" s="12" t="s">
        <v>251</v>
      </c>
      <c r="F349" s="8">
        <f t="shared" si="1"/>
        <v>-121.736522955954</v>
      </c>
      <c r="G349" s="8">
        <v>1.2173652295595401</v>
      </c>
    </row>
    <row r="350" spans="1:7" ht="13">
      <c r="A350" s="12" t="s">
        <v>22</v>
      </c>
      <c r="B350" s="8" t="s">
        <v>280</v>
      </c>
      <c r="C350" s="8">
        <v>2020</v>
      </c>
      <c r="D350" s="12" t="s">
        <v>6</v>
      </c>
      <c r="E350" s="12" t="s">
        <v>251</v>
      </c>
      <c r="F350" s="8">
        <f t="shared" si="1"/>
        <v>-108.101870488152</v>
      </c>
      <c r="G350" s="8">
        <v>1.0810187048815201</v>
      </c>
    </row>
    <row r="351" spans="1:7" ht="13">
      <c r="A351" s="12" t="s">
        <v>23</v>
      </c>
      <c r="B351" s="8" t="s">
        <v>281</v>
      </c>
      <c r="C351" s="8">
        <v>2020</v>
      </c>
      <c r="D351" s="12" t="s">
        <v>6</v>
      </c>
      <c r="E351" s="12" t="s">
        <v>251</v>
      </c>
      <c r="F351" s="8">
        <f t="shared" si="1"/>
        <v>-122.69144312902699</v>
      </c>
      <c r="G351" s="8">
        <v>1.22691443129027</v>
      </c>
    </row>
    <row r="352" spans="1:7" ht="13">
      <c r="A352" s="12" t="s">
        <v>24</v>
      </c>
      <c r="B352" s="8" t="s">
        <v>282</v>
      </c>
      <c r="C352" s="8">
        <v>2020</v>
      </c>
      <c r="D352" s="12" t="s">
        <v>6</v>
      </c>
      <c r="E352" s="12" t="s">
        <v>251</v>
      </c>
      <c r="F352" s="8">
        <f t="shared" si="1"/>
        <v>-126.129263642713</v>
      </c>
      <c r="G352" s="8">
        <v>1.26129263642713</v>
      </c>
    </row>
    <row r="353" spans="1:7" ht="13">
      <c r="A353" s="12" t="s">
        <v>25</v>
      </c>
      <c r="B353" s="8" t="s">
        <v>283</v>
      </c>
      <c r="C353" s="8">
        <v>2020</v>
      </c>
      <c r="D353" s="12" t="s">
        <v>6</v>
      </c>
      <c r="E353" s="12" t="s">
        <v>251</v>
      </c>
      <c r="F353" s="8">
        <f t="shared" si="1"/>
        <v>-118.586251621271</v>
      </c>
      <c r="G353" s="8">
        <v>1.1858625162127101</v>
      </c>
    </row>
    <row r="354" spans="1:7" ht="13">
      <c r="A354" s="12" t="s">
        <v>26</v>
      </c>
      <c r="B354" s="8" t="s">
        <v>284</v>
      </c>
      <c r="C354" s="8">
        <v>2020</v>
      </c>
      <c r="D354" s="12" t="s">
        <v>6</v>
      </c>
      <c r="E354" s="12" t="s">
        <v>251</v>
      </c>
      <c r="F354" s="8">
        <f t="shared" si="1"/>
        <v>-105.614714424008</v>
      </c>
      <c r="G354" s="8">
        <v>1.05614714424008</v>
      </c>
    </row>
    <row r="355" spans="1:7" ht="13">
      <c r="A355" s="12" t="s">
        <v>27</v>
      </c>
      <c r="B355" s="8" t="s">
        <v>285</v>
      </c>
      <c r="C355" s="8">
        <v>2020</v>
      </c>
      <c r="D355" s="12" t="s">
        <v>6</v>
      </c>
      <c r="E355" s="12" t="s">
        <v>251</v>
      </c>
      <c r="F355" s="8">
        <f t="shared" si="1"/>
        <v>-117.17787992756601</v>
      </c>
      <c r="G355" s="8">
        <v>1.1717787992756601</v>
      </c>
    </row>
    <row r="356" spans="1:7" ht="13">
      <c r="A356" s="12" t="s">
        <v>28</v>
      </c>
      <c r="B356" s="8" t="s">
        <v>286</v>
      </c>
      <c r="C356" s="8">
        <v>2020</v>
      </c>
      <c r="D356" s="12" t="s">
        <v>6</v>
      </c>
      <c r="E356" s="12" t="s">
        <v>251</v>
      </c>
      <c r="F356" s="8">
        <f t="shared" si="1"/>
        <v>-112.442366281627</v>
      </c>
      <c r="G356" s="8">
        <v>1.12442366281627</v>
      </c>
    </row>
    <row r="357" spans="1:7" ht="13">
      <c r="A357" s="12" t="s">
        <v>29</v>
      </c>
      <c r="B357" s="8" t="s">
        <v>287</v>
      </c>
      <c r="C357" s="8">
        <v>2020</v>
      </c>
      <c r="D357" s="12" t="s">
        <v>6</v>
      </c>
      <c r="E357" s="12" t="s">
        <v>251</v>
      </c>
      <c r="F357" s="8">
        <f t="shared" si="1"/>
        <v>-111.69090390647301</v>
      </c>
      <c r="G357" s="8">
        <v>1.11690903906473</v>
      </c>
    </row>
    <row r="358" spans="1:7" ht="13">
      <c r="A358" s="12" t="s">
        <v>30</v>
      </c>
      <c r="B358" s="8" t="s">
        <v>288</v>
      </c>
      <c r="C358" s="8">
        <v>2020</v>
      </c>
      <c r="D358" s="12" t="s">
        <v>6</v>
      </c>
      <c r="E358" s="12" t="s">
        <v>251</v>
      </c>
      <c r="F358" s="8">
        <f t="shared" si="1"/>
        <v>-97.805037424260405</v>
      </c>
      <c r="G358" s="8">
        <v>0.97805037424260399</v>
      </c>
    </row>
    <row r="359" spans="1:7" ht="13">
      <c r="A359" s="12" t="s">
        <v>31</v>
      </c>
      <c r="B359" s="8" t="s">
        <v>289</v>
      </c>
      <c r="C359" s="8">
        <v>2020</v>
      </c>
      <c r="D359" s="12" t="s">
        <v>6</v>
      </c>
      <c r="E359" s="12" t="s">
        <v>251</v>
      </c>
      <c r="F359" s="8">
        <f t="shared" si="1"/>
        <v>-117.31930676820099</v>
      </c>
      <c r="G359" s="8">
        <v>1.1731930676820099</v>
      </c>
    </row>
    <row r="360" spans="1:7" ht="13">
      <c r="A360" s="12" t="s">
        <v>32</v>
      </c>
      <c r="B360" s="8" t="s">
        <v>290</v>
      </c>
      <c r="C360" s="8">
        <v>2020</v>
      </c>
      <c r="D360" s="12" t="s">
        <v>6</v>
      </c>
      <c r="E360" s="12" t="s">
        <v>251</v>
      </c>
      <c r="F360" s="8">
        <f t="shared" si="1"/>
        <v>-121.00319253438101</v>
      </c>
      <c r="G360" s="8">
        <v>1.2100319253438101</v>
      </c>
    </row>
    <row r="361" spans="1:7" ht="13">
      <c r="A361" s="12" t="s">
        <v>33</v>
      </c>
      <c r="B361" s="8" t="s">
        <v>291</v>
      </c>
      <c r="C361" s="8">
        <v>2020</v>
      </c>
      <c r="D361" s="12" t="s">
        <v>6</v>
      </c>
      <c r="E361" s="12" t="s">
        <v>251</v>
      </c>
      <c r="F361" s="8">
        <f t="shared" si="1"/>
        <v>-103.165656234639</v>
      </c>
      <c r="G361" s="8">
        <v>1.03165656234639</v>
      </c>
    </row>
    <row r="362" spans="1:7" ht="13">
      <c r="A362" s="12" t="s">
        <v>34</v>
      </c>
      <c r="B362" s="8" t="s">
        <v>292</v>
      </c>
      <c r="C362" s="8">
        <v>2020</v>
      </c>
      <c r="D362" s="12" t="s">
        <v>6</v>
      </c>
      <c r="E362" s="12" t="s">
        <v>251</v>
      </c>
      <c r="F362" s="8">
        <f t="shared" si="1"/>
        <v>-114.65653512299301</v>
      </c>
      <c r="G362" s="8">
        <v>1.1465653512299301</v>
      </c>
    </row>
    <row r="363" spans="1:7" ht="13">
      <c r="A363" s="12" t="s">
        <v>35</v>
      </c>
      <c r="B363" s="8" t="s">
        <v>293</v>
      </c>
      <c r="C363" s="8">
        <v>2020</v>
      </c>
      <c r="D363" s="12" t="s">
        <v>6</v>
      </c>
      <c r="E363" s="12" t="s">
        <v>251</v>
      </c>
      <c r="F363" s="8">
        <f t="shared" si="1"/>
        <v>-124.00357861775899</v>
      </c>
      <c r="G363" s="8">
        <v>1.2400357861775899</v>
      </c>
    </row>
    <row r="364" spans="1:7" ht="13">
      <c r="A364" s="12" t="s">
        <v>3</v>
      </c>
      <c r="B364" s="8" t="s">
        <v>261</v>
      </c>
      <c r="C364" s="8">
        <v>2020</v>
      </c>
      <c r="D364" s="12" t="s">
        <v>6</v>
      </c>
      <c r="E364" s="12" t="s">
        <v>251</v>
      </c>
      <c r="F364" s="8">
        <f t="shared" si="1"/>
        <v>-115.643859719587</v>
      </c>
      <c r="G364" s="8">
        <v>1.1564385971958699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I298"/>
  <sheetViews>
    <sheetView workbookViewId="0"/>
  </sheetViews>
  <sheetFormatPr baseColWidth="10" defaultColWidth="14.5" defaultRowHeight="15.75" customHeight="1"/>
  <sheetData>
    <row r="1" spans="1:7">
      <c r="A1" s="1" t="s">
        <v>1</v>
      </c>
      <c r="B1" s="1" t="s">
        <v>259</v>
      </c>
      <c r="C1" s="1" t="s">
        <v>0</v>
      </c>
      <c r="D1" s="1" t="s">
        <v>36</v>
      </c>
      <c r="E1" s="1" t="s">
        <v>38</v>
      </c>
      <c r="F1" s="1" t="s">
        <v>260</v>
      </c>
      <c r="G1" s="8" t="s">
        <v>455</v>
      </c>
    </row>
    <row r="2" spans="1:7">
      <c r="A2" s="3" t="s">
        <v>3</v>
      </c>
      <c r="B2" s="1" t="s">
        <v>261</v>
      </c>
      <c r="C2" s="8">
        <v>2010</v>
      </c>
      <c r="D2" s="8" t="s">
        <v>6</v>
      </c>
      <c r="E2" s="8" t="s">
        <v>253</v>
      </c>
      <c r="F2" s="8">
        <f>G2/'99_pobtot'!C2*100000</f>
        <v>1.1634682920351347</v>
      </c>
      <c r="G2" s="8">
        <v>1307</v>
      </c>
    </row>
    <row r="3" spans="1:7">
      <c r="A3" s="3" t="s">
        <v>4</v>
      </c>
      <c r="B3" s="1" t="s">
        <v>262</v>
      </c>
      <c r="C3" s="8">
        <v>2010</v>
      </c>
      <c r="D3" s="8" t="s">
        <v>6</v>
      </c>
      <c r="E3" s="8" t="s">
        <v>253</v>
      </c>
      <c r="F3" s="8">
        <f>G3/'99_pobtot'!C3*100000</f>
        <v>0.84388470509605085</v>
      </c>
      <c r="G3" s="8">
        <v>10</v>
      </c>
    </row>
    <row r="4" spans="1:7">
      <c r="A4" s="1" t="s">
        <v>5</v>
      </c>
      <c r="B4" s="1" t="s">
        <v>263</v>
      </c>
      <c r="C4" s="8">
        <v>2010</v>
      </c>
      <c r="D4" s="8" t="s">
        <v>6</v>
      </c>
      <c r="E4" s="8" t="s">
        <v>253</v>
      </c>
      <c r="F4" s="8">
        <f>G4/'99_pobtot'!C4*100000</f>
        <v>1.9967861251889816</v>
      </c>
      <c r="G4" s="8">
        <v>63</v>
      </c>
    </row>
    <row r="5" spans="1:7">
      <c r="A5" s="1" t="s">
        <v>6</v>
      </c>
      <c r="B5" s="1" t="s">
        <v>264</v>
      </c>
      <c r="C5" s="8">
        <v>2010</v>
      </c>
      <c r="D5" s="8" t="s">
        <v>6</v>
      </c>
      <c r="E5" s="8" t="s">
        <v>253</v>
      </c>
      <c r="F5" s="8">
        <f>G5/'99_pobtot'!C5*100000</f>
        <v>1.0988562476256856</v>
      </c>
      <c r="G5" s="8">
        <v>7</v>
      </c>
    </row>
    <row r="6" spans="1:7">
      <c r="A6" s="1" t="s">
        <v>7</v>
      </c>
      <c r="B6" s="1" t="s">
        <v>265</v>
      </c>
      <c r="C6" s="8">
        <v>2010</v>
      </c>
      <c r="D6" s="8" t="s">
        <v>6</v>
      </c>
      <c r="E6" s="8" t="s">
        <v>253</v>
      </c>
      <c r="F6" s="8">
        <f>G6/'99_pobtot'!C6*100000</f>
        <v>0.36476780705242079</v>
      </c>
      <c r="G6" s="8">
        <v>3</v>
      </c>
    </row>
    <row r="7" spans="1:7">
      <c r="A7" s="1" t="s">
        <v>8</v>
      </c>
      <c r="B7" s="1" t="s">
        <v>266</v>
      </c>
      <c r="C7" s="8">
        <v>2010</v>
      </c>
      <c r="D7" s="8" t="s">
        <v>6</v>
      </c>
      <c r="E7" s="8" t="s">
        <v>253</v>
      </c>
      <c r="F7" s="8">
        <f>G7/'99_pobtot'!C7*100000</f>
        <v>1.5281668438006093</v>
      </c>
      <c r="G7" s="8">
        <v>42</v>
      </c>
    </row>
    <row r="8" spans="1:7">
      <c r="A8" s="1" t="s">
        <v>9</v>
      </c>
      <c r="B8" s="1" t="s">
        <v>267</v>
      </c>
      <c r="C8" s="8">
        <v>2010</v>
      </c>
      <c r="D8" s="8" t="s">
        <v>6</v>
      </c>
      <c r="E8" s="8" t="s">
        <v>253</v>
      </c>
      <c r="F8" s="8">
        <f>G8/'99_pobtot'!C8*100000</f>
        <v>1.8445788595891202</v>
      </c>
      <c r="G8" s="8">
        <v>12</v>
      </c>
    </row>
    <row r="9" spans="1:7">
      <c r="A9" s="1" t="s">
        <v>10</v>
      </c>
      <c r="B9" s="1" t="s">
        <v>268</v>
      </c>
      <c r="C9" s="8">
        <v>2010</v>
      </c>
      <c r="D9" s="8" t="s">
        <v>6</v>
      </c>
      <c r="E9" s="8" t="s">
        <v>253</v>
      </c>
      <c r="F9" s="8">
        <f>G9/'99_pobtot'!C9*100000</f>
        <v>0.20848187667046103</v>
      </c>
      <c r="G9" s="8">
        <v>10</v>
      </c>
    </row>
    <row r="10" spans="1:7">
      <c r="A10" s="1" t="s">
        <v>11</v>
      </c>
      <c r="B10" s="1" t="s">
        <v>269</v>
      </c>
      <c r="C10" s="8">
        <v>2010</v>
      </c>
      <c r="D10" s="8" t="s">
        <v>6</v>
      </c>
      <c r="E10" s="8" t="s">
        <v>253</v>
      </c>
      <c r="F10" s="8">
        <f>G10/'99_pobtot'!C10*100000</f>
        <v>1.2035937548162097</v>
      </c>
      <c r="G10" s="8">
        <v>41</v>
      </c>
    </row>
    <row r="11" spans="1:7">
      <c r="A11" s="1" t="s">
        <v>12</v>
      </c>
      <c r="B11" s="1" t="s">
        <v>270</v>
      </c>
      <c r="C11" s="8">
        <v>2010</v>
      </c>
      <c r="D11" s="8" t="s">
        <v>6</v>
      </c>
      <c r="E11" s="8" t="s">
        <v>253</v>
      </c>
      <c r="F11" s="8">
        <f>G11/'99_pobtot'!C11*100000</f>
        <v>4.0673002616629832</v>
      </c>
      <c r="G11" s="8">
        <v>360</v>
      </c>
    </row>
    <row r="12" spans="1:7">
      <c r="A12" s="1" t="s">
        <v>13</v>
      </c>
      <c r="B12" s="1" t="s">
        <v>271</v>
      </c>
      <c r="C12" s="8">
        <v>2010</v>
      </c>
      <c r="D12" s="8" t="s">
        <v>6</v>
      </c>
      <c r="E12" s="8" t="s">
        <v>253</v>
      </c>
      <c r="F12" s="8">
        <f>G12/'99_pobtot'!C12*100000</f>
        <v>0.42867623553677003</v>
      </c>
      <c r="G12" s="8">
        <v>7</v>
      </c>
    </row>
    <row r="13" spans="1:7">
      <c r="A13" s="1" t="s">
        <v>14</v>
      </c>
      <c r="B13" s="1" t="s">
        <v>272</v>
      </c>
      <c r="C13" s="8">
        <v>2010</v>
      </c>
      <c r="D13" s="8" t="s">
        <v>6</v>
      </c>
      <c r="E13" s="8" t="s">
        <v>253</v>
      </c>
      <c r="F13" s="8">
        <f>G13/'99_pobtot'!C13*100000</f>
        <v>0.83844114106735745</v>
      </c>
      <c r="G13" s="8">
        <v>46</v>
      </c>
    </row>
    <row r="14" spans="1:7">
      <c r="A14" s="1" t="s">
        <v>15</v>
      </c>
      <c r="B14" s="1" t="s">
        <v>273</v>
      </c>
      <c r="C14" s="8">
        <v>2010</v>
      </c>
      <c r="D14" s="8" t="s">
        <v>6</v>
      </c>
      <c r="E14" s="8" t="s">
        <v>253</v>
      </c>
      <c r="F14" s="8">
        <f>G14/'99_pobtot'!C14*100000</f>
        <v>5.9018498758250791E-2</v>
      </c>
      <c r="G14" s="8">
        <v>2</v>
      </c>
    </row>
    <row r="15" spans="1:7">
      <c r="A15" s="1" t="s">
        <v>16</v>
      </c>
      <c r="B15" s="1" t="s">
        <v>274</v>
      </c>
      <c r="C15" s="8">
        <v>2010</v>
      </c>
      <c r="D15" s="8" t="s">
        <v>6</v>
      </c>
      <c r="E15" s="8" t="s">
        <v>253</v>
      </c>
      <c r="F15" s="8">
        <f>G15/'99_pobtot'!C15*100000</f>
        <v>0.71294077563453606</v>
      </c>
      <c r="G15" s="8">
        <v>19</v>
      </c>
    </row>
    <row r="16" spans="1:7">
      <c r="A16" s="1" t="s">
        <v>17</v>
      </c>
      <c r="B16" s="1" t="s">
        <v>275</v>
      </c>
      <c r="C16" s="8">
        <v>2010</v>
      </c>
      <c r="D16" s="8" t="s">
        <v>6</v>
      </c>
      <c r="E16" s="8" t="s">
        <v>253</v>
      </c>
      <c r="F16" s="8">
        <f>G16/'99_pobtot'!C16*100000</f>
        <v>1.2243761871347447</v>
      </c>
      <c r="G16" s="8">
        <v>90</v>
      </c>
    </row>
    <row r="17" spans="1:7">
      <c r="A17" s="1" t="s">
        <v>18</v>
      </c>
      <c r="B17" s="1" t="s">
        <v>276</v>
      </c>
      <c r="C17" s="8">
        <v>2010</v>
      </c>
      <c r="D17" s="8" t="s">
        <v>6</v>
      </c>
      <c r="E17" s="8" t="s">
        <v>253</v>
      </c>
      <c r="F17" s="8">
        <f>G17/'99_pobtot'!C17*100000</f>
        <v>0.57327880287788591</v>
      </c>
      <c r="G17" s="8">
        <v>87</v>
      </c>
    </row>
    <row r="18" spans="1:7">
      <c r="A18" s="1" t="s">
        <v>19</v>
      </c>
      <c r="B18" s="1" t="s">
        <v>277</v>
      </c>
      <c r="C18" s="8">
        <v>2010</v>
      </c>
      <c r="D18" s="8" t="s">
        <v>6</v>
      </c>
      <c r="E18" s="8" t="s">
        <v>253</v>
      </c>
      <c r="F18" s="8">
        <f>G18/'99_pobtot'!C18*100000</f>
        <v>1.0572192330242194</v>
      </c>
      <c r="G18" s="8">
        <v>46</v>
      </c>
    </row>
    <row r="19" spans="1:7">
      <c r="A19" s="1" t="s">
        <v>20</v>
      </c>
      <c r="B19" s="1" t="s">
        <v>278</v>
      </c>
      <c r="C19" s="8">
        <v>2010</v>
      </c>
      <c r="D19" s="8" t="s">
        <v>6</v>
      </c>
      <c r="E19" s="8" t="s">
        <v>253</v>
      </c>
      <c r="F19" s="8">
        <f>G19/'99_pobtot'!C19*100000</f>
        <v>1.8568252676782426</v>
      </c>
      <c r="G19" s="8">
        <v>33</v>
      </c>
    </row>
    <row r="20" spans="1:7">
      <c r="A20" s="1" t="s">
        <v>21</v>
      </c>
      <c r="B20" s="1" t="s">
        <v>279</v>
      </c>
      <c r="C20" s="8">
        <v>2010</v>
      </c>
      <c r="D20" s="8" t="s">
        <v>6</v>
      </c>
      <c r="E20" s="8" t="s">
        <v>253</v>
      </c>
      <c r="F20" s="8">
        <f>G20/'99_pobtot'!C20*100000</f>
        <v>0.36867073003256284</v>
      </c>
      <c r="G20" s="8">
        <v>4</v>
      </c>
    </row>
    <row r="21" spans="1:7">
      <c r="A21" s="1" t="s">
        <v>22</v>
      </c>
      <c r="B21" s="1" t="s">
        <v>280</v>
      </c>
      <c r="C21" s="8">
        <v>2010</v>
      </c>
      <c r="D21" s="8" t="s">
        <v>6</v>
      </c>
      <c r="E21" s="8" t="s">
        <v>253</v>
      </c>
      <c r="F21" s="8">
        <f>G21/'99_pobtot'!C21*100000</f>
        <v>2.020003189026311</v>
      </c>
      <c r="G21" s="8">
        <v>94</v>
      </c>
    </row>
    <row r="22" spans="1:7">
      <c r="A22" s="1" t="s">
        <v>23</v>
      </c>
      <c r="B22" s="1" t="s">
        <v>281</v>
      </c>
      <c r="C22" s="8">
        <v>2010</v>
      </c>
      <c r="D22" s="8" t="s">
        <v>6</v>
      </c>
      <c r="E22" s="8" t="s">
        <v>253</v>
      </c>
      <c r="F22" s="8">
        <f>G22/'99_pobtot'!C22*100000</f>
        <v>0.28932430150538063</v>
      </c>
      <c r="G22" s="8">
        <v>11</v>
      </c>
    </row>
    <row r="23" spans="1:7">
      <c r="A23" s="1" t="s">
        <v>24</v>
      </c>
      <c r="B23" s="1" t="s">
        <v>282</v>
      </c>
      <c r="C23" s="8">
        <v>2010</v>
      </c>
      <c r="D23" s="8" t="s">
        <v>6</v>
      </c>
      <c r="E23" s="8" t="s">
        <v>253</v>
      </c>
      <c r="F23" s="8">
        <f>G23/'99_pobtot'!C23*100000</f>
        <v>1.297616244356018</v>
      </c>
      <c r="G23" s="8">
        <v>75</v>
      </c>
    </row>
    <row r="24" spans="1:7">
      <c r="A24" s="1" t="s">
        <v>25</v>
      </c>
      <c r="B24" s="1" t="s">
        <v>283</v>
      </c>
      <c r="C24" s="8">
        <v>2010</v>
      </c>
      <c r="D24" s="8" t="s">
        <v>6</v>
      </c>
      <c r="E24" s="8" t="s">
        <v>253</v>
      </c>
      <c r="F24" s="8">
        <f>G24/'99_pobtot'!C24*100000</f>
        <v>1.4770749757787056</v>
      </c>
      <c r="G24" s="8">
        <v>27</v>
      </c>
    </row>
    <row r="25" spans="1:7">
      <c r="A25" s="1" t="s">
        <v>26</v>
      </c>
      <c r="B25" s="1" t="s">
        <v>284</v>
      </c>
      <c r="C25" s="8">
        <v>2010</v>
      </c>
      <c r="D25" s="8" t="s">
        <v>6</v>
      </c>
      <c r="E25" s="8" t="s">
        <v>253</v>
      </c>
      <c r="F25" s="8">
        <f>G25/'99_pobtot'!C25*100000</f>
        <v>0.45263273832245254</v>
      </c>
      <c r="G25" s="8">
        <v>6</v>
      </c>
    </row>
    <row r="26" spans="1:7">
      <c r="A26" s="1" t="s">
        <v>27</v>
      </c>
      <c r="B26" s="1" t="s">
        <v>285</v>
      </c>
      <c r="C26" s="8">
        <v>2010</v>
      </c>
      <c r="D26" s="8" t="s">
        <v>6</v>
      </c>
      <c r="E26" s="8" t="s">
        <v>253</v>
      </c>
      <c r="F26" s="8">
        <f>G26/'99_pobtot'!C26*100000</f>
        <v>1.933848458993517</v>
      </c>
      <c r="G26" s="8">
        <v>50</v>
      </c>
    </row>
    <row r="27" spans="1:7">
      <c r="A27" s="1" t="s">
        <v>28</v>
      </c>
      <c r="B27" s="1" t="s">
        <v>286</v>
      </c>
      <c r="C27" s="8">
        <v>2010</v>
      </c>
      <c r="D27" s="8" t="s">
        <v>6</v>
      </c>
      <c r="E27" s="8" t="s">
        <v>253</v>
      </c>
      <c r="F27" s="8">
        <f>G27/'99_pobtot'!C27*100000</f>
        <v>0.6142148834382738</v>
      </c>
      <c r="G27" s="8">
        <v>17</v>
      </c>
    </row>
    <row r="28" spans="1:7">
      <c r="A28" s="1" t="s">
        <v>29</v>
      </c>
      <c r="B28" s="1" t="s">
        <v>287</v>
      </c>
      <c r="C28" s="8">
        <v>2010</v>
      </c>
      <c r="D28" s="8" t="s">
        <v>6</v>
      </c>
      <c r="E28" s="8" t="s">
        <v>253</v>
      </c>
      <c r="F28" s="8">
        <f>G28/'99_pobtot'!C28*100000</f>
        <v>1.2018869625311739</v>
      </c>
      <c r="G28" s="8">
        <v>32</v>
      </c>
    </row>
    <row r="29" spans="1:7">
      <c r="A29" s="1" t="s">
        <v>30</v>
      </c>
      <c r="B29" s="1" t="s">
        <v>288</v>
      </c>
      <c r="C29" s="8">
        <v>2010</v>
      </c>
      <c r="D29" s="8" t="s">
        <v>6</v>
      </c>
      <c r="E29" s="8" t="s">
        <v>253</v>
      </c>
      <c r="F29" s="8">
        <f>G29/'99_pobtot'!C29*100000</f>
        <v>0.17868286605530326</v>
      </c>
      <c r="G29" s="8">
        <v>4</v>
      </c>
    </row>
    <row r="30" spans="1:7">
      <c r="A30" s="1" t="s">
        <v>31</v>
      </c>
      <c r="B30" s="1" t="s">
        <v>289</v>
      </c>
      <c r="C30" s="8">
        <v>2010</v>
      </c>
      <c r="D30" s="8" t="s">
        <v>6</v>
      </c>
      <c r="E30" s="8" t="s">
        <v>253</v>
      </c>
      <c r="F30" s="8">
        <f>G30/'99_pobtot'!C30*100000</f>
        <v>0.52010766840627387</v>
      </c>
      <c r="G30" s="8">
        <v>17</v>
      </c>
    </row>
    <row r="31" spans="1:7">
      <c r="A31" s="1" t="s">
        <v>32</v>
      </c>
      <c r="B31" s="1" t="s">
        <v>290</v>
      </c>
      <c r="C31" s="8">
        <v>2010</v>
      </c>
      <c r="D31" s="8" t="s">
        <v>6</v>
      </c>
      <c r="E31" s="8" t="s">
        <v>253</v>
      </c>
      <c r="F31" s="8">
        <f>G31/'99_pobtot'!C31*100000</f>
        <v>0.85474761012568212</v>
      </c>
      <c r="G31" s="8">
        <v>10</v>
      </c>
    </row>
    <row r="32" spans="1:7">
      <c r="A32" s="1" t="s">
        <v>33</v>
      </c>
      <c r="B32" s="1" t="s">
        <v>291</v>
      </c>
      <c r="C32" s="8">
        <v>2010</v>
      </c>
      <c r="D32" s="8" t="s">
        <v>6</v>
      </c>
      <c r="E32" s="8" t="s">
        <v>253</v>
      </c>
      <c r="F32" s="8">
        <f>G32/'99_pobtot'!C32*100000</f>
        <v>0.5364249553262681</v>
      </c>
      <c r="G32" s="8">
        <v>41</v>
      </c>
    </row>
    <row r="33" spans="1:7">
      <c r="A33" s="1" t="s">
        <v>34</v>
      </c>
      <c r="B33" s="1" t="s">
        <v>292</v>
      </c>
      <c r="C33" s="8">
        <v>2010</v>
      </c>
      <c r="D33" s="8" t="s">
        <v>6</v>
      </c>
      <c r="E33" s="8" t="s">
        <v>253</v>
      </c>
      <c r="F33" s="8">
        <f>G33/'99_pobtot'!C33*100000</f>
        <v>1.7897531010029264</v>
      </c>
      <c r="G33" s="8">
        <v>35</v>
      </c>
    </row>
    <row r="34" spans="1:7">
      <c r="A34" s="1" t="s">
        <v>35</v>
      </c>
      <c r="B34" s="1" t="s">
        <v>293</v>
      </c>
      <c r="C34" s="8">
        <v>2010</v>
      </c>
      <c r="D34" s="8" t="s">
        <v>6</v>
      </c>
      <c r="E34" s="8" t="s">
        <v>253</v>
      </c>
      <c r="F34" s="8">
        <f>G34/'99_pobtot'!C34*100000</f>
        <v>0.40250411225034682</v>
      </c>
      <c r="G34" s="8">
        <v>6</v>
      </c>
    </row>
    <row r="35" spans="1:7">
      <c r="A35" s="3" t="s">
        <v>3</v>
      </c>
      <c r="B35" s="1" t="s">
        <v>261</v>
      </c>
      <c r="C35" s="8">
        <v>2011</v>
      </c>
      <c r="D35" s="8" t="s">
        <v>6</v>
      </c>
      <c r="E35" s="8" t="s">
        <v>253</v>
      </c>
      <c r="F35" s="8">
        <f>G35/'99_pobtot'!C35*100000</f>
        <v>1.1909771570581276</v>
      </c>
      <c r="G35" s="8">
        <v>1374</v>
      </c>
    </row>
    <row r="36" spans="1:7">
      <c r="A36" s="3" t="s">
        <v>4</v>
      </c>
      <c r="B36" s="1" t="s">
        <v>262</v>
      </c>
      <c r="C36" s="8">
        <v>2011</v>
      </c>
      <c r="D36" s="8" t="s">
        <v>6</v>
      </c>
      <c r="E36" s="8" t="s">
        <v>253</v>
      </c>
      <c r="F36" s="8">
        <f>G36/'99_pobtot'!C36*100000</f>
        <v>1.2260661667041297</v>
      </c>
      <c r="G36" s="8">
        <v>15</v>
      </c>
    </row>
    <row r="37" spans="1:7">
      <c r="A37" s="1" t="s">
        <v>5</v>
      </c>
      <c r="B37" s="1" t="s">
        <v>263</v>
      </c>
      <c r="C37" s="8">
        <v>2011</v>
      </c>
      <c r="D37" s="8" t="s">
        <v>6</v>
      </c>
      <c r="E37" s="8" t="s">
        <v>253</v>
      </c>
      <c r="F37" s="8">
        <f>G37/'99_pobtot'!C37*100000</f>
        <v>1.9549395737486992</v>
      </c>
      <c r="G37" s="8">
        <v>63</v>
      </c>
    </row>
    <row r="38" spans="1:7">
      <c r="A38" s="1" t="s">
        <v>6</v>
      </c>
      <c r="B38" s="1" t="s">
        <v>264</v>
      </c>
      <c r="C38" s="8">
        <v>2011</v>
      </c>
      <c r="D38" s="8" t="s">
        <v>6</v>
      </c>
      <c r="E38" s="8" t="s">
        <v>253</v>
      </c>
      <c r="F38" s="8">
        <f>G38/'99_pobtot'!C38*100000</f>
        <v>1.535110274646579</v>
      </c>
      <c r="G38" s="8">
        <v>10</v>
      </c>
    </row>
    <row r="39" spans="1:7">
      <c r="A39" s="1" t="s">
        <v>7</v>
      </c>
      <c r="B39" s="1" t="s">
        <v>265</v>
      </c>
      <c r="C39" s="8">
        <v>2011</v>
      </c>
      <c r="D39" s="8" t="s">
        <v>6</v>
      </c>
      <c r="E39" s="8" t="s">
        <v>253</v>
      </c>
      <c r="F39" s="8">
        <f>G39/'99_pobtot'!C39*100000</f>
        <v>0.35296567644107063</v>
      </c>
      <c r="G39" s="8">
        <v>3</v>
      </c>
    </row>
    <row r="40" spans="1:7">
      <c r="A40" s="1" t="s">
        <v>8</v>
      </c>
      <c r="B40" s="1" t="s">
        <v>266</v>
      </c>
      <c r="C40" s="8">
        <v>2011</v>
      </c>
      <c r="D40" s="8" t="s">
        <v>6</v>
      </c>
      <c r="E40" s="8" t="s">
        <v>253</v>
      </c>
      <c r="F40" s="8">
        <f>G40/'99_pobtot'!C40*100000</f>
        <v>1.5192682073695107</v>
      </c>
      <c r="G40" s="8">
        <v>43</v>
      </c>
    </row>
    <row r="41" spans="1:7">
      <c r="A41" s="1" t="s">
        <v>9</v>
      </c>
      <c r="B41" s="1" t="s">
        <v>267</v>
      </c>
      <c r="C41" s="8">
        <v>2011</v>
      </c>
      <c r="D41" s="8" t="s">
        <v>6</v>
      </c>
      <c r="E41" s="8" t="s">
        <v>253</v>
      </c>
      <c r="F41" s="8">
        <f>G41/'99_pobtot'!C41*100000</f>
        <v>1.6464058959291865</v>
      </c>
      <c r="G41" s="8">
        <v>11</v>
      </c>
    </row>
    <row r="42" spans="1:7">
      <c r="A42" s="1" t="s">
        <v>10</v>
      </c>
      <c r="B42" s="1" t="s">
        <v>268</v>
      </c>
      <c r="C42" s="8">
        <v>2011</v>
      </c>
      <c r="D42" s="8" t="s">
        <v>6</v>
      </c>
      <c r="E42" s="8" t="s">
        <v>253</v>
      </c>
      <c r="F42" s="8">
        <f>G42/'99_pobtot'!C42*100000</f>
        <v>0.22244975011815113</v>
      </c>
      <c r="G42" s="8">
        <v>11</v>
      </c>
    </row>
    <row r="43" spans="1:7">
      <c r="A43" s="1" t="s">
        <v>11</v>
      </c>
      <c r="B43" s="1" t="s">
        <v>269</v>
      </c>
      <c r="C43" s="8">
        <v>2011</v>
      </c>
      <c r="D43" s="8" t="s">
        <v>6</v>
      </c>
      <c r="E43" s="8" t="s">
        <v>253</v>
      </c>
      <c r="F43" s="8">
        <f>G43/'99_pobtot'!C43*100000</f>
        <v>1.2573037920282366</v>
      </c>
      <c r="G43" s="8">
        <v>44</v>
      </c>
    </row>
    <row r="44" spans="1:7">
      <c r="A44" s="1" t="s">
        <v>12</v>
      </c>
      <c r="B44" s="1" t="s">
        <v>270</v>
      </c>
      <c r="C44" s="8">
        <v>2011</v>
      </c>
      <c r="D44" s="8" t="s">
        <v>6</v>
      </c>
      <c r="E44" s="8" t="s">
        <v>253</v>
      </c>
      <c r="F44" s="8">
        <f>G44/'99_pobtot'!C44*100000</f>
        <v>4.117560787981593</v>
      </c>
      <c r="G44" s="8">
        <v>372</v>
      </c>
    </row>
    <row r="45" spans="1:7">
      <c r="A45" s="1" t="s">
        <v>13</v>
      </c>
      <c r="B45" s="1" t="s">
        <v>271</v>
      </c>
      <c r="C45" s="8">
        <v>2011</v>
      </c>
      <c r="D45" s="8" t="s">
        <v>6</v>
      </c>
      <c r="E45" s="8" t="s">
        <v>253</v>
      </c>
      <c r="F45" s="8">
        <f>G45/'99_pobtot'!C45*100000</f>
        <v>0.4160628801774568</v>
      </c>
      <c r="G45" s="8">
        <v>7</v>
      </c>
    </row>
    <row r="46" spans="1:7">
      <c r="A46" s="1" t="s">
        <v>14</v>
      </c>
      <c r="B46" s="1" t="s">
        <v>272</v>
      </c>
      <c r="C46" s="8">
        <v>2011</v>
      </c>
      <c r="D46" s="8" t="s">
        <v>6</v>
      </c>
      <c r="E46" s="8" t="s">
        <v>253</v>
      </c>
      <c r="F46" s="8">
        <f>G46/'99_pobtot'!C46*100000</f>
        <v>0.80018450476492098</v>
      </c>
      <c r="G46" s="8">
        <v>45</v>
      </c>
    </row>
    <row r="47" spans="1:7">
      <c r="A47" s="1" t="s">
        <v>15</v>
      </c>
      <c r="B47" s="1" t="s">
        <v>273</v>
      </c>
      <c r="C47" s="8">
        <v>2011</v>
      </c>
      <c r="D47" s="8" t="s">
        <v>6</v>
      </c>
      <c r="E47" s="8" t="s">
        <v>253</v>
      </c>
      <c r="F47" s="8">
        <f>G47/'99_pobtot'!C47*100000</f>
        <v>0.11542415925763799</v>
      </c>
      <c r="G47" s="8">
        <v>4</v>
      </c>
    </row>
    <row r="48" spans="1:7">
      <c r="A48" s="1" t="s">
        <v>16</v>
      </c>
      <c r="B48" s="1" t="s">
        <v>274</v>
      </c>
      <c r="C48" s="8">
        <v>2011</v>
      </c>
      <c r="D48" s="8" t="s">
        <v>6</v>
      </c>
      <c r="E48" s="8" t="s">
        <v>253</v>
      </c>
      <c r="F48" s="8">
        <f>G48/'99_pobtot'!C48*100000</f>
        <v>0.69553044812660703</v>
      </c>
      <c r="G48" s="8">
        <v>19</v>
      </c>
    </row>
    <row r="49" spans="1:7">
      <c r="A49" s="1" t="s">
        <v>17</v>
      </c>
      <c r="B49" s="1" t="s">
        <v>275</v>
      </c>
      <c r="C49" s="8">
        <v>2011</v>
      </c>
      <c r="D49" s="8" t="s">
        <v>6</v>
      </c>
      <c r="E49" s="8" t="s">
        <v>253</v>
      </c>
      <c r="F49" s="8">
        <f>G49/'99_pobtot'!C49*100000</f>
        <v>1.2419248461070147</v>
      </c>
      <c r="G49" s="8">
        <v>94</v>
      </c>
    </row>
    <row r="50" spans="1:7">
      <c r="A50" s="1" t="s">
        <v>18</v>
      </c>
      <c r="B50" s="1" t="s">
        <v>276</v>
      </c>
      <c r="C50" s="8">
        <v>2011</v>
      </c>
      <c r="D50" s="8" t="s">
        <v>6</v>
      </c>
      <c r="E50" s="8" t="s">
        <v>253</v>
      </c>
      <c r="F50" s="8">
        <f>G50/'99_pobtot'!C50*100000</f>
        <v>0.55766556834326153</v>
      </c>
      <c r="G50" s="8">
        <v>87</v>
      </c>
    </row>
    <row r="51" spans="1:7">
      <c r="A51" s="1" t="s">
        <v>19</v>
      </c>
      <c r="B51" s="1" t="s">
        <v>277</v>
      </c>
      <c r="C51" s="8">
        <v>2011</v>
      </c>
      <c r="D51" s="8" t="s">
        <v>6</v>
      </c>
      <c r="E51" s="8" t="s">
        <v>253</v>
      </c>
      <c r="F51" s="8">
        <f>G51/'99_pobtot'!C51*100000</f>
        <v>1.14507364619739</v>
      </c>
      <c r="G51" s="8">
        <v>51</v>
      </c>
    </row>
    <row r="52" spans="1:7">
      <c r="A52" s="1" t="s">
        <v>20</v>
      </c>
      <c r="B52" s="1" t="s">
        <v>278</v>
      </c>
      <c r="C52" s="8">
        <v>2011</v>
      </c>
      <c r="D52" s="8" t="s">
        <v>6</v>
      </c>
      <c r="E52" s="8" t="s">
        <v>253</v>
      </c>
      <c r="F52" s="8">
        <f>G52/'99_pobtot'!C52*100000</f>
        <v>2.082372062896404</v>
      </c>
      <c r="G52" s="8">
        <v>38</v>
      </c>
    </row>
    <row r="53" spans="1:7">
      <c r="A53" s="1" t="s">
        <v>21</v>
      </c>
      <c r="B53" s="1" t="s">
        <v>279</v>
      </c>
      <c r="C53" s="8">
        <v>2011</v>
      </c>
      <c r="D53" s="8" t="s">
        <v>6</v>
      </c>
      <c r="E53" s="8" t="s">
        <v>253</v>
      </c>
      <c r="F53" s="8">
        <f>G53/'99_pobtot'!C53*100000</f>
        <v>0.3589046946528584</v>
      </c>
      <c r="G53" s="8">
        <v>4</v>
      </c>
    </row>
    <row r="54" spans="1:7">
      <c r="A54" s="1" t="s">
        <v>22</v>
      </c>
      <c r="B54" s="1" t="s">
        <v>280</v>
      </c>
      <c r="C54" s="8">
        <v>2011</v>
      </c>
      <c r="D54" s="8" t="s">
        <v>6</v>
      </c>
      <c r="E54" s="8" t="s">
        <v>253</v>
      </c>
      <c r="F54" s="8">
        <f>G54/'99_pobtot'!C54*100000</f>
        <v>2.1632559331454075</v>
      </c>
      <c r="G54" s="8">
        <v>104</v>
      </c>
    </row>
    <row r="55" spans="1:7">
      <c r="A55" s="1" t="s">
        <v>23</v>
      </c>
      <c r="B55" s="1" t="s">
        <v>281</v>
      </c>
      <c r="C55" s="8">
        <v>2011</v>
      </c>
      <c r="D55" s="8" t="s">
        <v>6</v>
      </c>
      <c r="E55" s="8" t="s">
        <v>253</v>
      </c>
      <c r="F55" s="8">
        <f>G55/'99_pobtot'!C55*100000</f>
        <v>0.25717115331746931</v>
      </c>
      <c r="G55" s="8">
        <v>10</v>
      </c>
    </row>
    <row r="56" spans="1:7">
      <c r="A56" s="1" t="s">
        <v>24</v>
      </c>
      <c r="B56" s="1" t="s">
        <v>282</v>
      </c>
      <c r="C56" s="8">
        <v>2011</v>
      </c>
      <c r="D56" s="8" t="s">
        <v>6</v>
      </c>
      <c r="E56" s="8" t="s">
        <v>253</v>
      </c>
      <c r="F56" s="8">
        <f>G56/'99_pobtot'!C56*100000</f>
        <v>1.108510031511917</v>
      </c>
      <c r="G56" s="8">
        <v>66</v>
      </c>
    </row>
    <row r="57" spans="1:7">
      <c r="A57" s="1" t="s">
        <v>25</v>
      </c>
      <c r="B57" s="1" t="s">
        <v>283</v>
      </c>
      <c r="C57" s="8">
        <v>2011</v>
      </c>
      <c r="D57" s="8" t="s">
        <v>6</v>
      </c>
      <c r="E57" s="8" t="s">
        <v>253</v>
      </c>
      <c r="F57" s="8">
        <f>G57/'99_pobtot'!C57*100000</f>
        <v>1.5923076678106511</v>
      </c>
      <c r="G57" s="8">
        <v>30</v>
      </c>
    </row>
    <row r="58" spans="1:7">
      <c r="A58" s="1" t="s">
        <v>26</v>
      </c>
      <c r="B58" s="1" t="s">
        <v>284</v>
      </c>
      <c r="C58" s="8">
        <v>2011</v>
      </c>
      <c r="D58" s="8" t="s">
        <v>6</v>
      </c>
      <c r="E58" s="8" t="s">
        <v>253</v>
      </c>
      <c r="F58" s="8">
        <f>G58/'99_pobtot'!C58*100000</f>
        <v>0.43893435517251217</v>
      </c>
      <c r="G58" s="8">
        <v>6</v>
      </c>
    </row>
    <row r="59" spans="1:7">
      <c r="A59" s="1" t="s">
        <v>27</v>
      </c>
      <c r="B59" s="1" t="s">
        <v>285</v>
      </c>
      <c r="C59" s="8">
        <v>2011</v>
      </c>
      <c r="D59" s="8" t="s">
        <v>6</v>
      </c>
      <c r="E59" s="8" t="s">
        <v>253</v>
      </c>
      <c r="F59" s="8">
        <f>G59/'99_pobtot'!C59*100000</f>
        <v>2.2997744712969292</v>
      </c>
      <c r="G59" s="8">
        <v>61</v>
      </c>
    </row>
    <row r="60" spans="1:7">
      <c r="A60" s="1" t="s">
        <v>28</v>
      </c>
      <c r="B60" s="1" t="s">
        <v>286</v>
      </c>
      <c r="C60" s="8">
        <v>2011</v>
      </c>
      <c r="D60" s="8" t="s">
        <v>6</v>
      </c>
      <c r="E60" s="8" t="s">
        <v>253</v>
      </c>
      <c r="F60" s="8">
        <f>G60/'99_pobtot'!C60*100000</f>
        <v>0.77186320057987978</v>
      </c>
      <c r="G60" s="8">
        <v>22</v>
      </c>
    </row>
    <row r="61" spans="1:7">
      <c r="A61" s="1" t="s">
        <v>29</v>
      </c>
      <c r="B61" s="1" t="s">
        <v>287</v>
      </c>
      <c r="C61" s="8">
        <v>2011</v>
      </c>
      <c r="D61" s="8" t="s">
        <v>6</v>
      </c>
      <c r="E61" s="8" t="s">
        <v>253</v>
      </c>
      <c r="F61" s="8">
        <f>G61/'99_pobtot'!C61*100000</f>
        <v>1.0627654623212996</v>
      </c>
      <c r="G61" s="8">
        <v>29</v>
      </c>
    </row>
    <row r="62" spans="1:7">
      <c r="A62" s="1" t="s">
        <v>30</v>
      </c>
      <c r="B62" s="1" t="s">
        <v>288</v>
      </c>
      <c r="C62" s="8">
        <v>2011</v>
      </c>
      <c r="D62" s="8" t="s">
        <v>6</v>
      </c>
      <c r="E62" s="8" t="s">
        <v>253</v>
      </c>
      <c r="F62" s="8">
        <f>G62/'99_pobtot'!C62*100000</f>
        <v>0.17466524314493503</v>
      </c>
      <c r="G62" s="8">
        <v>4</v>
      </c>
    </row>
    <row r="63" spans="1:7">
      <c r="A63" s="1" t="s">
        <v>31</v>
      </c>
      <c r="B63" s="1" t="s">
        <v>289</v>
      </c>
      <c r="C63" s="8">
        <v>2011</v>
      </c>
      <c r="D63" s="8" t="s">
        <v>6</v>
      </c>
      <c r="E63" s="8" t="s">
        <v>253</v>
      </c>
      <c r="F63" s="8">
        <f>G63/'99_pobtot'!C63*100000</f>
        <v>0.41764589713620209</v>
      </c>
      <c r="G63" s="8">
        <v>14</v>
      </c>
    </row>
    <row r="64" spans="1:7">
      <c r="A64" s="1" t="s">
        <v>32</v>
      </c>
      <c r="B64" s="1" t="s">
        <v>290</v>
      </c>
      <c r="C64" s="8">
        <v>2011</v>
      </c>
      <c r="D64" s="8" t="s">
        <v>6</v>
      </c>
      <c r="E64" s="8" t="s">
        <v>253</v>
      </c>
      <c r="F64" s="8">
        <f>G64/'99_pobtot'!C64*100000</f>
        <v>0.74561330836909512</v>
      </c>
      <c r="G64" s="8">
        <v>9</v>
      </c>
    </row>
    <row r="65" spans="1:7">
      <c r="A65" s="1" t="s">
        <v>33</v>
      </c>
      <c r="B65" s="1" t="s">
        <v>291</v>
      </c>
      <c r="C65" s="8">
        <v>2011</v>
      </c>
      <c r="D65" s="8" t="s">
        <v>6</v>
      </c>
      <c r="E65" s="8" t="s">
        <v>253</v>
      </c>
      <c r="F65" s="8">
        <f>G65/'99_pobtot'!C65*100000</f>
        <v>0.68741610977475154</v>
      </c>
      <c r="G65" s="8">
        <v>54</v>
      </c>
    </row>
    <row r="66" spans="1:7">
      <c r="A66" s="1" t="s">
        <v>34</v>
      </c>
      <c r="B66" s="1" t="s">
        <v>292</v>
      </c>
      <c r="C66" s="8">
        <v>2011</v>
      </c>
      <c r="D66" s="8" t="s">
        <v>6</v>
      </c>
      <c r="E66" s="8" t="s">
        <v>253</v>
      </c>
      <c r="F66" s="8">
        <f>G66/'99_pobtot'!C66*100000</f>
        <v>1.8898355196575221</v>
      </c>
      <c r="G66" s="8">
        <v>38</v>
      </c>
    </row>
    <row r="67" spans="1:7">
      <c r="A67" s="1" t="s">
        <v>35</v>
      </c>
      <c r="B67" s="1" t="s">
        <v>293</v>
      </c>
      <c r="C67" s="8">
        <v>2011</v>
      </c>
      <c r="D67" s="8" t="s">
        <v>6</v>
      </c>
      <c r="E67" s="8" t="s">
        <v>253</v>
      </c>
      <c r="F67" s="8">
        <f>G67/'99_pobtot'!C67*100000</f>
        <v>0.39252963762318072</v>
      </c>
      <c r="G67" s="8">
        <v>6</v>
      </c>
    </row>
    <row r="68" spans="1:7">
      <c r="A68" s="3" t="s">
        <v>3</v>
      </c>
      <c r="B68" s="1" t="s">
        <v>261</v>
      </c>
      <c r="C68" s="8">
        <v>2012</v>
      </c>
      <c r="D68" s="8" t="s">
        <v>6</v>
      </c>
      <c r="E68" s="8" t="s">
        <v>253</v>
      </c>
      <c r="F68" s="8">
        <f>G68/'99_pobtot'!C68*100000</f>
        <v>1.3537357762605713</v>
      </c>
      <c r="G68" s="8">
        <v>1583</v>
      </c>
    </row>
    <row r="69" spans="1:7">
      <c r="A69" s="3" t="s">
        <v>4</v>
      </c>
      <c r="B69" s="1" t="s">
        <v>262</v>
      </c>
      <c r="C69" s="8">
        <v>2012</v>
      </c>
      <c r="D69" s="8" t="s">
        <v>6</v>
      </c>
      <c r="E69" s="8" t="s">
        <v>253</v>
      </c>
      <c r="F69" s="8">
        <f>G69/'99_pobtot'!C69*100000</f>
        <v>1.4388926282333117</v>
      </c>
      <c r="G69" s="8">
        <v>18</v>
      </c>
    </row>
    <row r="70" spans="1:7">
      <c r="A70" s="1" t="s">
        <v>5</v>
      </c>
      <c r="B70" s="1" t="s">
        <v>263</v>
      </c>
      <c r="C70" s="8">
        <v>2012</v>
      </c>
      <c r="D70" s="8" t="s">
        <v>6</v>
      </c>
      <c r="E70" s="8" t="s">
        <v>253</v>
      </c>
      <c r="F70" s="8">
        <f>G70/'99_pobtot'!C70*100000</f>
        <v>2.3017530765231622</v>
      </c>
      <c r="G70" s="8">
        <v>75</v>
      </c>
    </row>
    <row r="71" spans="1:7">
      <c r="A71" s="1" t="s">
        <v>6</v>
      </c>
      <c r="B71" s="1" t="s">
        <v>264</v>
      </c>
      <c r="C71" s="8">
        <v>2012</v>
      </c>
      <c r="D71" s="8" t="s">
        <v>6</v>
      </c>
      <c r="E71" s="8" t="s">
        <v>253</v>
      </c>
      <c r="F71" s="8">
        <f>G71/'99_pobtot'!C71*100000</f>
        <v>1.1964674299131812</v>
      </c>
      <c r="G71" s="8">
        <v>8</v>
      </c>
    </row>
    <row r="72" spans="1:7">
      <c r="A72" s="1" t="s">
        <v>7</v>
      </c>
      <c r="B72" s="1" t="s">
        <v>265</v>
      </c>
      <c r="C72" s="8">
        <v>2012</v>
      </c>
      <c r="D72" s="8" t="s">
        <v>6</v>
      </c>
      <c r="E72" s="8" t="s">
        <v>253</v>
      </c>
      <c r="F72" s="8">
        <f>G72/'99_pobtot'!C72*100000</f>
        <v>0.46132696087024716</v>
      </c>
      <c r="G72" s="8">
        <v>4</v>
      </c>
    </row>
    <row r="73" spans="1:7">
      <c r="A73" s="1" t="s">
        <v>8</v>
      </c>
      <c r="B73" s="1" t="s">
        <v>266</v>
      </c>
      <c r="C73" s="8">
        <v>2012</v>
      </c>
      <c r="D73" s="8" t="s">
        <v>6</v>
      </c>
      <c r="E73" s="8" t="s">
        <v>253</v>
      </c>
      <c r="F73" s="8">
        <f>G73/'99_pobtot'!C73*100000</f>
        <v>1.7044966360541391</v>
      </c>
      <c r="G73" s="8">
        <v>49</v>
      </c>
    </row>
    <row r="74" spans="1:7">
      <c r="A74" s="1" t="s">
        <v>9</v>
      </c>
      <c r="B74" s="1" t="s">
        <v>267</v>
      </c>
      <c r="C74" s="8">
        <v>2012</v>
      </c>
      <c r="D74" s="8" t="s">
        <v>6</v>
      </c>
      <c r="E74" s="8" t="s">
        <v>253</v>
      </c>
      <c r="F74" s="8">
        <f>G74/'99_pobtot'!C74*100000</f>
        <v>1.6131705106564578</v>
      </c>
      <c r="G74" s="8">
        <v>11</v>
      </c>
    </row>
    <row r="75" spans="1:7">
      <c r="A75" s="1" t="s">
        <v>10</v>
      </c>
      <c r="B75" s="1" t="s">
        <v>268</v>
      </c>
      <c r="C75" s="8">
        <v>2012</v>
      </c>
      <c r="D75" s="8" t="s">
        <v>6</v>
      </c>
      <c r="E75" s="8" t="s">
        <v>253</v>
      </c>
      <c r="F75" s="8">
        <f>G75/'99_pobtot'!C75*100000</f>
        <v>0.25799865285011114</v>
      </c>
      <c r="G75" s="8">
        <v>13</v>
      </c>
    </row>
    <row r="76" spans="1:7">
      <c r="A76" s="1" t="s">
        <v>11</v>
      </c>
      <c r="B76" s="1" t="s">
        <v>269</v>
      </c>
      <c r="C76" s="8">
        <v>2012</v>
      </c>
      <c r="D76" s="8" t="s">
        <v>6</v>
      </c>
      <c r="E76" s="8" t="s">
        <v>253</v>
      </c>
      <c r="F76" s="8">
        <f>G76/'99_pobtot'!C76*100000</f>
        <v>1.4157872739978774</v>
      </c>
      <c r="G76" s="8">
        <v>50</v>
      </c>
    </row>
    <row r="77" spans="1:7">
      <c r="A77" s="1" t="s">
        <v>12</v>
      </c>
      <c r="B77" s="1" t="s">
        <v>270</v>
      </c>
      <c r="C77" s="8">
        <v>2012</v>
      </c>
      <c r="D77" s="8" t="s">
        <v>6</v>
      </c>
      <c r="E77" s="8" t="s">
        <v>253</v>
      </c>
      <c r="F77" s="8">
        <f>G77/'99_pobtot'!C77*100000</f>
        <v>3.8014830204108701</v>
      </c>
      <c r="G77" s="8">
        <v>344</v>
      </c>
    </row>
    <row r="78" spans="1:7">
      <c r="A78" s="1" t="s">
        <v>13</v>
      </c>
      <c r="B78" s="1" t="s">
        <v>271</v>
      </c>
      <c r="C78" s="8">
        <v>2012</v>
      </c>
      <c r="D78" s="8" t="s">
        <v>6</v>
      </c>
      <c r="E78" s="8" t="s">
        <v>253</v>
      </c>
      <c r="F78" s="8">
        <f>G78/'99_pobtot'!C78*100000</f>
        <v>0.87799447331745528</v>
      </c>
      <c r="G78" s="8">
        <v>15</v>
      </c>
    </row>
    <row r="79" spans="1:7">
      <c r="A79" s="1" t="s">
        <v>14</v>
      </c>
      <c r="B79" s="1" t="s">
        <v>272</v>
      </c>
      <c r="C79" s="8">
        <v>2012</v>
      </c>
      <c r="D79" s="8" t="s">
        <v>6</v>
      </c>
      <c r="E79" s="8" t="s">
        <v>253</v>
      </c>
      <c r="F79" s="8">
        <f>G79/'99_pobtot'!C79*100000</f>
        <v>0.96423765267388362</v>
      </c>
      <c r="G79" s="8">
        <v>55</v>
      </c>
    </row>
    <row r="80" spans="1:7">
      <c r="A80" s="1" t="s">
        <v>15</v>
      </c>
      <c r="B80" s="1" t="s">
        <v>273</v>
      </c>
      <c r="C80" s="8">
        <v>2012</v>
      </c>
      <c r="D80" s="8" t="s">
        <v>6</v>
      </c>
      <c r="E80" s="8" t="s">
        <v>253</v>
      </c>
      <c r="F80" s="8">
        <f>G80/'99_pobtot'!C80*100000</f>
        <v>0.14302386782306231</v>
      </c>
      <c r="G80" s="8">
        <v>5</v>
      </c>
    </row>
    <row r="81" spans="1:7">
      <c r="A81" s="1" t="s">
        <v>16</v>
      </c>
      <c r="B81" s="1" t="s">
        <v>274</v>
      </c>
      <c r="C81" s="8">
        <v>2012</v>
      </c>
      <c r="D81" s="8" t="s">
        <v>6</v>
      </c>
      <c r="E81" s="8" t="s">
        <v>253</v>
      </c>
      <c r="F81" s="8">
        <f>G81/'99_pobtot'!C81*100000</f>
        <v>0.86483338804605669</v>
      </c>
      <c r="G81" s="8">
        <v>24</v>
      </c>
    </row>
    <row r="82" spans="1:7">
      <c r="A82" s="1" t="s">
        <v>17</v>
      </c>
      <c r="B82" s="1" t="s">
        <v>275</v>
      </c>
      <c r="C82" s="8">
        <v>2012</v>
      </c>
      <c r="D82" s="8" t="s">
        <v>6</v>
      </c>
      <c r="E82" s="8" t="s">
        <v>253</v>
      </c>
      <c r="F82" s="8">
        <f>G82/'99_pobtot'!C82*100000</f>
        <v>1.4205822823413801</v>
      </c>
      <c r="G82" s="8">
        <v>109</v>
      </c>
    </row>
    <row r="83" spans="1:7">
      <c r="A83" s="1" t="s">
        <v>18</v>
      </c>
      <c r="B83" s="1" t="s">
        <v>276</v>
      </c>
      <c r="C83" s="8">
        <v>2012</v>
      </c>
      <c r="D83" s="8" t="s">
        <v>6</v>
      </c>
      <c r="E83" s="8" t="s">
        <v>253</v>
      </c>
      <c r="F83" s="8">
        <f>G83/'99_pobtot'!C83*100000</f>
        <v>0.68266302040334381</v>
      </c>
      <c r="G83" s="8">
        <v>108</v>
      </c>
    </row>
    <row r="84" spans="1:7">
      <c r="A84" s="1" t="s">
        <v>19</v>
      </c>
      <c r="B84" s="1" t="s">
        <v>277</v>
      </c>
      <c r="C84" s="8">
        <v>2012</v>
      </c>
      <c r="D84" s="8" t="s">
        <v>6</v>
      </c>
      <c r="E84" s="8" t="s">
        <v>253</v>
      </c>
      <c r="F84" s="8">
        <f>G84/'99_pobtot'!C84*100000</f>
        <v>1.1763661384116839</v>
      </c>
      <c r="G84" s="8">
        <v>53</v>
      </c>
    </row>
    <row r="85" spans="1:7">
      <c r="A85" s="1" t="s">
        <v>20</v>
      </c>
      <c r="B85" s="1" t="s">
        <v>278</v>
      </c>
      <c r="C85" s="8">
        <v>2012</v>
      </c>
      <c r="D85" s="8" t="s">
        <v>6</v>
      </c>
      <c r="E85" s="8" t="s">
        <v>253</v>
      </c>
      <c r="F85" s="8">
        <f>G85/'99_pobtot'!C85*100000</f>
        <v>2.2674965704114372</v>
      </c>
      <c r="G85" s="8">
        <v>42</v>
      </c>
    </row>
    <row r="86" spans="1:7">
      <c r="A86" s="1" t="s">
        <v>21</v>
      </c>
      <c r="B86" s="1" t="s">
        <v>279</v>
      </c>
      <c r="C86" s="8">
        <v>2012</v>
      </c>
      <c r="D86" s="8" t="s">
        <v>6</v>
      </c>
      <c r="E86" s="8" t="s">
        <v>253</v>
      </c>
      <c r="F86" s="8">
        <f>G86/'99_pobtot'!C86*100000</f>
        <v>0.96870979303955596</v>
      </c>
      <c r="G86" s="8">
        <v>11</v>
      </c>
    </row>
    <row r="87" spans="1:7">
      <c r="A87" s="1" t="s">
        <v>22</v>
      </c>
      <c r="B87" s="1" t="s">
        <v>280</v>
      </c>
      <c r="C87" s="8">
        <v>2012</v>
      </c>
      <c r="D87" s="8" t="s">
        <v>6</v>
      </c>
      <c r="E87" s="8" t="s">
        <v>253</v>
      </c>
      <c r="F87" s="8">
        <f>G87/'99_pobtot'!C87*100000</f>
        <v>2.5461754001161871</v>
      </c>
      <c r="G87" s="8">
        <v>125</v>
      </c>
    </row>
    <row r="88" spans="1:7">
      <c r="A88" s="1" t="s">
        <v>23</v>
      </c>
      <c r="B88" s="1" t="s">
        <v>281</v>
      </c>
      <c r="C88" s="8">
        <v>2012</v>
      </c>
      <c r="D88" s="8" t="s">
        <v>6</v>
      </c>
      <c r="E88" s="8" t="s">
        <v>253</v>
      </c>
      <c r="F88" s="8">
        <f>G88/'99_pobtot'!C88*100000</f>
        <v>0.48416006637579689</v>
      </c>
      <c r="G88" s="8">
        <v>19</v>
      </c>
    </row>
    <row r="89" spans="1:7">
      <c r="A89" s="1" t="s">
        <v>24</v>
      </c>
      <c r="B89" s="1" t="s">
        <v>282</v>
      </c>
      <c r="C89" s="8">
        <v>2012</v>
      </c>
      <c r="D89" s="8" t="s">
        <v>6</v>
      </c>
      <c r="E89" s="8" t="s">
        <v>253</v>
      </c>
      <c r="F89" s="8">
        <f>G89/'99_pobtot'!C89*100000</f>
        <v>1.2421500258864067</v>
      </c>
      <c r="G89" s="8">
        <v>75</v>
      </c>
    </row>
    <row r="90" spans="1:7">
      <c r="A90" s="1" t="s">
        <v>25</v>
      </c>
      <c r="B90" s="1" t="s">
        <v>283</v>
      </c>
      <c r="C90" s="8">
        <v>2012</v>
      </c>
      <c r="D90" s="8" t="s">
        <v>6</v>
      </c>
      <c r="E90" s="8" t="s">
        <v>253</v>
      </c>
      <c r="F90" s="8">
        <f>G90/'99_pobtot'!C90*100000</f>
        <v>2.6930642202595081</v>
      </c>
      <c r="G90" s="8">
        <v>52</v>
      </c>
    </row>
    <row r="91" spans="1:7">
      <c r="A91" s="1" t="s">
        <v>26</v>
      </c>
      <c r="B91" s="1" t="s">
        <v>284</v>
      </c>
      <c r="C91" s="8">
        <v>2012</v>
      </c>
      <c r="D91" s="8" t="s">
        <v>6</v>
      </c>
      <c r="E91" s="8" t="s">
        <v>253</v>
      </c>
      <c r="F91" s="8">
        <f>G91/'99_pobtot'!C91*100000</f>
        <v>0.71102970611009164</v>
      </c>
      <c r="G91" s="8">
        <v>10</v>
      </c>
    </row>
    <row r="92" spans="1:7">
      <c r="A92" s="1" t="s">
        <v>27</v>
      </c>
      <c r="B92" s="1" t="s">
        <v>285</v>
      </c>
      <c r="C92" s="8">
        <v>2012</v>
      </c>
      <c r="D92" s="8" t="s">
        <v>6</v>
      </c>
      <c r="E92" s="8" t="s">
        <v>253</v>
      </c>
      <c r="F92" s="8">
        <f>G92/'99_pobtot'!C92*100000</f>
        <v>2.499339726669223</v>
      </c>
      <c r="G92" s="8">
        <v>67</v>
      </c>
    </row>
    <row r="93" spans="1:7">
      <c r="A93" s="1" t="s">
        <v>28</v>
      </c>
      <c r="B93" s="1" t="s">
        <v>286</v>
      </c>
      <c r="C93" s="8">
        <v>2012</v>
      </c>
      <c r="D93" s="8" t="s">
        <v>6</v>
      </c>
      <c r="E93" s="8" t="s">
        <v>253</v>
      </c>
      <c r="F93" s="8">
        <f>G93/'99_pobtot'!C93*100000</f>
        <v>1.3133269855862364</v>
      </c>
      <c r="G93" s="8">
        <v>38</v>
      </c>
    </row>
    <row r="94" spans="1:7">
      <c r="A94" s="1" t="s">
        <v>29</v>
      </c>
      <c r="B94" s="1" t="s">
        <v>287</v>
      </c>
      <c r="C94" s="8">
        <v>2012</v>
      </c>
      <c r="D94" s="8" t="s">
        <v>6</v>
      </c>
      <c r="E94" s="8" t="s">
        <v>253</v>
      </c>
      <c r="F94" s="8">
        <f>G94/'99_pobtot'!C94*100000</f>
        <v>1.2637500519040199</v>
      </c>
      <c r="G94" s="8">
        <v>35</v>
      </c>
    </row>
    <row r="95" spans="1:7">
      <c r="A95" s="1" t="s">
        <v>30</v>
      </c>
      <c r="B95" s="1" t="s">
        <v>288</v>
      </c>
      <c r="C95" s="8">
        <v>2012</v>
      </c>
      <c r="D95" s="8" t="s">
        <v>6</v>
      </c>
      <c r="E95" s="8" t="s">
        <v>253</v>
      </c>
      <c r="F95" s="8">
        <f>G95/'99_pobtot'!C95*100000</f>
        <v>0.3870356808194147</v>
      </c>
      <c r="G95" s="8">
        <v>9</v>
      </c>
    </row>
    <row r="96" spans="1:7">
      <c r="A96" s="1" t="s">
        <v>31</v>
      </c>
      <c r="B96" s="1" t="s">
        <v>289</v>
      </c>
      <c r="C96" s="8">
        <v>2012</v>
      </c>
      <c r="D96" s="8" t="s">
        <v>6</v>
      </c>
      <c r="E96" s="8" t="s">
        <v>253</v>
      </c>
      <c r="F96" s="8">
        <f>G96/'99_pobtot'!C96*100000</f>
        <v>0.44244394235250389</v>
      </c>
      <c r="G96" s="8">
        <v>15</v>
      </c>
    </row>
    <row r="97" spans="1:7">
      <c r="A97" s="1" t="s">
        <v>32</v>
      </c>
      <c r="B97" s="1" t="s">
        <v>290</v>
      </c>
      <c r="C97" s="8">
        <v>2012</v>
      </c>
      <c r="D97" s="8" t="s">
        <v>6</v>
      </c>
      <c r="E97" s="8" t="s">
        <v>253</v>
      </c>
      <c r="F97" s="8">
        <f>G97/'99_pobtot'!C97*100000</f>
        <v>0.81329112894568201</v>
      </c>
      <c r="G97" s="8">
        <v>10</v>
      </c>
    </row>
    <row r="98" spans="1:7">
      <c r="A98" s="1" t="s">
        <v>33</v>
      </c>
      <c r="B98" s="1" t="s">
        <v>291</v>
      </c>
      <c r="C98" s="8">
        <v>2012</v>
      </c>
      <c r="D98" s="8" t="s">
        <v>6</v>
      </c>
      <c r="E98" s="8" t="s">
        <v>253</v>
      </c>
      <c r="F98" s="8">
        <f>G98/'99_pobtot'!C98*100000</f>
        <v>1.0179405102998613</v>
      </c>
      <c r="G98" s="8">
        <v>81</v>
      </c>
    </row>
    <row r="99" spans="1:7">
      <c r="A99" s="1" t="s">
        <v>34</v>
      </c>
      <c r="B99" s="1" t="s">
        <v>292</v>
      </c>
      <c r="C99" s="8">
        <v>2012</v>
      </c>
      <c r="D99" s="8" t="s">
        <v>6</v>
      </c>
      <c r="E99" s="8" t="s">
        <v>253</v>
      </c>
      <c r="F99" s="8">
        <f>G99/'99_pobtot'!C99*100000</f>
        <v>2.0082475297330844</v>
      </c>
      <c r="G99" s="8">
        <v>41</v>
      </c>
    </row>
    <row r="100" spans="1:7">
      <c r="A100" s="1" t="s">
        <v>35</v>
      </c>
      <c r="B100" s="1" t="s">
        <v>293</v>
      </c>
      <c r="C100" s="8">
        <v>2012</v>
      </c>
      <c r="D100" s="8" t="s">
        <v>6</v>
      </c>
      <c r="E100" s="8" t="s">
        <v>253</v>
      </c>
      <c r="F100" s="8">
        <f>G100/'99_pobtot'!C100*100000</f>
        <v>0.77519079383413236</v>
      </c>
      <c r="G100" s="8">
        <v>12</v>
      </c>
    </row>
    <row r="101" spans="1:7">
      <c r="A101" s="3" t="s">
        <v>3</v>
      </c>
      <c r="B101" s="1" t="s">
        <v>261</v>
      </c>
      <c r="C101" s="8">
        <v>2013</v>
      </c>
      <c r="D101" s="8" t="s">
        <v>6</v>
      </c>
      <c r="E101" s="8" t="s">
        <v>253</v>
      </c>
      <c r="F101" s="8">
        <f>G101/'99_pobtot'!C101*100000</f>
        <v>1.4461318543515767</v>
      </c>
      <c r="G101" s="8">
        <v>1713</v>
      </c>
    </row>
    <row r="102" spans="1:7">
      <c r="A102" s="3" t="s">
        <v>4</v>
      </c>
      <c r="B102" s="1" t="s">
        <v>262</v>
      </c>
      <c r="C102" s="8">
        <v>2013</v>
      </c>
      <c r="D102" s="8" t="s">
        <v>6</v>
      </c>
      <c r="E102" s="8" t="s">
        <v>253</v>
      </c>
      <c r="F102" s="8">
        <f>G102/'99_pobtot'!C102*100000</f>
        <v>1.4864630160178125</v>
      </c>
      <c r="G102" s="8">
        <v>19</v>
      </c>
    </row>
    <row r="103" spans="1:7">
      <c r="A103" s="1" t="s">
        <v>5</v>
      </c>
      <c r="B103" s="1" t="s">
        <v>263</v>
      </c>
      <c r="C103" s="8">
        <v>2013</v>
      </c>
      <c r="D103" s="8" t="s">
        <v>6</v>
      </c>
      <c r="E103" s="8" t="s">
        <v>253</v>
      </c>
      <c r="F103" s="8">
        <f>G103/'99_pobtot'!C103*100000</f>
        <v>2.3991987283639347</v>
      </c>
      <c r="G103" s="8">
        <v>79</v>
      </c>
    </row>
    <row r="104" spans="1:7">
      <c r="A104" s="1" t="s">
        <v>6</v>
      </c>
      <c r="B104" s="1" t="s">
        <v>264</v>
      </c>
      <c r="C104" s="8">
        <v>2013</v>
      </c>
      <c r="D104" s="8" t="s">
        <v>6</v>
      </c>
      <c r="E104" s="8" t="s">
        <v>253</v>
      </c>
      <c r="F104" s="8">
        <f>G104/'99_pobtot'!C104*100000</f>
        <v>1.6040035929680481</v>
      </c>
      <c r="G104" s="8">
        <v>11</v>
      </c>
    </row>
    <row r="105" spans="1:7">
      <c r="A105" s="1" t="s">
        <v>7</v>
      </c>
      <c r="B105" s="1" t="s">
        <v>265</v>
      </c>
      <c r="C105" s="8">
        <v>2013</v>
      </c>
      <c r="D105" s="8" t="s">
        <v>6</v>
      </c>
      <c r="E105" s="8" t="s">
        <v>253</v>
      </c>
      <c r="F105" s="8">
        <f>G105/'99_pobtot'!C105*100000</f>
        <v>0.22626712417879175</v>
      </c>
      <c r="G105" s="8">
        <v>2</v>
      </c>
    </row>
    <row r="106" spans="1:7">
      <c r="A106" s="1" t="s">
        <v>8</v>
      </c>
      <c r="B106" s="1" t="s">
        <v>266</v>
      </c>
      <c r="C106" s="8">
        <v>2013</v>
      </c>
      <c r="D106" s="8" t="s">
        <v>6</v>
      </c>
      <c r="E106" s="8" t="s">
        <v>253</v>
      </c>
      <c r="F106" s="8">
        <f>G106/'99_pobtot'!C106*100000</f>
        <v>1.8163610953274281</v>
      </c>
      <c r="G106" s="8">
        <v>53</v>
      </c>
    </row>
    <row r="107" spans="1:7">
      <c r="A107" s="1" t="s">
        <v>9</v>
      </c>
      <c r="B107" s="1" t="s">
        <v>267</v>
      </c>
      <c r="C107" s="8">
        <v>2013</v>
      </c>
      <c r="D107" s="8" t="s">
        <v>6</v>
      </c>
      <c r="E107" s="8" t="s">
        <v>253</v>
      </c>
      <c r="F107" s="8">
        <f>G107/'99_pobtot'!C107*100000</f>
        <v>1.7256056875963464</v>
      </c>
      <c r="G107" s="8">
        <v>12</v>
      </c>
    </row>
    <row r="108" spans="1:7">
      <c r="A108" s="1" t="s">
        <v>10</v>
      </c>
      <c r="B108" s="1" t="s">
        <v>268</v>
      </c>
      <c r="C108" s="8">
        <v>2013</v>
      </c>
      <c r="D108" s="8" t="s">
        <v>6</v>
      </c>
      <c r="E108" s="8" t="s">
        <v>253</v>
      </c>
      <c r="F108" s="8">
        <f>G108/'99_pobtot'!C108*100000</f>
        <v>0.29236950671806655</v>
      </c>
      <c r="G108" s="8">
        <v>15</v>
      </c>
    </row>
    <row r="109" spans="1:7">
      <c r="A109" s="1" t="s">
        <v>11</v>
      </c>
      <c r="B109" s="1" t="s">
        <v>269</v>
      </c>
      <c r="C109" s="8">
        <v>2013</v>
      </c>
      <c r="D109" s="8" t="s">
        <v>6</v>
      </c>
      <c r="E109" s="8" t="s">
        <v>253</v>
      </c>
      <c r="F109" s="8">
        <f>G109/'99_pobtot'!C109*100000</f>
        <v>1.4599753376473732</v>
      </c>
      <c r="G109" s="8">
        <v>52</v>
      </c>
    </row>
    <row r="110" spans="1:7">
      <c r="A110" s="1" t="s">
        <v>12</v>
      </c>
      <c r="B110" s="1" t="s">
        <v>270</v>
      </c>
      <c r="C110" s="8">
        <v>2013</v>
      </c>
      <c r="D110" s="8" t="s">
        <v>6</v>
      </c>
      <c r="E110" s="8" t="s">
        <v>253</v>
      </c>
      <c r="F110" s="8">
        <f>G110/'99_pobtot'!C110*100000</f>
        <v>4.0517435248556799</v>
      </c>
      <c r="G110" s="8">
        <v>367</v>
      </c>
    </row>
    <row r="111" spans="1:7">
      <c r="A111" s="1" t="s">
        <v>13</v>
      </c>
      <c r="B111" s="1" t="s">
        <v>271</v>
      </c>
      <c r="C111" s="8">
        <v>2013</v>
      </c>
      <c r="D111" s="8" t="s">
        <v>6</v>
      </c>
      <c r="E111" s="8" t="s">
        <v>253</v>
      </c>
      <c r="F111" s="8">
        <f>G111/'99_pobtot'!C111*100000</f>
        <v>0.86524850513899931</v>
      </c>
      <c r="G111" s="8">
        <v>15</v>
      </c>
    </row>
    <row r="112" spans="1:7">
      <c r="A112" s="1" t="s">
        <v>14</v>
      </c>
      <c r="B112" s="1" t="s">
        <v>272</v>
      </c>
      <c r="C112" s="8">
        <v>2013</v>
      </c>
      <c r="D112" s="8" t="s">
        <v>6</v>
      </c>
      <c r="E112" s="8" t="s">
        <v>253</v>
      </c>
      <c r="F112" s="8">
        <f>G112/'99_pobtot'!C112*100000</f>
        <v>0.98584175579454447</v>
      </c>
      <c r="G112" s="8">
        <v>57</v>
      </c>
    </row>
    <row r="113" spans="1:7">
      <c r="A113" s="1" t="s">
        <v>15</v>
      </c>
      <c r="B113" s="1" t="s">
        <v>273</v>
      </c>
      <c r="C113" s="8">
        <v>2013</v>
      </c>
      <c r="D113" s="8" t="s">
        <v>6</v>
      </c>
      <c r="E113" s="8" t="s">
        <v>253</v>
      </c>
      <c r="F113" s="8">
        <f>G113/'99_pobtot'!C113*100000</f>
        <v>0.25535268887800017</v>
      </c>
      <c r="G113" s="8">
        <v>9</v>
      </c>
    </row>
    <row r="114" spans="1:7">
      <c r="A114" s="1" t="s">
        <v>16</v>
      </c>
      <c r="B114" s="1" t="s">
        <v>274</v>
      </c>
      <c r="C114" s="8">
        <v>2013</v>
      </c>
      <c r="D114" s="8" t="s">
        <v>6</v>
      </c>
      <c r="E114" s="8" t="s">
        <v>253</v>
      </c>
      <c r="F114" s="8">
        <f>G114/'99_pobtot'!C114*100000</f>
        <v>0.95829636202307011</v>
      </c>
      <c r="G114" s="8">
        <v>27</v>
      </c>
    </row>
    <row r="115" spans="1:7">
      <c r="A115" s="1" t="s">
        <v>17</v>
      </c>
      <c r="B115" s="1" t="s">
        <v>275</v>
      </c>
      <c r="C115" s="8">
        <v>2013</v>
      </c>
      <c r="D115" s="8" t="s">
        <v>6</v>
      </c>
      <c r="E115" s="8" t="s">
        <v>253</v>
      </c>
      <c r="F115" s="8">
        <f>G115/'99_pobtot'!C115*100000</f>
        <v>1.569482872117635</v>
      </c>
      <c r="G115" s="8">
        <v>122</v>
      </c>
    </row>
    <row r="116" spans="1:7">
      <c r="A116" s="1" t="s">
        <v>18</v>
      </c>
      <c r="B116" s="1" t="s">
        <v>276</v>
      </c>
      <c r="C116" s="8">
        <v>2013</v>
      </c>
      <c r="D116" s="8" t="s">
        <v>6</v>
      </c>
      <c r="E116" s="8" t="s">
        <v>253</v>
      </c>
      <c r="F116" s="8">
        <f>G116/'99_pobtot'!C116*100000</f>
        <v>0.67974275540772777</v>
      </c>
      <c r="G116" s="8">
        <v>109</v>
      </c>
    </row>
    <row r="117" spans="1:7">
      <c r="A117" s="1" t="s">
        <v>19</v>
      </c>
      <c r="B117" s="1" t="s">
        <v>277</v>
      </c>
      <c r="C117" s="8">
        <v>2013</v>
      </c>
      <c r="D117" s="8" t="s">
        <v>6</v>
      </c>
      <c r="E117" s="8" t="s">
        <v>253</v>
      </c>
      <c r="F117" s="8">
        <f>G117/'99_pobtot'!C117*100000</f>
        <v>1.2954642065435433</v>
      </c>
      <c r="G117" s="8">
        <v>59</v>
      </c>
    </row>
    <row r="118" spans="1:7">
      <c r="A118" s="1" t="s">
        <v>20</v>
      </c>
      <c r="B118" s="1" t="s">
        <v>278</v>
      </c>
      <c r="C118" s="8">
        <v>2013</v>
      </c>
      <c r="D118" s="8" t="s">
        <v>6</v>
      </c>
      <c r="E118" s="8" t="s">
        <v>253</v>
      </c>
      <c r="F118" s="8">
        <f>G118/'99_pobtot'!C118*100000</f>
        <v>2.2352255582076683</v>
      </c>
      <c r="G118" s="8">
        <v>42</v>
      </c>
    </row>
    <row r="119" spans="1:7">
      <c r="A119" s="1" t="s">
        <v>21</v>
      </c>
      <c r="B119" s="1" t="s">
        <v>279</v>
      </c>
      <c r="C119" s="8">
        <v>2013</v>
      </c>
      <c r="D119" s="8" t="s">
        <v>6</v>
      </c>
      <c r="E119" s="8" t="s">
        <v>253</v>
      </c>
      <c r="F119" s="8">
        <f>G119/'99_pobtot'!C119*100000</f>
        <v>0.95153322278247354</v>
      </c>
      <c r="G119" s="8">
        <v>11</v>
      </c>
    </row>
    <row r="120" spans="1:7">
      <c r="A120" s="1" t="s">
        <v>22</v>
      </c>
      <c r="B120" s="1" t="s">
        <v>280</v>
      </c>
      <c r="C120" s="8">
        <v>2013</v>
      </c>
      <c r="D120" s="8" t="s">
        <v>6</v>
      </c>
      <c r="E120" s="8" t="s">
        <v>253</v>
      </c>
      <c r="F120" s="8">
        <f>G120/'99_pobtot'!C120*100000</f>
        <v>2.7347689339830774</v>
      </c>
      <c r="G120" s="8">
        <v>137</v>
      </c>
    </row>
    <row r="121" spans="1:7">
      <c r="A121" s="1" t="s">
        <v>23</v>
      </c>
      <c r="B121" s="1" t="s">
        <v>281</v>
      </c>
      <c r="C121" s="8">
        <v>2013</v>
      </c>
      <c r="D121" s="8" t="s">
        <v>6</v>
      </c>
      <c r="E121" s="8" t="s">
        <v>253</v>
      </c>
      <c r="F121" s="8">
        <f>G121/'99_pobtot'!C121*100000</f>
        <v>0.48003472419604926</v>
      </c>
      <c r="G121" s="8">
        <v>19</v>
      </c>
    </row>
    <row r="122" spans="1:7">
      <c r="A122" s="1" t="s">
        <v>24</v>
      </c>
      <c r="B122" s="1" t="s">
        <v>282</v>
      </c>
      <c r="C122" s="8">
        <v>2013</v>
      </c>
      <c r="D122" s="8" t="s">
        <v>6</v>
      </c>
      <c r="E122" s="8" t="s">
        <v>253</v>
      </c>
      <c r="F122" s="8">
        <f>G122/'99_pobtot'!C122*100000</f>
        <v>1.1929484652799702</v>
      </c>
      <c r="G122" s="8">
        <v>73</v>
      </c>
    </row>
    <row r="123" spans="1:7">
      <c r="A123" s="1" t="s">
        <v>25</v>
      </c>
      <c r="B123" s="1" t="s">
        <v>283</v>
      </c>
      <c r="C123" s="8">
        <v>2013</v>
      </c>
      <c r="D123" s="8" t="s">
        <v>6</v>
      </c>
      <c r="E123" s="8" t="s">
        <v>253</v>
      </c>
      <c r="F123" s="8">
        <f>G123/'99_pobtot'!C123*100000</f>
        <v>3.4388625860853503</v>
      </c>
      <c r="G123" s="8">
        <v>68</v>
      </c>
    </row>
    <row r="124" spans="1:7">
      <c r="A124" s="1" t="s">
        <v>26</v>
      </c>
      <c r="B124" s="1" t="s">
        <v>284</v>
      </c>
      <c r="C124" s="8">
        <v>2013</v>
      </c>
      <c r="D124" s="8" t="s">
        <v>6</v>
      </c>
      <c r="E124" s="8" t="s">
        <v>253</v>
      </c>
      <c r="F124" s="8">
        <f>G124/'99_pobtot'!C124*100000</f>
        <v>0.62245872579932349</v>
      </c>
      <c r="G124" s="8">
        <v>9</v>
      </c>
    </row>
    <row r="125" spans="1:7">
      <c r="A125" s="1" t="s">
        <v>27</v>
      </c>
      <c r="B125" s="1" t="s">
        <v>285</v>
      </c>
      <c r="C125" s="8">
        <v>2013</v>
      </c>
      <c r="D125" s="8" t="s">
        <v>6</v>
      </c>
      <c r="E125" s="8" t="s">
        <v>253</v>
      </c>
      <c r="F125" s="8">
        <f>G125/'99_pobtot'!C125*100000</f>
        <v>2.6959682717772377</v>
      </c>
      <c r="G125" s="8">
        <v>73</v>
      </c>
    </row>
    <row r="126" spans="1:7">
      <c r="A126" s="1" t="s">
        <v>28</v>
      </c>
      <c r="B126" s="1" t="s">
        <v>286</v>
      </c>
      <c r="C126" s="8">
        <v>2013</v>
      </c>
      <c r="D126" s="8" t="s">
        <v>6</v>
      </c>
      <c r="E126" s="8" t="s">
        <v>253</v>
      </c>
      <c r="F126" s="8">
        <f>G126/'99_pobtot'!C126*100000</f>
        <v>1.4308174225868158</v>
      </c>
      <c r="G126" s="8">
        <v>42</v>
      </c>
    </row>
    <row r="127" spans="1:7">
      <c r="A127" s="1" t="s">
        <v>29</v>
      </c>
      <c r="B127" s="1" t="s">
        <v>287</v>
      </c>
      <c r="C127" s="8">
        <v>2013</v>
      </c>
      <c r="D127" s="8" t="s">
        <v>6</v>
      </c>
      <c r="E127" s="8" t="s">
        <v>253</v>
      </c>
      <c r="F127" s="8">
        <f>G127/'99_pobtot'!C127*100000</f>
        <v>1.3171333056379357</v>
      </c>
      <c r="G127" s="8">
        <v>37</v>
      </c>
    </row>
    <row r="128" spans="1:7">
      <c r="A128" s="1" t="s">
        <v>30</v>
      </c>
      <c r="B128" s="1" t="s">
        <v>288</v>
      </c>
      <c r="C128" s="8">
        <v>2013</v>
      </c>
      <c r="D128" s="8" t="s">
        <v>6</v>
      </c>
      <c r="E128" s="8" t="s">
        <v>253</v>
      </c>
      <c r="F128" s="8">
        <f>G128/'99_pobtot'!C128*100000</f>
        <v>0.67802787118317975</v>
      </c>
      <c r="G128" s="8">
        <v>16</v>
      </c>
    </row>
    <row r="129" spans="1:7">
      <c r="A129" s="1" t="s">
        <v>31</v>
      </c>
      <c r="B129" s="1" t="s">
        <v>289</v>
      </c>
      <c r="C129" s="8">
        <v>2013</v>
      </c>
      <c r="D129" s="8" t="s">
        <v>6</v>
      </c>
      <c r="E129" s="8" t="s">
        <v>253</v>
      </c>
      <c r="F129" s="8">
        <f>G129/'99_pobtot'!C129*100000</f>
        <v>0.43774020994020468</v>
      </c>
      <c r="G129" s="8">
        <v>15</v>
      </c>
    </row>
    <row r="130" spans="1:7">
      <c r="A130" s="1" t="s">
        <v>32</v>
      </c>
      <c r="B130" s="1" t="s">
        <v>290</v>
      </c>
      <c r="C130" s="8">
        <v>2013</v>
      </c>
      <c r="D130" s="8" t="s">
        <v>6</v>
      </c>
      <c r="E130" s="8" t="s">
        <v>253</v>
      </c>
      <c r="F130" s="8">
        <f>G130/'99_pobtot'!C130*100000</f>
        <v>0.87875287392133083</v>
      </c>
      <c r="G130" s="8">
        <v>11</v>
      </c>
    </row>
    <row r="131" spans="1:7">
      <c r="A131" s="1" t="s">
        <v>33</v>
      </c>
      <c r="B131" s="1" t="s">
        <v>291</v>
      </c>
      <c r="C131" s="8">
        <v>2013</v>
      </c>
      <c r="D131" s="8" t="s">
        <v>6</v>
      </c>
      <c r="E131" s="8" t="s">
        <v>253</v>
      </c>
      <c r="F131" s="8">
        <f>G131/'99_pobtot'!C131*100000</f>
        <v>1.1420932881660266</v>
      </c>
      <c r="G131" s="8">
        <v>92</v>
      </c>
    </row>
    <row r="132" spans="1:7">
      <c r="A132" s="1" t="s">
        <v>34</v>
      </c>
      <c r="B132" s="1" t="s">
        <v>292</v>
      </c>
      <c r="C132" s="8">
        <v>2013</v>
      </c>
      <c r="D132" s="8" t="s">
        <v>6</v>
      </c>
      <c r="E132" s="8" t="s">
        <v>253</v>
      </c>
      <c r="F132" s="8">
        <f>G132/'99_pobtot'!C132*100000</f>
        <v>2.075763434413358</v>
      </c>
      <c r="G132" s="8">
        <v>43</v>
      </c>
    </row>
    <row r="133" spans="1:7">
      <c r="A133" s="1" t="s">
        <v>35</v>
      </c>
      <c r="B133" s="1" t="s">
        <v>293</v>
      </c>
      <c r="C133" s="8">
        <v>2013</v>
      </c>
      <c r="D133" s="8" t="s">
        <v>6</v>
      </c>
      <c r="E133" s="8" t="s">
        <v>253</v>
      </c>
      <c r="F133" s="8">
        <f>G133/'99_pobtot'!C133*100000</f>
        <v>1.0850992259412757</v>
      </c>
      <c r="G133" s="8">
        <v>17</v>
      </c>
    </row>
    <row r="134" spans="1:7">
      <c r="A134" s="3" t="s">
        <v>3</v>
      </c>
      <c r="B134" s="1" t="s">
        <v>261</v>
      </c>
      <c r="C134" s="8">
        <v>2014</v>
      </c>
      <c r="D134" s="8" t="s">
        <v>6</v>
      </c>
      <c r="E134" s="8" t="s">
        <v>253</v>
      </c>
      <c r="F134" s="8">
        <f>G134/'99_pobtot'!C134*100000</f>
        <v>1.545819142445408</v>
      </c>
      <c r="G134" s="8">
        <v>1854</v>
      </c>
    </row>
    <row r="135" spans="1:7">
      <c r="A135" s="3" t="s">
        <v>4</v>
      </c>
      <c r="B135" s="1" t="s">
        <v>262</v>
      </c>
      <c r="C135" s="8">
        <v>2014</v>
      </c>
      <c r="D135" s="8" t="s">
        <v>6</v>
      </c>
      <c r="E135" s="8" t="s">
        <v>253</v>
      </c>
      <c r="F135" s="8">
        <f>G135/'99_pobtot'!C135*100000</f>
        <v>1.6088588364273222</v>
      </c>
      <c r="G135" s="8">
        <v>21</v>
      </c>
    </row>
    <row r="136" spans="1:7">
      <c r="A136" s="1" t="s">
        <v>5</v>
      </c>
      <c r="B136" s="1" t="s">
        <v>263</v>
      </c>
      <c r="C136" s="8">
        <v>2014</v>
      </c>
      <c r="D136" s="8" t="s">
        <v>6</v>
      </c>
      <c r="E136" s="8" t="s">
        <v>253</v>
      </c>
      <c r="F136" s="8">
        <f>G136/'99_pobtot'!C136*100000</f>
        <v>2.3750698240464097</v>
      </c>
      <c r="G136" s="8">
        <v>79</v>
      </c>
    </row>
    <row r="137" spans="1:7">
      <c r="A137" s="1" t="s">
        <v>6</v>
      </c>
      <c r="B137" s="1" t="s">
        <v>264</v>
      </c>
      <c r="C137" s="8">
        <v>2014</v>
      </c>
      <c r="D137" s="8" t="s">
        <v>6</v>
      </c>
      <c r="E137" s="8" t="s">
        <v>253</v>
      </c>
      <c r="F137" s="8">
        <f>G137/'99_pobtot'!C137*100000</f>
        <v>1.4226309282809071</v>
      </c>
      <c r="G137" s="8">
        <v>10</v>
      </c>
    </row>
    <row r="138" spans="1:7">
      <c r="A138" s="1" t="s">
        <v>7</v>
      </c>
      <c r="B138" s="1" t="s">
        <v>265</v>
      </c>
      <c r="C138" s="8">
        <v>2014</v>
      </c>
      <c r="D138" s="8" t="s">
        <v>6</v>
      </c>
      <c r="E138" s="8" t="s">
        <v>253</v>
      </c>
      <c r="F138" s="8">
        <f>G138/'99_pobtot'!C138*100000</f>
        <v>0.44415377047687682</v>
      </c>
      <c r="G138" s="8">
        <v>4</v>
      </c>
    </row>
    <row r="139" spans="1:7">
      <c r="A139" s="1" t="s">
        <v>8</v>
      </c>
      <c r="B139" s="1" t="s">
        <v>266</v>
      </c>
      <c r="C139" s="8">
        <v>2014</v>
      </c>
      <c r="D139" s="8" t="s">
        <v>6</v>
      </c>
      <c r="E139" s="8" t="s">
        <v>253</v>
      </c>
      <c r="F139" s="8">
        <f>G139/'99_pobtot'!C139*100000</f>
        <v>1.7228885747150899</v>
      </c>
      <c r="G139" s="8">
        <v>51</v>
      </c>
    </row>
    <row r="140" spans="1:7">
      <c r="A140" s="1" t="s">
        <v>9</v>
      </c>
      <c r="B140" s="1" t="s">
        <v>267</v>
      </c>
      <c r="C140" s="8">
        <v>2014</v>
      </c>
      <c r="D140" s="8" t="s">
        <v>6</v>
      </c>
      <c r="E140" s="8" t="s">
        <v>253</v>
      </c>
      <c r="F140" s="8">
        <f>G140/'99_pobtot'!C140*100000</f>
        <v>1.6931503602177393</v>
      </c>
      <c r="G140" s="8">
        <v>12</v>
      </c>
    </row>
    <row r="141" spans="1:7">
      <c r="A141" s="1" t="s">
        <v>10</v>
      </c>
      <c r="B141" s="1" t="s">
        <v>268</v>
      </c>
      <c r="C141" s="8">
        <v>2014</v>
      </c>
      <c r="D141" s="8" t="s">
        <v>6</v>
      </c>
      <c r="E141" s="8" t="s">
        <v>253</v>
      </c>
      <c r="F141" s="8">
        <f>G141/'99_pobtot'!C141*100000</f>
        <v>0.42140572521818281</v>
      </c>
      <c r="G141" s="8">
        <v>22</v>
      </c>
    </row>
    <row r="142" spans="1:7">
      <c r="A142" s="1" t="s">
        <v>11</v>
      </c>
      <c r="B142" s="1" t="s">
        <v>269</v>
      </c>
      <c r="C142" s="8">
        <v>2014</v>
      </c>
      <c r="D142" s="8" t="s">
        <v>6</v>
      </c>
      <c r="E142" s="8" t="s">
        <v>253</v>
      </c>
      <c r="F142" s="8">
        <f>G142/'99_pobtot'!C142*100000</f>
        <v>1.504034153830385</v>
      </c>
      <c r="G142" s="8">
        <v>54</v>
      </c>
    </row>
    <row r="143" spans="1:7">
      <c r="A143" s="1" t="s">
        <v>12</v>
      </c>
      <c r="B143" s="1" t="s">
        <v>270</v>
      </c>
      <c r="C143" s="8">
        <v>2014</v>
      </c>
      <c r="D143" s="8" t="s">
        <v>6</v>
      </c>
      <c r="E143" s="8" t="s">
        <v>253</v>
      </c>
      <c r="F143" s="8">
        <f>G143/'99_pobtot'!C143*100000</f>
        <v>4.215394754062614</v>
      </c>
      <c r="G143" s="8">
        <v>382</v>
      </c>
    </row>
    <row r="144" spans="1:7">
      <c r="A144" s="1" t="s">
        <v>13</v>
      </c>
      <c r="B144" s="1" t="s">
        <v>271</v>
      </c>
      <c r="C144" s="8">
        <v>2014</v>
      </c>
      <c r="D144" s="8" t="s">
        <v>6</v>
      </c>
      <c r="E144" s="8" t="s">
        <v>253</v>
      </c>
      <c r="F144" s="8">
        <f>G144/'99_pobtot'!C144*100000</f>
        <v>0.91004231696773907</v>
      </c>
      <c r="G144" s="8">
        <v>16</v>
      </c>
    </row>
    <row r="145" spans="1:7">
      <c r="A145" s="1" t="s">
        <v>14</v>
      </c>
      <c r="B145" s="1" t="s">
        <v>272</v>
      </c>
      <c r="C145" s="8">
        <v>2014</v>
      </c>
      <c r="D145" s="8" t="s">
        <v>6</v>
      </c>
      <c r="E145" s="8" t="s">
        <v>253</v>
      </c>
      <c r="F145" s="8">
        <f>G145/'99_pobtot'!C145*100000</f>
        <v>1.1266688141657095</v>
      </c>
      <c r="G145" s="8">
        <v>66</v>
      </c>
    </row>
    <row r="146" spans="1:7">
      <c r="A146" s="1" t="s">
        <v>15</v>
      </c>
      <c r="B146" s="1" t="s">
        <v>273</v>
      </c>
      <c r="C146" s="8">
        <v>2014</v>
      </c>
      <c r="D146" s="8" t="s">
        <v>6</v>
      </c>
      <c r="E146" s="8" t="s">
        <v>253</v>
      </c>
      <c r="F146" s="8">
        <f>G146/'99_pobtot'!C146*100000</f>
        <v>0.50679028595641884</v>
      </c>
      <c r="G146" s="8">
        <v>18</v>
      </c>
    </row>
    <row r="147" spans="1:7">
      <c r="A147" s="1" t="s">
        <v>16</v>
      </c>
      <c r="B147" s="1" t="s">
        <v>274</v>
      </c>
      <c r="C147" s="8">
        <v>2014</v>
      </c>
      <c r="D147" s="8" t="s">
        <v>6</v>
      </c>
      <c r="E147" s="8" t="s">
        <v>253</v>
      </c>
      <c r="F147" s="8">
        <f>G147/'99_pobtot'!C147*100000</f>
        <v>1.049230232240117</v>
      </c>
      <c r="G147" s="8">
        <v>30</v>
      </c>
    </row>
    <row r="148" spans="1:7">
      <c r="A148" s="1" t="s">
        <v>17</v>
      </c>
      <c r="B148" s="1" t="s">
        <v>275</v>
      </c>
      <c r="C148" s="8">
        <v>2014</v>
      </c>
      <c r="D148" s="8" t="s">
        <v>6</v>
      </c>
      <c r="E148" s="8" t="s">
        <v>253</v>
      </c>
      <c r="F148" s="8">
        <f>G148/'99_pobtot'!C148*100000</f>
        <v>1.7533109307628947</v>
      </c>
      <c r="G148" s="8">
        <v>138</v>
      </c>
    </row>
    <row r="149" spans="1:7">
      <c r="A149" s="1" t="s">
        <v>18</v>
      </c>
      <c r="B149" s="1" t="s">
        <v>276</v>
      </c>
      <c r="C149" s="8">
        <v>2014</v>
      </c>
      <c r="D149" s="8" t="s">
        <v>6</v>
      </c>
      <c r="E149" s="8" t="s">
        <v>253</v>
      </c>
      <c r="F149" s="8">
        <f>G149/'99_pobtot'!C149*100000</f>
        <v>0.68315751464341978</v>
      </c>
      <c r="G149" s="8">
        <v>111</v>
      </c>
    </row>
    <row r="150" spans="1:7">
      <c r="A150" s="1" t="s">
        <v>19</v>
      </c>
      <c r="B150" s="1" t="s">
        <v>277</v>
      </c>
      <c r="C150" s="8">
        <v>2014</v>
      </c>
      <c r="D150" s="8" t="s">
        <v>6</v>
      </c>
      <c r="E150" s="8" t="s">
        <v>253</v>
      </c>
      <c r="F150" s="8">
        <f>G150/'99_pobtot'!C150*100000</f>
        <v>1.3257292978133508</v>
      </c>
      <c r="G150" s="8">
        <v>61</v>
      </c>
    </row>
    <row r="151" spans="1:7">
      <c r="A151" s="1" t="s">
        <v>20</v>
      </c>
      <c r="B151" s="1" t="s">
        <v>278</v>
      </c>
      <c r="C151" s="8">
        <v>2014</v>
      </c>
      <c r="D151" s="8" t="s">
        <v>6</v>
      </c>
      <c r="E151" s="8" t="s">
        <v>253</v>
      </c>
      <c r="F151" s="8">
        <f>G151/'99_pobtot'!C151*100000</f>
        <v>2.414350901760062</v>
      </c>
      <c r="G151" s="8">
        <v>46</v>
      </c>
    </row>
    <row r="152" spans="1:7">
      <c r="A152" s="1" t="s">
        <v>21</v>
      </c>
      <c r="B152" s="1" t="s">
        <v>279</v>
      </c>
      <c r="C152" s="8">
        <v>2014</v>
      </c>
      <c r="D152" s="8" t="s">
        <v>6</v>
      </c>
      <c r="E152" s="8" t="s">
        <v>253</v>
      </c>
      <c r="F152" s="8">
        <f>G152/'99_pobtot'!C152*100000</f>
        <v>1.020294508009737</v>
      </c>
      <c r="G152" s="8">
        <v>12</v>
      </c>
    </row>
    <row r="153" spans="1:7">
      <c r="A153" s="1" t="s">
        <v>22</v>
      </c>
      <c r="B153" s="1" t="s">
        <v>280</v>
      </c>
      <c r="C153" s="8">
        <v>2014</v>
      </c>
      <c r="D153" s="8" t="s">
        <v>6</v>
      </c>
      <c r="E153" s="8" t="s">
        <v>253</v>
      </c>
      <c r="F153" s="8">
        <f>G153/'99_pobtot'!C153*100000</f>
        <v>2.8773790248073134</v>
      </c>
      <c r="G153" s="8">
        <v>147</v>
      </c>
    </row>
    <row r="154" spans="1:7">
      <c r="A154" s="1" t="s">
        <v>23</v>
      </c>
      <c r="B154" s="1" t="s">
        <v>281</v>
      </c>
      <c r="C154" s="8">
        <v>2014</v>
      </c>
      <c r="D154" s="8" t="s">
        <v>6</v>
      </c>
      <c r="E154" s="8" t="s">
        <v>253</v>
      </c>
      <c r="F154" s="8">
        <f>G154/'99_pobtot'!C154*100000</f>
        <v>0.451119113741414</v>
      </c>
      <c r="G154" s="8">
        <v>18</v>
      </c>
    </row>
    <row r="155" spans="1:7">
      <c r="A155" s="1" t="s">
        <v>24</v>
      </c>
      <c r="B155" s="1" t="s">
        <v>282</v>
      </c>
      <c r="C155" s="8">
        <v>2014</v>
      </c>
      <c r="D155" s="8" t="s">
        <v>6</v>
      </c>
      <c r="E155" s="8" t="s">
        <v>253</v>
      </c>
      <c r="F155" s="8">
        <f>G155/'99_pobtot'!C155*100000</f>
        <v>1.3067131662966731</v>
      </c>
      <c r="G155" s="8">
        <v>81</v>
      </c>
    </row>
    <row r="156" spans="1:7">
      <c r="A156" s="1" t="s">
        <v>25</v>
      </c>
      <c r="B156" s="1" t="s">
        <v>283</v>
      </c>
      <c r="C156" s="8">
        <v>2014</v>
      </c>
      <c r="D156" s="8" t="s">
        <v>6</v>
      </c>
      <c r="E156" s="8" t="s">
        <v>253</v>
      </c>
      <c r="F156" s="8">
        <f>G156/'99_pobtot'!C156*100000</f>
        <v>3.6070401517921558</v>
      </c>
      <c r="G156" s="8">
        <v>73</v>
      </c>
    </row>
    <row r="157" spans="1:7">
      <c r="A157" s="1" t="s">
        <v>26</v>
      </c>
      <c r="B157" s="1" t="s">
        <v>284</v>
      </c>
      <c r="C157" s="8">
        <v>2014</v>
      </c>
      <c r="D157" s="8" t="s">
        <v>6</v>
      </c>
      <c r="E157" s="8" t="s">
        <v>253</v>
      </c>
      <c r="F157" s="8">
        <f>G157/'99_pobtot'!C157*100000</f>
        <v>0.80780338065714807</v>
      </c>
      <c r="G157" s="8">
        <v>12</v>
      </c>
    </row>
    <row r="158" spans="1:7">
      <c r="A158" s="1" t="s">
        <v>27</v>
      </c>
      <c r="B158" s="1" t="s">
        <v>285</v>
      </c>
      <c r="C158" s="8">
        <v>2014</v>
      </c>
      <c r="D158" s="8" t="s">
        <v>6</v>
      </c>
      <c r="E158" s="8" t="s">
        <v>253</v>
      </c>
      <c r="F158" s="8">
        <f>G158/'99_pobtot'!C158*100000</f>
        <v>2.9994275482788955</v>
      </c>
      <c r="G158" s="8">
        <v>82</v>
      </c>
    </row>
    <row r="159" spans="1:7">
      <c r="A159" s="1" t="s">
        <v>28</v>
      </c>
      <c r="B159" s="1" t="s">
        <v>286</v>
      </c>
      <c r="C159" s="8">
        <v>2014</v>
      </c>
      <c r="D159" s="8" t="s">
        <v>6</v>
      </c>
      <c r="E159" s="8" t="s">
        <v>253</v>
      </c>
      <c r="F159" s="8">
        <f>G159/'99_pobtot'!C159*100000</f>
        <v>1.5790463903671452</v>
      </c>
      <c r="G159" s="8">
        <v>47</v>
      </c>
    </row>
    <row r="160" spans="1:7">
      <c r="A160" s="1" t="s">
        <v>29</v>
      </c>
      <c r="B160" s="1" t="s">
        <v>287</v>
      </c>
      <c r="C160" s="8">
        <v>2014</v>
      </c>
      <c r="D160" s="8" t="s">
        <v>6</v>
      </c>
      <c r="E160" s="8" t="s">
        <v>253</v>
      </c>
      <c r="F160" s="8">
        <f>G160/'99_pobtot'!C160*100000</f>
        <v>1.4748143840753756</v>
      </c>
      <c r="G160" s="8">
        <v>42</v>
      </c>
    </row>
    <row r="161" spans="1:7">
      <c r="A161" s="1" t="s">
        <v>30</v>
      </c>
      <c r="B161" s="1" t="s">
        <v>288</v>
      </c>
      <c r="C161" s="8">
        <v>2014</v>
      </c>
      <c r="D161" s="8" t="s">
        <v>6</v>
      </c>
      <c r="E161" s="8" t="s">
        <v>253</v>
      </c>
      <c r="F161" s="8">
        <f>G161/'99_pobtot'!C161*100000</f>
        <v>0.96087324160196785</v>
      </c>
      <c r="G161" s="8">
        <v>23</v>
      </c>
    </row>
    <row r="162" spans="1:7">
      <c r="A162" s="1" t="s">
        <v>31</v>
      </c>
      <c r="B162" s="1" t="s">
        <v>289</v>
      </c>
      <c r="C162" s="8">
        <v>2014</v>
      </c>
      <c r="D162" s="8" t="s">
        <v>6</v>
      </c>
      <c r="E162" s="8" t="s">
        <v>253</v>
      </c>
      <c r="F162" s="8">
        <f>G162/'99_pobtot'!C162*100000</f>
        <v>0.5199530540164784</v>
      </c>
      <c r="G162" s="8">
        <v>18</v>
      </c>
    </row>
    <row r="163" spans="1:7">
      <c r="A163" s="1" t="s">
        <v>32</v>
      </c>
      <c r="B163" s="1" t="s">
        <v>290</v>
      </c>
      <c r="C163" s="8">
        <v>2014</v>
      </c>
      <c r="D163" s="8" t="s">
        <v>6</v>
      </c>
      <c r="E163" s="8" t="s">
        <v>253</v>
      </c>
      <c r="F163" s="8">
        <f>G163/'99_pobtot'!C163*100000</f>
        <v>0.94208678503463739</v>
      </c>
      <c r="G163" s="8">
        <v>12</v>
      </c>
    </row>
    <row r="164" spans="1:7">
      <c r="A164" s="1" t="s">
        <v>33</v>
      </c>
      <c r="B164" s="1" t="s">
        <v>291</v>
      </c>
      <c r="C164" s="8">
        <v>2014</v>
      </c>
      <c r="D164" s="8" t="s">
        <v>6</v>
      </c>
      <c r="E164" s="8" t="s">
        <v>253</v>
      </c>
      <c r="F164" s="8">
        <f>G164/'99_pobtot'!C164*100000</f>
        <v>1.2391298560241526</v>
      </c>
      <c r="G164" s="8">
        <v>101</v>
      </c>
    </row>
    <row r="165" spans="1:7">
      <c r="A165" s="1" t="s">
        <v>34</v>
      </c>
      <c r="B165" s="1" t="s">
        <v>292</v>
      </c>
      <c r="C165" s="8">
        <v>2014</v>
      </c>
      <c r="D165" s="8" t="s">
        <v>6</v>
      </c>
      <c r="E165" s="8" t="s">
        <v>253</v>
      </c>
      <c r="F165" s="8">
        <f>G165/'99_pobtot'!C165*100000</f>
        <v>2.2372248510936461</v>
      </c>
      <c r="G165" s="8">
        <v>47</v>
      </c>
    </row>
    <row r="166" spans="1:7">
      <c r="A166" s="1" t="s">
        <v>35</v>
      </c>
      <c r="B166" s="1" t="s">
        <v>293</v>
      </c>
      <c r="C166" s="8">
        <v>2014</v>
      </c>
      <c r="D166" s="8" t="s">
        <v>6</v>
      </c>
      <c r="E166" s="8" t="s">
        <v>253</v>
      </c>
      <c r="F166" s="8">
        <f>G166/'99_pobtot'!C166*100000</f>
        <v>1.1358344407719132</v>
      </c>
      <c r="G166" s="8">
        <v>18</v>
      </c>
    </row>
    <row r="167" spans="1:7">
      <c r="A167" s="3" t="s">
        <v>3</v>
      </c>
      <c r="B167" s="1" t="s">
        <v>261</v>
      </c>
      <c r="C167" s="8">
        <v>2015</v>
      </c>
      <c r="D167" s="8" t="s">
        <v>6</v>
      </c>
      <c r="E167" s="8" t="s">
        <v>253</v>
      </c>
      <c r="F167" s="8">
        <f>G167/'99_pobtot'!C167*100000</f>
        <v>1.5912937853014228</v>
      </c>
      <c r="G167" s="8">
        <v>1931</v>
      </c>
    </row>
    <row r="168" spans="1:7">
      <c r="A168" s="3" t="s">
        <v>4</v>
      </c>
      <c r="B168" s="1" t="s">
        <v>262</v>
      </c>
      <c r="C168" s="8">
        <v>2015</v>
      </c>
      <c r="D168" s="8" t="s">
        <v>6</v>
      </c>
      <c r="E168" s="8" t="s">
        <v>253</v>
      </c>
      <c r="F168" s="8">
        <f>G168/'99_pobtot'!C168*100000</f>
        <v>1.802038556116607</v>
      </c>
      <c r="G168" s="8">
        <v>24</v>
      </c>
    </row>
    <row r="169" spans="1:7">
      <c r="A169" s="1" t="s">
        <v>5</v>
      </c>
      <c r="B169" s="1" t="s">
        <v>263</v>
      </c>
      <c r="C169" s="8">
        <v>2015</v>
      </c>
      <c r="D169" s="8" t="s">
        <v>6</v>
      </c>
      <c r="E169" s="8" t="s">
        <v>253</v>
      </c>
      <c r="F169" s="8">
        <f>G169/'99_pobtot'!C169*100000</f>
        <v>2.3527351588572736</v>
      </c>
      <c r="G169" s="8">
        <v>79</v>
      </c>
    </row>
    <row r="170" spans="1:7">
      <c r="A170" s="1" t="s">
        <v>6</v>
      </c>
      <c r="B170" s="1" t="s">
        <v>264</v>
      </c>
      <c r="C170" s="8">
        <v>2015</v>
      </c>
      <c r="D170" s="8" t="s">
        <v>6</v>
      </c>
      <c r="E170" s="8" t="s">
        <v>253</v>
      </c>
      <c r="F170" s="8">
        <f>G170/'99_pobtot'!C170*100000</f>
        <v>1.5281046223775638</v>
      </c>
      <c r="G170" s="8">
        <v>11</v>
      </c>
    </row>
    <row r="171" spans="1:7">
      <c r="A171" s="1" t="s">
        <v>7</v>
      </c>
      <c r="B171" s="1" t="s">
        <v>265</v>
      </c>
      <c r="C171" s="8">
        <v>2015</v>
      </c>
      <c r="D171" s="8" t="s">
        <v>6</v>
      </c>
      <c r="E171" s="8" t="s">
        <v>253</v>
      </c>
      <c r="F171" s="8">
        <f>G171/'99_pobtot'!C171*100000</f>
        <v>0.54535618303026068</v>
      </c>
      <c r="G171" s="8">
        <v>5</v>
      </c>
    </row>
    <row r="172" spans="1:7">
      <c r="A172" s="1" t="s">
        <v>8</v>
      </c>
      <c r="B172" s="1" t="s">
        <v>266</v>
      </c>
      <c r="C172" s="8">
        <v>2015</v>
      </c>
      <c r="D172" s="8" t="s">
        <v>6</v>
      </c>
      <c r="E172" s="8" t="s">
        <v>253</v>
      </c>
      <c r="F172" s="8">
        <f>G172/'99_pobtot'!C172*100000</f>
        <v>1.7996664618157436</v>
      </c>
      <c r="G172" s="8">
        <v>54</v>
      </c>
    </row>
    <row r="173" spans="1:7">
      <c r="A173" s="1" t="s">
        <v>9</v>
      </c>
      <c r="B173" s="1" t="s">
        <v>267</v>
      </c>
      <c r="C173" s="8">
        <v>2015</v>
      </c>
      <c r="D173" s="8" t="s">
        <v>6</v>
      </c>
      <c r="E173" s="8" t="s">
        <v>253</v>
      </c>
      <c r="F173" s="8">
        <f>G173/'99_pobtot'!C173*100000</f>
        <v>1.6627499667450005</v>
      </c>
      <c r="G173" s="8">
        <v>12</v>
      </c>
    </row>
    <row r="174" spans="1:7">
      <c r="A174" s="1" t="s">
        <v>10</v>
      </c>
      <c r="B174" s="1" t="s">
        <v>268</v>
      </c>
      <c r="C174" s="8">
        <v>2015</v>
      </c>
      <c r="D174" s="8" t="s">
        <v>6</v>
      </c>
      <c r="E174" s="8" t="s">
        <v>253</v>
      </c>
      <c r="F174" s="8">
        <f>G174/'99_pobtot'!C174*100000</f>
        <v>0.54636377012855941</v>
      </c>
      <c r="G174" s="8">
        <v>29</v>
      </c>
    </row>
    <row r="175" spans="1:7">
      <c r="A175" s="1" t="s">
        <v>11</v>
      </c>
      <c r="B175" s="1" t="s">
        <v>269</v>
      </c>
      <c r="C175" s="8">
        <v>2015</v>
      </c>
      <c r="D175" s="8" t="s">
        <v>6</v>
      </c>
      <c r="E175" s="8" t="s">
        <v>253</v>
      </c>
      <c r="F175" s="8">
        <f>G175/'99_pobtot'!C175*100000</f>
        <v>1.4378618330913393</v>
      </c>
      <c r="G175" s="8">
        <v>52</v>
      </c>
    </row>
    <row r="176" spans="1:7">
      <c r="A176" s="1" t="s">
        <v>12</v>
      </c>
      <c r="B176" s="1" t="s">
        <v>270</v>
      </c>
      <c r="C176" s="8">
        <v>2015</v>
      </c>
      <c r="D176" s="8" t="s">
        <v>6</v>
      </c>
      <c r="E176" s="8" t="s">
        <v>253</v>
      </c>
      <c r="F176" s="8">
        <f>G176/'99_pobtot'!C176*100000</f>
        <v>4.3162764244981693</v>
      </c>
      <c r="G176" s="8">
        <v>391</v>
      </c>
    </row>
    <row r="177" spans="1:7">
      <c r="A177" s="1" t="s">
        <v>13</v>
      </c>
      <c r="B177" s="1" t="s">
        <v>271</v>
      </c>
      <c r="C177" s="8">
        <v>2015</v>
      </c>
      <c r="D177" s="8" t="s">
        <v>6</v>
      </c>
      <c r="E177" s="8" t="s">
        <v>253</v>
      </c>
      <c r="F177" s="8">
        <f>G177/'99_pobtot'!C177*100000</f>
        <v>0.89808175350462371</v>
      </c>
      <c r="G177" s="8">
        <v>16</v>
      </c>
    </row>
    <row r="178" spans="1:7">
      <c r="A178" s="1" t="s">
        <v>14</v>
      </c>
      <c r="B178" s="1" t="s">
        <v>272</v>
      </c>
      <c r="C178" s="8">
        <v>2015</v>
      </c>
      <c r="D178" s="8" t="s">
        <v>6</v>
      </c>
      <c r="E178" s="8" t="s">
        <v>253</v>
      </c>
      <c r="F178" s="8">
        <f>G178/'99_pobtot'!C178*100000</f>
        <v>1.2140387393017051</v>
      </c>
      <c r="G178" s="8">
        <v>72</v>
      </c>
    </row>
    <row r="179" spans="1:7">
      <c r="A179" s="1" t="s">
        <v>15</v>
      </c>
      <c r="B179" s="1" t="s">
        <v>273</v>
      </c>
      <c r="C179" s="8">
        <v>2015</v>
      </c>
      <c r="D179" s="8" t="s">
        <v>6</v>
      </c>
      <c r="E179" s="8" t="s">
        <v>253</v>
      </c>
      <c r="F179" s="8">
        <f>G179/'99_pobtot'!C179*100000</f>
        <v>0.55919154323445341</v>
      </c>
      <c r="G179" s="8">
        <v>20</v>
      </c>
    </row>
    <row r="180" spans="1:7">
      <c r="A180" s="1" t="s">
        <v>16</v>
      </c>
      <c r="B180" s="1" t="s">
        <v>274</v>
      </c>
      <c r="C180" s="8">
        <v>2015</v>
      </c>
      <c r="D180" s="8" t="s">
        <v>6</v>
      </c>
      <c r="E180" s="8" t="s">
        <v>253</v>
      </c>
      <c r="F180" s="8">
        <f>G180/'99_pobtot'!C180*100000</f>
        <v>1.2071067547969561</v>
      </c>
      <c r="G180" s="8">
        <v>35</v>
      </c>
    </row>
    <row r="181" spans="1:7">
      <c r="A181" s="1" t="s">
        <v>17</v>
      </c>
      <c r="B181" s="1" t="s">
        <v>275</v>
      </c>
      <c r="C181" s="8">
        <v>2015</v>
      </c>
      <c r="D181" s="8" t="s">
        <v>6</v>
      </c>
      <c r="E181" s="8" t="s">
        <v>253</v>
      </c>
      <c r="F181" s="8">
        <f>G181/'99_pobtot'!C181*100000</f>
        <v>1.8710803065156039</v>
      </c>
      <c r="G181" s="8">
        <v>149</v>
      </c>
    </row>
    <row r="182" spans="1:7">
      <c r="A182" s="1" t="s">
        <v>18</v>
      </c>
      <c r="B182" s="1" t="s">
        <v>276</v>
      </c>
      <c r="C182" s="8">
        <v>2015</v>
      </c>
      <c r="D182" s="8" t="s">
        <v>6</v>
      </c>
      <c r="E182" s="8" t="s">
        <v>253</v>
      </c>
      <c r="F182" s="8">
        <f>G182/'99_pobtot'!C182*100000</f>
        <v>0.65031250250704586</v>
      </c>
      <c r="G182" s="8">
        <v>107</v>
      </c>
    </row>
    <row r="183" spans="1:7">
      <c r="A183" s="1" t="s">
        <v>19</v>
      </c>
      <c r="B183" s="1" t="s">
        <v>277</v>
      </c>
      <c r="C183" s="8">
        <v>2015</v>
      </c>
      <c r="D183" s="8" t="s">
        <v>6</v>
      </c>
      <c r="E183" s="8" t="s">
        <v>253</v>
      </c>
      <c r="F183" s="8">
        <f>G183/'99_pobtot'!C183*100000</f>
        <v>1.356375351688752</v>
      </c>
      <c r="G183" s="8">
        <v>63</v>
      </c>
    </row>
    <row r="184" spans="1:7">
      <c r="A184" s="1" t="s">
        <v>20</v>
      </c>
      <c r="B184" s="1" t="s">
        <v>278</v>
      </c>
      <c r="C184" s="8">
        <v>2015</v>
      </c>
      <c r="D184" s="8" t="s">
        <v>6</v>
      </c>
      <c r="E184" s="8" t="s">
        <v>253</v>
      </c>
      <c r="F184" s="8">
        <f>G184/'99_pobtot'!C184*100000</f>
        <v>2.6935957171828098</v>
      </c>
      <c r="G184" s="8">
        <v>52</v>
      </c>
    </row>
    <row r="185" spans="1:7">
      <c r="A185" s="1" t="s">
        <v>21</v>
      </c>
      <c r="B185" s="1" t="s">
        <v>279</v>
      </c>
      <c r="C185" s="8">
        <v>2015</v>
      </c>
      <c r="D185" s="8" t="s">
        <v>6</v>
      </c>
      <c r="E185" s="8" t="s">
        <v>253</v>
      </c>
      <c r="F185" s="8">
        <f>G185/'99_pobtot'!C185*100000</f>
        <v>0.92013095973005032</v>
      </c>
      <c r="G185" s="8">
        <v>11</v>
      </c>
    </row>
    <row r="186" spans="1:7">
      <c r="A186" s="1" t="s">
        <v>22</v>
      </c>
      <c r="B186" s="1" t="s">
        <v>280</v>
      </c>
      <c r="C186" s="8">
        <v>2015</v>
      </c>
      <c r="D186" s="8" t="s">
        <v>6</v>
      </c>
      <c r="E186" s="8" t="s">
        <v>253</v>
      </c>
      <c r="F186" s="8">
        <f>G186/'99_pobtot'!C186*100000</f>
        <v>2.9008198177862519</v>
      </c>
      <c r="G186" s="8">
        <v>151</v>
      </c>
    </row>
    <row r="187" spans="1:7">
      <c r="A187" s="1" t="s">
        <v>23</v>
      </c>
      <c r="B187" s="1" t="s">
        <v>281</v>
      </c>
      <c r="C187" s="8">
        <v>2015</v>
      </c>
      <c r="D187" s="8" t="s">
        <v>6</v>
      </c>
      <c r="E187" s="8" t="s">
        <v>253</v>
      </c>
      <c r="F187" s="8">
        <f>G187/'99_pobtot'!C187*100000</f>
        <v>0.47272806890086244</v>
      </c>
      <c r="G187" s="8">
        <v>19</v>
      </c>
    </row>
    <row r="188" spans="1:7">
      <c r="A188" s="1" t="s">
        <v>24</v>
      </c>
      <c r="B188" s="1" t="s">
        <v>282</v>
      </c>
      <c r="C188" s="8">
        <v>2015</v>
      </c>
      <c r="D188" s="8" t="s">
        <v>6</v>
      </c>
      <c r="E188" s="8" t="s">
        <v>253</v>
      </c>
      <c r="F188" s="8">
        <f>G188/'99_pobtot'!C188*100000</f>
        <v>1.3228183617388654</v>
      </c>
      <c r="G188" s="8">
        <v>83</v>
      </c>
    </row>
    <row r="189" spans="1:7">
      <c r="A189" s="1" t="s">
        <v>25</v>
      </c>
      <c r="B189" s="1" t="s">
        <v>283</v>
      </c>
      <c r="C189" s="8">
        <v>2015</v>
      </c>
      <c r="D189" s="8" t="s">
        <v>6</v>
      </c>
      <c r="E189" s="8" t="s">
        <v>253</v>
      </c>
      <c r="F189" s="8">
        <f>G189/'99_pobtot'!C189*100000</f>
        <v>3.6722852631192393</v>
      </c>
      <c r="G189" s="8">
        <v>76</v>
      </c>
    </row>
    <row r="190" spans="1:7">
      <c r="A190" s="1" t="s">
        <v>26</v>
      </c>
      <c r="B190" s="1" t="s">
        <v>284</v>
      </c>
      <c r="C190" s="8">
        <v>2015</v>
      </c>
      <c r="D190" s="8" t="s">
        <v>6</v>
      </c>
      <c r="E190" s="8" t="s">
        <v>253</v>
      </c>
      <c r="F190" s="8">
        <f>G190/'99_pobtot'!C190*100000</f>
        <v>0.85253001397493433</v>
      </c>
      <c r="G190" s="8">
        <v>13</v>
      </c>
    </row>
    <row r="191" spans="1:7">
      <c r="A191" s="1" t="s">
        <v>27</v>
      </c>
      <c r="B191" s="1" t="s">
        <v>285</v>
      </c>
      <c r="C191" s="8">
        <v>2015</v>
      </c>
      <c r="D191" s="8" t="s">
        <v>6</v>
      </c>
      <c r="E191" s="8" t="s">
        <v>253</v>
      </c>
      <c r="F191" s="8">
        <f>G191/'99_pobtot'!C191*100000</f>
        <v>2.9004013067758088</v>
      </c>
      <c r="G191" s="8">
        <v>80</v>
      </c>
    </row>
    <row r="192" spans="1:7">
      <c r="A192" s="1" t="s">
        <v>28</v>
      </c>
      <c r="B192" s="1" t="s">
        <v>286</v>
      </c>
      <c r="C192" s="8">
        <v>2015</v>
      </c>
      <c r="D192" s="8" t="s">
        <v>6</v>
      </c>
      <c r="E192" s="8" t="s">
        <v>253</v>
      </c>
      <c r="F192" s="8">
        <f>G192/'99_pobtot'!C192*100000</f>
        <v>1.7242579887856913</v>
      </c>
      <c r="G192" s="8">
        <v>52</v>
      </c>
    </row>
    <row r="193" spans="1:9">
      <c r="A193" s="1" t="s">
        <v>29</v>
      </c>
      <c r="B193" s="1" t="s">
        <v>287</v>
      </c>
      <c r="C193" s="8">
        <v>2015</v>
      </c>
      <c r="D193" s="8" t="s">
        <v>6</v>
      </c>
      <c r="E193" s="8" t="s">
        <v>253</v>
      </c>
      <c r="F193" s="8">
        <f>G193/'99_pobtot'!C193*100000</f>
        <v>1.5945900412998821</v>
      </c>
      <c r="G193" s="8">
        <v>46</v>
      </c>
    </row>
    <row r="194" spans="1:9">
      <c r="A194" s="1" t="s">
        <v>30</v>
      </c>
      <c r="B194" s="1" t="s">
        <v>288</v>
      </c>
      <c r="C194" s="8">
        <v>2015</v>
      </c>
      <c r="D194" s="8" t="s">
        <v>6</v>
      </c>
      <c r="E194" s="8" t="s">
        <v>253</v>
      </c>
      <c r="F194" s="8">
        <f>G194/'99_pobtot'!C194*100000</f>
        <v>1.4013285418888013</v>
      </c>
      <c r="G194" s="8">
        <v>34</v>
      </c>
    </row>
    <row r="195" spans="1:9">
      <c r="A195" s="1" t="s">
        <v>31</v>
      </c>
      <c r="B195" s="1" t="s">
        <v>289</v>
      </c>
      <c r="C195" s="8">
        <v>2015</v>
      </c>
      <c r="D195" s="8" t="s">
        <v>6</v>
      </c>
      <c r="E195" s="8" t="s">
        <v>253</v>
      </c>
      <c r="F195" s="8">
        <f>G195/'99_pobtot'!C195*100000</f>
        <v>0.54367747449794968</v>
      </c>
      <c r="G195" s="8">
        <v>19</v>
      </c>
    </row>
    <row r="196" spans="1:9">
      <c r="A196" s="1" t="s">
        <v>32</v>
      </c>
      <c r="B196" s="1" t="s">
        <v>290</v>
      </c>
      <c r="C196" s="8">
        <v>2015</v>
      </c>
      <c r="D196" s="8" t="s">
        <v>6</v>
      </c>
      <c r="E196" s="8" t="s">
        <v>253</v>
      </c>
      <c r="F196" s="8">
        <f>G196/'99_pobtot'!C196*100000</f>
        <v>1.158127662728518</v>
      </c>
      <c r="G196" s="8">
        <v>15</v>
      </c>
    </row>
    <row r="197" spans="1:9">
      <c r="A197" s="1" t="s">
        <v>33</v>
      </c>
      <c r="B197" s="1" t="s">
        <v>291</v>
      </c>
      <c r="C197" s="8">
        <v>2015</v>
      </c>
      <c r="D197" s="8" t="s">
        <v>6</v>
      </c>
      <c r="E197" s="8" t="s">
        <v>253</v>
      </c>
      <c r="F197" s="8">
        <f>G197/'99_pobtot'!C197*100000</f>
        <v>1.1891402855489848</v>
      </c>
      <c r="G197" s="8">
        <v>98</v>
      </c>
    </row>
    <row r="198" spans="1:9">
      <c r="A198" s="1" t="s">
        <v>34</v>
      </c>
      <c r="B198" s="1" t="s">
        <v>292</v>
      </c>
      <c r="C198" s="8">
        <v>2015</v>
      </c>
      <c r="D198" s="8" t="s">
        <v>6</v>
      </c>
      <c r="E198" s="8" t="s">
        <v>253</v>
      </c>
      <c r="F198" s="8">
        <f>G198/'99_pobtot'!C198*100000</f>
        <v>2.113864981336921</v>
      </c>
      <c r="G198" s="8">
        <v>45</v>
      </c>
    </row>
    <row r="199" spans="1:9">
      <c r="A199" s="1" t="s">
        <v>35</v>
      </c>
      <c r="B199" s="1" t="s">
        <v>293</v>
      </c>
      <c r="C199" s="8">
        <v>2015</v>
      </c>
      <c r="D199" s="8" t="s">
        <v>6</v>
      </c>
      <c r="E199" s="8" t="s">
        <v>253</v>
      </c>
      <c r="F199" s="8">
        <f>G199/'99_pobtot'!C199*100000</f>
        <v>1.1238052545387684</v>
      </c>
      <c r="G199" s="8">
        <v>18</v>
      </c>
    </row>
    <row r="200" spans="1:9">
      <c r="A200" s="3" t="s">
        <v>3</v>
      </c>
      <c r="B200" s="1" t="s">
        <v>261</v>
      </c>
      <c r="C200" s="8">
        <v>2016</v>
      </c>
      <c r="D200" s="8" t="s">
        <v>6</v>
      </c>
      <c r="E200" s="8" t="s">
        <v>253</v>
      </c>
      <c r="F200" s="8">
        <f>G200/'99_pobtot'!C200*100000</f>
        <v>1.6860181869127584</v>
      </c>
      <c r="G200" s="8">
        <v>2069</v>
      </c>
    </row>
    <row r="201" spans="1:9">
      <c r="A201" s="3" t="s">
        <v>4</v>
      </c>
      <c r="B201" s="1" t="s">
        <v>262</v>
      </c>
      <c r="C201" s="8">
        <v>2016</v>
      </c>
      <c r="D201" s="8" t="s">
        <v>6</v>
      </c>
      <c r="E201" s="8" t="s">
        <v>253</v>
      </c>
      <c r="F201" s="8">
        <f>G201/'99_pobtot'!C201*100000</f>
        <v>2.0659312443325235</v>
      </c>
      <c r="G201" s="8">
        <v>28</v>
      </c>
      <c r="I201" s="79"/>
    </row>
    <row r="202" spans="1:9">
      <c r="A202" s="1" t="s">
        <v>5</v>
      </c>
      <c r="B202" s="1" t="s">
        <v>263</v>
      </c>
      <c r="C202" s="8">
        <v>2016</v>
      </c>
      <c r="D202" s="8" t="s">
        <v>6</v>
      </c>
      <c r="E202" s="8" t="s">
        <v>253</v>
      </c>
      <c r="F202" s="8">
        <f>G202/'99_pobtot'!C202*100000</f>
        <v>2.2624866491250493</v>
      </c>
      <c r="G202" s="8">
        <v>77</v>
      </c>
    </row>
    <row r="203" spans="1:9">
      <c r="A203" s="1" t="s">
        <v>6</v>
      </c>
      <c r="B203" s="1" t="s">
        <v>264</v>
      </c>
      <c r="C203" s="8">
        <v>2016</v>
      </c>
      <c r="D203" s="8" t="s">
        <v>6</v>
      </c>
      <c r="E203" s="8" t="s">
        <v>253</v>
      </c>
      <c r="F203" s="8">
        <f>G203/'99_pobtot'!C203*100000</f>
        <v>1.6282335701056316</v>
      </c>
      <c r="G203" s="8">
        <v>12</v>
      </c>
    </row>
    <row r="204" spans="1:9">
      <c r="A204" s="1" t="s">
        <v>7</v>
      </c>
      <c r="B204" s="1" t="s">
        <v>265</v>
      </c>
      <c r="C204" s="8">
        <v>2016</v>
      </c>
      <c r="D204" s="8" t="s">
        <v>6</v>
      </c>
      <c r="E204" s="8" t="s">
        <v>253</v>
      </c>
      <c r="F204" s="8">
        <f>G204/'99_pobtot'!C204*100000</f>
        <v>0.85704858179885934</v>
      </c>
      <c r="G204" s="8">
        <v>8</v>
      </c>
    </row>
    <row r="205" spans="1:9">
      <c r="A205" s="1" t="s">
        <v>8</v>
      </c>
      <c r="B205" s="1" t="s">
        <v>266</v>
      </c>
      <c r="C205" s="8">
        <v>2016</v>
      </c>
      <c r="D205" s="8" t="s">
        <v>6</v>
      </c>
      <c r="E205" s="8" t="s">
        <v>253</v>
      </c>
      <c r="F205" s="8">
        <f>G205/'99_pobtot'!C205*100000</f>
        <v>1.7416667816823976</v>
      </c>
      <c r="G205" s="8">
        <v>53</v>
      </c>
    </row>
    <row r="206" spans="1:9">
      <c r="A206" s="1" t="s">
        <v>9</v>
      </c>
      <c r="B206" s="1" t="s">
        <v>267</v>
      </c>
      <c r="C206" s="8">
        <v>2016</v>
      </c>
      <c r="D206" s="8" t="s">
        <v>6</v>
      </c>
      <c r="E206" s="8" t="s">
        <v>253</v>
      </c>
      <c r="F206" s="8">
        <f>G206/'99_pobtot'!C206*100000</f>
        <v>1.4972851497897675</v>
      </c>
      <c r="G206" s="8">
        <v>11</v>
      </c>
    </row>
    <row r="207" spans="1:9">
      <c r="A207" s="1" t="s">
        <v>10</v>
      </c>
      <c r="B207" s="1" t="s">
        <v>268</v>
      </c>
      <c r="C207" s="8">
        <v>2016</v>
      </c>
      <c r="D207" s="8" t="s">
        <v>6</v>
      </c>
      <c r="E207" s="8" t="s">
        <v>253</v>
      </c>
      <c r="F207" s="8">
        <f>G207/'99_pobtot'!C207*100000</f>
        <v>0.53763999032989584</v>
      </c>
      <c r="G207" s="8">
        <v>29</v>
      </c>
    </row>
    <row r="208" spans="1:9">
      <c r="A208" s="1" t="s">
        <v>11</v>
      </c>
      <c r="B208" s="1" t="s">
        <v>269</v>
      </c>
      <c r="C208" s="8">
        <v>2016</v>
      </c>
      <c r="D208" s="8" t="s">
        <v>6</v>
      </c>
      <c r="E208" s="8" t="s">
        <v>253</v>
      </c>
      <c r="F208" s="8">
        <f>G208/'99_pobtot'!C208*100000</f>
        <v>1.7537052503743065</v>
      </c>
      <c r="G208" s="8">
        <v>64</v>
      </c>
    </row>
    <row r="209" spans="1:7">
      <c r="A209" s="1" t="s">
        <v>12</v>
      </c>
      <c r="B209" s="1" t="s">
        <v>270</v>
      </c>
      <c r="C209" s="8">
        <v>2016</v>
      </c>
      <c r="D209" s="8" t="s">
        <v>6</v>
      </c>
      <c r="E209" s="8" t="s">
        <v>253</v>
      </c>
      <c r="F209" s="8">
        <f>G209/'99_pobtot'!C209*100000</f>
        <v>4.8155564563247806</v>
      </c>
      <c r="G209" s="8">
        <v>436</v>
      </c>
    </row>
    <row r="210" spans="1:7">
      <c r="A210" s="1" t="s">
        <v>13</v>
      </c>
      <c r="B210" s="1" t="s">
        <v>271</v>
      </c>
      <c r="C210" s="8">
        <v>2016</v>
      </c>
      <c r="D210" s="8" t="s">
        <v>6</v>
      </c>
      <c r="E210" s="8" t="s">
        <v>253</v>
      </c>
      <c r="F210" s="8">
        <f>G210/'99_pobtot'!C210*100000</f>
        <v>0.99891063246026701</v>
      </c>
      <c r="G210" s="8">
        <v>18</v>
      </c>
    </row>
    <row r="211" spans="1:7">
      <c r="A211" s="1" t="s">
        <v>14</v>
      </c>
      <c r="B211" s="1" t="s">
        <v>272</v>
      </c>
      <c r="C211" s="8">
        <v>2016</v>
      </c>
      <c r="D211" s="8" t="s">
        <v>6</v>
      </c>
      <c r="E211" s="8" t="s">
        <v>253</v>
      </c>
      <c r="F211" s="8">
        <f>G211/'99_pobtot'!C211*100000</f>
        <v>1.3005447114766568</v>
      </c>
      <c r="G211" s="8">
        <v>78</v>
      </c>
    </row>
    <row r="212" spans="1:7">
      <c r="A212" s="1" t="s">
        <v>15</v>
      </c>
      <c r="B212" s="1" t="s">
        <v>273</v>
      </c>
      <c r="C212" s="8">
        <v>2016</v>
      </c>
      <c r="D212" s="8" t="s">
        <v>6</v>
      </c>
      <c r="E212" s="8" t="s">
        <v>253</v>
      </c>
      <c r="F212" s="8">
        <f>G212/'99_pobtot'!C212*100000</f>
        <v>0.77835916883472134</v>
      </c>
      <c r="G212" s="8">
        <v>28</v>
      </c>
    </row>
    <row r="213" spans="1:7">
      <c r="A213" s="1" t="s">
        <v>16</v>
      </c>
      <c r="B213" s="1" t="s">
        <v>274</v>
      </c>
      <c r="C213" s="8">
        <v>2016</v>
      </c>
      <c r="D213" s="8" t="s">
        <v>6</v>
      </c>
      <c r="E213" s="8" t="s">
        <v>253</v>
      </c>
      <c r="F213" s="8">
        <f>G213/'99_pobtot'!C213*100000</f>
        <v>1.1909801290069675</v>
      </c>
      <c r="G213" s="8">
        <v>35</v>
      </c>
    </row>
    <row r="214" spans="1:7">
      <c r="A214" s="1" t="s">
        <v>17</v>
      </c>
      <c r="B214" s="1" t="s">
        <v>275</v>
      </c>
      <c r="C214" s="8">
        <v>2016</v>
      </c>
      <c r="D214" s="8" t="s">
        <v>6</v>
      </c>
      <c r="E214" s="8" t="s">
        <v>253</v>
      </c>
      <c r="F214" s="8">
        <f>G214/'99_pobtot'!C214*100000</f>
        <v>2.1350665439417176</v>
      </c>
      <c r="G214" s="8">
        <v>172</v>
      </c>
    </row>
    <row r="215" spans="1:7">
      <c r="A215" s="1" t="s">
        <v>18</v>
      </c>
      <c r="B215" s="1" t="s">
        <v>276</v>
      </c>
      <c r="C215" s="8">
        <v>2016</v>
      </c>
      <c r="D215" s="8" t="s">
        <v>6</v>
      </c>
      <c r="E215" s="8" t="s">
        <v>253</v>
      </c>
      <c r="F215" s="8">
        <f>G215/'99_pobtot'!C215*100000</f>
        <v>0.67232932034769277</v>
      </c>
      <c r="G215" s="8">
        <v>112</v>
      </c>
    </row>
    <row r="216" spans="1:7">
      <c r="A216" s="1" t="s">
        <v>19</v>
      </c>
      <c r="B216" s="1" t="s">
        <v>277</v>
      </c>
      <c r="C216" s="8">
        <v>2016</v>
      </c>
      <c r="D216" s="8" t="s">
        <v>6</v>
      </c>
      <c r="E216" s="8" t="s">
        <v>253</v>
      </c>
      <c r="F216" s="8">
        <f>G216/'99_pobtot'!C216*100000</f>
        <v>1.3447662657484403</v>
      </c>
      <c r="G216" s="8">
        <v>63</v>
      </c>
    </row>
    <row r="217" spans="1:7">
      <c r="A217" s="1" t="s">
        <v>20</v>
      </c>
      <c r="B217" s="1" t="s">
        <v>278</v>
      </c>
      <c r="C217" s="8">
        <v>2016</v>
      </c>
      <c r="D217" s="8" t="s">
        <v>6</v>
      </c>
      <c r="E217" s="8" t="s">
        <v>253</v>
      </c>
      <c r="F217" s="8">
        <f>G217/'99_pobtot'!C217*100000</f>
        <v>2.9160231378762247</v>
      </c>
      <c r="G217" s="8">
        <v>57</v>
      </c>
    </row>
    <row r="218" spans="1:7">
      <c r="A218" s="1" t="s">
        <v>21</v>
      </c>
      <c r="B218" s="1" t="s">
        <v>279</v>
      </c>
      <c r="C218" s="8">
        <v>2016</v>
      </c>
      <c r="D218" s="8" t="s">
        <v>6</v>
      </c>
      <c r="E218" s="8" t="s">
        <v>253</v>
      </c>
      <c r="F218" s="8">
        <f>G218/'99_pobtot'!C218*100000</f>
        <v>0.98795761991129794</v>
      </c>
      <c r="G218" s="8">
        <v>12</v>
      </c>
    </row>
    <row r="219" spans="1:7">
      <c r="A219" s="1" t="s">
        <v>22</v>
      </c>
      <c r="B219" s="1" t="s">
        <v>280</v>
      </c>
      <c r="C219" s="8">
        <v>2016</v>
      </c>
      <c r="D219" s="8" t="s">
        <v>6</v>
      </c>
      <c r="E219" s="8" t="s">
        <v>253</v>
      </c>
      <c r="F219" s="8">
        <f>G219/'99_pobtot'!C219*100000</f>
        <v>2.9466191606177548</v>
      </c>
      <c r="G219" s="8">
        <v>156</v>
      </c>
    </row>
    <row r="220" spans="1:7">
      <c r="A220" s="1" t="s">
        <v>23</v>
      </c>
      <c r="B220" s="1" t="s">
        <v>281</v>
      </c>
      <c r="C220" s="8">
        <v>2016</v>
      </c>
      <c r="D220" s="8" t="s">
        <v>6</v>
      </c>
      <c r="E220" s="8" t="s">
        <v>253</v>
      </c>
      <c r="F220" s="8">
        <f>G220/'99_pobtot'!C220*100000</f>
        <v>0.64253153470634083</v>
      </c>
      <c r="G220" s="8">
        <v>26</v>
      </c>
    </row>
    <row r="221" spans="1:7">
      <c r="A221" s="1" t="s">
        <v>24</v>
      </c>
      <c r="B221" s="1" t="s">
        <v>282</v>
      </c>
      <c r="C221" s="8">
        <v>2016</v>
      </c>
      <c r="D221" s="8" t="s">
        <v>6</v>
      </c>
      <c r="E221" s="8" t="s">
        <v>253</v>
      </c>
      <c r="F221" s="8">
        <f>G221/'99_pobtot'!C221*100000</f>
        <v>1.386710772473539</v>
      </c>
      <c r="G221" s="8">
        <v>88</v>
      </c>
    </row>
    <row r="222" spans="1:7">
      <c r="A222" s="1" t="s">
        <v>25</v>
      </c>
      <c r="B222" s="1" t="s">
        <v>283</v>
      </c>
      <c r="C222" s="8">
        <v>2016</v>
      </c>
      <c r="D222" s="8" t="s">
        <v>6</v>
      </c>
      <c r="E222" s="8" t="s">
        <v>253</v>
      </c>
      <c r="F222" s="8">
        <f>G222/'99_pobtot'!C222*100000</f>
        <v>3.7847767762312232</v>
      </c>
      <c r="G222" s="8">
        <v>80</v>
      </c>
    </row>
    <row r="223" spans="1:7">
      <c r="A223" s="1" t="s">
        <v>26</v>
      </c>
      <c r="B223" s="1" t="s">
        <v>284</v>
      </c>
      <c r="C223" s="8">
        <v>2016</v>
      </c>
      <c r="D223" s="8" t="s">
        <v>6</v>
      </c>
      <c r="E223" s="8" t="s">
        <v>253</v>
      </c>
      <c r="F223" s="8">
        <f>G223/'99_pobtot'!C223*100000</f>
        <v>0.83071339109986453</v>
      </c>
      <c r="G223" s="8">
        <v>13</v>
      </c>
    </row>
    <row r="224" spans="1:7">
      <c r="A224" s="1" t="s">
        <v>27</v>
      </c>
      <c r="B224" s="1" t="s">
        <v>285</v>
      </c>
      <c r="C224" s="8">
        <v>2016</v>
      </c>
      <c r="D224" s="8" t="s">
        <v>6</v>
      </c>
      <c r="E224" s="8" t="s">
        <v>253</v>
      </c>
      <c r="F224" s="8">
        <f>G224/'99_pobtot'!C224*100000</f>
        <v>2.9840475693134931</v>
      </c>
      <c r="G224" s="8">
        <v>83</v>
      </c>
    </row>
    <row r="225" spans="1:7">
      <c r="A225" s="1" t="s">
        <v>28</v>
      </c>
      <c r="B225" s="1" t="s">
        <v>286</v>
      </c>
      <c r="C225" s="8">
        <v>2016</v>
      </c>
      <c r="D225" s="8" t="s">
        <v>6</v>
      </c>
      <c r="E225" s="8" t="s">
        <v>253</v>
      </c>
      <c r="F225" s="8">
        <f>G225/'99_pobtot'!C225*100000</f>
        <v>1.770850037532183</v>
      </c>
      <c r="G225" s="8">
        <v>54</v>
      </c>
    </row>
    <row r="226" spans="1:7">
      <c r="A226" s="1" t="s">
        <v>29</v>
      </c>
      <c r="B226" s="1" t="s">
        <v>287</v>
      </c>
      <c r="C226" s="8">
        <v>2016</v>
      </c>
      <c r="D226" s="8" t="s">
        <v>6</v>
      </c>
      <c r="E226" s="8" t="s">
        <v>253</v>
      </c>
      <c r="F226" s="8">
        <f>G226/'99_pobtot'!C226*100000</f>
        <v>1.6423361410438277</v>
      </c>
      <c r="G226" s="8">
        <v>48</v>
      </c>
    </row>
    <row r="227" spans="1:7">
      <c r="A227" s="1" t="s">
        <v>30</v>
      </c>
      <c r="B227" s="1" t="s">
        <v>288</v>
      </c>
      <c r="C227" s="8">
        <v>2016</v>
      </c>
      <c r="D227" s="8" t="s">
        <v>6</v>
      </c>
      <c r="E227" s="8" t="s">
        <v>253</v>
      </c>
      <c r="F227" s="8">
        <f>G227/'99_pobtot'!C227*100000</f>
        <v>1.3835913392065429</v>
      </c>
      <c r="G227" s="8">
        <v>34</v>
      </c>
    </row>
    <row r="228" spans="1:7">
      <c r="A228" s="1" t="s">
        <v>31</v>
      </c>
      <c r="B228" s="1" t="s">
        <v>289</v>
      </c>
      <c r="C228" s="8">
        <v>2016</v>
      </c>
      <c r="D228" s="8" t="s">
        <v>6</v>
      </c>
      <c r="E228" s="8" t="s">
        <v>253</v>
      </c>
      <c r="F228" s="8">
        <f>G228/'99_pobtot'!C228*100000</f>
        <v>0.5386855618660521</v>
      </c>
      <c r="G228" s="8">
        <v>19</v>
      </c>
    </row>
    <row r="229" spans="1:7">
      <c r="A229" s="1" t="s">
        <v>32</v>
      </c>
      <c r="B229" s="1" t="s">
        <v>290</v>
      </c>
      <c r="C229" s="8">
        <v>2016</v>
      </c>
      <c r="D229" s="8" t="s">
        <v>6</v>
      </c>
      <c r="E229" s="8" t="s">
        <v>253</v>
      </c>
      <c r="F229" s="8">
        <f>G229/'99_pobtot'!C229*100000</f>
        <v>1.0651126166393414</v>
      </c>
      <c r="G229" s="8">
        <v>14</v>
      </c>
    </row>
    <row r="230" spans="1:7">
      <c r="A230" s="1" t="s">
        <v>33</v>
      </c>
      <c r="B230" s="1" t="s">
        <v>291</v>
      </c>
      <c r="C230" s="8">
        <v>2016</v>
      </c>
      <c r="D230" s="8" t="s">
        <v>6</v>
      </c>
      <c r="E230" s="8" t="s">
        <v>253</v>
      </c>
      <c r="F230" s="8">
        <f>G230/'99_pobtot'!C230*100000</f>
        <v>1.130269717224553</v>
      </c>
      <c r="G230" s="8">
        <v>94</v>
      </c>
    </row>
    <row r="231" spans="1:7">
      <c r="A231" s="1" t="s">
        <v>34</v>
      </c>
      <c r="B231" s="1" t="s">
        <v>292</v>
      </c>
      <c r="C231" s="8">
        <v>2016</v>
      </c>
      <c r="D231" s="8" t="s">
        <v>6</v>
      </c>
      <c r="E231" s="8" t="s">
        <v>253</v>
      </c>
      <c r="F231" s="8">
        <f>G231/'99_pobtot'!C231*100000</f>
        <v>2.1800812010670336</v>
      </c>
      <c r="G231" s="8">
        <v>47</v>
      </c>
    </row>
    <row r="232" spans="1:7">
      <c r="A232" s="1" t="s">
        <v>35</v>
      </c>
      <c r="B232" s="1" t="s">
        <v>293</v>
      </c>
      <c r="C232" s="8">
        <v>2016</v>
      </c>
      <c r="D232" s="8" t="s">
        <v>6</v>
      </c>
      <c r="E232" s="8" t="s">
        <v>253</v>
      </c>
      <c r="F232" s="8">
        <f>G232/'99_pobtot'!C232*100000</f>
        <v>1.2371070252215195</v>
      </c>
      <c r="G232" s="8">
        <v>20</v>
      </c>
    </row>
    <row r="233" spans="1:7">
      <c r="A233" s="3" t="s">
        <v>3</v>
      </c>
      <c r="B233" s="1" t="s">
        <v>261</v>
      </c>
      <c r="C233" s="8">
        <v>2017</v>
      </c>
      <c r="D233" s="8" t="s">
        <v>6</v>
      </c>
      <c r="E233" s="8" t="s">
        <v>253</v>
      </c>
      <c r="F233" s="8">
        <f>G233/'99_pobtot'!C233*100000</f>
        <v>1.7792399236995491</v>
      </c>
      <c r="G233" s="8">
        <v>2207</v>
      </c>
    </row>
    <row r="234" spans="1:7">
      <c r="A234" s="3" t="s">
        <v>4</v>
      </c>
      <c r="B234" s="1" t="s">
        <v>262</v>
      </c>
      <c r="C234" s="8">
        <v>2017</v>
      </c>
      <c r="D234" s="8" t="s">
        <v>6</v>
      </c>
      <c r="E234" s="8" t="s">
        <v>253</v>
      </c>
      <c r="F234" s="8">
        <f>G234/'99_pobtot'!C234*100000</f>
        <v>2.1805780276235622</v>
      </c>
      <c r="G234" s="8">
        <v>30</v>
      </c>
    </row>
    <row r="235" spans="1:7">
      <c r="A235" s="1" t="s">
        <v>5</v>
      </c>
      <c r="B235" s="1" t="s">
        <v>263</v>
      </c>
      <c r="C235" s="8">
        <v>2017</v>
      </c>
      <c r="D235" s="8" t="s">
        <v>6</v>
      </c>
      <c r="E235" s="8" t="s">
        <v>253</v>
      </c>
      <c r="F235" s="8">
        <f>G235/'99_pobtot'!C235*100000</f>
        <v>2.310221111262559</v>
      </c>
      <c r="G235" s="8">
        <v>80</v>
      </c>
    </row>
    <row r="236" spans="1:7">
      <c r="A236" s="1" t="s">
        <v>6</v>
      </c>
      <c r="B236" s="1" t="s">
        <v>264</v>
      </c>
      <c r="C236" s="8">
        <v>2017</v>
      </c>
      <c r="D236" s="8" t="s">
        <v>6</v>
      </c>
      <c r="E236" s="8" t="s">
        <v>253</v>
      </c>
      <c r="F236" s="8">
        <f>G236/'99_pobtot'!C236*100000</f>
        <v>1.5909422355389979</v>
      </c>
      <c r="G236" s="8">
        <v>12</v>
      </c>
    </row>
    <row r="237" spans="1:7">
      <c r="A237" s="1" t="s">
        <v>7</v>
      </c>
      <c r="B237" s="1" t="s">
        <v>265</v>
      </c>
      <c r="C237" s="8">
        <v>2017</v>
      </c>
      <c r="D237" s="8" t="s">
        <v>6</v>
      </c>
      <c r="E237" s="8" t="s">
        <v>253</v>
      </c>
      <c r="F237" s="8">
        <f>G237/'99_pobtot'!C237*100000</f>
        <v>0.84169947541080203</v>
      </c>
      <c r="G237" s="8">
        <v>8</v>
      </c>
    </row>
    <row r="238" spans="1:7">
      <c r="A238" s="1" t="s">
        <v>8</v>
      </c>
      <c r="B238" s="1" t="s">
        <v>266</v>
      </c>
      <c r="C238" s="8">
        <v>2017</v>
      </c>
      <c r="D238" s="8" t="s">
        <v>6</v>
      </c>
      <c r="E238" s="8" t="s">
        <v>253</v>
      </c>
      <c r="F238" s="8">
        <f>G238/'99_pobtot'!C238*100000</f>
        <v>1.7487884782042662</v>
      </c>
      <c r="G238" s="8">
        <v>54</v>
      </c>
    </row>
    <row r="239" spans="1:7">
      <c r="A239" s="1" t="s">
        <v>9</v>
      </c>
      <c r="B239" s="1" t="s">
        <v>267</v>
      </c>
      <c r="C239" s="8">
        <v>2017</v>
      </c>
      <c r="D239" s="8" t="s">
        <v>6</v>
      </c>
      <c r="E239" s="8" t="s">
        <v>253</v>
      </c>
      <c r="F239" s="8">
        <f>G239/'99_pobtot'!C239*100000</f>
        <v>1.6051299954655076</v>
      </c>
      <c r="G239" s="8">
        <v>12</v>
      </c>
    </row>
    <row r="240" spans="1:7">
      <c r="A240" s="1" t="s">
        <v>10</v>
      </c>
      <c r="B240" s="1" t="s">
        <v>268</v>
      </c>
      <c r="C240" s="8">
        <v>2017</v>
      </c>
      <c r="D240" s="8" t="s">
        <v>6</v>
      </c>
      <c r="E240" s="8" t="s">
        <v>253</v>
      </c>
      <c r="F240" s="8">
        <f>G240/'99_pobtot'!C240*100000</f>
        <v>0.63876166378798083</v>
      </c>
      <c r="G240" s="8">
        <v>35</v>
      </c>
    </row>
    <row r="241" spans="1:7">
      <c r="A241" s="1" t="s">
        <v>11</v>
      </c>
      <c r="B241" s="1" t="s">
        <v>269</v>
      </c>
      <c r="C241" s="8">
        <v>2017</v>
      </c>
      <c r="D241" s="8" t="s">
        <v>6</v>
      </c>
      <c r="E241" s="8" t="s">
        <v>253</v>
      </c>
      <c r="F241" s="8">
        <f>G241/'99_pobtot'!C241*100000</f>
        <v>1.7618050424486598</v>
      </c>
      <c r="G241" s="8">
        <v>65</v>
      </c>
    </row>
    <row r="242" spans="1:7">
      <c r="A242" s="1" t="s">
        <v>12</v>
      </c>
      <c r="B242" s="1" t="s">
        <v>270</v>
      </c>
      <c r="C242" s="8">
        <v>2017</v>
      </c>
      <c r="D242" s="8" t="s">
        <v>6</v>
      </c>
      <c r="E242" s="8" t="s">
        <v>253</v>
      </c>
      <c r="F242" s="8">
        <f>G242/'99_pobtot'!C242*100000</f>
        <v>5.2601997594011145</v>
      </c>
      <c r="G242" s="8">
        <v>476</v>
      </c>
    </row>
    <row r="243" spans="1:7">
      <c r="A243" s="1" t="s">
        <v>13</v>
      </c>
      <c r="B243" s="1" t="s">
        <v>271</v>
      </c>
      <c r="C243" s="8">
        <v>2017</v>
      </c>
      <c r="D243" s="8" t="s">
        <v>6</v>
      </c>
      <c r="E243" s="8" t="s">
        <v>253</v>
      </c>
      <c r="F243" s="8">
        <f>G243/'99_pobtot'!C243*100000</f>
        <v>1.0442463673966498</v>
      </c>
      <c r="G243" s="8">
        <v>19</v>
      </c>
    </row>
    <row r="244" spans="1:7">
      <c r="A244" s="1" t="s">
        <v>14</v>
      </c>
      <c r="B244" s="1" t="s">
        <v>272</v>
      </c>
      <c r="C244" s="8">
        <v>2017</v>
      </c>
      <c r="D244" s="8" t="s">
        <v>6</v>
      </c>
      <c r="E244" s="8" t="s">
        <v>253</v>
      </c>
      <c r="F244" s="8">
        <f>G244/'99_pobtot'!C244*100000</f>
        <v>1.3864660120236314</v>
      </c>
      <c r="G244" s="8">
        <v>84</v>
      </c>
    </row>
    <row r="245" spans="1:7">
      <c r="A245" s="1" t="s">
        <v>15</v>
      </c>
      <c r="B245" s="1" t="s">
        <v>273</v>
      </c>
      <c r="C245" s="8">
        <v>2017</v>
      </c>
      <c r="D245" s="8" t="s">
        <v>6</v>
      </c>
      <c r="E245" s="8" t="s">
        <v>253</v>
      </c>
      <c r="F245" s="8">
        <f>G245/'99_pobtot'!C245*100000</f>
        <v>0.80238146819761047</v>
      </c>
      <c r="G245" s="8">
        <v>29</v>
      </c>
    </row>
    <row r="246" spans="1:7">
      <c r="A246" s="1" t="s">
        <v>16</v>
      </c>
      <c r="B246" s="1" t="s">
        <v>274</v>
      </c>
      <c r="C246" s="8">
        <v>2017</v>
      </c>
      <c r="D246" s="8" t="s">
        <v>6</v>
      </c>
      <c r="E246" s="8" t="s">
        <v>253</v>
      </c>
      <c r="F246" s="8">
        <f>G246/'99_pobtot'!C246*100000</f>
        <v>1.2092796086233728</v>
      </c>
      <c r="G246" s="8">
        <v>36</v>
      </c>
    </row>
    <row r="247" spans="1:7">
      <c r="A247" s="1" t="s">
        <v>17</v>
      </c>
      <c r="B247" s="1" t="s">
        <v>275</v>
      </c>
      <c r="C247" s="8">
        <v>2017</v>
      </c>
      <c r="D247" s="8" t="s">
        <v>6</v>
      </c>
      <c r="E247" s="8" t="s">
        <v>253</v>
      </c>
      <c r="F247" s="8">
        <f>G247/'99_pobtot'!C247*100000</f>
        <v>2.3069834105804641</v>
      </c>
      <c r="G247" s="8">
        <v>188</v>
      </c>
    </row>
    <row r="248" spans="1:7">
      <c r="A248" s="1" t="s">
        <v>18</v>
      </c>
      <c r="B248" s="1" t="s">
        <v>276</v>
      </c>
      <c r="C248" s="8">
        <v>2017</v>
      </c>
      <c r="D248" s="8" t="s">
        <v>6</v>
      </c>
      <c r="E248" s="8" t="s">
        <v>253</v>
      </c>
      <c r="F248" s="8">
        <f>G248/'99_pobtot'!C248*100000</f>
        <v>0.70576728112703557</v>
      </c>
      <c r="G248" s="8">
        <v>119</v>
      </c>
    </row>
    <row r="249" spans="1:7">
      <c r="A249" s="1" t="s">
        <v>19</v>
      </c>
      <c r="B249" s="1" t="s">
        <v>277</v>
      </c>
      <c r="C249" s="8">
        <v>2017</v>
      </c>
      <c r="D249" s="8" t="s">
        <v>6</v>
      </c>
      <c r="E249" s="8" t="s">
        <v>253</v>
      </c>
      <c r="F249" s="8">
        <f>G249/'99_pobtot'!C249*100000</f>
        <v>1.3554015292317754</v>
      </c>
      <c r="G249" s="8">
        <v>64</v>
      </c>
    </row>
    <row r="250" spans="1:7">
      <c r="A250" s="1" t="s">
        <v>20</v>
      </c>
      <c r="B250" s="1" t="s">
        <v>278</v>
      </c>
      <c r="C250" s="8">
        <v>2017</v>
      </c>
      <c r="D250" s="8" t="s">
        <v>6</v>
      </c>
      <c r="E250" s="8" t="s">
        <v>253</v>
      </c>
      <c r="F250" s="8">
        <f>G250/'99_pobtot'!C250*100000</f>
        <v>2.9828923539874195</v>
      </c>
      <c r="G250" s="8">
        <v>59</v>
      </c>
    </row>
    <row r="251" spans="1:7">
      <c r="A251" s="1" t="s">
        <v>21</v>
      </c>
      <c r="B251" s="1" t="s">
        <v>279</v>
      </c>
      <c r="C251" s="8">
        <v>2017</v>
      </c>
      <c r="D251" s="8" t="s">
        <v>6</v>
      </c>
      <c r="E251" s="8" t="s">
        <v>253</v>
      </c>
      <c r="F251" s="8">
        <f>G251/'99_pobtot'!C251*100000</f>
        <v>0.89161525018723908</v>
      </c>
      <c r="G251" s="8">
        <v>11</v>
      </c>
    </row>
    <row r="252" spans="1:7">
      <c r="A252" s="1" t="s">
        <v>22</v>
      </c>
      <c r="B252" s="1" t="s">
        <v>280</v>
      </c>
      <c r="C252" s="8">
        <v>2017</v>
      </c>
      <c r="D252" s="8" t="s">
        <v>6</v>
      </c>
      <c r="E252" s="8" t="s">
        <v>253</v>
      </c>
      <c r="F252" s="8">
        <f>G252/'99_pobtot'!C252*100000</f>
        <v>3.1068345523163035</v>
      </c>
      <c r="G252" s="8">
        <v>167</v>
      </c>
    </row>
    <row r="253" spans="1:7">
      <c r="A253" s="1" t="s">
        <v>23</v>
      </c>
      <c r="B253" s="1" t="s">
        <v>281</v>
      </c>
      <c r="C253" s="8">
        <v>2017</v>
      </c>
      <c r="D253" s="8" t="s">
        <v>6</v>
      </c>
      <c r="E253" s="8" t="s">
        <v>253</v>
      </c>
      <c r="F253" s="8">
        <f>G253/'99_pobtot'!C253*100000</f>
        <v>0.63845544857879821</v>
      </c>
      <c r="G253" s="8">
        <v>26</v>
      </c>
    </row>
    <row r="254" spans="1:7">
      <c r="A254" s="1" t="s">
        <v>24</v>
      </c>
      <c r="B254" s="1" t="s">
        <v>282</v>
      </c>
      <c r="C254" s="8">
        <v>2017</v>
      </c>
      <c r="D254" s="8" t="s">
        <v>6</v>
      </c>
      <c r="E254" s="8" t="s">
        <v>253</v>
      </c>
      <c r="F254" s="8">
        <f>G254/'99_pobtot'!C254*100000</f>
        <v>1.4344985359539126</v>
      </c>
      <c r="G254" s="8">
        <v>92</v>
      </c>
    </row>
    <row r="255" spans="1:7">
      <c r="A255" s="1" t="s">
        <v>25</v>
      </c>
      <c r="B255" s="1" t="s">
        <v>283</v>
      </c>
      <c r="C255" s="8">
        <v>2017</v>
      </c>
      <c r="D255" s="8" t="s">
        <v>6</v>
      </c>
      <c r="E255" s="8" t="s">
        <v>253</v>
      </c>
      <c r="F255" s="8">
        <f>G255/'99_pobtot'!C255*100000</f>
        <v>3.8494235372306504</v>
      </c>
      <c r="G255" s="8">
        <v>83</v>
      </c>
    </row>
    <row r="256" spans="1:7">
      <c r="A256" s="1" t="s">
        <v>26</v>
      </c>
      <c r="B256" s="1" t="s">
        <v>284</v>
      </c>
      <c r="C256" s="8">
        <v>2017</v>
      </c>
      <c r="D256" s="8" t="s">
        <v>6</v>
      </c>
      <c r="E256" s="8" t="s">
        <v>253</v>
      </c>
      <c r="F256" s="8">
        <f>G256/'99_pobtot'!C256*100000</f>
        <v>0.809786203983899</v>
      </c>
      <c r="G256" s="8">
        <v>13</v>
      </c>
    </row>
    <row r="257" spans="1:7">
      <c r="A257" s="1" t="s">
        <v>27</v>
      </c>
      <c r="B257" s="1" t="s">
        <v>285</v>
      </c>
      <c r="C257" s="8">
        <v>2017</v>
      </c>
      <c r="D257" s="8" t="s">
        <v>6</v>
      </c>
      <c r="E257" s="8" t="s">
        <v>253</v>
      </c>
      <c r="F257" s="8">
        <f>G257/'99_pobtot'!C257*100000</f>
        <v>3.1030512624068551</v>
      </c>
      <c r="G257" s="8">
        <v>87</v>
      </c>
    </row>
    <row r="258" spans="1:7">
      <c r="A258" s="1" t="s">
        <v>28</v>
      </c>
      <c r="B258" s="1" t="s">
        <v>286</v>
      </c>
      <c r="C258" s="8">
        <v>2017</v>
      </c>
      <c r="D258" s="8" t="s">
        <v>6</v>
      </c>
      <c r="E258" s="8" t="s">
        <v>253</v>
      </c>
      <c r="F258" s="8">
        <f>G258/'99_pobtot'!C258*100000</f>
        <v>1.8521948508983146</v>
      </c>
      <c r="G258" s="8">
        <v>57</v>
      </c>
    </row>
    <row r="259" spans="1:7">
      <c r="A259" s="1" t="s">
        <v>29</v>
      </c>
      <c r="B259" s="1" t="s">
        <v>287</v>
      </c>
      <c r="C259" s="8">
        <v>2017</v>
      </c>
      <c r="D259" s="8" t="s">
        <v>6</v>
      </c>
      <c r="E259" s="8" t="s">
        <v>253</v>
      </c>
      <c r="F259" s="8">
        <f>G259/'99_pobtot'!C259*100000</f>
        <v>1.8232094563797139</v>
      </c>
      <c r="G259" s="8">
        <v>54</v>
      </c>
    </row>
    <row r="260" spans="1:7">
      <c r="A260" s="1" t="s">
        <v>30</v>
      </c>
      <c r="B260" s="1" t="s">
        <v>288</v>
      </c>
      <c r="C260" s="8">
        <v>2017</v>
      </c>
      <c r="D260" s="8" t="s">
        <v>6</v>
      </c>
      <c r="E260" s="8" t="s">
        <v>253</v>
      </c>
      <c r="F260" s="8">
        <f>G260/'99_pobtot'!C260*100000</f>
        <v>1.8496685876413188</v>
      </c>
      <c r="G260" s="8">
        <v>46</v>
      </c>
    </row>
    <row r="261" spans="1:7">
      <c r="A261" s="1" t="s">
        <v>31</v>
      </c>
      <c r="B261" s="1" t="s">
        <v>289</v>
      </c>
      <c r="C261" s="8">
        <v>2017</v>
      </c>
      <c r="D261" s="8" t="s">
        <v>6</v>
      </c>
      <c r="E261" s="8" t="s">
        <v>253</v>
      </c>
      <c r="F261" s="8">
        <f>G261/'99_pobtot'!C261*100000</f>
        <v>0.56191329228369435</v>
      </c>
      <c r="G261" s="8">
        <v>20</v>
      </c>
    </row>
    <row r="262" spans="1:7">
      <c r="A262" s="1" t="s">
        <v>32</v>
      </c>
      <c r="B262" s="1" t="s">
        <v>290</v>
      </c>
      <c r="C262" s="8">
        <v>2017</v>
      </c>
      <c r="D262" s="8" t="s">
        <v>6</v>
      </c>
      <c r="E262" s="8" t="s">
        <v>253</v>
      </c>
      <c r="F262" s="8">
        <f>G262/'99_pobtot'!C262*100000</f>
        <v>1.1266573129072868</v>
      </c>
      <c r="G262" s="8">
        <v>15</v>
      </c>
    </row>
    <row r="263" spans="1:7">
      <c r="A263" s="1" t="s">
        <v>33</v>
      </c>
      <c r="B263" s="1" t="s">
        <v>291</v>
      </c>
      <c r="C263" s="8">
        <v>2017</v>
      </c>
      <c r="D263" s="8" t="s">
        <v>6</v>
      </c>
      <c r="E263" s="8" t="s">
        <v>253</v>
      </c>
      <c r="F263" s="8">
        <f>G263/'99_pobtot'!C263*100000</f>
        <v>1.1698739317588662</v>
      </c>
      <c r="G263" s="8">
        <v>98</v>
      </c>
    </row>
    <row r="264" spans="1:7">
      <c r="A264" s="1" t="s">
        <v>34</v>
      </c>
      <c r="B264" s="1" t="s">
        <v>292</v>
      </c>
      <c r="C264" s="8">
        <v>2017</v>
      </c>
      <c r="D264" s="8" t="s">
        <v>6</v>
      </c>
      <c r="E264" s="8" t="s">
        <v>253</v>
      </c>
      <c r="F264" s="8">
        <f>G264/'99_pobtot'!C264*100000</f>
        <v>2.1537354708776015</v>
      </c>
      <c r="G264" s="8">
        <v>47</v>
      </c>
    </row>
    <row r="265" spans="1:7">
      <c r="A265" s="1" t="s">
        <v>35</v>
      </c>
      <c r="B265" s="1" t="s">
        <v>293</v>
      </c>
      <c r="C265" s="8">
        <v>2017</v>
      </c>
      <c r="D265" s="8" t="s">
        <v>6</v>
      </c>
      <c r="E265" s="8" t="s">
        <v>253</v>
      </c>
      <c r="F265" s="8">
        <f>G265/'99_pobtot'!C265*100000</f>
        <v>1.2885103531806879</v>
      </c>
      <c r="G265" s="8">
        <v>21</v>
      </c>
    </row>
    <row r="266" spans="1:7">
      <c r="A266" s="3" t="s">
        <v>3</v>
      </c>
      <c r="B266" s="1" t="s">
        <v>261</v>
      </c>
      <c r="C266" s="8">
        <v>2018</v>
      </c>
      <c r="D266" s="8" t="s">
        <v>6</v>
      </c>
      <c r="E266" s="8" t="s">
        <v>253</v>
      </c>
      <c r="F266" s="8">
        <f>G266/'99_pobtot'!C266*100000</f>
        <v>1.8718911974491981</v>
      </c>
      <c r="G266" s="8">
        <v>2346</v>
      </c>
    </row>
    <row r="267" spans="1:7">
      <c r="A267" s="3" t="s">
        <v>4</v>
      </c>
      <c r="B267" s="1" t="s">
        <v>262</v>
      </c>
      <c r="C267" s="8">
        <v>2018</v>
      </c>
      <c r="D267" s="8" t="s">
        <v>6</v>
      </c>
      <c r="E267" s="8" t="s">
        <v>253</v>
      </c>
      <c r="F267" s="8">
        <f>G267/'99_pobtot'!C267*100000</f>
        <v>2.3642457268049584</v>
      </c>
      <c r="G267" s="8">
        <v>33</v>
      </c>
    </row>
    <row r="268" spans="1:7">
      <c r="A268" s="1" t="s">
        <v>5</v>
      </c>
      <c r="B268" s="1" t="s">
        <v>263</v>
      </c>
      <c r="C268" s="8">
        <v>2018</v>
      </c>
      <c r="D268" s="8" t="s">
        <v>6</v>
      </c>
      <c r="E268" s="8" t="s">
        <v>253</v>
      </c>
      <c r="F268" s="8">
        <f>G268/'99_pobtot'!C268*100000</f>
        <v>2.3855219266383849</v>
      </c>
      <c r="G268" s="8">
        <v>84</v>
      </c>
    </row>
    <row r="269" spans="1:7">
      <c r="A269" s="1" t="s">
        <v>6</v>
      </c>
      <c r="B269" s="1" t="s">
        <v>264</v>
      </c>
      <c r="C269" s="8">
        <v>2018</v>
      </c>
      <c r="D269" s="8" t="s">
        <v>6</v>
      </c>
      <c r="E269" s="8" t="s">
        <v>253</v>
      </c>
      <c r="F269" s="8">
        <f>G269/'99_pobtot'!C269*100000</f>
        <v>1.8151314544129735</v>
      </c>
      <c r="G269" s="8">
        <v>14</v>
      </c>
    </row>
    <row r="270" spans="1:7">
      <c r="A270" s="1" t="s">
        <v>7</v>
      </c>
      <c r="B270" s="1" t="s">
        <v>265</v>
      </c>
      <c r="C270" s="8">
        <v>2018</v>
      </c>
      <c r="D270" s="8" t="s">
        <v>6</v>
      </c>
      <c r="E270" s="8" t="s">
        <v>253</v>
      </c>
      <c r="F270" s="8">
        <f>G270/'99_pobtot'!C270*100000</f>
        <v>0.93040661870592845</v>
      </c>
      <c r="G270" s="8">
        <v>9</v>
      </c>
    </row>
    <row r="271" spans="1:7">
      <c r="A271" s="1" t="s">
        <v>8</v>
      </c>
      <c r="B271" s="1" t="s">
        <v>266</v>
      </c>
      <c r="C271" s="8">
        <v>2018</v>
      </c>
      <c r="D271" s="8" t="s">
        <v>6</v>
      </c>
      <c r="E271" s="8" t="s">
        <v>253</v>
      </c>
      <c r="F271" s="8">
        <f>G271/'99_pobtot'!C271*100000</f>
        <v>1.7560568796401808</v>
      </c>
      <c r="G271" s="8">
        <v>55</v>
      </c>
    </row>
    <row r="272" spans="1:7">
      <c r="A272" s="1" t="s">
        <v>9</v>
      </c>
      <c r="B272" s="1" t="s">
        <v>267</v>
      </c>
      <c r="C272" s="8">
        <v>2018</v>
      </c>
      <c r="D272" s="8" t="s">
        <v>6</v>
      </c>
      <c r="E272" s="8" t="s">
        <v>253</v>
      </c>
      <c r="F272" s="8">
        <f>G272/'99_pobtot'!C272*100000</f>
        <v>1.8412984836906987</v>
      </c>
      <c r="G272" s="8">
        <v>14</v>
      </c>
    </row>
    <row r="273" spans="1:7">
      <c r="A273" s="1" t="s">
        <v>10</v>
      </c>
      <c r="B273" s="1" t="s">
        <v>268</v>
      </c>
      <c r="C273" s="8">
        <v>2018</v>
      </c>
      <c r="D273" s="8" t="s">
        <v>6</v>
      </c>
      <c r="E273" s="8" t="s">
        <v>253</v>
      </c>
      <c r="F273" s="8">
        <f>G273/'99_pobtot'!C273*100000</f>
        <v>0.59311245466059681</v>
      </c>
      <c r="G273" s="8">
        <v>33</v>
      </c>
    </row>
    <row r="274" spans="1:7">
      <c r="A274" s="1" t="s">
        <v>11</v>
      </c>
      <c r="B274" s="1" t="s">
        <v>269</v>
      </c>
      <c r="C274" s="8">
        <v>2018</v>
      </c>
      <c r="D274" s="8" t="s">
        <v>6</v>
      </c>
      <c r="E274" s="8" t="s">
        <v>253</v>
      </c>
      <c r="F274" s="8">
        <f>G274/'99_pobtot'!C274*100000</f>
        <v>1.9849870600303006</v>
      </c>
      <c r="G274" s="8">
        <v>74</v>
      </c>
    </row>
    <row r="275" spans="1:7">
      <c r="A275" s="1" t="s">
        <v>12</v>
      </c>
      <c r="B275" s="1" t="s">
        <v>270</v>
      </c>
      <c r="C275" s="8">
        <v>2018</v>
      </c>
      <c r="D275" s="8" t="s">
        <v>6</v>
      </c>
      <c r="E275" s="8" t="s">
        <v>253</v>
      </c>
      <c r="F275" s="8">
        <f>G275/'99_pobtot'!C275*100000</f>
        <v>5.6849634376111213</v>
      </c>
      <c r="G275" s="8">
        <v>514</v>
      </c>
    </row>
    <row r="276" spans="1:7">
      <c r="A276" s="1" t="s">
        <v>13</v>
      </c>
      <c r="B276" s="1" t="s">
        <v>271</v>
      </c>
      <c r="C276" s="8">
        <v>2018</v>
      </c>
      <c r="D276" s="8" t="s">
        <v>6</v>
      </c>
      <c r="E276" s="8" t="s">
        <v>253</v>
      </c>
      <c r="F276" s="8">
        <f>G276/'99_pobtot'!C276*100000</f>
        <v>1.1435043507617917</v>
      </c>
      <c r="G276" s="8">
        <v>21</v>
      </c>
    </row>
    <row r="277" spans="1:7">
      <c r="A277" s="1" t="s">
        <v>14</v>
      </c>
      <c r="B277" s="1" t="s">
        <v>272</v>
      </c>
      <c r="C277" s="8">
        <v>2018</v>
      </c>
      <c r="D277" s="8" t="s">
        <v>6</v>
      </c>
      <c r="E277" s="8" t="s">
        <v>253</v>
      </c>
      <c r="F277" s="8">
        <f>G277/'99_pobtot'!C277*100000</f>
        <v>1.3568288131589508</v>
      </c>
      <c r="G277" s="8">
        <v>83</v>
      </c>
    </row>
    <row r="278" spans="1:7">
      <c r="A278" s="1" t="s">
        <v>15</v>
      </c>
      <c r="B278" s="1" t="s">
        <v>273</v>
      </c>
      <c r="C278" s="8">
        <v>2018</v>
      </c>
      <c r="D278" s="8" t="s">
        <v>6</v>
      </c>
      <c r="E278" s="8" t="s">
        <v>253</v>
      </c>
      <c r="F278" s="8">
        <f>G278/'99_pobtot'!C278*100000</f>
        <v>0.85405730944948299</v>
      </c>
      <c r="G278" s="8">
        <v>31</v>
      </c>
    </row>
    <row r="279" spans="1:7">
      <c r="A279" s="1" t="s">
        <v>16</v>
      </c>
      <c r="B279" s="1" t="s">
        <v>274</v>
      </c>
      <c r="C279" s="8">
        <v>2018</v>
      </c>
      <c r="D279" s="8" t="s">
        <v>6</v>
      </c>
      <c r="E279" s="8" t="s">
        <v>253</v>
      </c>
      <c r="F279" s="8">
        <f>G279/'99_pobtot'!C279*100000</f>
        <v>1.2606750981501915</v>
      </c>
      <c r="G279" s="8">
        <v>38</v>
      </c>
    </row>
    <row r="280" spans="1:7">
      <c r="A280" s="1" t="s">
        <v>17</v>
      </c>
      <c r="B280" s="1" t="s">
        <v>275</v>
      </c>
      <c r="C280" s="8">
        <v>2018</v>
      </c>
      <c r="D280" s="8" t="s">
        <v>6</v>
      </c>
      <c r="E280" s="8" t="s">
        <v>253</v>
      </c>
      <c r="F280" s="8">
        <f>G280/'99_pobtot'!C280*100000</f>
        <v>2.5003061661312653</v>
      </c>
      <c r="G280" s="8">
        <v>206</v>
      </c>
    </row>
    <row r="281" spans="1:7">
      <c r="A281" s="1" t="s">
        <v>18</v>
      </c>
      <c r="B281" s="1" t="s">
        <v>276</v>
      </c>
      <c r="C281" s="8">
        <v>2018</v>
      </c>
      <c r="D281" s="8" t="s">
        <v>6</v>
      </c>
      <c r="E281" s="8" t="s">
        <v>253</v>
      </c>
      <c r="F281" s="8">
        <f>G281/'99_pobtot'!C281*100000</f>
        <v>0.7211256877516391</v>
      </c>
      <c r="G281" s="8">
        <v>123</v>
      </c>
    </row>
    <row r="282" spans="1:7">
      <c r="A282" s="1" t="s">
        <v>19</v>
      </c>
      <c r="B282" s="1" t="s">
        <v>277</v>
      </c>
      <c r="C282" s="8">
        <v>2018</v>
      </c>
      <c r="D282" s="8" t="s">
        <v>6</v>
      </c>
      <c r="E282" s="8" t="s">
        <v>253</v>
      </c>
      <c r="F282" s="8">
        <f>G282/'99_pobtot'!C282*100000</f>
        <v>1.3662689632877223</v>
      </c>
      <c r="G282" s="8">
        <v>65</v>
      </c>
    </row>
    <row r="283" spans="1:7">
      <c r="A283" s="1" t="s">
        <v>20</v>
      </c>
      <c r="B283" s="1" t="s">
        <v>278</v>
      </c>
      <c r="C283" s="8">
        <v>2018</v>
      </c>
      <c r="D283" s="8" t="s">
        <v>6</v>
      </c>
      <c r="E283" s="8" t="s">
        <v>253</v>
      </c>
      <c r="F283" s="8">
        <f>G283/'99_pobtot'!C283*100000</f>
        <v>3.249143850595368</v>
      </c>
      <c r="G283" s="8">
        <v>65</v>
      </c>
    </row>
    <row r="284" spans="1:7">
      <c r="A284" s="1" t="s">
        <v>21</v>
      </c>
      <c r="B284" s="1" t="s">
        <v>279</v>
      </c>
      <c r="C284" s="8">
        <v>2018</v>
      </c>
      <c r="D284" s="8" t="s">
        <v>6</v>
      </c>
      <c r="E284" s="8" t="s">
        <v>253</v>
      </c>
      <c r="F284" s="8">
        <f>G284/'99_pobtot'!C284*100000</f>
        <v>0.87833958684502811</v>
      </c>
      <c r="G284" s="8">
        <v>11</v>
      </c>
    </row>
    <row r="285" spans="1:7">
      <c r="A285" s="1" t="s">
        <v>22</v>
      </c>
      <c r="B285" s="1" t="s">
        <v>280</v>
      </c>
      <c r="C285" s="8">
        <v>2018</v>
      </c>
      <c r="D285" s="8" t="s">
        <v>6</v>
      </c>
      <c r="E285" s="8" t="s">
        <v>253</v>
      </c>
      <c r="F285" s="8">
        <f>G285/'99_pobtot'!C285*100000</f>
        <v>3.189823071146987</v>
      </c>
      <c r="G285" s="8">
        <v>174</v>
      </c>
    </row>
    <row r="286" spans="1:7">
      <c r="A286" s="1" t="s">
        <v>23</v>
      </c>
      <c r="B286" s="1" t="s">
        <v>281</v>
      </c>
      <c r="C286" s="8">
        <v>2018</v>
      </c>
      <c r="D286" s="8" t="s">
        <v>6</v>
      </c>
      <c r="E286" s="8" t="s">
        <v>253</v>
      </c>
      <c r="F286" s="8">
        <f>G286/'99_pobtot'!C286*100000</f>
        <v>0.68342723135329819</v>
      </c>
      <c r="G286" s="8">
        <v>28</v>
      </c>
    </row>
    <row r="287" spans="1:7">
      <c r="A287" s="1" t="s">
        <v>24</v>
      </c>
      <c r="B287" s="1" t="s">
        <v>282</v>
      </c>
      <c r="C287" s="8">
        <v>2018</v>
      </c>
      <c r="D287" s="8" t="s">
        <v>6</v>
      </c>
      <c r="E287" s="8" t="s">
        <v>253</v>
      </c>
      <c r="F287" s="8">
        <f>G287/'99_pobtot'!C287*100000</f>
        <v>1.5434911825750961</v>
      </c>
      <c r="G287" s="8">
        <v>100</v>
      </c>
    </row>
    <row r="288" spans="1:7">
      <c r="A288" s="1" t="s">
        <v>25</v>
      </c>
      <c r="B288" s="1" t="s">
        <v>283</v>
      </c>
      <c r="C288" s="8">
        <v>2018</v>
      </c>
      <c r="D288" s="8" t="s">
        <v>6</v>
      </c>
      <c r="E288" s="8" t="s">
        <v>253</v>
      </c>
      <c r="F288" s="8">
        <f>G288/'99_pobtot'!C288*100000</f>
        <v>3.9127582306689268</v>
      </c>
      <c r="G288" s="8">
        <v>86</v>
      </c>
    </row>
    <row r="289" spans="1:7">
      <c r="A289" s="1" t="s">
        <v>26</v>
      </c>
      <c r="B289" s="1" t="s">
        <v>284</v>
      </c>
      <c r="C289" s="8">
        <v>2018</v>
      </c>
      <c r="D289" s="8" t="s">
        <v>6</v>
      </c>
      <c r="E289" s="8" t="s">
        <v>253</v>
      </c>
      <c r="F289" s="8">
        <f>G289/'99_pobtot'!C289*100000</f>
        <v>0.9117227487589934</v>
      </c>
      <c r="G289" s="8">
        <v>15</v>
      </c>
    </row>
    <row r="290" spans="1:7">
      <c r="A290" s="1" t="s">
        <v>27</v>
      </c>
      <c r="B290" s="1" t="s">
        <v>285</v>
      </c>
      <c r="C290" s="8">
        <v>2018</v>
      </c>
      <c r="D290" s="8" t="s">
        <v>6</v>
      </c>
      <c r="E290" s="8" t="s">
        <v>253</v>
      </c>
      <c r="F290" s="8">
        <f>G290/'99_pobtot'!C290*100000</f>
        <v>3.221059926935034</v>
      </c>
      <c r="G290" s="8">
        <v>91</v>
      </c>
    </row>
    <row r="291" spans="1:7">
      <c r="A291" s="1" t="s">
        <v>28</v>
      </c>
      <c r="B291" s="1" t="s">
        <v>286</v>
      </c>
      <c r="C291" s="8">
        <v>2018</v>
      </c>
      <c r="D291" s="8" t="s">
        <v>6</v>
      </c>
      <c r="E291" s="8" t="s">
        <v>253</v>
      </c>
      <c r="F291" s="8">
        <f>G291/'99_pobtot'!C291*100000</f>
        <v>1.8681895632623742</v>
      </c>
      <c r="G291" s="8">
        <v>58</v>
      </c>
    </row>
    <row r="292" spans="1:7">
      <c r="A292" s="1" t="s">
        <v>29</v>
      </c>
      <c r="B292" s="1" t="s">
        <v>287</v>
      </c>
      <c r="C292" s="8">
        <v>2018</v>
      </c>
      <c r="D292" s="8" t="s">
        <v>6</v>
      </c>
      <c r="E292" s="8" t="s">
        <v>253</v>
      </c>
      <c r="F292" s="8">
        <f>G292/'99_pobtot'!C292*100000</f>
        <v>1.8999195700715337</v>
      </c>
      <c r="G292" s="8">
        <v>57</v>
      </c>
    </row>
    <row r="293" spans="1:7">
      <c r="A293" s="1" t="s">
        <v>30</v>
      </c>
      <c r="B293" s="1" t="s">
        <v>288</v>
      </c>
      <c r="C293" s="8">
        <v>2018</v>
      </c>
      <c r="D293" s="8" t="s">
        <v>6</v>
      </c>
      <c r="E293" s="8" t="s">
        <v>253</v>
      </c>
      <c r="F293" s="8">
        <f>G293/'99_pobtot'!C293*100000</f>
        <v>1.9873398502181701</v>
      </c>
      <c r="G293" s="8">
        <v>50</v>
      </c>
    </row>
    <row r="294" spans="1:7">
      <c r="A294" s="1" t="s">
        <v>31</v>
      </c>
      <c r="B294" s="1" t="s">
        <v>289</v>
      </c>
      <c r="C294" s="8">
        <v>2018</v>
      </c>
      <c r="D294" s="8" t="s">
        <v>6</v>
      </c>
      <c r="E294" s="8" t="s">
        <v>253</v>
      </c>
      <c r="F294" s="8">
        <f>G294/'99_pobtot'!C294*100000</f>
        <v>0.55702765586608605</v>
      </c>
      <c r="G294" s="8">
        <v>20</v>
      </c>
    </row>
    <row r="295" spans="1:7">
      <c r="A295" s="1" t="s">
        <v>32</v>
      </c>
      <c r="B295" s="1" t="s">
        <v>290</v>
      </c>
      <c r="C295" s="8">
        <v>2018</v>
      </c>
      <c r="D295" s="8" t="s">
        <v>6</v>
      </c>
      <c r="E295" s="8" t="s">
        <v>253</v>
      </c>
      <c r="F295" s="8">
        <f>G295/'99_pobtot'!C295*100000</f>
        <v>1.3353789360294139</v>
      </c>
      <c r="G295" s="8">
        <v>18</v>
      </c>
    </row>
    <row r="296" spans="1:7">
      <c r="A296" s="1" t="s">
        <v>33</v>
      </c>
      <c r="B296" s="1" t="s">
        <v>291</v>
      </c>
      <c r="C296" s="8">
        <v>2018</v>
      </c>
      <c r="D296" s="8" t="s">
        <v>6</v>
      </c>
      <c r="E296" s="8" t="s">
        <v>253</v>
      </c>
      <c r="F296" s="8">
        <f>G296/'99_pobtot'!C296*100000</f>
        <v>1.1145148605735979</v>
      </c>
      <c r="G296" s="8">
        <v>94</v>
      </c>
    </row>
    <row r="297" spans="1:7">
      <c r="A297" s="1" t="s">
        <v>34</v>
      </c>
      <c r="B297" s="1" t="s">
        <v>292</v>
      </c>
      <c r="C297" s="8">
        <v>2018</v>
      </c>
      <c r="D297" s="8" t="s">
        <v>6</v>
      </c>
      <c r="E297" s="8" t="s">
        <v>253</v>
      </c>
      <c r="F297" s="8">
        <f>G297/'99_pobtot'!C297*100000</f>
        <v>2.2189657264893787</v>
      </c>
      <c r="G297" s="8">
        <v>49</v>
      </c>
    </row>
    <row r="298" spans="1:7">
      <c r="A298" s="1" t="s">
        <v>35</v>
      </c>
      <c r="B298" s="1" t="s">
        <v>293</v>
      </c>
      <c r="C298" s="8">
        <v>2018</v>
      </c>
      <c r="D298" s="8" t="s">
        <v>6</v>
      </c>
      <c r="E298" s="8" t="s">
        <v>253</v>
      </c>
      <c r="F298" s="8">
        <f>G298/'99_pobtot'!C298*100000</f>
        <v>1.3395129530902565</v>
      </c>
      <c r="G298" s="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99_pobtot</vt:lpstr>
      <vt:lpstr>00_directorio</vt:lpstr>
      <vt:lpstr>01_01_carencia_acceso_alimentac</vt:lpstr>
      <vt:lpstr>01_02_mortalidad_materna</vt:lpstr>
      <vt:lpstr>01_03_mortalidad_infantil</vt:lpstr>
      <vt:lpstr>01_04_mortalidad_infecciosas</vt:lpstr>
      <vt:lpstr>01_05_hogares_disponibilidad_ag</vt:lpstr>
      <vt:lpstr>01_06_dotacion_diaria_agua</vt:lpstr>
      <vt:lpstr>01_07_hogares_servicio_sanitari</vt:lpstr>
      <vt:lpstr>01_08_hogares_paredes_fragiles</vt:lpstr>
      <vt:lpstr>01_09_hogares_piso_tierra</vt:lpstr>
      <vt:lpstr>01_10_hogares_cocina_leña_carbo</vt:lpstr>
      <vt:lpstr>01_11_hogares_hacinamiento</vt:lpstr>
      <vt:lpstr>01_12_homicidios</vt:lpstr>
      <vt:lpstr>01_13_peligrosidad_accidentes_t</vt:lpstr>
      <vt:lpstr>01_14_crimen_violento</vt:lpstr>
      <vt:lpstr>01_15_crimen_organizado</vt:lpstr>
      <vt:lpstr>01_16_percepción_inseguridad</vt:lpstr>
      <vt:lpstr>02_17_matriculacion_preescolar</vt:lpstr>
      <vt:lpstr>02_18_analfabetismo</vt:lpstr>
      <vt:lpstr>02_19_matriculación_primaria</vt:lpstr>
      <vt:lpstr>02_20_matriculación_secundaria</vt:lpstr>
      <vt:lpstr>02_21_paridad_genero_educacion_</vt:lpstr>
      <vt:lpstr>02_22_usuarios_telemo</vt:lpstr>
      <vt:lpstr>02_23_hogares_computadora</vt:lpstr>
      <vt:lpstr>02_24_hogares_internet</vt:lpstr>
      <vt:lpstr>02_25_tasa_agresion_periodistas</vt:lpstr>
      <vt:lpstr>02_26_esperanza_vida</vt:lpstr>
      <vt:lpstr>02_27_tasa_suicidios</vt:lpstr>
      <vt:lpstr>02_28_mortalidad_circulatorias</vt:lpstr>
      <vt:lpstr>02_29_mortalidad_diabetes</vt:lpstr>
      <vt:lpstr>02_30_tasa_obesidad</vt:lpstr>
      <vt:lpstr>02_31_grado_presion_agua</vt:lpstr>
      <vt:lpstr>02_32_enterrar_quemar_basura</vt:lpstr>
      <vt:lpstr>02_33_satisdacción_áreas_verdes</vt:lpstr>
      <vt:lpstr>02_34_uso_focos_ahorradores</vt:lpstr>
      <vt:lpstr>03_35_hogares_titulo_propiedad</vt:lpstr>
      <vt:lpstr>03_36_participación_electoral</vt:lpstr>
      <vt:lpstr>03_37_interaccion_gobierno_elec</vt:lpstr>
      <vt:lpstr>03_38_participación_ciudadana_g</vt:lpstr>
      <vt:lpstr>03_39_percepcion_corrupcion</vt:lpstr>
      <vt:lpstr>03_40_Jóvenes15_24_no_studian_n</vt:lpstr>
      <vt:lpstr>03_41_embarazo_adolescente</vt:lpstr>
      <vt:lpstr>03_42_corrupcion</vt:lpstr>
      <vt:lpstr>03_43_informalidad_laboral</vt:lpstr>
      <vt:lpstr>03_44_tiempo_traslado</vt:lpstr>
      <vt:lpstr>03_45_confianza_vecinos</vt:lpstr>
      <vt:lpstr>03_46_participacion_mujeres_con</vt:lpstr>
      <vt:lpstr>03_47_inclusion_poblacion_gay</vt:lpstr>
      <vt:lpstr>03_48_inclusion_poblacion_indig</vt:lpstr>
      <vt:lpstr>03_49_inclusion_poblacion_disca</vt:lpstr>
      <vt:lpstr>03_50_absorcion_eduacion_superi</vt:lpstr>
      <vt:lpstr>03_51_cobertura_educacion_super</vt:lpstr>
      <vt:lpstr>03_52_escolaridad_mujeres</vt:lpstr>
      <vt:lpstr>03_53_paridad_género_posgrado</vt:lpstr>
      <vt:lpstr>03_54_paridad_género_licenciatu</vt:lpstr>
      <vt:lpstr>03_55_posgrados_nacionales_cali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2022-10-07T17:38:12Z</dcterms:modified>
</cp:coreProperties>
</file>