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R_TL">'RELEVANCIA-PUNTAJE'!$B$3</definedName>
    <definedName name="NL">'RELEVANCIA-PUNTAJE'!$E$2</definedName>
    <definedName name="RE">'RELEVANCIA-PUNTAJE'!$A$4</definedName>
    <definedName name="MR_L">'RELEVANCIA-PUNTAJE'!$C$3</definedName>
    <definedName name="L">'RELEVANCIA-PUNTAJE'!$C$2</definedName>
    <definedName name="TL">'RELEVANCIA-PUNTAJE'!$B$2</definedName>
    <definedName name="PR">'RELEVANCIA-PUNTAJE'!$A$5</definedName>
    <definedName name="RE_ML">'RELEVANCIA-PUNTAJE'!$D$4</definedName>
    <definedName name="PR_NL">'RELEVANCIA-PUNTAJE'!$E$5</definedName>
    <definedName name="MR_CL">'RELEVANCIA-PUNTAJE'!$B$3</definedName>
    <definedName name="MR_ML">'RELEVANCIA-PUNTAJE'!$D$3</definedName>
    <definedName name="ML">'RELEVANCIA-PUNTAJE'!$D$2</definedName>
    <definedName name="PR_ML">'RELEVANCIA-PUNTAJE'!$D$5</definedName>
    <definedName name="RE_TL">'RELEVANCIA-PUNTAJE'!$B$4</definedName>
    <definedName name="CL">'RELEVANCIA-PUNTAJE'!$B$2</definedName>
    <definedName name="RE_NL">'RELEVANCIA-PUNTAJE'!$E$4</definedName>
    <definedName name="MR">'RELEVANCIA-PUNTAJE'!$A$3</definedName>
    <definedName name="PR_TL">'RELEVANCIA-PUNTAJE'!$B$5</definedName>
  </definedNames>
  <calcPr/>
  <extLst>
    <ext uri="GoogleSheetsCustomDataVersion2">
      <go:sheetsCustomData xmlns:go="http://customooxmlschemas.google.com/" r:id="rId10" roundtripDataChecksum="y6+Mg/GszcVBnVUOFdBB2qes8H5rxqj2GKupLc4eLE4="/>
    </ext>
  </extLst>
</workbook>
</file>

<file path=xl/sharedStrings.xml><?xml version="1.0" encoding="utf-8"?>
<sst xmlns="http://schemas.openxmlformats.org/spreadsheetml/2006/main" count="157" uniqueCount="98">
  <si>
    <t>INTEGRANTES</t>
  </si>
  <si>
    <t xml:space="preserve">IEP o IEE: </t>
  </si>
  <si>
    <t>EMPLEAB</t>
  </si>
  <si>
    <t>JAVIER BASTIAS</t>
  </si>
  <si>
    <t>FELIPE GONZALEZ</t>
  </si>
  <si>
    <t>JOSE PINCHI</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</si>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</sst>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sz val="11.0"/>
      <color theme="1"/>
      <name val="Calibri"/>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readingOrder="0" vertical="center"/>
    </xf>
    <xf borderId="1" fillId="0" fontId="8" numFmtId="0" xfId="0" applyAlignment="1" applyBorder="1" applyFont="1">
      <alignment horizontal="center" vertical="center"/>
    </xf>
    <xf borderId="6" fillId="0" fontId="8" numFmtId="0" xfId="0" applyAlignment="1" applyBorder="1" applyFont="1">
      <alignment horizontal="left"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6.4</v>
      </c>
      <c r="D4" s="8">
        <f>$C$35</f>
        <v>7</v>
      </c>
      <c r="E4" s="9">
        <f t="shared" ref="E4:E6" si="1">C4*C$2+D4*D$2</f>
        <v>6.55</v>
      </c>
      <c r="G4" s="10"/>
    </row>
    <row r="5">
      <c r="A5" s="6">
        <v>2.0</v>
      </c>
      <c r="B5" s="7" t="s">
        <v>4</v>
      </c>
      <c r="C5" s="8">
        <f>EVALUACION1!$C$24</f>
        <v>6.4</v>
      </c>
      <c r="D5" s="8">
        <f>C47</f>
        <v>7</v>
      </c>
      <c r="E5" s="9">
        <f t="shared" si="1"/>
        <v>6.55</v>
      </c>
      <c r="G5" s="10"/>
    </row>
    <row r="6">
      <c r="A6" s="6">
        <v>3.0</v>
      </c>
      <c r="B6" s="7" t="s">
        <v>5</v>
      </c>
      <c r="C6" s="8">
        <f>EVALUACION1!$C$24</f>
        <v>6.4</v>
      </c>
      <c r="D6" s="8">
        <f>C58</f>
        <v>7</v>
      </c>
      <c r="E6" s="9">
        <f t="shared" si="1"/>
        <v>6.55</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2"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2"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2"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2"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2"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2"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11</v>
      </c>
      <c r="D20" s="21" t="str">
        <f>IF($C20=CL,"X","")</f>
        <v/>
      </c>
      <c r="E20" s="21" t="str">
        <f t="shared" si="9"/>
        <v/>
      </c>
      <c r="F20" s="21" t="str">
        <f>IF($C20=L,"X","")</f>
        <v>X</v>
      </c>
      <c r="G20" s="21">
        <f t="shared" si="10"/>
        <v>3</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2"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11</v>
      </c>
      <c r="D22" s="21" t="str">
        <f>IF($C22=CL,"X","")</f>
        <v/>
      </c>
      <c r="E22" s="21" t="str">
        <f>IF(D22="X",100*0.1,"")</f>
        <v/>
      </c>
      <c r="F22" s="21" t="str">
        <f>IF($C22=L,"X","")</f>
        <v>X</v>
      </c>
      <c r="G22" s="21">
        <f>IF(F22="X",60*0.1,"")</f>
        <v>6</v>
      </c>
      <c r="H22" s="21" t="str">
        <f>IF($C22=ML,"X","")</f>
        <v/>
      </c>
      <c r="I22" s="21" t="str">
        <f>IF(H22="X",30*0.1,"")</f>
        <v/>
      </c>
      <c r="J22" s="21" t="str">
        <f>IF($C22=NL,"X","")</f>
        <v/>
      </c>
      <c r="K22" s="21" t="str">
        <f t="shared" si="2"/>
        <v/>
      </c>
    </row>
    <row r="23" ht="15.75" customHeight="1" outlineLevel="1">
      <c r="A23" s="17"/>
      <c r="B23" s="23" t="s">
        <v>14</v>
      </c>
      <c r="C23" s="24">
        <f>E23+G23+I23+K23</f>
        <v>64</v>
      </c>
      <c r="D23" s="25"/>
      <c r="E23" s="25">
        <f>SUM(E13:E22)</f>
        <v>55</v>
      </c>
      <c r="F23" s="25"/>
      <c r="G23" s="25">
        <f>SUM(G13:G22)</f>
        <v>9</v>
      </c>
      <c r="H23" s="25"/>
      <c r="I23" s="25">
        <f>SUM(I13:I22)</f>
        <v>0</v>
      </c>
      <c r="J23" s="25"/>
      <c r="K23" s="25">
        <f>SUM(K13:K22)</f>
        <v>0</v>
      </c>
    </row>
    <row r="24" ht="15.75" customHeight="1" outlineLevel="1">
      <c r="A24" s="5"/>
      <c r="B24" s="26" t="s">
        <v>15</v>
      </c>
      <c r="C24" s="27">
        <f>VLOOKUP(C23,ESCALA_IEP!A2:B142,2,FALSE)</f>
        <v>6.4</v>
      </c>
    </row>
    <row r="25" ht="15.75" customHeight="1"/>
    <row r="26" ht="15.75" customHeight="1"/>
    <row r="27" ht="15.75" customHeight="1">
      <c r="A27" s="28" t="s">
        <v>16</v>
      </c>
      <c r="B27" s="29" t="s">
        <v>17</v>
      </c>
      <c r="C27" s="30" t="str">
        <f>$B$4</f>
        <v>JAVIER BASTIAS</v>
      </c>
      <c r="D27" s="31"/>
      <c r="E27" s="31"/>
      <c r="F27" s="31"/>
      <c r="G27" s="31"/>
      <c r="H27" s="31"/>
      <c r="I27" s="31"/>
      <c r="J27" s="31"/>
      <c r="K27" s="32"/>
    </row>
    <row r="28" ht="15.75" customHeight="1">
      <c r="A28" s="17"/>
      <c r="B28" s="5"/>
      <c r="C28" s="33"/>
      <c r="D28" s="34"/>
      <c r="E28" s="34"/>
      <c r="F28" s="34"/>
      <c r="G28" s="34"/>
      <c r="H28" s="34"/>
      <c r="I28" s="34"/>
      <c r="J28" s="34"/>
      <c r="K28" s="35"/>
    </row>
    <row r="29" ht="15.75" customHeight="1">
      <c r="A29" s="17"/>
      <c r="B29" s="12" t="s">
        <v>18</v>
      </c>
      <c r="C29" s="13" t="s">
        <v>7</v>
      </c>
      <c r="D29" s="14" t="s">
        <v>8</v>
      </c>
      <c r="E29" s="15"/>
      <c r="F29" s="15"/>
      <c r="G29" s="15"/>
      <c r="H29" s="15"/>
      <c r="I29" s="15"/>
      <c r="J29" s="15"/>
      <c r="K29" s="16"/>
    </row>
    <row r="30" ht="15.75" customHeight="1">
      <c r="A30" s="17"/>
      <c r="B30" s="36"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2"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2"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2"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7" t="s">
        <v>20</v>
      </c>
      <c r="C34" s="38">
        <f>E34+G34+I34+K34</f>
        <v>30</v>
      </c>
      <c r="D34" s="25"/>
      <c r="E34" s="25">
        <f>SUM(E31:E33)</f>
        <v>30</v>
      </c>
      <c r="F34" s="25"/>
      <c r="G34" s="25">
        <f>SUM(G31:G33)</f>
        <v>0</v>
      </c>
      <c r="H34" s="25"/>
      <c r="I34" s="25">
        <f>SUM(I31:I33)</f>
        <v>0</v>
      </c>
      <c r="J34" s="25"/>
      <c r="K34" s="25">
        <f>SUM(K31:K33)</f>
        <v>0</v>
      </c>
    </row>
    <row r="35" ht="15.75" customHeight="1">
      <c r="A35" s="5"/>
      <c r="B35" s="39" t="s">
        <v>15</v>
      </c>
      <c r="C35" s="27">
        <f>VLOOKUP(C34,ESCALA_TRAB_EQUIP!A2:B62,2,FALSE)</f>
        <v>7</v>
      </c>
    </row>
    <row r="36" ht="15.75" customHeight="1">
      <c r="B36" s="40"/>
      <c r="C36" s="41"/>
    </row>
    <row r="37" ht="15.75" customHeight="1">
      <c r="B37" s="40"/>
      <c r="C37" s="41"/>
    </row>
    <row r="38" ht="15.75" customHeight="1"/>
    <row r="39" ht="15.75" customHeight="1">
      <c r="A39" s="28" t="s">
        <v>16</v>
      </c>
      <c r="B39" s="29" t="s">
        <v>17</v>
      </c>
      <c r="C39" s="30" t="str">
        <f>B5</f>
        <v>FELIPE GONZALEZ</v>
      </c>
      <c r="D39" s="31"/>
      <c r="E39" s="31"/>
      <c r="F39" s="31"/>
      <c r="G39" s="31"/>
      <c r="H39" s="31"/>
      <c r="I39" s="31"/>
      <c r="J39" s="31"/>
      <c r="K39" s="32"/>
    </row>
    <row r="40" ht="15.75" customHeight="1">
      <c r="A40" s="17"/>
      <c r="B40" s="5"/>
      <c r="C40" s="33"/>
      <c r="D40" s="34"/>
      <c r="E40" s="34"/>
      <c r="F40" s="34"/>
      <c r="G40" s="34"/>
      <c r="H40" s="34"/>
      <c r="I40" s="34"/>
      <c r="J40" s="34"/>
      <c r="K40" s="35"/>
    </row>
    <row r="41" ht="15.75" customHeight="1">
      <c r="A41" s="17"/>
      <c r="B41" s="12" t="s">
        <v>18</v>
      </c>
      <c r="C41" s="13" t="s">
        <v>7</v>
      </c>
      <c r="D41" s="14" t="s">
        <v>8</v>
      </c>
      <c r="E41" s="15"/>
      <c r="F41" s="15"/>
      <c r="G41" s="15"/>
      <c r="H41" s="15"/>
      <c r="I41" s="15"/>
      <c r="J41" s="15"/>
      <c r="K41" s="16"/>
    </row>
    <row r="42" ht="15.75" customHeight="1">
      <c r="A42" s="17"/>
      <c r="B42" s="36"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2"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2"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2"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7" t="s">
        <v>20</v>
      </c>
      <c r="C46" s="38">
        <f>E46+G46+I46+K46</f>
        <v>30</v>
      </c>
      <c r="D46" s="25"/>
      <c r="E46" s="25">
        <f>SUM(E43:E45)</f>
        <v>30</v>
      </c>
      <c r="F46" s="25"/>
      <c r="G46" s="25">
        <f>SUM(G43:G45)</f>
        <v>0</v>
      </c>
      <c r="H46" s="25"/>
      <c r="I46" s="25">
        <f>SUM(I43:I45)</f>
        <v>0</v>
      </c>
      <c r="J46" s="25"/>
      <c r="K46" s="25">
        <f>SUM(K43:K45)</f>
        <v>0</v>
      </c>
    </row>
    <row r="47" ht="15.75" customHeight="1">
      <c r="A47" s="5"/>
      <c r="B47" s="39" t="s">
        <v>15</v>
      </c>
      <c r="C47" s="27">
        <f>VLOOKUP(C46,ESCALA_TRAB_EQUIP!A2:B62,2,FALSE)</f>
        <v>7</v>
      </c>
    </row>
    <row r="48" ht="15.75" customHeight="1">
      <c r="B48" s="40"/>
      <c r="C48" s="41"/>
    </row>
    <row r="49" ht="15.75" customHeight="1">
      <c r="B49" s="40"/>
      <c r="C49" s="41"/>
    </row>
    <row r="50" ht="15.75" customHeight="1">
      <c r="A50" s="28" t="s">
        <v>16</v>
      </c>
      <c r="B50" s="29" t="s">
        <v>17</v>
      </c>
      <c r="C50" s="30" t="str">
        <f>B6</f>
        <v>JOSE PINCHI</v>
      </c>
      <c r="D50" s="31"/>
      <c r="E50" s="31"/>
      <c r="F50" s="31"/>
      <c r="G50" s="31"/>
      <c r="H50" s="31"/>
      <c r="I50" s="31"/>
      <c r="J50" s="31"/>
      <c r="K50" s="32"/>
    </row>
    <row r="51" ht="15.75" customHeight="1">
      <c r="A51" s="17"/>
      <c r="B51" s="5"/>
      <c r="C51" s="33"/>
      <c r="D51" s="34"/>
      <c r="E51" s="34"/>
      <c r="F51" s="34"/>
      <c r="G51" s="34"/>
      <c r="H51" s="34"/>
      <c r="I51" s="34"/>
      <c r="J51" s="34"/>
      <c r="K51" s="35"/>
    </row>
    <row r="52" ht="15.75" customHeight="1">
      <c r="A52" s="17"/>
      <c r="B52" s="12" t="s">
        <v>18</v>
      </c>
      <c r="C52" s="13" t="s">
        <v>7</v>
      </c>
      <c r="D52" s="14" t="s">
        <v>8</v>
      </c>
      <c r="E52" s="15"/>
      <c r="F52" s="15"/>
      <c r="G52" s="15"/>
      <c r="H52" s="15"/>
      <c r="I52" s="15"/>
      <c r="J52" s="15"/>
      <c r="K52" s="16"/>
    </row>
    <row r="53" ht="15.75" customHeight="1">
      <c r="A53" s="17"/>
      <c r="B53" s="36"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2"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2"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2"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7" t="s">
        <v>20</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15</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