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avie\OneDrive\Documentos\documentos DUOC\tesis + Practica Peofesional\fase 2\3\"/>
    </mc:Choice>
  </mc:AlternateContent>
  <xr:revisionPtr revIDLastSave="0" documentId="13_ncr:1_{28ACC841-CC1F-48FC-B06D-7C17B47E70A2}" xr6:coauthVersionLast="47" xr6:coauthVersionMax="47" xr10:uidLastSave="{00000000-0000-0000-0000-000000000000}"/>
  <bookViews>
    <workbookView xWindow="-108" yWindow="-108" windowWidth="23256" windowHeight="1257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<sst xmlns="http://schemas.openxmlformats.org/spreadsheetml/2006/main" count="137" uniqueCount="78">
  <si>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</si>
  <si>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</si>
  <si>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</si>
  <si>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</si>
  <si>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</si>
  <si>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</si>
  <si>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</si>
  <si>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</si>
  <si>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</si>
  <si>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</si>
  <si>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</si>
  <si>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</si>
  <si>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</si>
  <si>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</si>
  <si>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</si>
  <si>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</si>
  <si>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</si>
  <si>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</si>
  <si>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</si>
  <si>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</si>
  <si>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</si>
  <si>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</si>
  <si>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</si>
  <si>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</si>
  <si>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</si>
  <si>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</si>
  <si>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</si>
  <si>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</si>
  <si>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</si>
  <si>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</si>
  <si>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</si>
  <si>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</si>
  <si>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</si>
  <si>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</si>
  <si>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</si>
  <si>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</si>
  <si>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</si>
  <si>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</si>
  <si>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</si>
  <si>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</si>
  <si>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</si>
  <si>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</si>
  <si>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</si>
  <si>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</si>
  <si>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</si>
  <si>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</si>
  <si>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</si>
  <si>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</si>
  <si>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</si>
  <si>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</si>
  <si>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</si>
  <si>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</si>
  <si>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</si>
  <si>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</si>
  <si>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</si>
  <si>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</si>
  <si>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</si>
  <si>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</si>
  <si>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</si>
  <si>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</si>
  <si>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</si>
  <si>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</si>
  <si>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</si>
  <si>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</si>
  <si>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</si>
  <si>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</si>
  <si>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</si>
  <si>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</si>
  <si>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</si>
  <si>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</si>
  <si>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</si>
  <si>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</si>
  <si>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</si>
  <si>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</si>
  <si>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</si>
  <si>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</si>
  <si>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Alan Gatica</t>
  </si>
  <si>
    <t>Javier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</si>
</sst>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5" t="s">
        <v>22</v>
      </c>
      <c r="E2" s="34" t="s">
        <v>7</v>
      </c>
      <c r="F2" s="51"/>
    </row>
    <row r="3" spans="1:6" x14ac:dyDescent="0.3">
      <c r="A3" s="51"/>
      <c r="B3" s="52"/>
      <c r="C3" s="52"/>
      <c r="D3" s="36">
        <v>-0.3</v>
      </c>
      <c r="E3" s="36">
        <v>0</v>
      </c>
      <c r="F3" s="51"/>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1" zoomScale="120" zoomScaleNormal="120" workbookViewId="0">
      <selection activeCell="C41" sqref="C41"/>
    </sheetView>
  </sheetViews>
  <sheetFormatPr baseColWidth="10" defaultColWidth="14.44140625" defaultRowHeight="15" customHeight="1" outlineLevelRow="1" x14ac:dyDescent="0.3"/>
  <cols>
    <col min="1" max="1" width="10.6640625" customWidth="1"/>
    <col min="2" max="2" width="66.777343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39" t="s">
        <v>9</v>
      </c>
      <c r="D3" s="40" t="s">
        <v>15</v>
      </c>
      <c r="E3" s="54"/>
    </row>
    <row r="4" spans="1:11" ht="14.4" x14ac:dyDescent="0.3">
      <c r="A4" s="4">
        <v>1</v>
      </c>
      <c r="B4" s="50" t="s">
        <v>76</v>
      </c>
      <c r="C4" s="5">
        <f>EVALUACION1!$C$21</f>
        <v>6</v>
      </c>
      <c r="D4" s="5">
        <f>$C$32</f>
        <v>7</v>
      </c>
      <c r="E4" s="6">
        <f>C4*C$2+D4*D$2</f>
        <v>6.25</v>
      </c>
      <c r="G4" s="1"/>
    </row>
    <row r="5" spans="1:11" ht="14.4" x14ac:dyDescent="0.3">
      <c r="A5" s="4">
        <v>2</v>
      </c>
      <c r="B5" s="50" t="s">
        <v>77</v>
      </c>
      <c r="C5" s="5">
        <f>EVALUACION1!$C$21</f>
        <v>6</v>
      </c>
      <c r="D5" s="5">
        <f>C44</f>
        <v>6.4</v>
      </c>
      <c r="E5" s="6">
        <f t="shared" ref="E5" si="0">C5*C$2+D5*D$2</f>
        <v>6.1</v>
      </c>
      <c r="G5" s="1"/>
    </row>
    <row r="6" spans="1:11" ht="14.4" x14ac:dyDescent="0.3">
      <c r="A6" s="4">
        <v>3</v>
      </c>
      <c r="B6" s="50"/>
      <c r="C6" s="5"/>
      <c r="D6" s="5"/>
      <c r="E6" s="6"/>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0" t="str">
        <f>RUBRICA!A8</f>
        <v>5. Utiliza de manera precisa el lenguaje técnico en los entregables de acuerdo con lo requerido por la disciplina.</v>
      </c>
      <c r="C16" s="28" t="s">
        <v>6</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4" outlineLevel="1" x14ac:dyDescent="0.3">
      <c r="A17" s="70"/>
      <c r="B17" s="30" t="str">
        <f>RUBRICA!A9</f>
        <v xml:space="preserve">6. Utiliza correctamente las reglas de redacción, ortografía (literal, puntual, acentual) y las normas para citas y referencias. </v>
      </c>
      <c r="C17" s="28" t="s">
        <v>6</v>
      </c>
      <c r="D17" s="17" t="str">
        <f>IF($C17=CL,"X","")</f>
        <v/>
      </c>
      <c r="E17" s="17" t="str">
        <f>IF(D17="X",100*0.05,"")</f>
        <v/>
      </c>
      <c r="F17" s="17" t="str">
        <f>IF($C17=L,"X","")</f>
        <v>X</v>
      </c>
      <c r="G17" s="17">
        <f>IF(F17="X",60*0.05,"")</f>
        <v>3</v>
      </c>
      <c r="H17" s="17" t="str">
        <f>IF($C17=ML,"X","")</f>
        <v/>
      </c>
      <c r="I17" s="17" t="str">
        <f>IF(H17="X",30*0.05,"")</f>
        <v/>
      </c>
      <c r="J17" s="17" t="str">
        <f>IF($C17=NL,"X","")</f>
        <v/>
      </c>
      <c r="K17" s="17" t="str">
        <f t="shared" ref="K17:K19" si="6">IF($J17="X",0,"")</f>
        <v/>
      </c>
    </row>
    <row r="18" spans="1:11" ht="24" outlineLevel="1" x14ac:dyDescent="0.3">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8" customHeight="1" outlineLevel="1" x14ac:dyDescent="0.3">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29" t="s">
        <v>4</v>
      </c>
      <c r="C20" s="33">
        <f>E20+G20+I20+K20</f>
        <v>65</v>
      </c>
      <c r="D20" s="20"/>
      <c r="E20" s="20">
        <f>SUM(E13:E19)</f>
        <v>50</v>
      </c>
      <c r="F20" s="20"/>
      <c r="G20" s="20">
        <f>SUM(G13:G19)</f>
        <v>15</v>
      </c>
      <c r="H20" s="20"/>
      <c r="I20" s="20">
        <f>SUM(I13:I19)</f>
        <v>0</v>
      </c>
      <c r="J20" s="20"/>
      <c r="K20" s="20">
        <f>SUM(K13:K19)</f>
        <v>0</v>
      </c>
    </row>
    <row r="21" spans="1:11" ht="15.75" customHeight="1" outlineLevel="1" x14ac:dyDescent="0.35">
      <c r="A21" s="54"/>
      <c r="B21" s="32" t="s">
        <v>13</v>
      </c>
      <c r="C21" s="21">
        <f>VLOOKUP(C20,ESCALA_IEP!A1:B152,2,FALSE)</f>
        <v>6</v>
      </c>
    </row>
    <row r="22" spans="1:11" ht="15.75" customHeight="1" x14ac:dyDescent="0.3"/>
    <row r="23" spans="1:11" ht="15.75" customHeight="1" x14ac:dyDescent="0.3"/>
    <row r="24" spans="1:11" ht="15.75" customHeight="1" x14ac:dyDescent="0.3">
      <c r="A24" s="66" t="s">
        <v>15</v>
      </c>
      <c r="B24" s="53" t="s">
        <v>16</v>
      </c>
      <c r="C24" s="55" t="str">
        <f>$B$4</f>
        <v>Alan Gatica</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45" customHeight="1" x14ac:dyDescent="0.3">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Javier Ramirez</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0" t="str">
        <f>RUBRICA!A6</f>
        <v>3. Relaciona el Proyecto APT con sus intereses profesionales. *</v>
      </c>
      <c r="C40" s="28" t="s">
        <v>6</v>
      </c>
      <c r="D40" s="17" t="str">
        <f t="shared" ref="D40:D42" si="12">IF($C40=CL,"X","")</f>
        <v/>
      </c>
      <c r="E40" s="17" t="str">
        <f>IF(D40="X",100*0.05,"")</f>
        <v/>
      </c>
      <c r="F40" s="17" t="str">
        <f t="shared" ref="F40:F42" si="13">IF($C40=L,"X","")</f>
        <v>X</v>
      </c>
      <c r="G40" s="17">
        <f>IF(F40="X",60*0.05,"")</f>
        <v>3</v>
      </c>
      <c r="H40" s="17" t="str">
        <f t="shared" ref="H40:H42" si="14">IF($C40=ML,"X","")</f>
        <v/>
      </c>
      <c r="I40" s="17" t="str">
        <f>IF(H40="X",30*0.05,"")</f>
        <v/>
      </c>
      <c r="J40" s="17" t="str">
        <f t="shared" ref="J40:J42" si="15">IF($C40=NL,"X","")</f>
        <v/>
      </c>
      <c r="K40" s="17" t="str">
        <f t="shared" ref="K40:K42" si="16">IF($J40="X",0,"")</f>
        <v/>
      </c>
    </row>
    <row r="41" spans="1:11" ht="25.8" customHeight="1" x14ac:dyDescent="0.3">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23</v>
      </c>
      <c r="D43" s="20"/>
      <c r="E43" s="20">
        <f>SUM(E40:E42)</f>
        <v>20</v>
      </c>
      <c r="F43" s="20"/>
      <c r="G43" s="20">
        <f>SUM(G40:G42)</f>
        <v>3</v>
      </c>
      <c r="H43" s="20"/>
      <c r="I43" s="20">
        <f>SUM(I40:I42)</f>
        <v>0</v>
      </c>
      <c r="J43" s="20"/>
      <c r="K43" s="20">
        <f>SUM(K41:K42)</f>
        <v>0</v>
      </c>
    </row>
    <row r="44" spans="1:11" ht="15.75" customHeight="1" x14ac:dyDescent="0.35">
      <c r="A44" s="54"/>
      <c r="B44" s="18" t="s">
        <v>13</v>
      </c>
      <c r="C44" s="21">
        <f>VLOOKUP(C43,ESCALA_TRAB_EQUIP!A1:B52,2,FALSE)</f>
        <v>6.4</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javier E ramirez</cp:lastModifiedBy>
  <dcterms:created xsi:type="dcterms:W3CDTF">2023-08-07T04:08:01Z</dcterms:created>
  <dcterms:modified xsi:type="dcterms:W3CDTF">2024-11-03T03:07:18Z</dcterms:modified>
</cp:coreProperties>
</file>