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ir1-19\Desktop\PARP301-CableadoEstructurado-JRamírez-19\"/>
    </mc:Choice>
  </mc:AlternateContent>
  <xr:revisionPtr revIDLastSave="0" documentId="13_ncr:1_{63DCC82F-9131-4C39-B66E-377D24C24EC8}" xr6:coauthVersionLast="36" xr6:coauthVersionMax="36" xr10:uidLastSave="{00000000-0000-0000-0000-000000000000}"/>
  <bookViews>
    <workbookView xWindow="0" yWindow="0" windowWidth="14055" windowHeight="11865" firstSheet="1" activeTab="2" xr2:uid="{00F75769-A6B2-4354-A4EF-1CE3400015C5}"/>
  </bookViews>
  <sheets>
    <sheet name="HERRAMIENTAS" sheetId="1" r:id="rId1"/>
    <sheet name="ELEMENTOS" sheetId="4" r:id="rId2"/>
    <sheet name="CABLES" sheetId="2" r:id="rId3"/>
    <sheet name="CONECTORES" sheetId="5" r:id="rId4"/>
    <sheet name="TRABAJADORES" sheetId="6" r:id="rId5"/>
    <sheet name="PRESUPUESTO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D7" i="6"/>
  <c r="E7" i="6"/>
  <c r="D10" i="3"/>
  <c r="C10" i="3" l="1"/>
  <c r="B10" i="3"/>
  <c r="C12" i="1"/>
  <c r="G2" i="1"/>
  <c r="G12" i="1" s="1"/>
  <c r="G3" i="1"/>
  <c r="G4" i="1"/>
  <c r="G8" i="1"/>
  <c r="G11" i="1"/>
  <c r="E11" i="1"/>
  <c r="G13" i="1" l="1"/>
  <c r="D3" i="3"/>
  <c r="E2" i="1" l="1"/>
  <c r="E3" i="1"/>
  <c r="E4" i="1"/>
  <c r="E5" i="1"/>
  <c r="E6" i="1"/>
  <c r="E7" i="1"/>
  <c r="E8" i="1"/>
  <c r="E9" i="1"/>
  <c r="E10" i="1"/>
  <c r="J3" i="5"/>
  <c r="J6" i="5"/>
  <c r="J5" i="5"/>
  <c r="J4" i="5"/>
  <c r="J2" i="5"/>
  <c r="J2" i="2"/>
  <c r="J3" i="2"/>
  <c r="J4" i="2"/>
  <c r="D2" i="3"/>
  <c r="D4" i="3"/>
  <c r="D5" i="3"/>
  <c r="D6" i="3"/>
  <c r="D8" i="3"/>
  <c r="D9" i="3"/>
  <c r="D11" i="3"/>
  <c r="J3" i="4"/>
  <c r="J4" i="4"/>
  <c r="J5" i="4"/>
  <c r="J6" i="4"/>
  <c r="J8" i="4"/>
  <c r="J10" i="4"/>
  <c r="J14" i="4"/>
  <c r="J15" i="4"/>
  <c r="J16" i="4"/>
  <c r="J17" i="4"/>
  <c r="J7" i="5" l="1"/>
  <c r="J5" i="2"/>
  <c r="J18" i="4"/>
  <c r="D3" i="5"/>
  <c r="D2" i="5" l="1"/>
  <c r="D7" i="5" s="1"/>
  <c r="J8" i="5" s="1"/>
  <c r="D4" i="5"/>
  <c r="D6" i="4"/>
  <c r="D2" i="4"/>
  <c r="D3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6" i="5"/>
  <c r="D5" i="5"/>
  <c r="D2" i="2"/>
  <c r="D3" i="2"/>
  <c r="D4" i="2"/>
  <c r="D18" i="4" l="1"/>
  <c r="J19" i="4" s="1"/>
  <c r="D5" i="2"/>
</calcChain>
</file>

<file path=xl/sharedStrings.xml><?xml version="1.0" encoding="utf-8"?>
<sst xmlns="http://schemas.openxmlformats.org/spreadsheetml/2006/main" count="217" uniqueCount="159">
  <si>
    <t>Panduit pelacables UTP</t>
  </si>
  <si>
    <t>Tijera de electricista</t>
  </si>
  <si>
    <t>Cuchillo para cable</t>
  </si>
  <si>
    <t>Impacto Panduit</t>
  </si>
  <si>
    <t>Detector de montantes</t>
  </si>
  <si>
    <t>Rueda de medición</t>
  </si>
  <si>
    <t>Gafas de protección</t>
  </si>
  <si>
    <t>Cinta adhesiva</t>
  </si>
  <si>
    <t>Rúters</t>
  </si>
  <si>
    <t>Switches</t>
  </si>
  <si>
    <t>Racks</t>
  </si>
  <si>
    <t>Monitores</t>
  </si>
  <si>
    <t>Proyectores</t>
  </si>
  <si>
    <t>Impresoras</t>
  </si>
  <si>
    <t>Elementos</t>
  </si>
  <si>
    <t>Precio Unidad</t>
  </si>
  <si>
    <t>Cantidad</t>
  </si>
  <si>
    <t>Precio Total</t>
  </si>
  <si>
    <t>Modelo</t>
  </si>
  <si>
    <t>Herramientas</t>
  </si>
  <si>
    <t>Características</t>
  </si>
  <si>
    <t>Pasa hilos</t>
  </si>
  <si>
    <t>Pc</t>
  </si>
  <si>
    <t>Reflectómetros</t>
  </si>
  <si>
    <t>SAI</t>
  </si>
  <si>
    <t>Unidades</t>
  </si>
  <si>
    <t>Enchufes</t>
  </si>
  <si>
    <t>Bridas identificativas</t>
  </si>
  <si>
    <t>LEDKIA LIGHTLEDKIA tipo F schuko</t>
  </si>
  <si>
    <t>Ariycaz</t>
  </si>
  <si>
    <t>Kwmobile cat6</t>
  </si>
  <si>
    <t>Sai Lapara 1000VA/1000W formato rack 19</t>
  </si>
  <si>
    <t>TDR TDR1000/3P Megger Instruments S.L</t>
  </si>
  <si>
    <t>19 MONOLYTH 42U SH8042</t>
  </si>
  <si>
    <t>800x1000</t>
  </si>
  <si>
    <t xml:space="preserve">CANON PIXMA TR150 </t>
  </si>
  <si>
    <t xml:space="preserve">HP Elite 8300 SFF </t>
  </si>
  <si>
    <t>Intel core I7, 16GRAM, disco SDD, 240GB</t>
  </si>
  <si>
    <t>ViewSonic PX701HD Full HD</t>
  </si>
  <si>
    <t>Monitor rack</t>
  </si>
  <si>
    <t>Consola KVM rack 19</t>
  </si>
  <si>
    <t>1 puerto de RackMatic con teclado</t>
  </si>
  <si>
    <t>BenQ GW 2480 FullHD</t>
  </si>
  <si>
    <t>Servidores Rack</t>
  </si>
  <si>
    <t>Pasahilos 19" 1U tapa Presión</t>
  </si>
  <si>
    <t xml:space="preserve">	Cjast</t>
  </si>
  <si>
    <t xml:space="preserve">WORKPRO HANGZHOU GREATSTAR </t>
  </si>
  <si>
    <t>‎‎Hultafors 380030</t>
  </si>
  <si>
    <t>Kauden 110</t>
  </si>
  <si>
    <t>Bosch Professional GMS 120</t>
  </si>
  <si>
    <t xml:space="preserve">Silverline Tools Silverline 250436 </t>
  </si>
  <si>
    <t>Dräger X-pect 8110</t>
  </si>
  <si>
    <t>Apli 11328</t>
  </si>
  <si>
    <t>FacePlate</t>
  </si>
  <si>
    <t>RJ45</t>
  </si>
  <si>
    <t>Nomenclaturas</t>
  </si>
  <si>
    <t>Metros</t>
  </si>
  <si>
    <t>Cable UTP 6a</t>
  </si>
  <si>
    <t>Amazon Basics HL-001762</t>
  </si>
  <si>
    <t>D-Link GO-SW-24G</t>
  </si>
  <si>
    <t>5m</t>
  </si>
  <si>
    <t>Cable Matters ‎160001-BLK-100</t>
  </si>
  <si>
    <t>Electricistas</t>
  </si>
  <si>
    <t>TIPO</t>
  </si>
  <si>
    <t>CANTIDAD</t>
  </si>
  <si>
    <t>Escalerillas portacables</t>
  </si>
  <si>
    <t>HPE ProLiant DL20 Gen10</t>
  </si>
  <si>
    <t>Servidor Intel Xeon E-2224/8GB</t>
  </si>
  <si>
    <t>Dixon</t>
  </si>
  <si>
    <t>4 puertos</t>
  </si>
  <si>
    <t>Telefonos IP</t>
  </si>
  <si>
    <t>Grandstream GXP1610</t>
  </si>
  <si>
    <t>EdgeRouter 12</t>
  </si>
  <si>
    <t>21 días</t>
  </si>
  <si>
    <t>TIEMPO FASE1</t>
  </si>
  <si>
    <t>TIEMPO FASE2</t>
  </si>
  <si>
    <t>MÉTODO DE PAGO</t>
  </si>
  <si>
    <t>Al comienzo de cada fase</t>
  </si>
  <si>
    <t xml:space="preserve">transferencia </t>
  </si>
  <si>
    <t>CUÁNDO SE LES PAGA</t>
  </si>
  <si>
    <t>HORAS AL DÍA</t>
  </si>
  <si>
    <t>8h</t>
  </si>
  <si>
    <t>‎Malpro</t>
  </si>
  <si>
    <t>Bandeja rejiband,  Pemsa 60212100</t>
  </si>
  <si>
    <t>60x100mm, 3m de longitud</t>
  </si>
  <si>
    <t>24 AWG, 550 MHz, 10 Gigabit Ethernet</t>
  </si>
  <si>
    <t>1000 Megabits por segundo,250 MHz.</t>
  </si>
  <si>
    <t>24 puertos,1000000 KBps,48.3 x 10 x 2.3CM,250 MHz</t>
  </si>
  <si>
    <t>24 puertos,48 Gbit/s,2 MB,26cmx4,6, Full duplex</t>
  </si>
  <si>
    <t>268.1 x 136.5 x 31.1 mm,20W</t>
  </si>
  <si>
    <t>550m total, 3m cada una</t>
  </si>
  <si>
    <t>PVC,30mmx15mm</t>
  </si>
  <si>
    <t xml:space="preserve">Canalización </t>
  </si>
  <si>
    <t>85m total, 1m cada una</t>
  </si>
  <si>
    <t>24 pulgadas, 60Hz, HDMI, IPS, DisplayPort, VGA</t>
  </si>
  <si>
    <t>inalámbrica,10W,2,4Hz</t>
  </si>
  <si>
    <t>2 puertos Ethernet 10/100 Mbps,Manos libres Full Duplex.</t>
  </si>
  <si>
    <t>6 tomas</t>
  </si>
  <si>
    <t>Técnico de servicio</t>
  </si>
  <si>
    <t>Técnico eletrónico</t>
  </si>
  <si>
    <t>Instalador</t>
  </si>
  <si>
    <t>Áreas</t>
  </si>
  <si>
    <t>Gastos Reales</t>
  </si>
  <si>
    <t>HERRAMIENTAS</t>
  </si>
  <si>
    <t>ELEMENTOS</t>
  </si>
  <si>
    <t>CABLES</t>
  </si>
  <si>
    <t>CONECTORES</t>
  </si>
  <si>
    <t>TRABAJADORES</t>
  </si>
  <si>
    <t>BENEFICIOS</t>
  </si>
  <si>
    <t>Gastos Cliente/Finales del proyecto</t>
  </si>
  <si>
    <t>MANTENIMIENTO</t>
  </si>
  <si>
    <t>BENEFICIOS Míos</t>
  </si>
  <si>
    <t>TOTAL:</t>
  </si>
  <si>
    <t>PRECIO TOTAL</t>
  </si>
  <si>
    <t>Precio Real Total</t>
  </si>
  <si>
    <t>Precio Real Unidad</t>
  </si>
  <si>
    <t>IGUAL</t>
  </si>
  <si>
    <t>PRECIO TOTAL REAL</t>
  </si>
  <si>
    <t>Mis Gastos</t>
  </si>
  <si>
    <t>TOTAL A PAGAR FASE 1</t>
  </si>
  <si>
    <t>TOTAL A PAGAR FASE 2</t>
  </si>
  <si>
    <t>MÉTODO DE PAGO: Transferencia todo</t>
  </si>
  <si>
    <t>TIEMPO DE PAGO: Antes de realizar el proyecto</t>
  </si>
  <si>
    <t>6 días</t>
  </si>
  <si>
    <t>5 días</t>
  </si>
  <si>
    <t>7 días</t>
  </si>
  <si>
    <t>EMPRESA</t>
  </si>
  <si>
    <t>19 días</t>
  </si>
  <si>
    <t>Portátiles</t>
  </si>
  <si>
    <t>Matriz de discos duros</t>
  </si>
  <si>
    <t>Unbranded</t>
  </si>
  <si>
    <t>HeroBook Air CHUWI</t>
  </si>
  <si>
    <t>Windows 10 home,16GBRam, IntelCore I7,11,6 pulgadas</t>
  </si>
  <si>
    <r>
      <rPr>
        <b/>
        <sz val="11"/>
        <color theme="1"/>
        <rFont val="Calibri"/>
        <family val="2"/>
        <scheme val="minor"/>
      </rPr>
      <t>RK</t>
    </r>
    <r>
      <rPr>
        <sz val="11"/>
        <color theme="1"/>
        <rFont val="Calibri"/>
        <family val="2"/>
        <scheme val="minor"/>
      </rPr>
      <t>1,2,3…</t>
    </r>
  </si>
  <si>
    <r>
      <rPr>
        <b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>1,2,3,...</t>
    </r>
  </si>
  <si>
    <r>
      <rPr>
        <b/>
        <sz val="11"/>
        <color theme="1"/>
        <rFont val="Calibri"/>
        <family val="2"/>
        <scheme val="minor"/>
      </rPr>
      <t>SV</t>
    </r>
    <r>
      <rPr>
        <sz val="11"/>
        <color theme="1"/>
        <rFont val="Calibri"/>
        <family val="2"/>
        <scheme val="minor"/>
      </rPr>
      <t>1,2,3….</t>
    </r>
  </si>
  <si>
    <t>proelectricistas</t>
  </si>
  <si>
    <r>
      <rPr>
        <b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>01,02…</t>
    </r>
  </si>
  <si>
    <t>Daimsoft</t>
  </si>
  <si>
    <t>PRECIO/HORA</t>
  </si>
  <si>
    <t>Astenet</t>
  </si>
  <si>
    <t xml:space="preserve">Thon Rack Tray 2U </t>
  </si>
  <si>
    <t>una profundidad de hasta , 19/2U</t>
  </si>
  <si>
    <t>Bandejas para racks</t>
  </si>
  <si>
    <t>Medidor de certificación</t>
  </si>
  <si>
    <t xml:space="preserve">	FLUKE NETWORKS MS-POE</t>
  </si>
  <si>
    <t>Al comienzo del proyecto</t>
  </si>
  <si>
    <t>Ya lo tendríamos pagado</t>
  </si>
  <si>
    <t>GASTOS TOTALES</t>
  </si>
  <si>
    <t>EXTINTORES</t>
  </si>
  <si>
    <t>Smartwares Extintor</t>
  </si>
  <si>
    <t>750m (Total), cada 30m</t>
  </si>
  <si>
    <t>OM3 50/125μm,850/1300nm, Duplex, Monomodo</t>
  </si>
  <si>
    <t xml:space="preserve">Jumper LC UPC a LC UPC. </t>
  </si>
  <si>
    <t>Pach Cords Fibra óptica</t>
  </si>
  <si>
    <t>Patch panels</t>
  </si>
  <si>
    <r>
      <rPr>
        <b/>
        <sz val="11"/>
        <color theme="1"/>
        <rFont val="Calibri"/>
        <family val="2"/>
        <scheme val="minor"/>
      </rPr>
      <t>RK 01,02,03 o 04 PP</t>
    </r>
    <r>
      <rPr>
        <sz val="11"/>
        <color theme="1"/>
        <rFont val="Calibri"/>
        <family val="2"/>
        <scheme val="minor"/>
      </rPr>
      <t>1,2,3…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</si>
  <si>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2,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3,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4….</t>
    </r>
  </si>
  <si>
    <r>
      <rPr>
        <b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>01,02,03 o 04</t>
    </r>
    <r>
      <rPr>
        <b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2,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3...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</si>
</sst>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€-2]\ * #,##0.00_-;\-[$€-2]\ * #,##0.00_-;_-[$€-2]\ * &quot;-&quot;??_-;_-@_-"/>
    <numFmt numFmtId="165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3" fillId="3" borderId="0" xfId="3"/>
    <xf numFmtId="164" fontId="3" fillId="3" borderId="0" xfId="3" applyNumberFormat="1"/>
    <xf numFmtId="0" fontId="5" fillId="3" borderId="0" xfId="3" applyFont="1"/>
    <xf numFmtId="44" fontId="0" fillId="0" borderId="0" xfId="2" applyFont="1"/>
    <xf numFmtId="44" fontId="3" fillId="3" borderId="0" xfId="2" applyFont="1" applyFill="1"/>
    <xf numFmtId="43" fontId="0" fillId="0" borderId="0" xfId="1" applyFont="1"/>
    <xf numFmtId="44" fontId="5" fillId="3" borderId="0" xfId="2" applyFont="1" applyFill="1"/>
    <xf numFmtId="44" fontId="3" fillId="3" borderId="0" xfId="3" applyNumberFormat="1"/>
    <xf numFmtId="44" fontId="5" fillId="3" borderId="0" xfId="3" applyNumberFormat="1" applyFont="1"/>
    <xf numFmtId="44" fontId="1" fillId="2" borderId="0" xfId="2" applyFont="1" applyFill="1" applyBorder="1"/>
    <xf numFmtId="164" fontId="0" fillId="0" borderId="0" xfId="2" applyNumberFormat="1" applyFont="1"/>
    <xf numFmtId="0" fontId="4" fillId="4" borderId="0" xfId="4"/>
    <xf numFmtId="44" fontId="0" fillId="0" borderId="0" xfId="2" applyFont="1" applyAlignment="1">
      <alignment horizontal="center"/>
    </xf>
    <xf numFmtId="44" fontId="0" fillId="0" borderId="0" xfId="2" applyFont="1" applyAlignment="1">
      <alignment horizontal="center" vertical="center"/>
    </xf>
    <xf numFmtId="44" fontId="0" fillId="0" borderId="0" xfId="0" applyNumberFormat="1"/>
    <xf numFmtId="44" fontId="3" fillId="3" borderId="0" xfId="2" applyFont="1" applyFill="1" applyAlignment="1">
      <alignment horizontal="left"/>
    </xf>
    <xf numFmtId="165" fontId="0" fillId="0" borderId="0" xfId="2" applyNumberFormat="1" applyFont="1"/>
    <xf numFmtId="165" fontId="3" fillId="3" borderId="0" xfId="3" applyNumberFormat="1"/>
    <xf numFmtId="0" fontId="7" fillId="4" borderId="0" xfId="4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3" fillId="3" borderId="0" xfId="2" applyNumberFormat="1" applyFont="1" applyFill="1"/>
  </cellXfs>
  <cellStyles count="5">
    <cellStyle name="Bueno" xfId="3" builtinId="26"/>
    <cellStyle name="Millares" xfId="1" builtinId="3"/>
    <cellStyle name="Moneda" xfId="2" builtinId="4"/>
    <cellStyle name="Neutral" xfId="4" builtinId="28"/>
    <cellStyle name="Normal" xfId="0" builtinId="0"/>
  </cellStyles>
  <dxfs count="9">
    <dxf>
      <numFmt numFmtId="164" formatCode="_-[$€-2]\ * #,##0.00_-;\-[$€-2]\ * #,##0.00_-;_-[$€-2]\ * &quot;-&quot;??_-;_-@_-"/>
    </dxf>
    <dxf>
      <numFmt numFmtId="165" formatCode="_-* #,##0.00\ [$€-C0A]_-;\-* #,##0.00\ [$€-C0A]_-;_-* &quot;-&quot;??\ [$€-C0A]_-;_-@_-"/>
    </dxf>
    <dxf>
      <numFmt numFmtId="34" formatCode="_-* #,##0.00\ &quot;€&quot;_-;\-* #,##0.00\ &quot;€&quot;_-;_-* &quot;-&quot;??\ &quot;€&quot;_-;_-@_-"/>
    </dxf>
    <dxf>
      <numFmt numFmtId="165" formatCode="_-* #,##0.00\ [$€-C0A]_-;\-* #,##0.00\ [$€-C0A]_-;_-* &quot;-&quot;??\ [$€-C0A]_-;_-@_-"/>
    </dxf>
    <dxf>
      <numFmt numFmtId="34" formatCode="_-* #,##0.00\ &quot;€&quot;_-;\-* #,##0.00\ &quot;€&quot;_-;_-* &quot;-&quot;??\ &quot;€&quot;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98E6E-31EB-42F1-9377-E6C96CE70004}" name="Tabla4" displayName="Tabla4" ref="A1:G12" totalsRowShown="0">
  <autoFilter ref="A1:G12" xr:uid="{8D399F13-16D1-4373-85CC-2D30B07BF90F}"/>
  <tableColumns count="7">
    <tableColumn id="1" xr3:uid="{AAE9DE22-1366-42C2-944B-6A34BB17285B}" name="Herramientas"/>
    <tableColumn id="2" xr3:uid="{5D943095-2A4F-4E48-BB0F-C64406EB9316}" name="Modelo"/>
    <tableColumn id="3" xr3:uid="{36167BDB-8386-46DF-86BC-AB78300EDD3D}" name="Precio Unidad"/>
    <tableColumn id="4" xr3:uid="{37B957D9-A495-4705-9F08-F2DD92CC55A6}" name="Cantidad"/>
    <tableColumn id="5" xr3:uid="{86186794-7140-46E2-8F02-68B98AEDFFFF}" name="Precio Total" dataDxfId="8">
      <calculatedColumnFormula>+D2*C2</calculatedColumnFormula>
    </tableColumn>
    <tableColumn id="7" xr3:uid="{D37DBC69-FCFB-174A-BBAA-305D8E9C677B}" name="Precio Real Unidad" dataCellStyle="Moneda"/>
    <tableColumn id="8" xr3:uid="{2BF7705B-8599-BA49-A6D4-D778A7E51D6E}" name="Precio Real Total" dataDxfId="7" dataCellStyle="Moneda">
      <calculatedColumnFormula>+F2*D2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3AE85B-D5E8-45B7-85DF-E22C95F2A119}" name="Tabla5" displayName="Tabla5" ref="A1:J19" totalsRowShown="0">
  <autoFilter ref="A1:J19" xr:uid="{8C1D67FE-4389-490C-A388-98776FA76AFA}"/>
  <tableColumns count="10">
    <tableColumn id="1" xr3:uid="{578B5BBB-1BC6-4848-94FD-38533D7538A7}" name="Elementos"/>
    <tableColumn id="2" xr3:uid="{143A75AB-4E19-470B-9469-3860FAA350AC}" name="Precio Unidad" dataDxfId="6"/>
    <tableColumn id="3" xr3:uid="{53B91FB7-574A-4F7E-A665-26FD90AA5ECC}" name="Cantidad"/>
    <tableColumn id="4" xr3:uid="{412D6FB9-6759-480C-B225-B247EEC651E1}" name="Precio Total" dataDxfId="5">
      <calculatedColumnFormula>+B2*C2</calculatedColumnFormula>
    </tableColumn>
    <tableColumn id="5" xr3:uid="{8DAD5AA2-3F5E-4A75-A6EE-F4F9EDDF57EE}" name="Modelo"/>
    <tableColumn id="6" xr3:uid="{49D8FB53-96C8-4F1F-83B0-55E5F179373E}" name="Características"/>
    <tableColumn id="7" xr3:uid="{7D07561D-8D01-472D-A694-76F5CDB8D1D9}" name="Nomenclaturas"/>
    <tableColumn id="8" xr3:uid="{2BA10767-0FA7-4A11-B36B-D2AD7232375F}" name="Metros"/>
    <tableColumn id="9" xr3:uid="{BD88E497-B4F6-BB4C-8DAE-90B1A63B60DF}" name="Precio Real Unidad" dataCellStyle="Moneda"/>
    <tableColumn id="10" xr3:uid="{A7978291-0F6D-4742-A8A9-D1135640C722}" name="Precio Real Total" dataDxfId="4" dataCellStyle="Moneda">
      <calculatedColumnFormula>+I2*C2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36581-DFC9-489A-809A-593DC512129C}" name="Tabla2" displayName="Tabla2" ref="A1:J5" totalsRowShown="0">
  <autoFilter ref="A1:J5" xr:uid="{1C28A3FD-D933-41E6-A5CF-AE5F6EF8EFED}"/>
  <tableColumns count="10">
    <tableColumn id="1" xr3:uid="{4DD7CDF4-AA0F-4421-A22C-5BDAAED25479}" name="Elementos"/>
    <tableColumn id="2" xr3:uid="{164AF898-8EC0-452A-9647-7E6F71927167}" name="Precio Unidad"/>
    <tableColumn id="3" xr3:uid="{02B8114E-5A34-456A-9882-7C1E81430759}" name="Unidades"/>
    <tableColumn id="4" xr3:uid="{55D75B13-0958-43DE-B8CD-5ADFBC974EC3}" name="Precio Total" dataDxfId="3">
      <calculatedColumnFormula>+B2*C2</calculatedColumnFormula>
    </tableColumn>
    <tableColumn id="5" xr3:uid="{11CAFB63-6A68-447D-BFFF-F79DB38EA5C1}" name="Modelo"/>
    <tableColumn id="6" xr3:uid="{92B2D078-6F8B-410A-9021-F10EBB9955AF}" name="Características"/>
    <tableColumn id="7" xr3:uid="{6E824B47-F0D0-44A6-A5BE-7BC63E3431AD}" name="Nomenclaturas"/>
    <tableColumn id="8" xr3:uid="{3223801C-31EF-4FB4-8F27-07FA53AFB6A3}" name="Metros"/>
    <tableColumn id="9" xr3:uid="{49F86533-4F53-B54B-8F60-86E9D069B3E5}" name="Precio Real Unidad" dataCellStyle="Moneda"/>
    <tableColumn id="10" xr3:uid="{F64AAE3D-2A0D-024F-80F4-98FB530B6DF5}" name="Precio Real Total" dataDxfId="2" dataCellStyle="Moneda">
      <calculatedColumnFormula>+I2*C2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BC019-0C56-A848-803E-2AAFE370E3B4}" name="Tabla6" displayName="Tabla6" ref="A1:K8" totalsRowShown="0">
  <autoFilter ref="A1:K8" xr:uid="{0F8CE76C-47C0-6148-A044-A3FD789EC59B}"/>
  <tableColumns count="11">
    <tableColumn id="1" xr3:uid="{61BCD296-CAAA-B547-817A-0101976C5F49}" name="TIPO"/>
    <tableColumn id="2" xr3:uid="{EC8A9D41-C1EE-BE4F-9A4F-8B9867DA0CDD}" name="TIEMPO FASE1"/>
    <tableColumn id="5" xr3:uid="{B86A5C9D-2969-9A48-9E8D-BC48B215399A}" name="TIEMPO FASE2"/>
    <tableColumn id="4" xr3:uid="{7182216E-0F6A-7843-995B-12B998442D92}" name="TOTAL A PAGAR FASE 1" dataDxfId="1" dataCellStyle="Moneda">
      <calculatedColumnFormula>+#REF!*H2</calculatedColumnFormula>
    </tableColumn>
    <tableColumn id="8" xr3:uid="{844CFB13-0E57-4F44-A94A-0F727921DE9D}" name="TOTAL A PAGAR FASE 2" dataDxfId="0" dataCellStyle="Moneda"/>
    <tableColumn id="6" xr3:uid="{4325C033-FD6B-F847-8A4F-6BE2748EC254}" name="CUÁNDO SE LES PAGA"/>
    <tableColumn id="7" xr3:uid="{2F549C40-CA1F-CB41-B0F2-3EC0DA2B6BB1}" name="MÉTODO DE PAGO"/>
    <tableColumn id="10" xr3:uid="{830D3C4E-55D9-7B4C-AC0E-A9558BEA11A7}" name="HORAS AL DÍA"/>
    <tableColumn id="11" xr3:uid="{FB0EB30B-56D0-084B-9A77-6F210666C22E}" name="CANTIDAD"/>
    <tableColumn id="9" xr3:uid="{98B178B9-E90E-CB4C-9381-15E4C0058BC0}" name="EMPRESA"/>
    <tableColumn id="3" xr3:uid="{5609AFB6-C490-1C4D-991A-C739F4C236AD}" name="PRECIO/HORA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9ED7D-5681-DC43-8974-C1F45D32D60E}" name="Tabla1" displayName="Tabla1" ref="A1:E13" totalsRowShown="0" headerRowCellStyle="Bueno">
  <autoFilter ref="A1:E13" xr:uid="{2F1F4373-BC00-874D-98D1-35C9DC690A24}"/>
  <tableColumns count="5">
    <tableColumn id="1" xr3:uid="{72874845-27EA-F348-A46C-9C85BF4248FB}" name="Áreas"/>
    <tableColumn id="2" xr3:uid="{4B1BFCB7-5445-2443-B43A-FA2F9ECEFF08}" name="Gastos Cliente/Finales del proyecto" dataCellStyle="Moneda"/>
    <tableColumn id="3" xr3:uid="{69EAFFFF-C241-7444-9FBA-2D22EE92E527}" name="Gastos Reales" dataCellStyle="Moneda"/>
    <tableColumn id="4" xr3:uid="{FC52BB23-54D1-5140-A25B-27F1E83254AF}" name="BENEFICIOS Míos" dataCellStyle="Moneda">
      <calculatedColumnFormula>+B2-C2</calculatedColumnFormula>
    </tableColumn>
    <tableColumn id="5" xr3:uid="{8D213254-7441-B04B-8A37-DBDC515CC281}" name="Mis Gastos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A59D-B73C-4476-9004-8C919C8D963E}">
  <dimension ref="A1:G18"/>
  <sheetViews>
    <sheetView zoomScale="173" zoomScaleNormal="130" workbookViewId="0">
      <selection activeCell="G14" sqref="G14"/>
    </sheetView>
  </sheetViews>
  <sheetFormatPr baseColWidth="10" defaultRowHeight="15" x14ac:dyDescent="0.25"/>
  <cols>
    <col min="1" max="1" width="29.85546875" customWidth="1"/>
    <col min="2" max="2" width="40" customWidth="1"/>
    <col min="3" max="3" width="17.85546875" customWidth="1"/>
    <col min="4" max="4" width="13.7109375" customWidth="1"/>
    <col min="5" max="5" width="16" customWidth="1"/>
    <col min="6" max="6" width="18.28515625" customWidth="1"/>
    <col min="7" max="7" width="16.28515625" customWidth="1"/>
  </cols>
  <sheetData>
    <row r="1" spans="1:7" x14ac:dyDescent="0.25">
      <c r="A1" t="s">
        <v>19</v>
      </c>
      <c r="B1" t="s">
        <v>18</v>
      </c>
      <c r="C1" t="s">
        <v>15</v>
      </c>
      <c r="D1" t="s">
        <v>16</v>
      </c>
      <c r="E1" t="s">
        <v>17</v>
      </c>
      <c r="F1" t="s">
        <v>115</v>
      </c>
      <c r="G1" t="s">
        <v>114</v>
      </c>
    </row>
    <row r="2" spans="1:7" x14ac:dyDescent="0.25">
      <c r="A2" t="s">
        <v>21</v>
      </c>
      <c r="B2" t="s">
        <v>44</v>
      </c>
      <c r="C2" s="20">
        <v>10</v>
      </c>
      <c r="D2">
        <v>4</v>
      </c>
      <c r="E2" s="22">
        <f t="shared" ref="E2:E10" si="0">+D2*C2</f>
        <v>40</v>
      </c>
      <c r="F2" s="11">
        <v>9</v>
      </c>
      <c r="G2" s="11">
        <f t="shared" ref="G2:G11" si="1">+F2*D2</f>
        <v>36</v>
      </c>
    </row>
    <row r="3" spans="1:7" x14ac:dyDescent="0.25">
      <c r="A3" t="s">
        <v>0</v>
      </c>
      <c r="B3" t="s">
        <v>45</v>
      </c>
      <c r="C3" s="11">
        <v>9</v>
      </c>
      <c r="D3">
        <v>4</v>
      </c>
      <c r="E3" s="22">
        <f t="shared" si="0"/>
        <v>36</v>
      </c>
      <c r="F3" s="11">
        <v>7</v>
      </c>
      <c r="G3" s="11">
        <f t="shared" si="1"/>
        <v>28</v>
      </c>
    </row>
    <row r="4" spans="1:7" x14ac:dyDescent="0.25">
      <c r="A4" t="s">
        <v>1</v>
      </c>
      <c r="B4" t="s">
        <v>46</v>
      </c>
      <c r="C4" s="20">
        <v>12</v>
      </c>
      <c r="D4">
        <v>4</v>
      </c>
      <c r="E4" s="22">
        <f t="shared" si="0"/>
        <v>48</v>
      </c>
      <c r="F4" s="11">
        <v>10</v>
      </c>
      <c r="G4" s="11">
        <f t="shared" si="1"/>
        <v>40</v>
      </c>
    </row>
    <row r="5" spans="1:7" x14ac:dyDescent="0.25">
      <c r="A5" t="s">
        <v>2</v>
      </c>
      <c r="B5" t="s">
        <v>47</v>
      </c>
      <c r="C5" s="20">
        <v>7</v>
      </c>
      <c r="D5">
        <v>5</v>
      </c>
      <c r="E5" s="22">
        <f t="shared" si="0"/>
        <v>35</v>
      </c>
      <c r="F5" s="11" t="s">
        <v>116</v>
      </c>
      <c r="G5" s="11"/>
    </row>
    <row r="6" spans="1:7" x14ac:dyDescent="0.25">
      <c r="A6" t="s">
        <v>3</v>
      </c>
      <c r="B6" t="s">
        <v>48</v>
      </c>
      <c r="C6" s="20">
        <v>25</v>
      </c>
      <c r="D6">
        <v>1</v>
      </c>
      <c r="E6" s="22">
        <f t="shared" si="0"/>
        <v>25</v>
      </c>
      <c r="F6" s="11" t="s">
        <v>116</v>
      </c>
      <c r="G6" s="11"/>
    </row>
    <row r="7" spans="1:7" x14ac:dyDescent="0.25">
      <c r="A7" t="s">
        <v>4</v>
      </c>
      <c r="B7" t="s">
        <v>49</v>
      </c>
      <c r="C7" s="11">
        <v>114</v>
      </c>
      <c r="D7">
        <v>1</v>
      </c>
      <c r="E7" s="22">
        <f t="shared" si="0"/>
        <v>114</v>
      </c>
      <c r="F7" s="11" t="s">
        <v>116</v>
      </c>
      <c r="G7" s="11"/>
    </row>
    <row r="8" spans="1:7" x14ac:dyDescent="0.25">
      <c r="A8" t="s">
        <v>5</v>
      </c>
      <c r="B8" t="s">
        <v>50</v>
      </c>
      <c r="C8" s="11">
        <v>18</v>
      </c>
      <c r="D8">
        <v>1</v>
      </c>
      <c r="E8" s="22">
        <f t="shared" si="0"/>
        <v>18</v>
      </c>
      <c r="F8" s="11">
        <v>16.5</v>
      </c>
      <c r="G8" s="11">
        <f t="shared" si="1"/>
        <v>16.5</v>
      </c>
    </row>
    <row r="9" spans="1:7" x14ac:dyDescent="0.25">
      <c r="A9" t="s">
        <v>6</v>
      </c>
      <c r="B9" t="s">
        <v>51</v>
      </c>
      <c r="C9" s="21">
        <v>10</v>
      </c>
      <c r="D9">
        <v>7</v>
      </c>
      <c r="E9" s="22">
        <f t="shared" si="0"/>
        <v>70</v>
      </c>
      <c r="F9" s="11" t="s">
        <v>116</v>
      </c>
      <c r="G9" s="11"/>
    </row>
    <row r="10" spans="1:7" x14ac:dyDescent="0.25">
      <c r="A10" t="s">
        <v>7</v>
      </c>
      <c r="B10" t="s">
        <v>52</v>
      </c>
      <c r="C10" s="20">
        <v>1</v>
      </c>
      <c r="D10">
        <v>10</v>
      </c>
      <c r="E10" s="22">
        <f t="shared" si="0"/>
        <v>10</v>
      </c>
      <c r="F10" s="11" t="s">
        <v>116</v>
      </c>
      <c r="G10" s="11"/>
    </row>
    <row r="11" spans="1:7" x14ac:dyDescent="0.25">
      <c r="A11" t="s">
        <v>149</v>
      </c>
      <c r="B11" t="s">
        <v>150</v>
      </c>
      <c r="C11" s="11">
        <v>20</v>
      </c>
      <c r="D11">
        <v>4</v>
      </c>
      <c r="E11" s="22">
        <f>+D11*C11</f>
        <v>80</v>
      </c>
      <c r="F11" s="11">
        <v>19</v>
      </c>
      <c r="G11" s="22">
        <f t="shared" si="1"/>
        <v>76</v>
      </c>
    </row>
    <row r="12" spans="1:7" ht="15.75" x14ac:dyDescent="0.25">
      <c r="A12" s="10" t="s">
        <v>113</v>
      </c>
      <c r="C12" s="15">
        <f>+C2+C3+C4+C5+C6+C7+C8+C9+C10+C11</f>
        <v>226</v>
      </c>
      <c r="F12" s="14" t="s">
        <v>117</v>
      </c>
      <c r="G12" s="12">
        <f>+G2+G3+G4+G8+G11</f>
        <v>196.5</v>
      </c>
    </row>
    <row r="13" spans="1:7" ht="15.75" x14ac:dyDescent="0.25">
      <c r="E13" s="22"/>
      <c r="F13" s="14" t="s">
        <v>108</v>
      </c>
      <c r="G13" s="12">
        <f>+C12-G12</f>
        <v>29.5</v>
      </c>
    </row>
    <row r="14" spans="1:7" x14ac:dyDescent="0.25">
      <c r="E14" s="22"/>
    </row>
    <row r="15" spans="1:7" x14ac:dyDescent="0.25">
      <c r="E15" s="22"/>
    </row>
    <row r="16" spans="1:7" x14ac:dyDescent="0.25">
      <c r="E16" s="22"/>
    </row>
    <row r="17" spans="5:5" x14ac:dyDescent="0.25">
      <c r="E17" s="22"/>
    </row>
    <row r="18" spans="5:5" x14ac:dyDescent="0.25">
      <c r="E18" s="2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467-1CC9-46CC-9577-0B59B215D120}">
  <dimension ref="A1:J19"/>
  <sheetViews>
    <sheetView topLeftCell="D1" zoomScale="150" workbookViewId="0">
      <selection activeCell="J13" sqref="J13"/>
    </sheetView>
  </sheetViews>
  <sheetFormatPr baseColWidth="10" defaultRowHeight="15" x14ac:dyDescent="0.25"/>
  <cols>
    <col min="1" max="1" width="25" customWidth="1"/>
    <col min="2" max="2" width="16.28515625" customWidth="1"/>
    <col min="3" max="3" width="15.42578125" customWidth="1"/>
    <col min="4" max="4" width="16" customWidth="1"/>
    <col min="5" max="5" width="37.28515625" customWidth="1"/>
    <col min="6" max="6" width="45.7109375" customWidth="1"/>
    <col min="7" max="7" width="17.28515625" customWidth="1"/>
    <col min="8" max="9" width="20.28515625" customWidth="1"/>
    <col min="10" max="10" width="17.140625" customWidth="1"/>
  </cols>
  <sheetData>
    <row r="1" spans="1:1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55</v>
      </c>
      <c r="H1" t="s">
        <v>56</v>
      </c>
      <c r="I1" t="s">
        <v>115</v>
      </c>
      <c r="J1" t="s">
        <v>114</v>
      </c>
    </row>
    <row r="2" spans="1:10" x14ac:dyDescent="0.25">
      <c r="A2" t="s">
        <v>129</v>
      </c>
      <c r="B2" s="27">
        <v>99</v>
      </c>
      <c r="C2">
        <v>4</v>
      </c>
      <c r="D2" s="27">
        <f t="shared" ref="D2:D17" si="0">+B2*C2</f>
        <v>396</v>
      </c>
      <c r="E2" t="s">
        <v>130</v>
      </c>
      <c r="I2" s="11" t="s">
        <v>116</v>
      </c>
      <c r="J2" s="11"/>
    </row>
    <row r="3" spans="1:10" x14ac:dyDescent="0.25">
      <c r="A3" t="s">
        <v>143</v>
      </c>
      <c r="B3" s="28">
        <v>15</v>
      </c>
      <c r="C3">
        <v>3</v>
      </c>
      <c r="D3" s="27">
        <f t="shared" si="0"/>
        <v>45</v>
      </c>
      <c r="E3" t="s">
        <v>141</v>
      </c>
      <c r="F3" t="s">
        <v>142</v>
      </c>
      <c r="I3" s="11">
        <v>13.96</v>
      </c>
      <c r="J3" s="11">
        <f t="shared" ref="J3:J17" si="1">+I3*C3</f>
        <v>41.88</v>
      </c>
    </row>
    <row r="4" spans="1:10" x14ac:dyDescent="0.25">
      <c r="A4" t="s">
        <v>11</v>
      </c>
      <c r="B4" s="28">
        <v>155</v>
      </c>
      <c r="C4">
        <v>33</v>
      </c>
      <c r="D4" s="27">
        <f t="shared" si="0"/>
        <v>5115</v>
      </c>
      <c r="E4" t="s">
        <v>42</v>
      </c>
      <c r="F4" t="s">
        <v>94</v>
      </c>
      <c r="I4" s="11">
        <v>147</v>
      </c>
      <c r="J4" s="11">
        <f t="shared" si="1"/>
        <v>4851</v>
      </c>
    </row>
    <row r="5" spans="1:10" x14ac:dyDescent="0.25">
      <c r="A5" t="s">
        <v>70</v>
      </c>
      <c r="B5" s="27">
        <v>39.08</v>
      </c>
      <c r="C5">
        <v>8</v>
      </c>
      <c r="D5" s="27">
        <f t="shared" si="0"/>
        <v>312.64</v>
      </c>
      <c r="E5" t="s">
        <v>71</v>
      </c>
      <c r="F5" t="s">
        <v>96</v>
      </c>
      <c r="I5" s="11">
        <v>35</v>
      </c>
      <c r="J5" s="11">
        <f t="shared" si="1"/>
        <v>280</v>
      </c>
    </row>
    <row r="6" spans="1:10" x14ac:dyDescent="0.25">
      <c r="A6" t="s">
        <v>12</v>
      </c>
      <c r="B6" s="28">
        <v>500</v>
      </c>
      <c r="C6">
        <v>1</v>
      </c>
      <c r="D6" s="27">
        <f>+B6*C6</f>
        <v>500</v>
      </c>
      <c r="E6" t="s">
        <v>38</v>
      </c>
      <c r="I6" s="11">
        <v>496.05</v>
      </c>
      <c r="J6" s="11">
        <f t="shared" si="1"/>
        <v>496.05</v>
      </c>
    </row>
    <row r="7" spans="1:10" x14ac:dyDescent="0.25">
      <c r="A7" t="s">
        <v>128</v>
      </c>
      <c r="B7" s="27">
        <v>250</v>
      </c>
      <c r="C7">
        <v>3</v>
      </c>
      <c r="D7" s="27">
        <f t="shared" si="0"/>
        <v>750</v>
      </c>
      <c r="E7" t="s">
        <v>131</v>
      </c>
      <c r="F7" t="s">
        <v>132</v>
      </c>
      <c r="I7" s="11" t="s">
        <v>116</v>
      </c>
      <c r="J7" s="13">
        <v>0</v>
      </c>
    </row>
    <row r="8" spans="1:10" x14ac:dyDescent="0.25">
      <c r="A8" t="s">
        <v>13</v>
      </c>
      <c r="B8" s="28">
        <v>150</v>
      </c>
      <c r="C8">
        <v>3</v>
      </c>
      <c r="D8" s="27">
        <f t="shared" si="0"/>
        <v>450</v>
      </c>
      <c r="E8" t="s">
        <v>35</v>
      </c>
      <c r="F8" t="s">
        <v>95</v>
      </c>
      <c r="I8" s="11">
        <v>147</v>
      </c>
      <c r="J8" s="11">
        <f t="shared" si="1"/>
        <v>441</v>
      </c>
    </row>
    <row r="9" spans="1:10" x14ac:dyDescent="0.25">
      <c r="A9" t="s">
        <v>10</v>
      </c>
      <c r="B9" s="28">
        <v>788</v>
      </c>
      <c r="C9">
        <v>3</v>
      </c>
      <c r="D9" s="27">
        <f t="shared" si="0"/>
        <v>2364</v>
      </c>
      <c r="E9" t="s">
        <v>33</v>
      </c>
      <c r="F9" t="s">
        <v>34</v>
      </c>
      <c r="G9" t="s">
        <v>133</v>
      </c>
      <c r="I9" s="11" t="s">
        <v>116</v>
      </c>
      <c r="J9" s="13">
        <v>0</v>
      </c>
    </row>
    <row r="10" spans="1:10" x14ac:dyDescent="0.25">
      <c r="A10" t="s">
        <v>22</v>
      </c>
      <c r="B10" s="28">
        <v>295</v>
      </c>
      <c r="C10">
        <v>33</v>
      </c>
      <c r="D10" s="27">
        <f t="shared" si="0"/>
        <v>9735</v>
      </c>
      <c r="E10" t="s">
        <v>36</v>
      </c>
      <c r="F10" t="s">
        <v>37</v>
      </c>
      <c r="G10" t="s">
        <v>134</v>
      </c>
      <c r="I10" s="11">
        <v>290</v>
      </c>
      <c r="J10" s="11">
        <f t="shared" si="1"/>
        <v>9570</v>
      </c>
    </row>
    <row r="11" spans="1:10" x14ac:dyDescent="0.25">
      <c r="A11" s="2" t="s">
        <v>92</v>
      </c>
      <c r="B11" s="28">
        <v>1.33</v>
      </c>
      <c r="C11">
        <v>85</v>
      </c>
      <c r="D11" s="27">
        <f t="shared" si="0"/>
        <v>113.05000000000001</v>
      </c>
      <c r="E11" t="s">
        <v>82</v>
      </c>
      <c r="F11" t="s">
        <v>91</v>
      </c>
      <c r="H11" t="s">
        <v>93</v>
      </c>
      <c r="I11" s="11" t="s">
        <v>116</v>
      </c>
      <c r="J11" s="11"/>
    </row>
    <row r="12" spans="1:10" x14ac:dyDescent="0.25">
      <c r="A12" t="s">
        <v>23</v>
      </c>
      <c r="B12" s="28">
        <v>200</v>
      </c>
      <c r="C12">
        <v>2</v>
      </c>
      <c r="D12" s="27">
        <f t="shared" si="0"/>
        <v>400</v>
      </c>
      <c r="E12" t="s">
        <v>32</v>
      </c>
      <c r="I12" s="11"/>
      <c r="J12" s="11"/>
    </row>
    <row r="13" spans="1:10" x14ac:dyDescent="0.25">
      <c r="A13" t="s">
        <v>39</v>
      </c>
      <c r="B13" s="28">
        <v>1200</v>
      </c>
      <c r="C13">
        <v>4</v>
      </c>
      <c r="D13" s="27">
        <f t="shared" si="0"/>
        <v>4800</v>
      </c>
      <c r="E13" t="s">
        <v>40</v>
      </c>
      <c r="F13" t="s">
        <v>41</v>
      </c>
      <c r="I13" s="11" t="s">
        <v>116</v>
      </c>
      <c r="J13" s="11"/>
    </row>
    <row r="14" spans="1:10" x14ac:dyDescent="0.25">
      <c r="A14" t="s">
        <v>24</v>
      </c>
      <c r="B14" s="28">
        <v>300</v>
      </c>
      <c r="C14">
        <v>3</v>
      </c>
      <c r="D14" s="27">
        <f t="shared" si="0"/>
        <v>900</v>
      </c>
      <c r="E14" t="s">
        <v>31</v>
      </c>
      <c r="I14" s="11">
        <v>295</v>
      </c>
      <c r="J14" s="11">
        <f t="shared" si="1"/>
        <v>885</v>
      </c>
    </row>
    <row r="15" spans="1:10" x14ac:dyDescent="0.25">
      <c r="A15" t="s">
        <v>43</v>
      </c>
      <c r="B15" s="27">
        <v>1021.45</v>
      </c>
      <c r="C15">
        <v>4</v>
      </c>
      <c r="D15" s="27">
        <f t="shared" si="0"/>
        <v>4085.8</v>
      </c>
      <c r="E15" t="s">
        <v>66</v>
      </c>
      <c r="F15" t="s">
        <v>67</v>
      </c>
      <c r="G15" t="s">
        <v>135</v>
      </c>
      <c r="I15" s="11">
        <v>1000</v>
      </c>
      <c r="J15" s="11">
        <f t="shared" si="1"/>
        <v>4000</v>
      </c>
    </row>
    <row r="16" spans="1:10" x14ac:dyDescent="0.25">
      <c r="A16" t="s">
        <v>65</v>
      </c>
      <c r="B16" s="27">
        <v>15.9</v>
      </c>
      <c r="C16">
        <v>184</v>
      </c>
      <c r="D16" s="27">
        <f t="shared" si="0"/>
        <v>2925.6</v>
      </c>
      <c r="E16" t="s">
        <v>83</v>
      </c>
      <c r="F16" t="s">
        <v>84</v>
      </c>
      <c r="H16" t="s">
        <v>90</v>
      </c>
      <c r="I16" s="11">
        <v>13.9</v>
      </c>
      <c r="J16" s="11">
        <f t="shared" si="1"/>
        <v>2557.6</v>
      </c>
    </row>
    <row r="17" spans="1:10" x14ac:dyDescent="0.25">
      <c r="A17" t="s">
        <v>27</v>
      </c>
      <c r="B17" s="27">
        <v>3</v>
      </c>
      <c r="C17">
        <v>120</v>
      </c>
      <c r="D17" s="27">
        <f t="shared" si="0"/>
        <v>360</v>
      </c>
      <c r="E17" t="s">
        <v>29</v>
      </c>
      <c r="I17" s="11">
        <v>2.5</v>
      </c>
      <c r="J17" s="11">
        <f t="shared" si="1"/>
        <v>300</v>
      </c>
    </row>
    <row r="18" spans="1:10" ht="15.75" x14ac:dyDescent="0.25">
      <c r="A18" s="10" t="s">
        <v>113</v>
      </c>
      <c r="B18" s="6"/>
      <c r="D18" s="25">
        <f>+D2+D3+D4+D5+D6+D7+D8+D9+D10++D11+D12+D13+D14+D15+D16+D17</f>
        <v>33252.089999999997</v>
      </c>
      <c r="I18" s="14" t="s">
        <v>117</v>
      </c>
      <c r="J18" s="12">
        <f>+J3+J4+J5+J6+J8+J10+J14+J15+J16+J17</f>
        <v>23422.53</v>
      </c>
    </row>
    <row r="19" spans="1:10" ht="15.75" x14ac:dyDescent="0.25">
      <c r="B19" s="6"/>
      <c r="D19" s="11"/>
      <c r="I19" s="16" t="s">
        <v>108</v>
      </c>
      <c r="J19" s="30">
        <f>+D18-J18</f>
        <v>9829.5599999999977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9A33-1B54-495E-8A8C-23ED9B3DC664}">
  <dimension ref="A1:J5"/>
  <sheetViews>
    <sheetView tabSelected="1" topLeftCell="B1" zoomScale="130" zoomScaleNormal="130" workbookViewId="0">
      <selection activeCell="G3" sqref="G3"/>
    </sheetView>
  </sheetViews>
  <sheetFormatPr baseColWidth="10" defaultRowHeight="15" x14ac:dyDescent="0.25"/>
  <cols>
    <col min="1" max="1" width="29.42578125" customWidth="1"/>
    <col min="2" max="2" width="18" customWidth="1"/>
    <col min="3" max="3" width="15.140625" customWidth="1"/>
    <col min="4" max="4" width="22.28515625" customWidth="1"/>
    <col min="5" max="5" width="38.85546875" customWidth="1"/>
    <col min="6" max="6" width="59.85546875" customWidth="1"/>
    <col min="7" max="7" width="47.28515625" customWidth="1"/>
    <col min="8" max="10" width="18.85546875" customWidth="1"/>
  </cols>
  <sheetData>
    <row r="1" spans="1:10" x14ac:dyDescent="0.25">
      <c r="A1" t="s">
        <v>14</v>
      </c>
      <c r="B1" t="s">
        <v>15</v>
      </c>
      <c r="C1" t="s">
        <v>25</v>
      </c>
      <c r="D1" t="s">
        <v>17</v>
      </c>
      <c r="E1" t="s">
        <v>18</v>
      </c>
      <c r="F1" t="s">
        <v>20</v>
      </c>
      <c r="G1" t="s">
        <v>55</v>
      </c>
      <c r="H1" t="s">
        <v>56</v>
      </c>
      <c r="I1" t="s">
        <v>115</v>
      </c>
      <c r="J1" t="s">
        <v>114</v>
      </c>
    </row>
    <row r="2" spans="1:10" ht="14.1" customHeight="1" x14ac:dyDescent="0.25">
      <c r="A2" t="s">
        <v>54</v>
      </c>
      <c r="B2" s="28">
        <v>6.39</v>
      </c>
      <c r="C2" s="1">
        <v>210</v>
      </c>
      <c r="D2" s="28">
        <f t="shared" ref="D2:D4" si="0">+B2*C2</f>
        <v>1341.8999999999999</v>
      </c>
      <c r="E2" t="s">
        <v>58</v>
      </c>
      <c r="F2" t="s">
        <v>86</v>
      </c>
      <c r="G2" t="s">
        <v>157</v>
      </c>
      <c r="I2" s="11">
        <v>5.95</v>
      </c>
      <c r="J2" s="11">
        <f t="shared" ref="J2:J4" si="1">+I2*C2</f>
        <v>1249.5</v>
      </c>
    </row>
    <row r="3" spans="1:10" x14ac:dyDescent="0.25">
      <c r="A3" t="s">
        <v>154</v>
      </c>
      <c r="B3" s="29">
        <v>6.1</v>
      </c>
      <c r="C3" s="1">
        <v>90</v>
      </c>
      <c r="D3" s="27">
        <f t="shared" si="0"/>
        <v>549</v>
      </c>
      <c r="E3" t="s">
        <v>153</v>
      </c>
      <c r="F3" t="s">
        <v>152</v>
      </c>
      <c r="G3" t="s">
        <v>158</v>
      </c>
      <c r="H3" t="s">
        <v>60</v>
      </c>
      <c r="I3" s="11">
        <v>5.5</v>
      </c>
      <c r="J3" s="11">
        <f t="shared" si="1"/>
        <v>495</v>
      </c>
    </row>
    <row r="4" spans="1:10" x14ac:dyDescent="0.25">
      <c r="A4" t="s">
        <v>57</v>
      </c>
      <c r="B4" s="27">
        <v>18.989999999999998</v>
      </c>
      <c r="C4" s="1">
        <v>17</v>
      </c>
      <c r="D4" s="27">
        <f t="shared" si="0"/>
        <v>322.83</v>
      </c>
      <c r="E4" t="s">
        <v>61</v>
      </c>
      <c r="F4" t="s">
        <v>85</v>
      </c>
      <c r="H4" t="s">
        <v>151</v>
      </c>
      <c r="I4" s="11">
        <v>17.95</v>
      </c>
      <c r="J4" s="11">
        <f t="shared" si="1"/>
        <v>305.14999999999998</v>
      </c>
    </row>
    <row r="5" spans="1:10" ht="15.75" x14ac:dyDescent="0.25">
      <c r="A5" s="10" t="s">
        <v>113</v>
      </c>
      <c r="D5" s="25">
        <f>+D2+D3+D4</f>
        <v>2213.73</v>
      </c>
      <c r="I5" s="14" t="s">
        <v>117</v>
      </c>
      <c r="J5" s="15">
        <f>+J2+J3+J4</f>
        <v>2049.65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B31A-4F8E-4A65-9FBB-690A1105EE1B}">
  <dimension ref="A1:J8"/>
  <sheetViews>
    <sheetView zoomScale="115" zoomScaleNormal="115" workbookViewId="0">
      <selection activeCell="G5" sqref="G5"/>
    </sheetView>
  </sheetViews>
  <sheetFormatPr baseColWidth="10" defaultRowHeight="15" x14ac:dyDescent="0.25"/>
  <cols>
    <col min="1" max="1" width="23.42578125" customWidth="1"/>
    <col min="2" max="2" width="16.28515625" customWidth="1"/>
    <col min="3" max="3" width="16.140625" customWidth="1"/>
    <col min="4" max="4" width="21.42578125" customWidth="1"/>
    <col min="5" max="5" width="27" customWidth="1"/>
    <col min="6" max="6" width="48.85546875" customWidth="1"/>
    <col min="7" max="7" width="27.140625" customWidth="1"/>
    <col min="8" max="10" width="20.85546875" customWidth="1"/>
  </cols>
  <sheetData>
    <row r="1" spans="1:10" x14ac:dyDescent="0.25">
      <c r="A1" s="3" t="s">
        <v>14</v>
      </c>
      <c r="B1" s="4" t="s">
        <v>15</v>
      </c>
      <c r="C1" s="4" t="s">
        <v>25</v>
      </c>
      <c r="D1" s="4" t="s">
        <v>17</v>
      </c>
      <c r="E1" s="4" t="s">
        <v>18</v>
      </c>
      <c r="F1" s="4" t="s">
        <v>20</v>
      </c>
      <c r="G1" s="4" t="s">
        <v>55</v>
      </c>
      <c r="H1" s="5" t="s">
        <v>56</v>
      </c>
      <c r="I1" s="17" t="s">
        <v>115</v>
      </c>
      <c r="J1" s="17" t="s">
        <v>114</v>
      </c>
    </row>
    <row r="2" spans="1:10" x14ac:dyDescent="0.25">
      <c r="A2" t="s">
        <v>53</v>
      </c>
      <c r="B2" s="27">
        <v>4</v>
      </c>
      <c r="C2">
        <v>33</v>
      </c>
      <c r="D2" s="27">
        <f>+B2*C2</f>
        <v>132</v>
      </c>
      <c r="E2" t="s">
        <v>68</v>
      </c>
      <c r="F2" t="s">
        <v>69</v>
      </c>
      <c r="I2" s="11">
        <v>3.5</v>
      </c>
      <c r="J2" s="11">
        <f>+I2*C2</f>
        <v>115.5</v>
      </c>
    </row>
    <row r="3" spans="1:10" x14ac:dyDescent="0.25">
      <c r="A3" t="s">
        <v>26</v>
      </c>
      <c r="B3" s="27">
        <v>6</v>
      </c>
      <c r="C3">
        <v>12</v>
      </c>
      <c r="D3" s="27">
        <f>+B3*C3</f>
        <v>72</v>
      </c>
      <c r="E3" t="s">
        <v>28</v>
      </c>
      <c r="F3" t="s">
        <v>97</v>
      </c>
      <c r="I3" s="11">
        <v>5</v>
      </c>
      <c r="J3" s="11">
        <f>+I3*C3</f>
        <v>60</v>
      </c>
    </row>
    <row r="4" spans="1:10" x14ac:dyDescent="0.25">
      <c r="A4" t="s">
        <v>155</v>
      </c>
      <c r="B4" s="28">
        <v>40</v>
      </c>
      <c r="C4">
        <v>4</v>
      </c>
      <c r="D4" s="27">
        <f>+B4*C4</f>
        <v>160</v>
      </c>
      <c r="E4" t="s">
        <v>30</v>
      </c>
      <c r="F4" t="s">
        <v>87</v>
      </c>
      <c r="G4" t="s">
        <v>156</v>
      </c>
      <c r="I4" s="11">
        <v>38.5</v>
      </c>
      <c r="J4" s="11">
        <f>+I4*C4</f>
        <v>154</v>
      </c>
    </row>
    <row r="5" spans="1:10" x14ac:dyDescent="0.25">
      <c r="A5" t="s">
        <v>9</v>
      </c>
      <c r="B5" s="28">
        <v>76.08</v>
      </c>
      <c r="C5" s="7">
        <v>4</v>
      </c>
      <c r="D5" s="27">
        <f t="shared" ref="D5:D6" si="0">+B5*C5</f>
        <v>304.32</v>
      </c>
      <c r="E5" t="s">
        <v>59</v>
      </c>
      <c r="F5" t="s">
        <v>88</v>
      </c>
      <c r="G5" t="s">
        <v>137</v>
      </c>
      <c r="I5" s="11">
        <v>74</v>
      </c>
      <c r="J5" s="11">
        <f>+I5*C5</f>
        <v>296</v>
      </c>
    </row>
    <row r="6" spans="1:10" x14ac:dyDescent="0.25">
      <c r="A6" t="s">
        <v>8</v>
      </c>
      <c r="B6" s="28">
        <v>209</v>
      </c>
      <c r="C6">
        <v>4</v>
      </c>
      <c r="D6" s="27">
        <f t="shared" si="0"/>
        <v>836</v>
      </c>
      <c r="E6" t="s">
        <v>72</v>
      </c>
      <c r="F6" t="s">
        <v>89</v>
      </c>
      <c r="I6" s="11">
        <v>200</v>
      </c>
      <c r="J6" s="11">
        <f>+I6*C6</f>
        <v>800</v>
      </c>
    </row>
    <row r="7" spans="1:10" ht="15.75" x14ac:dyDescent="0.25">
      <c r="A7" s="10" t="s">
        <v>113</v>
      </c>
      <c r="D7" s="25">
        <f>+D2+D3+D4+D5+D6</f>
        <v>1504.32</v>
      </c>
      <c r="I7" s="14" t="s">
        <v>117</v>
      </c>
      <c r="J7" s="15">
        <f>+J2+J3+J4+J5+J6</f>
        <v>1425.5</v>
      </c>
    </row>
    <row r="8" spans="1:10" ht="15.75" x14ac:dyDescent="0.25">
      <c r="I8" s="14" t="s">
        <v>108</v>
      </c>
      <c r="J8" s="15">
        <f>+D7-J7</f>
        <v>78.819999999999936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B56B-CD3E-3843-84A9-975B91E7EAED}">
  <dimension ref="A1:K20"/>
  <sheetViews>
    <sheetView zoomScale="115" zoomScaleNormal="115" workbookViewId="0">
      <selection activeCell="D20" sqref="D20"/>
    </sheetView>
  </sheetViews>
  <sheetFormatPr baseColWidth="10" defaultRowHeight="15" x14ac:dyDescent="0.25"/>
  <cols>
    <col min="1" max="1" width="24.28515625" customWidth="1"/>
    <col min="2" max="2" width="18.140625" customWidth="1"/>
    <col min="3" max="4" width="25.28515625" customWidth="1"/>
    <col min="5" max="5" width="21.7109375" customWidth="1"/>
    <col min="6" max="6" width="20.85546875" customWidth="1"/>
    <col min="7" max="8" width="19.7109375" customWidth="1"/>
    <col min="9" max="11" width="24.85546875" customWidth="1"/>
  </cols>
  <sheetData>
    <row r="1" spans="1:11" x14ac:dyDescent="0.25">
      <c r="A1" t="s">
        <v>63</v>
      </c>
      <c r="B1" t="s">
        <v>74</v>
      </c>
      <c r="C1" t="s">
        <v>75</v>
      </c>
      <c r="D1" t="s">
        <v>119</v>
      </c>
      <c r="E1" t="s">
        <v>120</v>
      </c>
      <c r="F1" t="s">
        <v>79</v>
      </c>
      <c r="G1" t="s">
        <v>76</v>
      </c>
      <c r="H1" t="s">
        <v>80</v>
      </c>
      <c r="I1" t="s">
        <v>64</v>
      </c>
      <c r="J1" t="s">
        <v>126</v>
      </c>
      <c r="K1" t="s">
        <v>139</v>
      </c>
    </row>
    <row r="2" spans="1:11" hidden="1" x14ac:dyDescent="0.25">
      <c r="A2" t="s">
        <v>98</v>
      </c>
      <c r="B2" t="s">
        <v>124</v>
      </c>
      <c r="C2" t="s">
        <v>125</v>
      </c>
      <c r="D2" s="24">
        <v>1300</v>
      </c>
      <c r="E2" s="18">
        <v>1550</v>
      </c>
      <c r="F2" t="s">
        <v>77</v>
      </c>
      <c r="G2" t="s">
        <v>78</v>
      </c>
      <c r="H2" t="s">
        <v>81</v>
      </c>
      <c r="I2">
        <v>4</v>
      </c>
      <c r="J2" t="s">
        <v>138</v>
      </c>
    </row>
    <row r="3" spans="1:11" ht="18.95" customHeight="1" x14ac:dyDescent="0.25">
      <c r="A3" t="s">
        <v>62</v>
      </c>
      <c r="B3" t="s">
        <v>123</v>
      </c>
      <c r="C3" t="s">
        <v>123</v>
      </c>
      <c r="D3" s="24">
        <v>1350</v>
      </c>
      <c r="E3" s="24">
        <v>1350</v>
      </c>
      <c r="F3" t="s">
        <v>77</v>
      </c>
      <c r="G3" t="s">
        <v>78</v>
      </c>
      <c r="H3" t="s">
        <v>81</v>
      </c>
      <c r="I3">
        <v>5</v>
      </c>
      <c r="J3" t="s">
        <v>136</v>
      </c>
      <c r="K3" s="24">
        <v>28.125</v>
      </c>
    </row>
    <row r="4" spans="1:11" ht="20.100000000000001" hidden="1" customHeight="1" x14ac:dyDescent="0.25">
      <c r="A4" t="s">
        <v>99</v>
      </c>
      <c r="B4" t="s">
        <v>124</v>
      </c>
      <c r="C4" t="s">
        <v>125</v>
      </c>
      <c r="D4" s="24">
        <v>395</v>
      </c>
      <c r="E4" s="24">
        <v>400</v>
      </c>
      <c r="F4" t="s">
        <v>77</v>
      </c>
      <c r="G4" t="s">
        <v>78</v>
      </c>
      <c r="H4" t="s">
        <v>81</v>
      </c>
      <c r="I4">
        <v>4</v>
      </c>
      <c r="J4" t="s">
        <v>140</v>
      </c>
    </row>
    <row r="5" spans="1:11" ht="15.95" customHeight="1" x14ac:dyDescent="0.25">
      <c r="A5" t="s">
        <v>100</v>
      </c>
      <c r="B5" t="s">
        <v>73</v>
      </c>
      <c r="C5" t="s">
        <v>127</v>
      </c>
      <c r="D5" s="24">
        <v>2500</v>
      </c>
      <c r="E5" s="24">
        <v>2500</v>
      </c>
      <c r="F5" t="s">
        <v>77</v>
      </c>
      <c r="G5" t="s">
        <v>78</v>
      </c>
      <c r="H5" t="s">
        <v>81</v>
      </c>
      <c r="I5">
        <v>7</v>
      </c>
      <c r="K5" s="11">
        <v>14.08</v>
      </c>
    </row>
    <row r="6" spans="1:11" ht="17.100000000000001" customHeight="1" x14ac:dyDescent="0.25">
      <c r="A6" t="s">
        <v>144</v>
      </c>
      <c r="B6" t="s">
        <v>124</v>
      </c>
      <c r="C6" s="6" t="s">
        <v>124</v>
      </c>
      <c r="D6" s="24">
        <v>877.25</v>
      </c>
      <c r="E6" s="24" t="s">
        <v>147</v>
      </c>
      <c r="F6" t="s">
        <v>146</v>
      </c>
      <c r="G6" t="s">
        <v>78</v>
      </c>
      <c r="I6">
        <v>1</v>
      </c>
      <c r="J6" t="s">
        <v>145</v>
      </c>
    </row>
    <row r="7" spans="1:11" ht="15.75" x14ac:dyDescent="0.25">
      <c r="A7" s="8" t="s">
        <v>113</v>
      </c>
      <c r="C7" s="6"/>
      <c r="D7" s="25">
        <f>+D3+D5+D6</f>
        <v>4727.25</v>
      </c>
      <c r="E7" s="25">
        <f>+E3+E5</f>
        <v>3850</v>
      </c>
    </row>
    <row r="8" spans="1:11" ht="15.75" x14ac:dyDescent="0.25">
      <c r="C8" s="9" t="s">
        <v>148</v>
      </c>
      <c r="D8" s="25">
        <f>+D7+E7</f>
        <v>8577.25</v>
      </c>
      <c r="E8" s="18"/>
    </row>
    <row r="9" spans="1:11" x14ac:dyDescent="0.25">
      <c r="C9" s="6"/>
    </row>
    <row r="10" spans="1:11" x14ac:dyDescent="0.25">
      <c r="C10" s="6"/>
    </row>
    <row r="11" spans="1:11" x14ac:dyDescent="0.25">
      <c r="C11" s="6"/>
    </row>
    <row r="12" spans="1:11" x14ac:dyDescent="0.25">
      <c r="C12" s="6"/>
    </row>
    <row r="13" spans="1:11" x14ac:dyDescent="0.25">
      <c r="C13" s="6"/>
    </row>
    <row r="14" spans="1:11" x14ac:dyDescent="0.25">
      <c r="C14" s="6"/>
    </row>
    <row r="15" spans="1:11" x14ac:dyDescent="0.25">
      <c r="C15" s="6"/>
    </row>
    <row r="16" spans="1:11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0670-27ED-45F8-A84B-36F8281BE887}">
  <dimension ref="A1:E13"/>
  <sheetViews>
    <sheetView zoomScale="85" zoomScaleNormal="85" workbookViewId="0">
      <selection activeCell="D23" sqref="D23"/>
    </sheetView>
  </sheetViews>
  <sheetFormatPr baseColWidth="10" defaultRowHeight="15" x14ac:dyDescent="0.25"/>
  <cols>
    <col min="1" max="1" width="33.140625" customWidth="1"/>
    <col min="2" max="2" width="34" customWidth="1"/>
    <col min="3" max="5" width="22.28515625" customWidth="1"/>
    <col min="6" max="6" width="16.85546875" customWidth="1"/>
  </cols>
  <sheetData>
    <row r="1" spans="1:5" ht="15.75" x14ac:dyDescent="0.25">
      <c r="A1" s="8" t="s">
        <v>101</v>
      </c>
      <c r="B1" s="8" t="s">
        <v>109</v>
      </c>
      <c r="C1" s="8" t="s">
        <v>102</v>
      </c>
      <c r="D1" s="8" t="s">
        <v>111</v>
      </c>
      <c r="E1" s="8" t="s">
        <v>118</v>
      </c>
    </row>
    <row r="2" spans="1:5" ht="15.75" x14ac:dyDescent="0.25">
      <c r="A2" s="8" t="s">
        <v>103</v>
      </c>
      <c r="B2" s="12">
        <v>226</v>
      </c>
      <c r="C2" s="12">
        <v>196.5</v>
      </c>
      <c r="D2" s="12">
        <f t="shared" ref="D2:D11" si="0">+B2-C2</f>
        <v>29.5</v>
      </c>
      <c r="E2" s="12"/>
    </row>
    <row r="3" spans="1:5" ht="15.75" x14ac:dyDescent="0.25">
      <c r="A3" s="8" t="s">
        <v>104</v>
      </c>
      <c r="B3" s="23">
        <v>33252.089999999997</v>
      </c>
      <c r="C3" s="12">
        <v>23442.53</v>
      </c>
      <c r="D3" s="12">
        <f>+B3-C3</f>
        <v>9809.5599999999977</v>
      </c>
      <c r="E3" s="12"/>
    </row>
    <row r="4" spans="1:5" ht="15.95" customHeight="1" x14ac:dyDescent="0.25">
      <c r="A4" s="8" t="s">
        <v>105</v>
      </c>
      <c r="B4" s="12">
        <v>2213.73</v>
      </c>
      <c r="C4" s="12">
        <v>2049.65</v>
      </c>
      <c r="D4" s="12">
        <f t="shared" si="0"/>
        <v>164.07999999999993</v>
      </c>
      <c r="E4" s="12"/>
    </row>
    <row r="5" spans="1:5" ht="15" customHeight="1" x14ac:dyDescent="0.25">
      <c r="A5" s="8" t="s">
        <v>106</v>
      </c>
      <c r="B5" s="12">
        <v>1504.32</v>
      </c>
      <c r="C5" s="12">
        <v>1425.5</v>
      </c>
      <c r="D5" s="12">
        <f t="shared" si="0"/>
        <v>78.819999999999936</v>
      </c>
      <c r="E5" s="12"/>
    </row>
    <row r="6" spans="1:5" ht="15.75" x14ac:dyDescent="0.25">
      <c r="A6" s="8" t="s">
        <v>107</v>
      </c>
      <c r="B6" s="12"/>
      <c r="C6" s="12"/>
      <c r="D6" s="12">
        <f t="shared" si="0"/>
        <v>0</v>
      </c>
      <c r="E6" s="12">
        <v>8577.25</v>
      </c>
    </row>
    <row r="7" spans="1:5" ht="15.75" x14ac:dyDescent="0.25">
      <c r="A7" s="8" t="s">
        <v>110</v>
      </c>
      <c r="B7" s="12">
        <v>2000</v>
      </c>
      <c r="C7" s="12"/>
      <c r="D7" s="12">
        <v>2000</v>
      </c>
      <c r="E7" s="12"/>
    </row>
    <row r="8" spans="1:5" ht="15.75" x14ac:dyDescent="0.25">
      <c r="A8" s="8"/>
      <c r="B8" s="12"/>
      <c r="C8" s="12"/>
      <c r="D8" s="12">
        <f t="shared" si="0"/>
        <v>0</v>
      </c>
      <c r="E8" s="12"/>
    </row>
    <row r="9" spans="1:5" ht="15.75" x14ac:dyDescent="0.25">
      <c r="A9" s="8"/>
      <c r="B9" s="12"/>
      <c r="C9" s="12"/>
      <c r="D9" s="12">
        <f t="shared" si="0"/>
        <v>0</v>
      </c>
      <c r="E9" s="12"/>
    </row>
    <row r="10" spans="1:5" ht="15.75" x14ac:dyDescent="0.25">
      <c r="A10" s="10" t="s">
        <v>112</v>
      </c>
      <c r="B10" s="14">
        <f>+B2+B3+B4+B5+B7</f>
        <v>39196.14</v>
      </c>
      <c r="C10" s="14">
        <f>+C2+C3+C4+C5</f>
        <v>27114.18</v>
      </c>
      <c r="D10" s="14">
        <f>+B10-C10-E6+D7</f>
        <v>5504.7099999999991</v>
      </c>
      <c r="E10" s="12">
        <v>8577.25</v>
      </c>
    </row>
    <row r="11" spans="1:5" ht="15.75" x14ac:dyDescent="0.25">
      <c r="A11" s="8"/>
      <c r="B11" s="12"/>
      <c r="C11" s="12"/>
      <c r="D11" s="12">
        <f t="shared" si="0"/>
        <v>0</v>
      </c>
      <c r="E11" s="12"/>
    </row>
    <row r="12" spans="1:5" ht="15.75" x14ac:dyDescent="0.25">
      <c r="A12" s="26" t="s">
        <v>121</v>
      </c>
      <c r="B12" s="19"/>
    </row>
    <row r="13" spans="1:5" ht="15.75" x14ac:dyDescent="0.25">
      <c r="A13" s="26" t="s">
        <v>122</v>
      </c>
      <c r="B13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HERRAMIENTAS</vt:lpstr>
      <vt:lpstr>ELEMENTOS</vt:lpstr>
      <vt:lpstr>CABLES</vt:lpstr>
      <vt:lpstr>CONECTORES</vt:lpstr>
      <vt:lpstr>TRABAJADORES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Ramírez</dc:creator>
  <cp:lastModifiedBy>Javier Ramírez</cp:lastModifiedBy>
  <dcterms:created xsi:type="dcterms:W3CDTF">2022-02-01T12:54:07Z</dcterms:created>
  <dcterms:modified xsi:type="dcterms:W3CDTF">2022-03-03T08:43:40Z</dcterms:modified>
</cp:coreProperties>
</file>