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754" firstSheet="0" activeTab="5" autoFilterDateGrouping="1"/>
  </bookViews>
  <sheets>
    <sheet name="INGRESOS" sheetId="1" state="visible" r:id="rId1"/>
    <sheet name="FERIADOS" sheetId="2" state="hidden" r:id="rId2"/>
    <sheet name="GASTOS" sheetId="3" state="visible" r:id="rId3"/>
    <sheet name="TRANSFERENCIAS" sheetId="4" state="visible" r:id="rId4"/>
    <sheet name="EXISTENCIAS_INICIALES" sheetId="5" state="visible" r:id="rId5"/>
    <sheet name="EXISTENCIAS" sheetId="6" state="visible" r:id="rId6"/>
    <sheet name="IMPUESTOS" sheetId="7" state="visible" r:id="rId7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_ [$$-2C0A]\ * #,##0_ ;_ [$$-2C0A]\ * \-#,##0_ ;_ [$$-2C0A]\ * &quot;-&quot;_ ;_ @_ "/>
    <numFmt numFmtId="165" formatCode="_-&quot;$&quot;\ * #,##0_-;\-&quot;$&quot;\ * #,##0_-;_-&quot;$&quot;\ * &quot;-&quot;_-;_-@"/>
    <numFmt numFmtId="166" formatCode="_ &quot;$&quot;\ * #,##0_ ;_ &quot;$&quot;\ * \-#,##0_ ;_ &quot;$&quot;\ * &quot;-&quot;_ ;_ @_ "/>
  </numFmts>
  <fonts count="14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Aharoni"/>
      <b val="1"/>
      <color theme="0"/>
      <sz val="11"/>
    </font>
    <font>
      <name val="Arial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  <scheme val="major"/>
    </font>
    <font>
      <name val="Arial"/>
      <color theme="1"/>
      <sz val="11"/>
    </font>
    <font>
      <name val="Arial"/>
      <family val="2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55A11"/>
        <bgColor rgb="FFC55A11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7F7F7F"/>
        <bgColor rgb="FF7F7F7F"/>
      </patternFill>
    </fill>
    <fill>
      <patternFill patternType="solid">
        <fgColor rgb="FF1E4E79"/>
        <bgColor rgb="FF1E4E79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9CC2E5"/>
      </bottom>
      <diagonal/>
    </border>
  </borders>
  <cellStyleXfs count="3">
    <xf numFmtId="0" fontId="12" fillId="0" borderId="6"/>
    <xf numFmtId="0" fontId="12" fillId="0" borderId="6"/>
    <xf numFmtId="0" fontId="12" fillId="0" borderId="6"/>
  </cellStyleXfs>
  <cellXfs count="75">
    <xf numFmtId="0" fontId="0" fillId="0" borderId="0" pivotButton="0" quotePrefix="0" xfId="0"/>
    <xf numFmtId="14" fontId="2" fillId="0" borderId="0" applyAlignment="1" pivotButton="0" quotePrefix="0" xfId="0">
      <alignment horizontal="left"/>
    </xf>
    <xf numFmtId="0" fontId="2" fillId="0" borderId="0" pivotButton="0" quotePrefix="0" xfId="0"/>
    <xf numFmtId="0" fontId="4" fillId="0" borderId="0" pivotButton="0" quotePrefix="0" xfId="0"/>
    <xf numFmtId="0" fontId="2" fillId="4" borderId="6" pivotButton="0" quotePrefix="0" xfId="0"/>
    <xf numFmtId="0" fontId="5" fillId="4" borderId="6" pivotButton="0" quotePrefix="0" xfId="0"/>
    <xf numFmtId="164" fontId="6" fillId="5" borderId="6" applyAlignment="1" pivotButton="0" quotePrefix="0" xfId="0">
      <alignment horizontal="center" vertical="center" wrapText="1"/>
    </xf>
    <xf numFmtId="14" fontId="6" fillId="5" borderId="6" applyAlignment="1" pivotButton="0" quotePrefix="0" xfId="0">
      <alignment horizontal="center" vertical="center" wrapText="1"/>
    </xf>
    <xf numFmtId="164" fontId="6" fillId="3" borderId="7" applyAlignment="1" pivotButton="0" quotePrefix="0" xfId="0">
      <alignment horizontal="center" vertical="center" wrapText="1"/>
    </xf>
    <xf numFmtId="164" fontId="6" fillId="2" borderId="6" applyAlignment="1" pivotButton="0" quotePrefix="0" xfId="0">
      <alignment horizontal="center" vertical="center" wrapText="1"/>
    </xf>
    <xf numFmtId="164" fontId="6" fillId="3" borderId="8" applyAlignment="1" pivotButton="0" quotePrefix="0" xfId="0">
      <alignment horizontal="center" vertical="center" wrapText="1"/>
    </xf>
    <xf numFmtId="164" fontId="6" fillId="3" borderId="9" applyAlignment="1" pivotButton="0" quotePrefix="0" xfId="0">
      <alignment horizontal="center" vertical="center" wrapText="1"/>
    </xf>
    <xf numFmtId="0" fontId="2" fillId="0" borderId="0" pivotButton="0" quotePrefix="0" xfId="0"/>
    <xf numFmtId="164" fontId="6" fillId="6" borderId="9" applyAlignment="1" pivotButton="0" quotePrefix="0" xfId="0">
      <alignment horizontal="center" vertical="center" wrapText="1"/>
    </xf>
    <xf numFmtId="0" fontId="4" fillId="0" borderId="0" pivotButton="0" quotePrefix="0" xfId="0"/>
    <xf numFmtId="0" fontId="2" fillId="0" borderId="10" pivotButton="0" quotePrefix="0" xfId="0"/>
    <xf numFmtId="14" fontId="2" fillId="0" borderId="0" pivotButton="0" quotePrefix="0" xfId="0"/>
    <xf numFmtId="16" fontId="2" fillId="0" borderId="0" pivotButton="0" quotePrefix="0" xfId="0"/>
    <xf numFmtId="165" fontId="2" fillId="0" borderId="0" pivotButton="0" quotePrefix="0" xfId="0"/>
    <xf numFmtId="0" fontId="7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8" fillId="0" borderId="0" pivotButton="0" quotePrefix="0" xfId="0"/>
    <xf numFmtId="0" fontId="4" fillId="0" borderId="0" pivotButton="0" quotePrefix="0" xfId="0"/>
    <xf numFmtId="14" fontId="2" fillId="0" borderId="0" pivotButton="0" quotePrefix="0" xfId="0"/>
    <xf numFmtId="166" fontId="9" fillId="7" borderId="11" applyAlignment="1" pivotButton="0" quotePrefix="0" xfId="0">
      <alignment horizontal="center" vertical="center" wrapText="1"/>
    </xf>
    <xf numFmtId="0" fontId="10" fillId="0" borderId="0" pivotButton="0" quotePrefix="0" xfId="0"/>
    <xf numFmtId="0" fontId="0" fillId="0" borderId="0" pivotButton="0" quotePrefix="0" xfId="0"/>
    <xf numFmtId="165" fontId="2" fillId="8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4" fontId="11" fillId="0" borderId="6" pivotButton="0" quotePrefix="0" xfId="2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1" fillId="0" borderId="0" pivotButton="0" quotePrefix="0" xfId="0"/>
    <xf numFmtId="165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3" fillId="0" borderId="0" pivotButton="0" quotePrefix="0" xfId="0"/>
    <xf numFmtId="0" fontId="3" fillId="0" borderId="1" pivotButton="0" quotePrefix="0" xfId="0"/>
    <xf numFmtId="0" fontId="3" fillId="0" borderId="2" pivotButton="0" quotePrefix="0" xfId="0"/>
    <xf numFmtId="0" fontId="0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14" fontId="2" fillId="8" borderId="0" pivotButton="0" quotePrefix="0" xfId="0"/>
    <xf numFmtId="0" fontId="7" fillId="0" borderId="0" pivotButton="0" quotePrefix="0" xfId="0"/>
    <xf numFmtId="0" fontId="3" fillId="0" borderId="6" pivotButton="0" quotePrefix="0" xfId="0"/>
    <xf numFmtId="164" fontId="6" fillId="5" borderId="6" applyAlignment="1" pivotButton="0" quotePrefix="0" xfId="0">
      <alignment horizontal="center" vertical="center" wrapText="1"/>
    </xf>
    <xf numFmtId="164" fontId="6" fillId="3" borderId="7" applyAlignment="1" pivotButton="0" quotePrefix="0" xfId="0">
      <alignment horizontal="center" vertical="center" wrapText="1"/>
    </xf>
    <xf numFmtId="164" fontId="6" fillId="3" borderId="8" applyAlignment="1" pivotButton="0" quotePrefix="0" xfId="0">
      <alignment horizontal="center" vertical="center" wrapText="1"/>
    </xf>
    <xf numFmtId="164" fontId="6" fillId="3" borderId="9" applyAlignment="1" pivotButton="0" quotePrefix="0" xfId="0">
      <alignment horizontal="center" vertical="center" wrapText="1"/>
    </xf>
    <xf numFmtId="164" fontId="6" fillId="6" borderId="9" applyAlignment="1" pivotButton="0" quotePrefix="0" xfId="0">
      <alignment horizontal="center" vertical="center" wrapText="1"/>
    </xf>
    <xf numFmtId="164" fontId="6" fillId="2" borderId="6" applyAlignment="1" pivotButton="0" quotePrefix="0" xfId="0">
      <alignment horizontal="center" vertical="center" wrapText="1"/>
    </xf>
    <xf numFmtId="165" fontId="2" fillId="0" borderId="0" pivotButton="0" quotePrefix="0" xfId="0"/>
    <xf numFmtId="165" fontId="2" fillId="8" borderId="0" pivotButton="0" quotePrefix="0" xfId="0"/>
    <xf numFmtId="165" fontId="0" fillId="0" borderId="0" pivotButton="0" quotePrefix="0" xfId="0"/>
    <xf numFmtId="166" fontId="9" fillId="7" borderId="11" applyAlignment="1" pivotButton="0" quotePrefix="0" xfId="0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18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6" defaultTableStyle="TableStyleMedium9" defaultPivotStyle="PivotStyleLight16">
    <tableStyle name="GASTOS-style" pivot="0" count="3">
      <tableStyleElement type="headerRow" dxfId="17"/>
      <tableStyleElement type="firstRowStripe" dxfId="16"/>
      <tableStyleElement type="secondRowStripe" dxfId="15"/>
    </tableStyle>
    <tableStyle name="FOTOS_MENSUALES-style" pivot="0" count="3">
      <tableStyleElement type="headerRow" dxfId="14"/>
      <tableStyleElement type="firstRowStripe" dxfId="13"/>
      <tableStyleElement type="secondRowStripe" dxfId="12"/>
    </tableStyle>
    <tableStyle name="TRANSFERENCIAS-style" pivot="0" count="3">
      <tableStyleElement type="headerRow" dxfId="11"/>
      <tableStyleElement type="firstRowStripe" dxfId="10"/>
      <tableStyleElement type="secondRowStripe" dxfId="9"/>
    </tableStyle>
    <tableStyle name="BALANCE-style" pivot="0" count="3">
      <tableStyleElement type="headerRow" dxfId="8"/>
      <tableStyleElement type="firstRowStripe" dxfId="7"/>
      <tableStyleElement type="secondRowStripe" dxfId="6"/>
    </tableStyle>
    <tableStyle name="INGRESOS-style" pivot="0" count="3">
      <tableStyleElement type="headerRow" dxfId="5"/>
      <tableStyleElement type="firstRowStripe" dxfId="4"/>
      <tableStyleElement type="secondRowStripe" dxfId="3"/>
    </tableStyle>
    <tableStyle name="CAJA Y BANCOS-style" pivot="0" count="3">
      <tableStyleElement type="header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Table_5" displayName="Table_5" ref="A5:K125" headerRowCount="1">
  <tableColumns count="11">
    <tableColumn id="2" name="FECHA"/>
    <tableColumn id="4" name="MESAS RESTORAN"/>
    <tableColumn id="5" name="EFECTIVO RESTORAN"/>
    <tableColumn id="6" name="TC RESTORAN"/>
    <tableColumn id="7" name="TD / DEBITO RESTORAN"/>
    <tableColumn id="8" name="CANT CUARTOS"/>
    <tableColumn id="9" name="EFECTIVO POSADA"/>
    <tableColumn id="10" name="TC POSADA"/>
    <tableColumn id="11" name="TD / DEBITO POSADA"/>
    <tableColumn id="12" name="TRANSF POSADA"/>
    <tableColumn id="13" name="TOTAL INGRESO"/>
  </tableColumns>
  <tableStyleInfo name="INGRESOS-style" showFirstColumn="1" showLastColumn="1" showRowStripes="1" showColumnStripes="0"/>
</table>
</file>

<file path=xl/tables/table2.xml><?xml version="1.0" encoding="utf-8"?>
<table xmlns="http://schemas.openxmlformats.org/spreadsheetml/2006/main" id="2" name="Table_1" displayName="Table_1" ref="A5:E724" headerRowCount="1">
  <autoFilter ref="A5:E724"/>
  <sortState ref="A6:E724">
    <sortCondition ref="A6:A724"/>
  </sortState>
  <tableColumns count="5">
    <tableColumn id="2" name="FECHA"/>
    <tableColumn id="3" name="FORMA PAGO"/>
    <tableColumn id="4" name="CONCEPTO"/>
    <tableColumn id="5" name="MONTO"/>
    <tableColumn id="6" name="OBS"/>
  </tableColumns>
  <tableStyleInfo name="GASTOS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5:D1322" headerRowCount="1">
  <sortState ref="A7:D995">
    <sortCondition ref="A6:A995"/>
  </sortState>
  <tableColumns count="4">
    <tableColumn id="2" name="FECHA"/>
    <tableColumn id="3" name="DESDE"/>
    <tableColumn id="4" name="HACIA"/>
    <tableColumn id="5" name="MONTO"/>
  </tableColumns>
  <tableStyleInfo name="TRANSFERENCIAS-style" showFirstColumn="1" showLastColumn="1" showRowStripes="1" showColumnStripes="0"/>
</table>
</file>

<file path=xl/tables/table4.xml><?xml version="1.0" encoding="utf-8"?>
<table xmlns="http://schemas.openxmlformats.org/spreadsheetml/2006/main" id="4" name="Table_2" displayName="Table_2" ref="A6:E10" headerRowCount="1">
  <tableColumns count="5">
    <tableColumn id="1" name="PERIODO"/>
    <tableColumn id="2" name="CAJA CHICA"/>
    <tableColumn id="3" name="CAJA FUERTE"/>
    <tableColumn id="4" name="CAJA SALTA"/>
    <tableColumn id="5" name="CA BANCO"/>
  </tableColumns>
  <tableStyleInfo name="FOTOS_MENSUALES-style" showFirstColumn="1" showLastColumn="1" showRowStripes="1" showColumnStripes="0"/>
</table>
</file>

<file path=xl/tables/table5.xml><?xml version="1.0" encoding="utf-8"?>
<table xmlns="http://schemas.openxmlformats.org/spreadsheetml/2006/main" id="5" name="Table_25" displayName="Table_25" ref="A1:E5" headerRowCount="1">
  <tableColumns count="5">
    <tableColumn id="1" name="PERIODO"/>
    <tableColumn id="2" name="CAJA CHICA"/>
    <tableColumn id="3" name="CAJA FUERTE"/>
    <tableColumn id="4" name="CAJA SALTA"/>
    <tableColumn id="5" name="CA BANCO"/>
  </tableColumns>
  <tableStyleInfo name="FOTOS_MENSUAL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25"/>
  <sheetViews>
    <sheetView workbookViewId="0">
      <pane xSplit="1" ySplit="5" topLeftCell="B117" activePane="bottomRight" state="frozen"/>
      <selection pane="topRight" activeCell="B1" sqref="B1"/>
      <selection pane="bottomLeft" activeCell="A6" sqref="A6"/>
      <selection pane="bottomRight" activeCell="A126" sqref="A126"/>
    </sheetView>
  </sheetViews>
  <sheetFormatPr baseColWidth="10" defaultRowHeight="15" customHeight="1" outlineLevelCol="0"/>
  <cols>
    <col width="10.625" customWidth="1" style="58" min="1" max="1"/>
    <col width="11.125" customWidth="1" style="58" min="2" max="11"/>
  </cols>
  <sheetData>
    <row r="1" ht="15" customHeight="1" s="58">
      <c r="A1" s="64" t="n"/>
    </row>
    <row r="2" ht="15" customHeight="1" s="58"/>
    <row r="3" ht="15" customHeight="1" s="58"/>
    <row r="4" ht="15.75" customHeight="1" s="58" thickBot="1">
      <c r="B4" s="4" t="n"/>
      <c r="C4" s="4" t="n"/>
      <c r="D4" s="4" t="n"/>
      <c r="E4" s="4" t="n"/>
      <c r="F4" s="4" t="n"/>
      <c r="G4" s="4" t="n"/>
      <c r="H4" s="4" t="n"/>
      <c r="I4" s="4" t="n"/>
      <c r="J4" s="4" t="n"/>
    </row>
    <row r="5" ht="45" customHeight="1" s="58">
      <c r="A5" s="65" t="inlineStr">
        <is>
          <t>FECHA</t>
        </is>
      </c>
      <c r="B5" s="66" t="inlineStr">
        <is>
          <t>MESAS RESTORAN</t>
        </is>
      </c>
      <c r="C5" s="67" t="inlineStr">
        <is>
          <t>EFECTIVO RESTORAN</t>
        </is>
      </c>
      <c r="D5" s="67" t="inlineStr">
        <is>
          <t>TC RESTORAN</t>
        </is>
      </c>
      <c r="E5" s="67" t="inlineStr">
        <is>
          <t>TD / DEBITO RESTORAN</t>
        </is>
      </c>
      <c r="F5" s="66" t="inlineStr">
        <is>
          <t>CANT CUARTOS</t>
        </is>
      </c>
      <c r="G5" s="67" t="inlineStr">
        <is>
          <t>EFECTIVO POSADA</t>
        </is>
      </c>
      <c r="H5" s="67" t="inlineStr">
        <is>
          <t>TC POSADA</t>
        </is>
      </c>
      <c r="I5" s="67" t="inlineStr">
        <is>
          <t>TD / DEBITO POSADA</t>
        </is>
      </c>
      <c r="J5" s="68" t="inlineStr">
        <is>
          <t>TRANSF POSADA</t>
        </is>
      </c>
      <c r="K5" s="69" t="inlineStr">
        <is>
          <t>TOTAL INGRESO</t>
        </is>
      </c>
    </row>
    <row r="6">
      <c r="A6" s="50" t="n">
        <v>44562</v>
      </c>
      <c r="B6" t="n">
        <v>17</v>
      </c>
      <c r="C6" t="n">
        <v>42030</v>
      </c>
      <c r="F6" t="n">
        <v>2</v>
      </c>
      <c r="G6" t="n">
        <v>1800</v>
      </c>
      <c r="H6" s="49" t="n"/>
      <c r="J6" s="49">
        <f>4450+1070</f>
        <v/>
      </c>
      <c r="K6" s="15">
        <f>+INGRESOS!$C6+INGRESOS!$D6+INGRESOS!$E6+INGRESOS!$G6+INGRESOS!$H6+INGRESOS!$I6+INGRESOS!$J6</f>
        <v/>
      </c>
    </row>
    <row r="7">
      <c r="A7" s="50" t="n">
        <v>44563</v>
      </c>
      <c r="B7" t="n">
        <v>6</v>
      </c>
      <c r="C7" t="n">
        <v>6160</v>
      </c>
      <c r="E7" t="n">
        <v>2120</v>
      </c>
      <c r="F7" t="n">
        <v>2</v>
      </c>
      <c r="G7" t="n">
        <v>3600</v>
      </c>
      <c r="H7" s="49" t="n"/>
      <c r="J7" s="49">
        <f>1500+3300+3600+2130+3600+7500</f>
        <v/>
      </c>
      <c r="K7" s="15">
        <f>+INGRESOS!$C7+INGRESOS!$D7+INGRESOS!$E7+INGRESOS!$G7+INGRESOS!$H7+INGRESOS!$I7+INGRESOS!$J7</f>
        <v/>
      </c>
    </row>
    <row r="8">
      <c r="A8" s="50" t="n">
        <v>44564</v>
      </c>
      <c r="B8" t="n">
        <v>6</v>
      </c>
      <c r="C8" t="n">
        <v>9380</v>
      </c>
      <c r="F8" t="n">
        <v>1</v>
      </c>
      <c r="G8" t="n">
        <v>9500</v>
      </c>
      <c r="H8" s="49" t="n"/>
      <c r="J8" s="49">
        <f>3600+8600+1950</f>
        <v/>
      </c>
      <c r="K8" s="15">
        <f>+INGRESOS!$C8+INGRESOS!$D8+INGRESOS!$E8+INGRESOS!$G8+INGRESOS!$H8+INGRESOS!$I8+INGRESOS!$J8</f>
        <v/>
      </c>
    </row>
    <row r="9">
      <c r="A9" s="50" t="n">
        <v>44565</v>
      </c>
      <c r="B9" t="n">
        <v>6</v>
      </c>
      <c r="C9" t="n">
        <v>16890</v>
      </c>
      <c r="F9" t="n">
        <v>1</v>
      </c>
      <c r="G9" t="n">
        <v>3600</v>
      </c>
      <c r="H9" s="49" t="n"/>
      <c r="J9" s="49">
        <f>4100+2000</f>
        <v/>
      </c>
      <c r="K9" s="15">
        <f>+INGRESOS!$C9+INGRESOS!$D9+INGRESOS!$E9+INGRESOS!$G9+INGRESOS!$H9+INGRESOS!$I9+INGRESOS!$J9</f>
        <v/>
      </c>
    </row>
    <row r="10">
      <c r="A10" s="50" t="n">
        <v>44566</v>
      </c>
      <c r="B10" t="n">
        <v>9</v>
      </c>
      <c r="C10" t="n">
        <v>21410</v>
      </c>
      <c r="F10" t="n">
        <v>4</v>
      </c>
      <c r="G10" t="n">
        <v>7400</v>
      </c>
      <c r="H10" s="49" t="n"/>
      <c r="J10" s="49">
        <f>1800+1950+3750+2150</f>
        <v/>
      </c>
      <c r="K10" s="15">
        <f>+INGRESOS!$C10+INGRESOS!$D10+INGRESOS!$E10+INGRESOS!$G10+INGRESOS!$H10+INGRESOS!$I10+INGRESOS!$J10</f>
        <v/>
      </c>
    </row>
    <row r="11">
      <c r="A11" s="50" t="n">
        <v>44567</v>
      </c>
      <c r="B11" t="n">
        <v>33</v>
      </c>
      <c r="C11" t="n">
        <v>65750</v>
      </c>
      <c r="E11">
        <f>2580+1580</f>
        <v/>
      </c>
      <c r="F11" t="n">
        <v>4</v>
      </c>
      <c r="G11" t="n">
        <v>3600</v>
      </c>
      <c r="H11" s="49" t="n"/>
      <c r="J11" s="49" t="n"/>
      <c r="K11" s="15">
        <f>+INGRESOS!$C11+INGRESOS!$D11+INGRESOS!$E11+INGRESOS!$G11+INGRESOS!$H11+INGRESOS!$I11+INGRESOS!$J11</f>
        <v/>
      </c>
    </row>
    <row r="12">
      <c r="A12" s="50" t="n">
        <v>44568</v>
      </c>
      <c r="B12" t="n">
        <v>30</v>
      </c>
      <c r="C12" t="n">
        <v>75060</v>
      </c>
      <c r="F12" t="n">
        <v>4</v>
      </c>
      <c r="H12" s="49" t="n">
        <v>4950</v>
      </c>
      <c r="I12" t="n">
        <v>9890</v>
      </c>
      <c r="J12" s="49" t="n"/>
      <c r="K12" s="15">
        <f>+INGRESOS!$C12+INGRESOS!$D12+INGRESOS!$E12+INGRESOS!$G12+INGRESOS!$H12+INGRESOS!$I12+INGRESOS!$J12</f>
        <v/>
      </c>
    </row>
    <row r="13">
      <c r="A13" s="50" t="n">
        <v>44569</v>
      </c>
      <c r="B13" t="n">
        <v>55</v>
      </c>
      <c r="C13" t="n">
        <v>125920</v>
      </c>
      <c r="D13" t="n">
        <v>4170</v>
      </c>
      <c r="E13">
        <f>3000+4410+2340+1500</f>
        <v/>
      </c>
      <c r="F13" t="n">
        <v>4</v>
      </c>
      <c r="G13">
        <f>1800+4200</f>
        <v/>
      </c>
      <c r="H13" s="49" t="n"/>
      <c r="J13" s="49" t="n"/>
      <c r="K13" s="15">
        <f>+INGRESOS!$C13+INGRESOS!$D13+INGRESOS!$E13+INGRESOS!$G13+INGRESOS!$H13+INGRESOS!$I13+INGRESOS!$J13</f>
        <v/>
      </c>
    </row>
    <row r="14">
      <c r="A14" s="50" t="n">
        <v>44570</v>
      </c>
      <c r="B14" t="n">
        <v>38</v>
      </c>
      <c r="C14" t="n">
        <v>79710</v>
      </c>
      <c r="D14">
        <f>3600+2710+2810+1800</f>
        <v/>
      </c>
      <c r="E14">
        <f>2210+1810+2580+2880</f>
        <v/>
      </c>
      <c r="F14" t="n">
        <v>1</v>
      </c>
      <c r="H14" s="49" t="n">
        <v>1800</v>
      </c>
      <c r="J14" s="49" t="n"/>
      <c r="K14" s="15">
        <f>+INGRESOS!$C14+INGRESOS!$D14+INGRESOS!$E14+INGRESOS!$G14+INGRESOS!$H14+INGRESOS!$I14+INGRESOS!$J14</f>
        <v/>
      </c>
    </row>
    <row r="15">
      <c r="A15" s="50" t="n">
        <v>44571</v>
      </c>
      <c r="B15" t="n">
        <v>12</v>
      </c>
      <c r="C15" t="n">
        <v>19000</v>
      </c>
      <c r="F15" t="n">
        <v>1</v>
      </c>
      <c r="H15" s="49" t="n"/>
      <c r="I15" t="n">
        <v>3600</v>
      </c>
      <c r="J15" s="49">
        <f>2700+30100+12900+8600</f>
        <v/>
      </c>
      <c r="K15" s="15">
        <f>+INGRESOS!$C15+INGRESOS!$D15+INGRESOS!$E15+INGRESOS!$G15+INGRESOS!$H15+INGRESOS!$I15+INGRESOS!$J15</f>
        <v/>
      </c>
    </row>
    <row r="16">
      <c r="A16" s="50" t="n">
        <v>44572</v>
      </c>
      <c r="B16" t="n">
        <v>9</v>
      </c>
      <c r="C16" t="n">
        <v>7520</v>
      </c>
      <c r="E16" t="n">
        <v>2480</v>
      </c>
      <c r="F16" t="n">
        <v>2</v>
      </c>
      <c r="H16" s="49" t="n"/>
      <c r="I16">
        <f>5100+4960</f>
        <v/>
      </c>
      <c r="J16" s="49" t="n"/>
      <c r="K16" s="15">
        <f>+INGRESOS!$C16+INGRESOS!$D16+INGRESOS!$E16+INGRESOS!$G16+INGRESOS!$H16+INGRESOS!$I16+INGRESOS!$J16</f>
        <v/>
      </c>
    </row>
    <row r="17">
      <c r="A17" s="50" t="n">
        <v>44573</v>
      </c>
      <c r="B17" t="n">
        <v>8</v>
      </c>
      <c r="C17" t="n">
        <v>15200</v>
      </c>
      <c r="F17" t="n">
        <v>1</v>
      </c>
      <c r="H17" s="49" t="n"/>
      <c r="J17" s="49">
        <f>8900+9120+3100+4300</f>
        <v/>
      </c>
      <c r="K17" s="15">
        <f>+INGRESOS!$C17+INGRESOS!$D17+INGRESOS!$E17+INGRESOS!$G17+INGRESOS!$H17+INGRESOS!$I17+INGRESOS!$J17</f>
        <v/>
      </c>
    </row>
    <row r="18">
      <c r="A18" s="50" t="n">
        <v>44574</v>
      </c>
      <c r="B18" t="n">
        <v>10</v>
      </c>
      <c r="C18" t="n">
        <v>17180</v>
      </c>
      <c r="F18" t="n">
        <v>2</v>
      </c>
      <c r="H18" s="49" t="n"/>
      <c r="J18" s="49">
        <f>2900+3760</f>
        <v/>
      </c>
      <c r="K18" s="15">
        <f>+INGRESOS!$C18+INGRESOS!$D18+INGRESOS!$E18+INGRESOS!$G18+INGRESOS!$H18+INGRESOS!$I18+INGRESOS!$J18</f>
        <v/>
      </c>
    </row>
    <row r="19">
      <c r="A19" s="50" t="n">
        <v>44575</v>
      </c>
      <c r="B19" t="n">
        <v>18</v>
      </c>
      <c r="C19" t="n">
        <v>35400</v>
      </c>
      <c r="F19" t="n">
        <v>3</v>
      </c>
      <c r="G19" t="n">
        <v>1950</v>
      </c>
      <c r="H19" s="49" t="n">
        <v>4950</v>
      </c>
      <c r="J19" s="49" t="n"/>
      <c r="K19" s="15">
        <f>+INGRESOS!$C19+INGRESOS!$D19+INGRESOS!$E19+INGRESOS!$G19+INGRESOS!$H19+INGRESOS!$I19+INGRESOS!$J19</f>
        <v/>
      </c>
    </row>
    <row r="20">
      <c r="A20" s="50" t="n">
        <v>44576</v>
      </c>
      <c r="B20" t="n">
        <v>27</v>
      </c>
      <c r="C20" t="n">
        <v>82140</v>
      </c>
      <c r="F20" t="n">
        <v>2</v>
      </c>
      <c r="G20" t="n">
        <v>3600</v>
      </c>
      <c r="H20" s="49" t="n"/>
      <c r="J20" s="49" t="n"/>
      <c r="K20" s="15">
        <f>+INGRESOS!$C20+INGRESOS!$D20+INGRESOS!$E20+INGRESOS!$G20+INGRESOS!$H20+INGRESOS!$I20+INGRESOS!$J20</f>
        <v/>
      </c>
    </row>
    <row r="21" ht="15.75" customHeight="1" s="58">
      <c r="A21" s="50" t="n">
        <v>44577</v>
      </c>
      <c r="B21" t="n">
        <v>5</v>
      </c>
      <c r="C21" t="n">
        <v>13920</v>
      </c>
      <c r="F21" t="n">
        <v>2</v>
      </c>
      <c r="H21" s="49" t="n"/>
      <c r="J21" s="49" t="n"/>
      <c r="K21" s="15">
        <f>+INGRESOS!$C21+INGRESOS!$D21+INGRESOS!$E21+INGRESOS!$G21+INGRESOS!$H21+INGRESOS!$I21+INGRESOS!$J21</f>
        <v/>
      </c>
    </row>
    <row r="22" ht="15.75" customHeight="1" s="58">
      <c r="A22" s="50" t="n">
        <v>44578</v>
      </c>
      <c r="B22" t="n">
        <v>13</v>
      </c>
      <c r="C22" t="n">
        <v>21930</v>
      </c>
      <c r="E22">
        <f>1630+3320+1730</f>
        <v/>
      </c>
      <c r="F22" t="n">
        <v>3</v>
      </c>
      <c r="G22" t="n">
        <v>3600</v>
      </c>
      <c r="H22" s="49" t="n">
        <v>4000</v>
      </c>
      <c r="J22" s="49" t="n"/>
      <c r="K22" s="15">
        <f>+INGRESOS!$C22+INGRESOS!$D22+INGRESOS!$E22+INGRESOS!$G22+INGRESOS!$H22+INGRESOS!$I22+INGRESOS!$J22</f>
        <v/>
      </c>
    </row>
    <row r="23" ht="15.75" customHeight="1" s="58">
      <c r="A23" s="50" t="n">
        <v>44579</v>
      </c>
      <c r="B23" t="n">
        <v>7</v>
      </c>
      <c r="C23" t="n">
        <v>9940</v>
      </c>
      <c r="H23" s="49" t="n"/>
      <c r="J23" s="49">
        <f>11510</f>
        <v/>
      </c>
      <c r="K23" s="15">
        <f>+INGRESOS!$C23+INGRESOS!$D23+INGRESOS!$E23+INGRESOS!$G23+INGRESOS!$H23+INGRESOS!$I23+INGRESOS!$J23</f>
        <v/>
      </c>
    </row>
    <row r="24" ht="15.75" customHeight="1" s="58">
      <c r="A24" s="50" t="n">
        <v>44580</v>
      </c>
      <c r="B24" t="n">
        <v>9</v>
      </c>
      <c r="C24" t="n">
        <v>16940</v>
      </c>
      <c r="H24" s="49" t="n"/>
      <c r="J24" s="49" t="n">
        <v>2400</v>
      </c>
      <c r="K24" s="15">
        <f>+INGRESOS!$C24+INGRESOS!$D24+INGRESOS!$E24+INGRESOS!$G24+INGRESOS!$H24+INGRESOS!$I24+INGRESOS!$J24</f>
        <v/>
      </c>
    </row>
    <row r="25" ht="15.75" customHeight="1" s="58">
      <c r="A25" s="50" t="n">
        <v>44581</v>
      </c>
      <c r="B25" t="n">
        <v>6</v>
      </c>
      <c r="C25" t="n">
        <v>17760</v>
      </c>
      <c r="F25" t="n">
        <v>4</v>
      </c>
      <c r="H25" s="49" t="n"/>
      <c r="J25" s="49" t="n">
        <v>3600</v>
      </c>
      <c r="K25" s="15">
        <f>+INGRESOS!$C25+INGRESOS!$D25+INGRESOS!$E25+INGRESOS!$G25+INGRESOS!$H25+INGRESOS!$I25+INGRESOS!$J25</f>
        <v/>
      </c>
    </row>
    <row r="26" ht="15.75" customHeight="1" s="58">
      <c r="A26" s="50" t="n">
        <v>44582</v>
      </c>
      <c r="B26" t="n">
        <v>33</v>
      </c>
      <c r="C26" t="n">
        <v>65750</v>
      </c>
      <c r="E26">
        <f>2850+780</f>
        <v/>
      </c>
      <c r="F26" t="n">
        <v>4</v>
      </c>
      <c r="G26">
        <f>1900+3600</f>
        <v/>
      </c>
      <c r="H26" s="49" t="n"/>
      <c r="J26" s="49" t="n"/>
      <c r="K26" s="15">
        <f>+INGRESOS!$C26+INGRESOS!$D26+INGRESOS!$E26+INGRESOS!$G26+INGRESOS!$H26+INGRESOS!$I26+INGRESOS!$J26</f>
        <v/>
      </c>
    </row>
    <row r="27" ht="15.75" customHeight="1" s="58">
      <c r="A27" s="50" t="n">
        <v>44583</v>
      </c>
      <c r="B27" t="n">
        <v>28</v>
      </c>
      <c r="C27" t="n">
        <v>73760</v>
      </c>
      <c r="F27" t="n">
        <v>2</v>
      </c>
      <c r="G27" t="n">
        <v>4480</v>
      </c>
      <c r="H27" s="49" t="n"/>
      <c r="I27" t="n">
        <v>4980</v>
      </c>
      <c r="J27" s="49" t="n"/>
      <c r="K27" s="15">
        <f>+INGRESOS!$C27+INGRESOS!$D27+INGRESOS!$E27+INGRESOS!$G27+INGRESOS!$H27+INGRESOS!$I27+INGRESOS!$J27</f>
        <v/>
      </c>
    </row>
    <row r="28" ht="15.75" customHeight="1" s="58">
      <c r="A28" s="50" t="n">
        <v>44584</v>
      </c>
      <c r="B28" t="n">
        <v>14</v>
      </c>
      <c r="C28" t="n">
        <v>32010</v>
      </c>
      <c r="F28" t="n">
        <v>1</v>
      </c>
      <c r="H28" s="49" t="n"/>
      <c r="I28" t="n">
        <v>3900</v>
      </c>
      <c r="J28" s="49">
        <f>1300+970+6030+4200</f>
        <v/>
      </c>
      <c r="K28" s="15">
        <f>+INGRESOS!$C28+INGRESOS!$D28+INGRESOS!$E28+INGRESOS!$G28+INGRESOS!$H28+INGRESOS!$I28+INGRESOS!$J28</f>
        <v/>
      </c>
    </row>
    <row r="29" ht="15.75" customHeight="1" s="58">
      <c r="A29" s="50" t="n">
        <v>44585</v>
      </c>
      <c r="B29" t="n">
        <v>9</v>
      </c>
      <c r="C29" t="n">
        <v>12140</v>
      </c>
      <c r="F29" t="n">
        <v>4</v>
      </c>
      <c r="G29">
        <f>1950+1800+3600</f>
        <v/>
      </c>
      <c r="H29" s="49" t="n"/>
      <c r="J29" s="49">
        <f>2000+4300</f>
        <v/>
      </c>
      <c r="K29" s="15">
        <f>+INGRESOS!$C29+INGRESOS!$D29+INGRESOS!$E29+INGRESOS!$G29+INGRESOS!$H29+INGRESOS!$I29+INGRESOS!$J29</f>
        <v/>
      </c>
    </row>
    <row r="30" ht="15.75" customHeight="1" s="58">
      <c r="A30" s="50" t="n">
        <v>44586</v>
      </c>
      <c r="B30" t="n">
        <v>13</v>
      </c>
      <c r="C30" t="n">
        <v>27920</v>
      </c>
      <c r="F30" t="n">
        <v>3</v>
      </c>
      <c r="H30" s="49" t="n"/>
      <c r="I30" t="n">
        <v>3600</v>
      </c>
      <c r="J30" s="49" t="n">
        <v>19200</v>
      </c>
      <c r="K30" s="15">
        <f>+INGRESOS!$C30+INGRESOS!$D30+INGRESOS!$E30+INGRESOS!$G30+INGRESOS!$H30+INGRESOS!$I30+INGRESOS!$J30</f>
        <v/>
      </c>
    </row>
    <row r="31" ht="15.75" customHeight="1" s="58">
      <c r="A31" s="50" t="n">
        <v>44587</v>
      </c>
      <c r="B31" t="n">
        <v>8</v>
      </c>
      <c r="C31" t="n">
        <v>19120</v>
      </c>
      <c r="F31" t="n">
        <v>4</v>
      </c>
      <c r="G31">
        <f>3600+3600+3600</f>
        <v/>
      </c>
      <c r="H31" s="49" t="n">
        <v>20120</v>
      </c>
      <c r="J31" s="49">
        <f>1280+4800+3600+5800</f>
        <v/>
      </c>
      <c r="K31" s="15">
        <f>+INGRESOS!$C31+INGRESOS!$D31+INGRESOS!$E31+INGRESOS!$G31+INGRESOS!$H31+INGRESOS!$I31+INGRESOS!$J31</f>
        <v/>
      </c>
    </row>
    <row r="32" ht="15.75" customHeight="1" s="58">
      <c r="A32" s="50" t="n">
        <v>44588</v>
      </c>
      <c r="B32" t="n">
        <v>9</v>
      </c>
      <c r="C32" t="n">
        <v>17000</v>
      </c>
      <c r="E32" t="n">
        <v>3830</v>
      </c>
      <c r="F32" t="n">
        <v>4</v>
      </c>
      <c r="G32" t="n">
        <v>3600</v>
      </c>
      <c r="H32" s="49" t="n"/>
      <c r="J32" s="49">
        <f>5480+9600</f>
        <v/>
      </c>
      <c r="K32" s="15">
        <f>+INGRESOS!$C32+INGRESOS!$D32+INGRESOS!$E32+INGRESOS!$G32+INGRESOS!$H32+INGRESOS!$I32+INGRESOS!$J32</f>
        <v/>
      </c>
    </row>
    <row r="33" ht="15.75" customHeight="1" s="58">
      <c r="A33" s="50" t="n">
        <v>44589</v>
      </c>
      <c r="B33" t="n">
        <v>22</v>
      </c>
      <c r="C33" t="n">
        <v>42530</v>
      </c>
      <c r="E33">
        <f>2180+3900</f>
        <v/>
      </c>
      <c r="F33" t="n">
        <v>4</v>
      </c>
      <c r="G33">
        <f>3600+1600</f>
        <v/>
      </c>
      <c r="H33" s="49" t="n"/>
      <c r="J33" s="49" t="n">
        <v>10980</v>
      </c>
      <c r="K33" s="15">
        <f>+INGRESOS!$C33+INGRESOS!$D33+INGRESOS!$E33+INGRESOS!$G33+INGRESOS!$H33+INGRESOS!$I33+INGRESOS!$J33</f>
        <v/>
      </c>
    </row>
    <row r="34" ht="15.75" customHeight="1" s="58">
      <c r="A34" s="50" t="n">
        <v>44590</v>
      </c>
      <c r="B34" t="n">
        <v>20</v>
      </c>
      <c r="C34" t="n">
        <v>60550</v>
      </c>
      <c r="F34" t="n">
        <v>4</v>
      </c>
      <c r="G34">
        <f>5400+3600+3600+3600</f>
        <v/>
      </c>
      <c r="H34" s="49" t="n"/>
      <c r="J34" s="49" t="n"/>
      <c r="K34" s="15">
        <f>+INGRESOS!$C34+INGRESOS!$D34+INGRESOS!$E34+INGRESOS!$G34+INGRESOS!$H34+INGRESOS!$I34+INGRESOS!$J34</f>
        <v/>
      </c>
    </row>
    <row r="35" ht="15.75" customHeight="1" s="58">
      <c r="A35" s="50" t="n">
        <v>44591</v>
      </c>
      <c r="B35" t="n">
        <v>10</v>
      </c>
      <c r="C35" t="n">
        <v>33110</v>
      </c>
      <c r="H35" s="49" t="n"/>
      <c r="J35" s="49">
        <f>15900+4300+15000+130600+21200</f>
        <v/>
      </c>
      <c r="K35" s="15">
        <f>+INGRESOS!$C35+INGRESOS!$D35+INGRESOS!$E35+INGRESOS!$G35+INGRESOS!$H35+INGRESOS!$I35+INGRESOS!$J35</f>
        <v/>
      </c>
    </row>
    <row r="36" ht="15.75" customHeight="1" s="58">
      <c r="A36" s="50" t="n">
        <v>44592</v>
      </c>
      <c r="B36" t="n">
        <v>8</v>
      </c>
      <c r="C36" t="n">
        <v>19080</v>
      </c>
      <c r="E36" t="n">
        <v>1860</v>
      </c>
      <c r="F36" t="n">
        <v>3</v>
      </c>
      <c r="G36" t="n">
        <v>5400</v>
      </c>
      <c r="H36" s="49" t="n"/>
      <c r="J36" s="49" t="n"/>
      <c r="K36" s="15">
        <f>+INGRESOS!$C36+INGRESOS!$D36+INGRESOS!$E36+INGRESOS!$G36+INGRESOS!$H36+INGRESOS!$I36+INGRESOS!$J36</f>
        <v/>
      </c>
    </row>
    <row r="37" ht="15.75" customHeight="1" s="58">
      <c r="A37" s="50" t="n">
        <v>44593</v>
      </c>
      <c r="B37" t="n">
        <v>9</v>
      </c>
      <c r="C37" t="n">
        <v>19350</v>
      </c>
      <c r="E37">
        <f>1910+750</f>
        <v/>
      </c>
      <c r="F37" t="n">
        <v>2</v>
      </c>
      <c r="G37" t="n">
        <v>3900</v>
      </c>
      <c r="H37" s="49" t="n"/>
      <c r="J37" s="49" t="n"/>
      <c r="K37" s="15">
        <f>+INGRESOS!$C37+INGRESOS!$D37+INGRESOS!$E37+INGRESOS!$G37+INGRESOS!$H37+INGRESOS!$I37+INGRESOS!$J37</f>
        <v/>
      </c>
    </row>
    <row r="38" ht="15.75" customHeight="1" s="58">
      <c r="A38" s="50" t="n">
        <v>44594</v>
      </c>
      <c r="B38" t="n">
        <v>5</v>
      </c>
      <c r="C38" t="n">
        <v>7390</v>
      </c>
      <c r="F38" t="n">
        <v>1</v>
      </c>
      <c r="H38" s="49" t="n"/>
      <c r="I38" t="n">
        <v>8530</v>
      </c>
      <c r="J38" s="49" t="n">
        <v>16770</v>
      </c>
      <c r="K38" s="15">
        <f>+INGRESOS!$C38+INGRESOS!$D38+INGRESOS!$E38+INGRESOS!$G38+INGRESOS!$H38+INGRESOS!$I38+INGRESOS!$J38</f>
        <v/>
      </c>
    </row>
    <row r="39" ht="15.75" customHeight="1" s="58">
      <c r="A39" s="50" t="n">
        <v>44595</v>
      </c>
      <c r="B39" t="n">
        <v>0</v>
      </c>
      <c r="F39" t="n">
        <v>1</v>
      </c>
      <c r="G39" t="n">
        <v>1800</v>
      </c>
      <c r="H39" s="49" t="n"/>
      <c r="J39" s="49">
        <f>2200+1760</f>
        <v/>
      </c>
      <c r="K39" s="15">
        <f>+INGRESOS!$C39+INGRESOS!$D39+INGRESOS!$E39+INGRESOS!$G39+INGRESOS!$H39+INGRESOS!$I39+INGRESOS!$J39</f>
        <v/>
      </c>
    </row>
    <row r="40" ht="15.75" customHeight="1" s="58">
      <c r="A40" s="50" t="n">
        <v>44596</v>
      </c>
      <c r="B40" t="n">
        <v>18</v>
      </c>
      <c r="C40" t="n">
        <v>28600</v>
      </c>
      <c r="E40">
        <f>7160+600+1600+1460</f>
        <v/>
      </c>
      <c r="F40" t="n">
        <v>4</v>
      </c>
      <c r="H40" s="49" t="n"/>
      <c r="J40" s="49" t="n"/>
      <c r="K40" s="15">
        <f>+INGRESOS!$C40+INGRESOS!$D40+INGRESOS!$E40+INGRESOS!$G40+INGRESOS!$H40+INGRESOS!$I40+INGRESOS!$J40</f>
        <v/>
      </c>
    </row>
    <row r="41" ht="15.75" customHeight="1" s="58">
      <c r="A41" s="50" t="n">
        <v>44597</v>
      </c>
      <c r="B41" t="n">
        <v>27</v>
      </c>
      <c r="C41" t="n">
        <v>51680</v>
      </c>
      <c r="D41" t="n">
        <v>1580</v>
      </c>
      <c r="F41" t="n">
        <v>2</v>
      </c>
      <c r="H41" s="49" t="n"/>
      <c r="I41" t="n">
        <v>6940</v>
      </c>
      <c r="J41" s="49" t="n">
        <v>6820</v>
      </c>
      <c r="K41" s="15">
        <f>+INGRESOS!$C41+INGRESOS!$D41+INGRESOS!$E41+INGRESOS!$G41+INGRESOS!$H41+INGRESOS!$I41+INGRESOS!$J41</f>
        <v/>
      </c>
    </row>
    <row r="42" ht="15.75" customHeight="1" s="58">
      <c r="A42" s="50" t="n">
        <v>44598</v>
      </c>
      <c r="B42" t="n">
        <v>8</v>
      </c>
      <c r="C42" t="n">
        <v>17800</v>
      </c>
      <c r="F42" t="n">
        <v>2</v>
      </c>
      <c r="G42" t="n">
        <v>4300</v>
      </c>
      <c r="H42" s="49" t="n"/>
      <c r="J42" s="49" t="n">
        <v>4300</v>
      </c>
      <c r="K42" s="15">
        <f>+INGRESOS!$C42+INGRESOS!$D42+INGRESOS!$E42+INGRESOS!$G42+INGRESOS!$H42+INGRESOS!$I42+INGRESOS!$J42</f>
        <v/>
      </c>
    </row>
    <row r="43" ht="15.75" customHeight="1" s="58">
      <c r="A43" s="50" t="n">
        <v>44599</v>
      </c>
      <c r="B43" t="n">
        <v>6</v>
      </c>
      <c r="C43" t="n">
        <v>6770</v>
      </c>
      <c r="E43">
        <f>7670+9250</f>
        <v/>
      </c>
      <c r="F43" t="n">
        <v>4</v>
      </c>
      <c r="G43" t="n">
        <v>4300</v>
      </c>
      <c r="H43" s="49" t="n"/>
      <c r="I43">
        <f>4300+4300+6150</f>
        <v/>
      </c>
      <c r="J43" s="49" t="n"/>
      <c r="K43" s="15">
        <f>+INGRESOS!$C43+INGRESOS!$D43+INGRESOS!$E43+INGRESOS!$G43+INGRESOS!$H43+INGRESOS!$I43+INGRESOS!$J43</f>
        <v/>
      </c>
    </row>
    <row r="44" ht="15.75" customHeight="1" s="58">
      <c r="A44" s="50" t="n">
        <v>44600</v>
      </c>
      <c r="B44" t="n">
        <v>7</v>
      </c>
      <c r="C44">
        <f>10550+1600</f>
        <v/>
      </c>
      <c r="H44" s="49" t="n"/>
      <c r="J44" s="49" t="n"/>
      <c r="K44" s="15">
        <f>+INGRESOS!$C44+INGRESOS!$D44+INGRESOS!$E44+INGRESOS!$G44+INGRESOS!$H44+INGRESOS!$I44+INGRESOS!$J44</f>
        <v/>
      </c>
    </row>
    <row r="45" ht="15.75" customHeight="1" s="58">
      <c r="A45" s="50" t="n">
        <v>44601</v>
      </c>
      <c r="B45" t="n">
        <v>8</v>
      </c>
      <c r="C45" t="n">
        <v>12330</v>
      </c>
      <c r="E45" t="n">
        <v>6180</v>
      </c>
      <c r="F45" t="n">
        <v>2</v>
      </c>
      <c r="H45" s="49" t="n">
        <v>4960</v>
      </c>
      <c r="J45" s="49" t="n">
        <v>2150</v>
      </c>
      <c r="K45" s="15">
        <f>+INGRESOS!$C45+INGRESOS!$D45+INGRESOS!$E45+INGRESOS!$G45+INGRESOS!$H45+INGRESOS!$I45+INGRESOS!$J45</f>
        <v/>
      </c>
    </row>
    <row r="46" ht="15.75" customHeight="1" s="58">
      <c r="A46" s="50" t="n">
        <v>44602</v>
      </c>
      <c r="B46" t="n">
        <v>8</v>
      </c>
      <c r="C46" t="n">
        <v>12730</v>
      </c>
      <c r="E46" t="n">
        <v>3480</v>
      </c>
      <c r="H46" s="49" t="n"/>
      <c r="J46" s="49" t="n">
        <v>2300</v>
      </c>
      <c r="K46" s="15">
        <f>+INGRESOS!$C46+INGRESOS!$D46+INGRESOS!$E46+INGRESOS!$G46+INGRESOS!$H46+INGRESOS!$I46+INGRESOS!$J46</f>
        <v/>
      </c>
    </row>
    <row r="47" ht="15.75" customHeight="1" s="58">
      <c r="A47" s="50" t="n">
        <v>44603</v>
      </c>
      <c r="B47" t="n">
        <v>22</v>
      </c>
      <c r="C47" t="n">
        <v>37920</v>
      </c>
      <c r="E47">
        <f>4930+1480</f>
        <v/>
      </c>
      <c r="F47" t="n">
        <v>4</v>
      </c>
      <c r="G47" t="n">
        <v>4300</v>
      </c>
      <c r="H47" s="49" t="n"/>
      <c r="I47" t="n">
        <v>10740</v>
      </c>
      <c r="J47" s="49" t="n"/>
      <c r="K47" s="15">
        <f>+INGRESOS!$C47+INGRESOS!$D47+INGRESOS!$E47+INGRESOS!$G47+INGRESOS!$H47+INGRESOS!$I47+INGRESOS!$J47</f>
        <v/>
      </c>
    </row>
    <row r="48" ht="15.75" customHeight="1" s="58">
      <c r="A48" s="50" t="n">
        <v>44604</v>
      </c>
      <c r="B48" t="n">
        <v>3</v>
      </c>
      <c r="C48" t="n">
        <v>6830</v>
      </c>
      <c r="F48" t="n">
        <v>2</v>
      </c>
      <c r="G48">
        <f>3900+4300</f>
        <v/>
      </c>
      <c r="H48" s="49" t="n"/>
      <c r="J48" s="49" t="n"/>
      <c r="K48" s="15">
        <f>+INGRESOS!$C48+INGRESOS!$D48+INGRESOS!$E48+INGRESOS!$G48+INGRESOS!$H48+INGRESOS!$I48+INGRESOS!$J48</f>
        <v/>
      </c>
    </row>
    <row r="49" ht="15.75" customHeight="1" s="58">
      <c r="A49" s="50" t="n">
        <v>44605</v>
      </c>
      <c r="B49" t="n">
        <v>11</v>
      </c>
      <c r="C49" t="n">
        <v>25470</v>
      </c>
      <c r="F49" t="n">
        <v>2</v>
      </c>
      <c r="G49" t="n">
        <v>5510</v>
      </c>
      <c r="H49" s="49" t="n"/>
      <c r="J49" s="49" t="n">
        <v>530</v>
      </c>
      <c r="K49" s="15">
        <f>+INGRESOS!$C49+INGRESOS!$D49+INGRESOS!$E49+INGRESOS!$G49+INGRESOS!$H49+INGRESOS!$I49+INGRESOS!$J49</f>
        <v/>
      </c>
    </row>
    <row r="50" ht="15.75" customHeight="1" s="58">
      <c r="A50" s="50" t="n">
        <v>44606</v>
      </c>
      <c r="B50" t="n">
        <v>5</v>
      </c>
      <c r="C50" t="n">
        <v>13840</v>
      </c>
      <c r="F50" t="n">
        <v>1</v>
      </c>
      <c r="H50" s="49" t="n"/>
      <c r="J50" s="49" t="n">
        <v>4300</v>
      </c>
      <c r="K50" s="15">
        <f>+INGRESOS!$C50+INGRESOS!$D50+INGRESOS!$E50+INGRESOS!$G50+INGRESOS!$H50+INGRESOS!$I50+INGRESOS!$J50</f>
        <v/>
      </c>
    </row>
    <row r="51" ht="15.75" customHeight="1" s="58">
      <c r="A51" s="50" t="n">
        <v>44607</v>
      </c>
      <c r="B51" t="n">
        <v>11</v>
      </c>
      <c r="C51" t="n">
        <v>17010</v>
      </c>
      <c r="E51">
        <f>1400+1500+1450</f>
        <v/>
      </c>
      <c r="F51" t="n">
        <v>2</v>
      </c>
      <c r="G51">
        <f>4510+4300</f>
        <v/>
      </c>
      <c r="H51" s="49" t="n"/>
      <c r="J51" s="49" t="n"/>
      <c r="K51" s="15">
        <f>+INGRESOS!$C51+INGRESOS!$D51+INGRESOS!$E51+INGRESOS!$G51+INGRESOS!$H51+INGRESOS!$I51+INGRESOS!$J51</f>
        <v/>
      </c>
    </row>
    <row r="52" ht="15.75" customHeight="1" s="58">
      <c r="A52" s="50" t="n">
        <v>44608</v>
      </c>
      <c r="B52" t="n">
        <v>8</v>
      </c>
      <c r="C52" t="n">
        <v>10020</v>
      </c>
      <c r="E52" t="n">
        <v>3150</v>
      </c>
      <c r="H52" s="49" t="n"/>
      <c r="J52" s="49" t="n"/>
      <c r="K52" s="15">
        <f>+INGRESOS!$C52+INGRESOS!$D52+INGRESOS!$E52+INGRESOS!$G52+INGRESOS!$H52+INGRESOS!$I52+INGRESOS!$J52</f>
        <v/>
      </c>
    </row>
    <row r="53" ht="15.75" customHeight="1" s="58">
      <c r="A53" s="50" t="n">
        <v>44609</v>
      </c>
      <c r="B53" t="n">
        <v>13</v>
      </c>
      <c r="C53" t="n">
        <v>17880</v>
      </c>
      <c r="E53">
        <f>4540+1400+1800+3950</f>
        <v/>
      </c>
      <c r="F53" t="n">
        <v>4</v>
      </c>
      <c r="G53">
        <f>400+4300</f>
        <v/>
      </c>
      <c r="H53" s="49" t="n"/>
      <c r="I53" t="n">
        <v>2000</v>
      </c>
      <c r="J53" s="49" t="n"/>
      <c r="K53" s="15">
        <f>+INGRESOS!$C53+INGRESOS!$D53+INGRESOS!$E53+INGRESOS!$G53+INGRESOS!$H53+INGRESOS!$I53+INGRESOS!$J53</f>
        <v/>
      </c>
    </row>
    <row r="54" ht="15.75" customHeight="1" s="58">
      <c r="A54" s="50" t="n">
        <v>44610</v>
      </c>
      <c r="B54" t="n">
        <v>30</v>
      </c>
      <c r="C54" t="n">
        <v>51280</v>
      </c>
      <c r="E54">
        <f>2160+2650+1500</f>
        <v/>
      </c>
      <c r="F54" t="n">
        <v>4</v>
      </c>
      <c r="G54">
        <f>4300+4300</f>
        <v/>
      </c>
      <c r="H54" s="49" t="n"/>
      <c r="J54" s="49" t="n"/>
      <c r="K54" s="15">
        <f>+INGRESOS!$C54+INGRESOS!$D54+INGRESOS!$E54+INGRESOS!$G54+INGRESOS!$H54+INGRESOS!$I54+INGRESOS!$J54</f>
        <v/>
      </c>
    </row>
    <row r="55" ht="15.75" customHeight="1" s="58">
      <c r="A55" s="50" t="n">
        <v>44611</v>
      </c>
      <c r="B55" t="n">
        <v>35</v>
      </c>
      <c r="C55" t="n">
        <v>135890</v>
      </c>
      <c r="E55" t="n">
        <v>750</v>
      </c>
      <c r="F55" t="n">
        <v>4</v>
      </c>
      <c r="G55">
        <f>6330+4300</f>
        <v/>
      </c>
      <c r="H55" s="49" t="n">
        <v>2400</v>
      </c>
      <c r="I55" t="n">
        <v>11650</v>
      </c>
      <c r="J55" s="49" t="n"/>
      <c r="K55" s="15">
        <f>+INGRESOS!$C55+INGRESOS!$D55+INGRESOS!$E55+INGRESOS!$G55+INGRESOS!$H55+INGRESOS!$I55+INGRESOS!$J55</f>
        <v/>
      </c>
    </row>
    <row r="56" ht="15.75" customHeight="1" s="58">
      <c r="A56" s="50" t="n">
        <v>44612</v>
      </c>
      <c r="B56" t="n">
        <v>41</v>
      </c>
      <c r="C56" t="n">
        <v>96980</v>
      </c>
      <c r="E56">
        <f>2605+1450</f>
        <v/>
      </c>
      <c r="F56" t="n">
        <v>2</v>
      </c>
      <c r="G56">
        <f>4300+3900</f>
        <v/>
      </c>
      <c r="H56" s="49" t="n"/>
      <c r="J56" s="49" t="n"/>
      <c r="K56" s="15">
        <f>+INGRESOS!$C56+INGRESOS!$D56+INGRESOS!$E56+INGRESOS!$G56+INGRESOS!$H56+INGRESOS!$I56+INGRESOS!$J56</f>
        <v/>
      </c>
    </row>
    <row r="57" ht="15.75" customHeight="1" s="58">
      <c r="A57" s="50" t="n">
        <v>44613</v>
      </c>
      <c r="B57" t="n">
        <v>7</v>
      </c>
      <c r="C57" t="n">
        <v>27040</v>
      </c>
      <c r="F57" t="n">
        <v>2</v>
      </c>
      <c r="G57">
        <f>2100+2200</f>
        <v/>
      </c>
      <c r="H57" s="49" t="n"/>
      <c r="J57" s="49" t="n"/>
      <c r="K57" s="15">
        <f>+INGRESOS!$C57+INGRESOS!$D57+INGRESOS!$E57+INGRESOS!$G57+INGRESOS!$H57+INGRESOS!$I57+INGRESOS!$J57</f>
        <v/>
      </c>
    </row>
    <row r="58" ht="15.75" customHeight="1" s="58">
      <c r="A58" s="50" t="n">
        <v>44614</v>
      </c>
      <c r="B58" t="n">
        <v>13</v>
      </c>
      <c r="C58" t="n">
        <v>17820</v>
      </c>
      <c r="E58">
        <f>1670+860+1800</f>
        <v/>
      </c>
      <c r="F58" t="n">
        <v>4</v>
      </c>
      <c r="H58" s="49" t="n"/>
      <c r="I58" t="n">
        <v>5300</v>
      </c>
      <c r="J58" s="49" t="n"/>
      <c r="K58" s="15">
        <f>+INGRESOS!$C58+INGRESOS!$D58+INGRESOS!$E58+INGRESOS!$G58+INGRESOS!$H58+INGRESOS!$I58+INGRESOS!$J58</f>
        <v/>
      </c>
    </row>
    <row r="59" ht="15.75" customHeight="1" s="58">
      <c r="A59" s="50" t="n">
        <v>44615</v>
      </c>
      <c r="B59" t="n">
        <v>10</v>
      </c>
      <c r="C59" t="n">
        <v>19950</v>
      </c>
      <c r="F59" t="n">
        <v>2</v>
      </c>
      <c r="G59">
        <f>4300+5530</f>
        <v/>
      </c>
      <c r="H59" s="49" t="n"/>
      <c r="J59" s="49">
        <f>3400+2650</f>
        <v/>
      </c>
      <c r="K59" s="15">
        <f>+INGRESOS!$C59+INGRESOS!$D59+INGRESOS!$E59+INGRESOS!$G59+INGRESOS!$H59+INGRESOS!$I59+INGRESOS!$J59</f>
        <v/>
      </c>
    </row>
    <row r="60" ht="15.75" customHeight="1" s="58">
      <c r="A60" s="50" t="n">
        <v>44616</v>
      </c>
      <c r="B60" t="n">
        <v>8</v>
      </c>
      <c r="C60" t="n">
        <v>14530</v>
      </c>
      <c r="F60" t="n">
        <v>4</v>
      </c>
      <c r="G60">
        <f>4300+5845+2650</f>
        <v/>
      </c>
      <c r="H60" s="49" t="n"/>
      <c r="J60" s="49" t="n"/>
      <c r="K60" s="15">
        <f>+INGRESOS!$C60+INGRESOS!$D60+INGRESOS!$E60+INGRESOS!$G60+INGRESOS!$H60+INGRESOS!$I60+INGRESOS!$J60</f>
        <v/>
      </c>
    </row>
    <row r="61" ht="15.75" customHeight="1" s="58">
      <c r="A61" s="50" t="n">
        <v>44617</v>
      </c>
      <c r="B61" t="n">
        <v>23</v>
      </c>
      <c r="C61" t="n">
        <v>40340</v>
      </c>
      <c r="E61">
        <f>1500+1400+6550</f>
        <v/>
      </c>
      <c r="F61" t="n">
        <v>4</v>
      </c>
      <c r="H61" s="49" t="n"/>
      <c r="J61" s="49" t="n">
        <v>8400</v>
      </c>
      <c r="K61" s="15">
        <f>+INGRESOS!$C61+INGRESOS!$D61+INGRESOS!$E61+INGRESOS!$G61+INGRESOS!$H61+INGRESOS!$I61+INGRESOS!$J61</f>
        <v/>
      </c>
    </row>
    <row r="62" ht="15.75" customHeight="1" s="58">
      <c r="A62" s="50" t="n">
        <v>44618</v>
      </c>
      <c r="B62" t="n">
        <v>13</v>
      </c>
      <c r="C62" t="n">
        <v>27210</v>
      </c>
      <c r="H62" s="49" t="n"/>
      <c r="J62" s="49" t="n"/>
      <c r="K62" s="15">
        <f>+INGRESOS!$C62+INGRESOS!$D62+INGRESOS!$E62+INGRESOS!$G62+INGRESOS!$H62+INGRESOS!$I62+INGRESOS!$J62</f>
        <v/>
      </c>
    </row>
    <row r="63" ht="15.75" customHeight="1" s="58">
      <c r="A63" s="50" t="n">
        <v>44619</v>
      </c>
      <c r="B63" t="n">
        <v>8</v>
      </c>
      <c r="C63" t="n">
        <v>18940</v>
      </c>
      <c r="F63" t="n">
        <v>4</v>
      </c>
      <c r="G63">
        <f>4300+4300</f>
        <v/>
      </c>
      <c r="H63" s="49" t="n"/>
      <c r="J63" s="49">
        <f>2300+5800+1000+6900+1380+3150</f>
        <v/>
      </c>
      <c r="K63" s="15">
        <f>+INGRESOS!$C63+INGRESOS!$D63+INGRESOS!$E63+INGRESOS!$G63+INGRESOS!$H63+INGRESOS!$I63+INGRESOS!$J63</f>
        <v/>
      </c>
    </row>
    <row r="64" ht="15.75" customHeight="1" s="58">
      <c r="A64" s="50" t="n">
        <v>44620</v>
      </c>
      <c r="B64" t="n">
        <v>12</v>
      </c>
      <c r="C64" t="n">
        <v>21000</v>
      </c>
      <c r="F64" t="n">
        <v>3</v>
      </c>
      <c r="G64" t="n">
        <v>2150</v>
      </c>
      <c r="H64" s="49" t="n"/>
      <c r="J64" s="49" t="n"/>
      <c r="K64" s="15">
        <f>+INGRESOS!$C64+INGRESOS!$D64+INGRESOS!$E64+INGRESOS!$G64+INGRESOS!$H64+INGRESOS!$I64+INGRESOS!$J64</f>
        <v/>
      </c>
    </row>
    <row r="65" ht="15.75" customHeight="1" s="58">
      <c r="A65" s="50" t="n">
        <v>44621</v>
      </c>
      <c r="B65" s="55" t="n">
        <v>12</v>
      </c>
      <c r="C65" s="55" t="n">
        <v>30790</v>
      </c>
      <c r="D65" s="55" t="n"/>
      <c r="E65" s="55">
        <f>2290</f>
        <v/>
      </c>
      <c r="F65" s="55" t="n">
        <v>4</v>
      </c>
      <c r="G65" s="55">
        <f>2800+2900+7216+3150</f>
        <v/>
      </c>
      <c r="H65" s="21" t="n"/>
      <c r="I65" s="55" t="n"/>
      <c r="J65" s="21" t="n"/>
      <c r="K65" s="15">
        <f>+INGRESOS!$C65+INGRESOS!$D65+INGRESOS!$E65+INGRESOS!$G65+INGRESOS!$H65+INGRESOS!$I65+INGRESOS!$J65</f>
        <v/>
      </c>
    </row>
    <row r="66" ht="15.75" customHeight="1" s="58">
      <c r="A66" s="50" t="n">
        <v>44622</v>
      </c>
      <c r="B66" s="55" t="n">
        <v>36</v>
      </c>
      <c r="C66" s="55" t="n">
        <v>96909</v>
      </c>
      <c r="D66" s="55" t="n">
        <v>3740</v>
      </c>
      <c r="E66" s="55">
        <f>2400+3400+5310</f>
        <v/>
      </c>
      <c r="F66" s="55" t="n">
        <v>2</v>
      </c>
      <c r="G66" s="55" t="n">
        <v>6980</v>
      </c>
      <c r="H66" s="21" t="n"/>
      <c r="I66" s="55" t="n"/>
      <c r="J66" s="21" t="n"/>
      <c r="K66" s="15">
        <f>+INGRESOS!$C66+INGRESOS!$D66+INGRESOS!$E66+INGRESOS!$G66+INGRESOS!$H66+INGRESOS!$I66+INGRESOS!$J66</f>
        <v/>
      </c>
    </row>
    <row r="67" ht="15.75" customHeight="1" s="58">
      <c r="A67" s="50" t="n">
        <v>44623</v>
      </c>
      <c r="B67" s="55" t="n">
        <v>30</v>
      </c>
      <c r="C67" s="55" t="n">
        <v>54270</v>
      </c>
      <c r="D67" s="55">
        <f>6920+6420</f>
        <v/>
      </c>
      <c r="E67" s="55">
        <f>3540+2000+820+1600+5160+2460</f>
        <v/>
      </c>
      <c r="F67" s="55" t="n">
        <v>4</v>
      </c>
      <c r="G67" s="55" t="n">
        <v>16800</v>
      </c>
      <c r="H67" s="21" t="n"/>
      <c r="I67" s="55" t="n"/>
      <c r="J67" s="21">
        <f>6300+5800+2800+8700+12630+11600</f>
        <v/>
      </c>
      <c r="K67" s="15">
        <f>+INGRESOS!$C67+INGRESOS!$D67+INGRESOS!$E67+INGRESOS!$G67+INGRESOS!$H67+INGRESOS!$I67+INGRESOS!$J67</f>
        <v/>
      </c>
    </row>
    <row r="68" ht="15.75" customHeight="1" s="58">
      <c r="A68" s="50" t="n">
        <v>44624</v>
      </c>
      <c r="B68" s="55" t="n">
        <v>13</v>
      </c>
      <c r="C68" s="55" t="n">
        <v>25200</v>
      </c>
      <c r="D68" s="55" t="n">
        <v>3290</v>
      </c>
      <c r="E68" s="55" t="n">
        <v>13940</v>
      </c>
      <c r="F68" s="55" t="n">
        <v>4</v>
      </c>
      <c r="G68" s="55">
        <f>2300+6300</f>
        <v/>
      </c>
      <c r="H68" s="21" t="n"/>
      <c r="I68" s="55" t="n"/>
      <c r="J68" s="21" t="n"/>
      <c r="K68" s="15">
        <f>+INGRESOS!$C68+INGRESOS!$D68+INGRESOS!$E68+INGRESOS!$G68+INGRESOS!$H68+INGRESOS!$I68+INGRESOS!$J68</f>
        <v/>
      </c>
    </row>
    <row r="69" ht="15.75" customHeight="1" s="58">
      <c r="A69" s="50" t="n">
        <v>44625</v>
      </c>
      <c r="B69" s="55" t="n">
        <v>35</v>
      </c>
      <c r="C69" s="55" t="n">
        <v>86890</v>
      </c>
      <c r="D69" s="55" t="n"/>
      <c r="E69" s="55">
        <f>320+3260+2010</f>
        <v/>
      </c>
      <c r="F69" s="55" t="n">
        <v>4</v>
      </c>
      <c r="G69" s="55" t="n"/>
      <c r="H69" s="21" t="n">
        <v>17300</v>
      </c>
      <c r="I69" s="55" t="n"/>
      <c r="J69" s="21" t="n"/>
      <c r="K69" s="15">
        <f>+INGRESOS!$C69+INGRESOS!$D69+INGRESOS!$E69+INGRESOS!$G69+INGRESOS!$H69+INGRESOS!$I69+INGRESOS!$J69</f>
        <v/>
      </c>
    </row>
    <row r="70" ht="15.75" customHeight="1" s="58">
      <c r="A70" s="50" t="n">
        <v>44626</v>
      </c>
      <c r="B70" s="55" t="n">
        <v>19</v>
      </c>
      <c r="C70" s="55" t="n">
        <v>44480</v>
      </c>
      <c r="D70" s="55" t="n"/>
      <c r="E70" s="55" t="n"/>
      <c r="F70" s="55" t="n">
        <v>3</v>
      </c>
      <c r="G70" s="55">
        <f>2400+8390</f>
        <v/>
      </c>
      <c r="H70" s="21" t="n"/>
      <c r="I70" s="55" t="n">
        <v>12000</v>
      </c>
      <c r="J70" s="21" t="n">
        <v>3150</v>
      </c>
      <c r="K70" s="15">
        <f>+INGRESOS!$C70+INGRESOS!$D70+INGRESOS!$E70+INGRESOS!$G70+INGRESOS!$H70+INGRESOS!$I70+INGRESOS!$J70</f>
        <v/>
      </c>
    </row>
    <row r="71" ht="15.75" customHeight="1" s="58">
      <c r="A71" s="50" t="n">
        <v>44627</v>
      </c>
      <c r="B71" s="55" t="n">
        <v>27</v>
      </c>
      <c r="C71" s="55" t="n">
        <v>52760</v>
      </c>
      <c r="D71" s="55" t="n">
        <v>2780</v>
      </c>
      <c r="E71" s="55">
        <f>3540+3690+2500+1380+7210</f>
        <v/>
      </c>
      <c r="F71" s="55" t="n">
        <v>4</v>
      </c>
      <c r="G71" s="55">
        <f>6720+6720</f>
        <v/>
      </c>
      <c r="H71" s="21" t="n"/>
      <c r="I71" s="55" t="n"/>
      <c r="J71" s="21">
        <f>2000+5800</f>
        <v/>
      </c>
      <c r="K71" s="15">
        <f>+INGRESOS!$C71+INGRESOS!$D71+INGRESOS!$E71+INGRESOS!$G71+INGRESOS!$H71+INGRESOS!$I71+INGRESOS!$J71</f>
        <v/>
      </c>
    </row>
    <row r="72" ht="15.75" customHeight="1" s="58">
      <c r="A72" s="50" t="n">
        <v>44628</v>
      </c>
      <c r="B72" s="55" t="n">
        <v>32</v>
      </c>
      <c r="C72" s="55" t="n">
        <v>103230</v>
      </c>
      <c r="D72" s="55" t="n"/>
      <c r="E72" s="55">
        <f>544+1720+2550+5080</f>
        <v/>
      </c>
      <c r="F72" s="55" t="n">
        <v>4</v>
      </c>
      <c r="G72" s="55">
        <f>6010+7750</f>
        <v/>
      </c>
      <c r="H72" s="21" t="n"/>
      <c r="I72" s="55" t="n">
        <v>5800</v>
      </c>
      <c r="J72" s="21" t="n"/>
      <c r="K72" s="15">
        <f>+INGRESOS!$C72+INGRESOS!$D72+INGRESOS!$E72+INGRESOS!$G72+INGRESOS!$H72+INGRESOS!$I72+INGRESOS!$J72</f>
        <v/>
      </c>
    </row>
    <row r="73" ht="15.75" customHeight="1" s="58">
      <c r="A73" s="50" t="n">
        <v>44629</v>
      </c>
      <c r="B73" s="55" t="n">
        <v>53</v>
      </c>
      <c r="C73" s="55" t="n">
        <v>144550</v>
      </c>
      <c r="D73" s="55" t="n"/>
      <c r="E73" s="55">
        <f>3700+2450+1040+1650+5860+4000+1900+3730</f>
        <v/>
      </c>
      <c r="F73" s="55" t="n">
        <v>4</v>
      </c>
      <c r="G73" s="55" t="n"/>
      <c r="H73" s="21" t="n"/>
      <c r="I73" s="55" t="n"/>
      <c r="J73" s="21" t="n">
        <v>11590</v>
      </c>
      <c r="K73" s="15">
        <f>+INGRESOS!$C73+INGRESOS!$D73+INGRESOS!$E73+INGRESOS!$G73+INGRESOS!$H73+INGRESOS!$I73+INGRESOS!$J73</f>
        <v/>
      </c>
    </row>
    <row r="74" ht="15.75" customHeight="1" s="58">
      <c r="A74" s="50" t="n">
        <v>44630</v>
      </c>
      <c r="B74" s="55" t="n">
        <v>12</v>
      </c>
      <c r="C74" s="55" t="n">
        <v>22870</v>
      </c>
      <c r="D74" s="55" t="n"/>
      <c r="E74" s="55" t="n"/>
      <c r="F74" s="55" t="n">
        <v>3</v>
      </c>
      <c r="G74" s="55" t="n">
        <v>2800</v>
      </c>
      <c r="H74" s="21" t="n"/>
      <c r="I74" s="55" t="n"/>
      <c r="J74" s="21" t="n">
        <v>6180</v>
      </c>
      <c r="K74" s="15">
        <f>+INGRESOS!$C74+INGRESOS!$D74+INGRESOS!$E74+INGRESOS!$G74+INGRESOS!$H74+INGRESOS!$I74+INGRESOS!$J74</f>
        <v/>
      </c>
    </row>
    <row r="75" ht="15.75" customHeight="1" s="58">
      <c r="A75" s="50" t="n">
        <v>44631</v>
      </c>
      <c r="B75" s="55" t="n">
        <v>20</v>
      </c>
      <c r="C75" s="55" t="n">
        <v>39670</v>
      </c>
      <c r="D75" s="55">
        <f>1190+1470</f>
        <v/>
      </c>
      <c r="E75" s="55">
        <f>620+2290</f>
        <v/>
      </c>
      <c r="F75" s="55" t="n">
        <v>4</v>
      </c>
      <c r="G75" s="55">
        <f>6180+5800</f>
        <v/>
      </c>
      <c r="H75" s="21" t="n"/>
      <c r="I75" s="55" t="n">
        <v>10450</v>
      </c>
      <c r="J75" s="21">
        <f>5800+1000+2900+5800</f>
        <v/>
      </c>
      <c r="K75" s="15">
        <f>+INGRESOS!$C75+INGRESOS!$D75+INGRESOS!$E75+INGRESOS!$G75+INGRESOS!$H75+INGRESOS!$I75+INGRESOS!$J75</f>
        <v/>
      </c>
    </row>
    <row r="76" ht="15.75" customHeight="1" s="58">
      <c r="A76" s="50" t="n">
        <v>44632</v>
      </c>
      <c r="B76" s="55" t="n">
        <v>23</v>
      </c>
      <c r="C76" s="55" t="n">
        <v>53050</v>
      </c>
      <c r="D76" s="55" t="n"/>
      <c r="E76" s="55">
        <f>440+200+2960+1900</f>
        <v/>
      </c>
      <c r="F76" s="55" t="n">
        <v>4</v>
      </c>
      <c r="G76" s="55" t="n">
        <v>5800</v>
      </c>
      <c r="H76" s="21" t="n">
        <v>6738</v>
      </c>
      <c r="I76" s="55" t="n"/>
      <c r="J76" s="21" t="n">
        <v>1810</v>
      </c>
      <c r="K76" s="15">
        <f>+INGRESOS!$C76+INGRESOS!$D76+INGRESOS!$E76+INGRESOS!$G76+INGRESOS!$H76+INGRESOS!$I76+INGRESOS!$J76</f>
        <v/>
      </c>
    </row>
    <row r="77" ht="15.75" customHeight="1" s="58">
      <c r="A77" s="50" t="n">
        <v>44633</v>
      </c>
      <c r="B77" s="55" t="n">
        <v>7</v>
      </c>
      <c r="C77" s="55" t="n">
        <v>12040</v>
      </c>
      <c r="D77" s="55">
        <f>5020+2230</f>
        <v/>
      </c>
      <c r="E77" s="55">
        <f>1950+3100</f>
        <v/>
      </c>
      <c r="F77" s="55" t="n">
        <v>3</v>
      </c>
      <c r="G77" s="55" t="n"/>
      <c r="H77" s="21" t="n"/>
      <c r="I77" s="55" t="n">
        <v>15546</v>
      </c>
      <c r="J77" s="21" t="n"/>
      <c r="K77" s="15">
        <f>+INGRESOS!$C77+INGRESOS!$D77+INGRESOS!$E77+INGRESOS!$G77+INGRESOS!$H77+INGRESOS!$I77+INGRESOS!$J77</f>
        <v/>
      </c>
    </row>
    <row r="78" ht="15.75" customHeight="1" s="58">
      <c r="A78" s="50" t="n">
        <v>44634</v>
      </c>
      <c r="B78" s="55" t="n">
        <v>25</v>
      </c>
      <c r="C78" s="55" t="n">
        <v>49330</v>
      </c>
      <c r="D78" s="55" t="n">
        <v>2200</v>
      </c>
      <c r="E78" s="55">
        <f>4550+9420+2620+4180+1570</f>
        <v/>
      </c>
      <c r="F78" s="55" t="n">
        <v>4</v>
      </c>
      <c r="G78" s="55" t="n">
        <v>5800</v>
      </c>
      <c r="H78" s="21" t="n"/>
      <c r="I78" s="55" t="n"/>
      <c r="J78" s="21" t="n"/>
      <c r="K78" s="15">
        <f>+INGRESOS!$C78+INGRESOS!$D78+INGRESOS!$E78+INGRESOS!$G78+INGRESOS!$H78+INGRESOS!$I78+INGRESOS!$J78</f>
        <v/>
      </c>
    </row>
    <row r="79" ht="15.75" customHeight="1" s="58">
      <c r="A79" s="50" t="n">
        <v>44635</v>
      </c>
      <c r="B79" s="55" t="n">
        <v>35</v>
      </c>
      <c r="C79" s="55" t="n">
        <v>111530</v>
      </c>
      <c r="D79" s="55" t="n"/>
      <c r="E79" s="55" t="n"/>
      <c r="F79" s="55" t="n">
        <v>4</v>
      </c>
      <c r="G79" s="55">
        <f>6070+8170+220</f>
        <v/>
      </c>
      <c r="H79" s="21" t="n"/>
      <c r="I79" s="55" t="n">
        <v>6080</v>
      </c>
      <c r="J79" s="21" t="n"/>
      <c r="K79" s="15">
        <f>+INGRESOS!$C79+INGRESOS!$D79+INGRESOS!$E79+INGRESOS!$G79+INGRESOS!$H79+INGRESOS!$I79+INGRESOS!$J79</f>
        <v/>
      </c>
    </row>
    <row r="80" ht="15.75" customHeight="1" s="58">
      <c r="A80" s="50" t="n">
        <v>44636</v>
      </c>
      <c r="B80" s="55" t="n">
        <v>60</v>
      </c>
      <c r="C80" s="55">
        <f>105330+7100</f>
        <v/>
      </c>
      <c r="D80" s="55">
        <f>2150+2050</f>
        <v/>
      </c>
      <c r="E80" s="55">
        <f>4170+1860+3950+3630+2730+880+740+4060</f>
        <v/>
      </c>
      <c r="F80" s="55" t="n">
        <v>4</v>
      </c>
      <c r="G80" s="55">
        <f>7270+3400</f>
        <v/>
      </c>
      <c r="H80" s="21" t="n"/>
      <c r="I80" s="55" t="n">
        <v>6280</v>
      </c>
      <c r="J80" s="21" t="n"/>
      <c r="K80" s="15">
        <f>+INGRESOS!$C80+INGRESOS!$D80+INGRESOS!$E80+INGRESOS!$G80+INGRESOS!$H80+INGRESOS!$I80+INGRESOS!$J80</f>
        <v/>
      </c>
    </row>
    <row r="81" ht="15.75" customHeight="1" s="58">
      <c r="A81" s="50" t="n">
        <v>44637</v>
      </c>
      <c r="B81" s="55" t="n">
        <v>17</v>
      </c>
      <c r="C81" s="55" t="n">
        <v>38430</v>
      </c>
      <c r="D81" s="55" t="n"/>
      <c r="E81" s="55" t="n"/>
      <c r="F81" s="55" t="n">
        <v>3</v>
      </c>
      <c r="G81" s="55" t="n"/>
      <c r="H81" s="21" t="n"/>
      <c r="I81" s="55" t="n">
        <v>33820</v>
      </c>
      <c r="J81" s="21">
        <f>3400+5800</f>
        <v/>
      </c>
      <c r="K81" s="15">
        <f>+INGRESOS!$C81+INGRESOS!$D81+INGRESOS!$E81+INGRESOS!$G81+INGRESOS!$H81+INGRESOS!$I81+INGRESOS!$J81</f>
        <v/>
      </c>
    </row>
    <row r="82" ht="15.75" customHeight="1" s="58">
      <c r="A82" s="50" t="n">
        <v>44638</v>
      </c>
      <c r="B82" s="55" t="n">
        <v>14</v>
      </c>
      <c r="C82" s="55" t="n">
        <v>38260</v>
      </c>
      <c r="D82" s="55" t="n"/>
      <c r="E82" s="55" t="n"/>
      <c r="F82" s="55" t="n">
        <v>4</v>
      </c>
      <c r="G82" s="55" t="n"/>
      <c r="H82" s="21" t="n"/>
      <c r="I82" s="55" t="n">
        <v>12088</v>
      </c>
      <c r="J82" s="21">
        <f>9000+5800+2900</f>
        <v/>
      </c>
      <c r="K82" s="15">
        <f>+INGRESOS!$C82+INGRESOS!$D82+INGRESOS!$E82+INGRESOS!$G82+INGRESOS!$H82+INGRESOS!$I82+INGRESOS!$J82</f>
        <v/>
      </c>
    </row>
    <row r="83" ht="15.75" customHeight="1" s="58">
      <c r="A83" s="50" t="n">
        <v>44639</v>
      </c>
      <c r="B83" s="55" t="n">
        <v>21</v>
      </c>
      <c r="C83" s="55" t="n">
        <v>56760</v>
      </c>
      <c r="D83" s="55" t="n">
        <v>4400</v>
      </c>
      <c r="E83" s="55">
        <f>3400+4100+4380+2980</f>
        <v/>
      </c>
      <c r="F83" s="55" t="n">
        <v>4</v>
      </c>
      <c r="G83" s="55" t="n"/>
      <c r="H83" s="21" t="n"/>
      <c r="I83" s="55" t="n"/>
      <c r="J83" s="21" t="n"/>
      <c r="K83" s="15">
        <f>+INGRESOS!$C83+INGRESOS!$D83+INGRESOS!$E83+INGRESOS!$G83+INGRESOS!$H83+INGRESOS!$I83+INGRESOS!$J83</f>
        <v/>
      </c>
    </row>
    <row r="84" ht="15.75" customHeight="1" s="58">
      <c r="A84" s="50" t="n">
        <v>44640</v>
      </c>
      <c r="B84" s="55" t="n">
        <v>15</v>
      </c>
      <c r="C84" s="55" t="n">
        <v>36240</v>
      </c>
      <c r="D84" s="55" t="n"/>
      <c r="E84" s="55" t="n"/>
      <c r="F84" s="55" t="n">
        <v>4</v>
      </c>
      <c r="G84" s="55" t="n"/>
      <c r="H84" s="21" t="n"/>
      <c r="I84" s="55" t="n"/>
      <c r="J84" s="21" t="n">
        <v>11600</v>
      </c>
      <c r="K84" s="15">
        <f>+INGRESOS!$C84+INGRESOS!$D84+INGRESOS!$E84+INGRESOS!$G84+INGRESOS!$H84+INGRESOS!$I84+INGRESOS!$J84</f>
        <v/>
      </c>
    </row>
    <row r="85" ht="15.75" customHeight="1" s="58">
      <c r="A85" s="50" t="n">
        <v>44641</v>
      </c>
      <c r="B85" s="55" t="n">
        <v>23</v>
      </c>
      <c r="C85" s="55" t="n">
        <v>64880</v>
      </c>
      <c r="D85" s="55" t="n"/>
      <c r="E85" s="55">
        <f>1250+2430+2110</f>
        <v/>
      </c>
      <c r="F85" s="55" t="n">
        <v>4</v>
      </c>
      <c r="G85" s="55" t="n"/>
      <c r="H85" s="21" t="n"/>
      <c r="I85" s="55" t="n"/>
      <c r="J85" s="21" t="n">
        <v>2850</v>
      </c>
      <c r="K85" s="15">
        <f>+INGRESOS!$C85+INGRESOS!$D85+INGRESOS!$E85+INGRESOS!$G85+INGRESOS!$H85+INGRESOS!$I85+INGRESOS!$J85</f>
        <v/>
      </c>
    </row>
    <row r="86" ht="15.75" customHeight="1" s="58">
      <c r="A86" s="50" t="n">
        <v>44642</v>
      </c>
      <c r="B86" s="55" t="n">
        <v>39</v>
      </c>
      <c r="C86" s="55" t="n">
        <v>113580</v>
      </c>
      <c r="D86" s="55" t="n"/>
      <c r="E86" s="55">
        <f>5350+550+350+1030</f>
        <v/>
      </c>
      <c r="F86" s="55" t="n">
        <v>4</v>
      </c>
      <c r="G86" s="55" t="n"/>
      <c r="H86" s="21" t="n"/>
      <c r="I86" s="55" t="n"/>
      <c r="J86" s="21" t="n"/>
      <c r="K86" s="15">
        <f>+INGRESOS!$C86+INGRESOS!$D86+INGRESOS!$E86+INGRESOS!$G86+INGRESOS!$H86+INGRESOS!$I86+INGRESOS!$J86</f>
        <v/>
      </c>
    </row>
    <row r="87" ht="15.75" customHeight="1" s="58">
      <c r="A87" s="50" t="n">
        <v>44643</v>
      </c>
      <c r="B87" s="55" t="n">
        <v>30</v>
      </c>
      <c r="C87" s="55">
        <f>84030+5700</f>
        <v/>
      </c>
      <c r="D87" s="55" t="n"/>
      <c r="E87" s="55" t="n"/>
      <c r="F87" s="55" t="n">
        <v>4</v>
      </c>
      <c r="G87" s="55" t="n"/>
      <c r="H87" s="21" t="n"/>
      <c r="I87" s="55" t="n"/>
      <c r="J87" s="21" t="n"/>
      <c r="K87" s="15">
        <f>+INGRESOS!$C87+INGRESOS!$D87+INGRESOS!$E87+INGRESOS!$G87+INGRESOS!$H87+INGRESOS!$I87+INGRESOS!$J87</f>
        <v/>
      </c>
    </row>
    <row r="88" ht="15.75" customHeight="1" s="58">
      <c r="A88" s="50" t="n">
        <v>44644</v>
      </c>
      <c r="B88" s="55" t="n">
        <v>21</v>
      </c>
      <c r="C88" s="55" t="n">
        <v>77650</v>
      </c>
      <c r="D88" s="55" t="n"/>
      <c r="E88" s="55" t="n"/>
      <c r="F88" s="55" t="n">
        <v>4</v>
      </c>
      <c r="G88" s="55" t="n">
        <v>18180</v>
      </c>
      <c r="H88" s="21" t="n"/>
      <c r="I88" s="55" t="n"/>
      <c r="J88" s="21">
        <f>5190+8700+2760+5800+3120</f>
        <v/>
      </c>
      <c r="K88" s="15">
        <f>+INGRESOS!$C88+INGRESOS!$D88+INGRESOS!$E88+INGRESOS!$G88+INGRESOS!$H88+INGRESOS!$I88+INGRESOS!$J88</f>
        <v/>
      </c>
    </row>
    <row r="89" ht="15.75" customHeight="1" s="58">
      <c r="A89" s="50" t="n">
        <v>44645</v>
      </c>
      <c r="B89" s="55" t="n">
        <v>19</v>
      </c>
      <c r="C89" s="55" t="n">
        <v>46780</v>
      </c>
      <c r="D89" s="55" t="n"/>
      <c r="E89" s="55" t="n">
        <v>2930</v>
      </c>
      <c r="F89" s="55" t="n">
        <v>4</v>
      </c>
      <c r="G89" s="55" t="n"/>
      <c r="H89" s="21" t="n"/>
      <c r="I89" s="55" t="n"/>
      <c r="J89" s="21" t="n"/>
      <c r="K89" s="15">
        <f>+INGRESOS!$C89+INGRESOS!$D89+INGRESOS!$E89+INGRESOS!$G89+INGRESOS!$H89+INGRESOS!$I89+INGRESOS!$J89</f>
        <v/>
      </c>
    </row>
    <row r="90" ht="15.75" customHeight="1" s="58">
      <c r="A90" s="50" t="n">
        <v>44646</v>
      </c>
      <c r="B90" s="55" t="n">
        <v>18</v>
      </c>
      <c r="C90" s="55" t="n">
        <v>54900</v>
      </c>
      <c r="D90" s="55" t="n">
        <v>1310</v>
      </c>
      <c r="E90" s="55" t="n"/>
      <c r="F90" s="55" t="n">
        <v>4</v>
      </c>
      <c r="G90" s="55" t="n"/>
      <c r="H90" s="21" t="n">
        <v>6300</v>
      </c>
      <c r="I90" s="55" t="n"/>
      <c r="J90" s="21" t="n">
        <v>10000</v>
      </c>
      <c r="K90" s="15">
        <f>+INGRESOS!$C90+INGRESOS!$D90+INGRESOS!$E90+INGRESOS!$G90+INGRESOS!$H90+INGRESOS!$I90+INGRESOS!$J90</f>
        <v/>
      </c>
    </row>
    <row r="91" ht="15.75" customHeight="1" s="58">
      <c r="A91" s="50" t="n">
        <v>44647</v>
      </c>
      <c r="B91" s="55" t="n">
        <v>17</v>
      </c>
      <c r="C91" s="55" t="n">
        <v>36440</v>
      </c>
      <c r="D91" s="55" t="n"/>
      <c r="E91" s="55">
        <f>1720+6090</f>
        <v/>
      </c>
      <c r="F91" s="55" t="n">
        <v>3</v>
      </c>
      <c r="G91" s="55" t="n">
        <v>6800</v>
      </c>
      <c r="H91" s="21" t="n"/>
      <c r="I91" s="55" t="n"/>
      <c r="J91" s="21" t="n"/>
      <c r="K91" s="15">
        <f>+INGRESOS!$C91+INGRESOS!$D91+INGRESOS!$E91+INGRESOS!$G91+INGRESOS!$H91+INGRESOS!$I91+INGRESOS!$J91</f>
        <v/>
      </c>
    </row>
    <row r="92" ht="15.75" customHeight="1" s="58">
      <c r="A92" s="50" t="n">
        <v>44648</v>
      </c>
      <c r="B92" s="55" t="n">
        <v>16</v>
      </c>
      <c r="C92" s="55" t="n">
        <v>28170</v>
      </c>
      <c r="D92" s="55" t="n"/>
      <c r="E92" s="55">
        <f>9500+7920+1200</f>
        <v/>
      </c>
      <c r="F92" s="55" t="n">
        <v>4</v>
      </c>
      <c r="G92" s="55" t="n"/>
      <c r="H92" s="21" t="n">
        <v>9550</v>
      </c>
      <c r="I92" s="55" t="n"/>
      <c r="J92" s="21" t="n">
        <v>3000</v>
      </c>
      <c r="K92" s="15">
        <f>+INGRESOS!$C92+INGRESOS!$D92+INGRESOS!$E92+INGRESOS!$G92+INGRESOS!$H92+INGRESOS!$I92+INGRESOS!$J92</f>
        <v/>
      </c>
    </row>
    <row r="93" ht="15.75" customHeight="1" s="58">
      <c r="A93" s="50" t="n">
        <v>44649</v>
      </c>
      <c r="B93" s="55" t="n">
        <v>37</v>
      </c>
      <c r="C93" s="55" t="n">
        <v>79440</v>
      </c>
      <c r="D93" s="55" t="n">
        <v>2270</v>
      </c>
      <c r="E93" s="55">
        <f>1670+5010+2350+1000</f>
        <v/>
      </c>
      <c r="F93" s="55" t="n">
        <v>4</v>
      </c>
      <c r="G93" s="55" t="n"/>
      <c r="H93" s="21" t="n"/>
      <c r="I93" s="55" t="n">
        <v>12530</v>
      </c>
      <c r="J93" s="21" t="n">
        <v>3490</v>
      </c>
      <c r="K93" s="15">
        <f>+INGRESOS!$C93+INGRESOS!$D93+INGRESOS!$E93+INGRESOS!$G93+INGRESOS!$H93+INGRESOS!$I93+INGRESOS!$J93</f>
        <v/>
      </c>
    </row>
    <row r="94" ht="15.75" customHeight="1" s="58">
      <c r="A94" s="50" t="n">
        <v>44650</v>
      </c>
      <c r="B94" s="55" t="n">
        <v>37</v>
      </c>
      <c r="C94" s="55" t="n">
        <v>128700</v>
      </c>
      <c r="D94" s="55" t="n"/>
      <c r="E94" s="55" t="n"/>
      <c r="F94" s="55" t="n">
        <v>4</v>
      </c>
      <c r="G94" s="55" t="n">
        <v>5800</v>
      </c>
      <c r="H94" s="21" t="n"/>
      <c r="I94" s="55" t="n"/>
      <c r="J94" s="21" t="n"/>
      <c r="K94" s="15">
        <f>+INGRESOS!$C94+INGRESOS!$D94+INGRESOS!$E94+INGRESOS!$G94+INGRESOS!$H94+INGRESOS!$I94+INGRESOS!$J94</f>
        <v/>
      </c>
    </row>
    <row r="95" ht="15.75" customHeight="1" s="58">
      <c r="A95" s="50" t="n">
        <v>44651</v>
      </c>
      <c r="B95" s="55" t="n">
        <v>21</v>
      </c>
      <c r="C95" s="55" t="n">
        <v>51340</v>
      </c>
      <c r="D95" s="55" t="n"/>
      <c r="E95" s="55" t="n">
        <v>2600</v>
      </c>
      <c r="F95" s="55" t="n">
        <v>3</v>
      </c>
      <c r="G95" s="55" t="n"/>
      <c r="H95" s="21" t="n">
        <v>13650</v>
      </c>
      <c r="I95" s="55" t="n">
        <v>5800</v>
      </c>
      <c r="J95" s="21">
        <f>10370+6300+2750+6800+3400</f>
        <v/>
      </c>
      <c r="K95" s="15">
        <f>+INGRESOS!$C95+INGRESOS!$D95+INGRESOS!$E95+INGRESOS!$G95+INGRESOS!$H95+INGRESOS!$I95+INGRESOS!$J95</f>
        <v/>
      </c>
    </row>
    <row r="96" ht="15.75" customHeight="1" s="58">
      <c r="A96" s="50" t="n">
        <v>44652</v>
      </c>
      <c r="B96" t="n">
        <v>12</v>
      </c>
      <c r="C96" t="n">
        <v>30790</v>
      </c>
      <c r="E96">
        <f>2290</f>
        <v/>
      </c>
      <c r="F96" t="n">
        <v>4</v>
      </c>
      <c r="G96">
        <f>2800+2900+7216+3150</f>
        <v/>
      </c>
      <c r="H96" s="49" t="n"/>
      <c r="J96" s="49" t="n"/>
      <c r="K96" s="15">
        <f>+INGRESOS!$C96+INGRESOS!$D96+INGRESOS!$E96+INGRESOS!$G96+INGRESOS!$H96+INGRESOS!$I96+INGRESOS!$J96</f>
        <v/>
      </c>
    </row>
    <row r="97" ht="15.75" customHeight="1" s="58">
      <c r="A97" s="50" t="n">
        <v>44653</v>
      </c>
      <c r="B97" t="n">
        <v>36</v>
      </c>
      <c r="C97" t="n">
        <v>96909</v>
      </c>
      <c r="D97" t="n">
        <v>3740</v>
      </c>
      <c r="E97">
        <f>2400+3400+5310</f>
        <v/>
      </c>
      <c r="F97" t="n">
        <v>2</v>
      </c>
      <c r="G97" t="n">
        <v>6980</v>
      </c>
      <c r="H97" s="49" t="n"/>
      <c r="J97" s="49" t="n"/>
      <c r="K97" s="15">
        <f>+INGRESOS!$C97+INGRESOS!$D97+INGRESOS!$E97+INGRESOS!$G97+INGRESOS!$H97+INGRESOS!$I97+INGRESOS!$J97</f>
        <v/>
      </c>
    </row>
    <row r="98" ht="15.75" customHeight="1" s="58">
      <c r="A98" s="50" t="n">
        <v>44654</v>
      </c>
      <c r="B98" t="n">
        <v>30</v>
      </c>
      <c r="C98" t="n">
        <v>54270</v>
      </c>
      <c r="D98">
        <f>6920+6420</f>
        <v/>
      </c>
      <c r="E98">
        <f>3540+2000+820+1600+5160+2460</f>
        <v/>
      </c>
      <c r="F98" t="n">
        <v>4</v>
      </c>
      <c r="G98" t="n">
        <v>16800</v>
      </c>
      <c r="H98" s="49" t="n"/>
      <c r="J98" s="21">
        <f>6300+5800+2800+8700+12630+11600</f>
        <v/>
      </c>
      <c r="K98" s="15">
        <f>+INGRESOS!$C98+INGRESOS!$D98+INGRESOS!$E98+INGRESOS!$G98+INGRESOS!$H98+INGRESOS!$I98+INGRESOS!$J98</f>
        <v/>
      </c>
    </row>
    <row r="99" ht="15.75" customHeight="1" s="58">
      <c r="A99" s="50" t="n">
        <v>44655</v>
      </c>
      <c r="B99" t="n">
        <v>13</v>
      </c>
      <c r="C99" t="n">
        <v>25200</v>
      </c>
      <c r="D99" t="n">
        <v>3290</v>
      </c>
      <c r="E99" t="n">
        <v>13940</v>
      </c>
      <c r="F99" t="n">
        <v>4</v>
      </c>
      <c r="G99">
        <f>2300+6300</f>
        <v/>
      </c>
      <c r="H99" s="49" t="n"/>
      <c r="J99" s="49" t="n"/>
      <c r="K99" s="15">
        <f>+INGRESOS!$C99+INGRESOS!$D99+INGRESOS!$E99+INGRESOS!$G99+INGRESOS!$H99+INGRESOS!$I99+INGRESOS!$J99</f>
        <v/>
      </c>
    </row>
    <row r="100" ht="15.75" customHeight="1" s="58">
      <c r="A100" s="50" t="n">
        <v>44656</v>
      </c>
      <c r="B100" t="n">
        <v>35</v>
      </c>
      <c r="C100" t="n">
        <v>86890</v>
      </c>
      <c r="E100">
        <f>320+3260+2010</f>
        <v/>
      </c>
      <c r="F100" t="n">
        <v>4</v>
      </c>
      <c r="H100" s="49" t="n">
        <v>17300</v>
      </c>
      <c r="J100" s="49" t="n"/>
      <c r="K100" s="15">
        <f>+INGRESOS!$C100+INGRESOS!$D100+INGRESOS!$E100+INGRESOS!$G100+INGRESOS!$H100+INGRESOS!$I100+INGRESOS!$J100</f>
        <v/>
      </c>
    </row>
    <row r="101" ht="15.75" customHeight="1" s="58">
      <c r="A101" s="50" t="n">
        <v>44657</v>
      </c>
      <c r="B101" t="n">
        <v>19</v>
      </c>
      <c r="C101" t="n">
        <v>44480</v>
      </c>
      <c r="F101" t="n">
        <v>3</v>
      </c>
      <c r="G101">
        <f>2400+8390</f>
        <v/>
      </c>
      <c r="H101" s="49" t="n"/>
      <c r="I101" t="n">
        <v>12000</v>
      </c>
      <c r="J101" s="49" t="n">
        <v>3150</v>
      </c>
      <c r="K101" s="15">
        <f>+INGRESOS!$C101+INGRESOS!$D101+INGRESOS!$E101+INGRESOS!$G101+INGRESOS!$H101+INGRESOS!$I101+INGRESOS!$J101</f>
        <v/>
      </c>
    </row>
    <row r="102" ht="15.75" customHeight="1" s="58">
      <c r="A102" s="50" t="n">
        <v>44658</v>
      </c>
      <c r="B102" t="n">
        <v>27</v>
      </c>
      <c r="C102" t="n">
        <v>52760</v>
      </c>
      <c r="D102" t="n">
        <v>2780</v>
      </c>
      <c r="E102">
        <f>3540+3690+2500+1380+7210</f>
        <v/>
      </c>
      <c r="F102" t="n">
        <v>4</v>
      </c>
      <c r="G102">
        <f>6720+6720</f>
        <v/>
      </c>
      <c r="H102" s="49" t="n"/>
      <c r="J102" s="49">
        <f>2000+5800</f>
        <v/>
      </c>
      <c r="K102" s="15">
        <f>+INGRESOS!$C102+INGRESOS!$D102+INGRESOS!$E102+INGRESOS!$G102+INGRESOS!$H102+INGRESOS!$I102+INGRESOS!$J102</f>
        <v/>
      </c>
    </row>
    <row r="103" ht="15.75" customHeight="1" s="58">
      <c r="A103" s="50" t="n">
        <v>44659</v>
      </c>
      <c r="B103" t="n">
        <v>32</v>
      </c>
      <c r="C103" t="n">
        <v>103230</v>
      </c>
      <c r="E103">
        <f>544+1720+2550+5080</f>
        <v/>
      </c>
      <c r="F103" t="n">
        <v>4</v>
      </c>
      <c r="G103">
        <f>6010+7750</f>
        <v/>
      </c>
      <c r="H103" s="49" t="n"/>
      <c r="I103" t="n">
        <v>5800</v>
      </c>
      <c r="J103" s="49" t="n"/>
      <c r="K103" s="15">
        <f>+INGRESOS!$C103+INGRESOS!$D103+INGRESOS!$E103+INGRESOS!$G103+INGRESOS!$H103+INGRESOS!$I103+INGRESOS!$J103</f>
        <v/>
      </c>
    </row>
    <row r="104" ht="15.75" customHeight="1" s="58">
      <c r="A104" s="50" t="n">
        <v>44660</v>
      </c>
      <c r="B104" t="n">
        <v>53</v>
      </c>
      <c r="C104" t="n">
        <v>144550</v>
      </c>
      <c r="E104">
        <f>3700+2450+1040+1650+5860+4000+1900+3730</f>
        <v/>
      </c>
      <c r="F104" t="n">
        <v>4</v>
      </c>
      <c r="H104" s="49" t="n"/>
      <c r="J104" s="49" t="n">
        <v>11590</v>
      </c>
      <c r="K104" s="15">
        <f>+INGRESOS!$C104+INGRESOS!$D104+INGRESOS!$E104+INGRESOS!$G104+INGRESOS!$H104+INGRESOS!$I104+INGRESOS!$J104</f>
        <v/>
      </c>
    </row>
    <row r="105" ht="15.75" customHeight="1" s="58">
      <c r="A105" s="50" t="n">
        <v>44661</v>
      </c>
      <c r="B105" t="n">
        <v>12</v>
      </c>
      <c r="C105" t="n">
        <v>22870</v>
      </c>
      <c r="F105" t="n">
        <v>3</v>
      </c>
      <c r="G105" t="n">
        <v>2800</v>
      </c>
      <c r="H105" s="49" t="n"/>
      <c r="J105" s="49" t="n">
        <v>6180</v>
      </c>
      <c r="K105" s="15">
        <f>+INGRESOS!$C105+INGRESOS!$D105+INGRESOS!$E105+INGRESOS!$G105+INGRESOS!$H105+INGRESOS!$I105+INGRESOS!$J105</f>
        <v/>
      </c>
    </row>
    <row r="106" ht="15.75" customHeight="1" s="58">
      <c r="A106" s="50" t="n">
        <v>44662</v>
      </c>
      <c r="B106" t="n">
        <v>20</v>
      </c>
      <c r="C106" t="n">
        <v>39670</v>
      </c>
      <c r="D106">
        <f>1190+1470</f>
        <v/>
      </c>
      <c r="E106">
        <f>620+2290</f>
        <v/>
      </c>
      <c r="F106" t="n">
        <v>4</v>
      </c>
      <c r="G106">
        <f>6180+5800</f>
        <v/>
      </c>
      <c r="H106" s="49" t="n"/>
      <c r="I106" t="n">
        <v>10450</v>
      </c>
      <c r="J106" s="49">
        <f>5800+1000+2900+5800</f>
        <v/>
      </c>
      <c r="K106" s="15">
        <f>+INGRESOS!$C106+INGRESOS!$D106+INGRESOS!$E106+INGRESOS!$G106+INGRESOS!$H106+INGRESOS!$I106+INGRESOS!$J106</f>
        <v/>
      </c>
    </row>
    <row r="107" ht="15.75" customHeight="1" s="58">
      <c r="A107" s="50" t="n">
        <v>44663</v>
      </c>
      <c r="B107" t="n">
        <v>23</v>
      </c>
      <c r="C107" t="n">
        <v>53050</v>
      </c>
      <c r="E107">
        <f>440+200+2960+1900</f>
        <v/>
      </c>
      <c r="F107" t="n">
        <v>4</v>
      </c>
      <c r="G107" t="n">
        <v>5800</v>
      </c>
      <c r="H107" s="49" t="n">
        <v>6738</v>
      </c>
      <c r="J107" s="49" t="n">
        <v>1810</v>
      </c>
      <c r="K107" s="15">
        <f>+INGRESOS!$C107+INGRESOS!$D107+INGRESOS!$E107+INGRESOS!$G107+INGRESOS!$H107+INGRESOS!$I107+INGRESOS!$J107</f>
        <v/>
      </c>
    </row>
    <row r="108" ht="15.75" customHeight="1" s="58">
      <c r="A108" s="50" t="n">
        <v>44664</v>
      </c>
      <c r="B108" t="n">
        <v>7</v>
      </c>
      <c r="C108" t="n">
        <v>12040</v>
      </c>
      <c r="D108">
        <f>5020+2230</f>
        <v/>
      </c>
      <c r="E108">
        <f>1950+3100</f>
        <v/>
      </c>
      <c r="F108" t="n">
        <v>3</v>
      </c>
      <c r="H108" s="49" t="n"/>
      <c r="I108" t="n">
        <v>15546</v>
      </c>
      <c r="J108" s="49" t="n"/>
      <c r="K108" s="15">
        <f>+INGRESOS!$C108+INGRESOS!$D108+INGRESOS!$E108+INGRESOS!$G108+INGRESOS!$H108+INGRESOS!$I108+INGRESOS!$J108</f>
        <v/>
      </c>
    </row>
    <row r="109" ht="15.75" customHeight="1" s="58">
      <c r="A109" s="50" t="n">
        <v>44665</v>
      </c>
      <c r="B109" t="n">
        <v>25</v>
      </c>
      <c r="C109" t="n">
        <v>49330</v>
      </c>
      <c r="D109" t="n">
        <v>2200</v>
      </c>
      <c r="E109">
        <f>4550+9420+2620+4180+1570</f>
        <v/>
      </c>
      <c r="F109" t="n">
        <v>4</v>
      </c>
      <c r="G109" t="n">
        <v>5800</v>
      </c>
      <c r="H109" s="49" t="n"/>
      <c r="J109" s="49" t="n"/>
      <c r="K109" s="15">
        <f>+INGRESOS!$C109+INGRESOS!$D109+INGRESOS!$E109+INGRESOS!$G109+INGRESOS!$H109+INGRESOS!$I109+INGRESOS!$J109</f>
        <v/>
      </c>
    </row>
    <row r="110" ht="15.75" customHeight="1" s="58">
      <c r="A110" s="50" t="n">
        <v>44666</v>
      </c>
      <c r="B110" t="n">
        <v>35</v>
      </c>
      <c r="C110" t="n">
        <v>111530</v>
      </c>
      <c r="F110" t="n">
        <v>4</v>
      </c>
      <c r="G110">
        <f>6070+8170+220</f>
        <v/>
      </c>
      <c r="H110" s="49" t="n"/>
      <c r="I110" t="n">
        <v>6080</v>
      </c>
      <c r="J110" s="49" t="n"/>
      <c r="K110" s="15">
        <f>+INGRESOS!$C110+INGRESOS!$D110+INGRESOS!$E110+INGRESOS!$G110+INGRESOS!$H110+INGRESOS!$I110+INGRESOS!$J110</f>
        <v/>
      </c>
    </row>
    <row r="111" ht="15.75" customHeight="1" s="58">
      <c r="A111" s="50" t="n">
        <v>44667</v>
      </c>
      <c r="B111" t="n">
        <v>60</v>
      </c>
      <c r="C111">
        <f>105330+7100</f>
        <v/>
      </c>
      <c r="D111">
        <f>2150+2050</f>
        <v/>
      </c>
      <c r="E111">
        <f>4170+1860+3950+3630+2730+880+740+4060</f>
        <v/>
      </c>
      <c r="F111" t="n">
        <v>4</v>
      </c>
      <c r="G111">
        <f>7270+3400</f>
        <v/>
      </c>
      <c r="H111" s="49" t="n"/>
      <c r="I111" t="n">
        <v>6280</v>
      </c>
      <c r="J111" s="49" t="n"/>
      <c r="K111" s="15">
        <f>+INGRESOS!$C111+INGRESOS!$D111+INGRESOS!$E111+INGRESOS!$G111+INGRESOS!$H111+INGRESOS!$I111+INGRESOS!$J111</f>
        <v/>
      </c>
    </row>
    <row r="112" ht="15.75" customHeight="1" s="58">
      <c r="A112" s="50" t="n">
        <v>44668</v>
      </c>
      <c r="B112" t="n">
        <v>17</v>
      </c>
      <c r="C112" t="n">
        <v>38430</v>
      </c>
      <c r="F112" t="n">
        <v>3</v>
      </c>
      <c r="H112" s="49" t="n"/>
      <c r="I112" t="n">
        <v>33820</v>
      </c>
      <c r="J112" s="49">
        <f>3400+5800</f>
        <v/>
      </c>
      <c r="K112" s="15">
        <f>+INGRESOS!$C112+INGRESOS!$D112+INGRESOS!$E112+INGRESOS!$G112+INGRESOS!$H112+INGRESOS!$I112+INGRESOS!$J112</f>
        <v/>
      </c>
    </row>
    <row r="113" ht="15.75" customHeight="1" s="58">
      <c r="A113" s="50" t="n">
        <v>44669</v>
      </c>
      <c r="B113" t="n">
        <v>14</v>
      </c>
      <c r="C113" t="n">
        <v>38260</v>
      </c>
      <c r="F113" t="n">
        <v>4</v>
      </c>
      <c r="H113" s="49" t="n"/>
      <c r="I113" t="n">
        <v>12088</v>
      </c>
      <c r="J113" s="49">
        <f>9000+5800+2900</f>
        <v/>
      </c>
      <c r="K113" s="15">
        <f>+INGRESOS!$C113+INGRESOS!$D113+INGRESOS!$E113+INGRESOS!$G113+INGRESOS!$H113+INGRESOS!$I113+INGRESOS!$J113</f>
        <v/>
      </c>
    </row>
    <row r="114" ht="15.75" customHeight="1" s="58">
      <c r="A114" s="50" t="n">
        <v>44670</v>
      </c>
      <c r="B114" t="n">
        <v>21</v>
      </c>
      <c r="C114" t="n">
        <v>56760</v>
      </c>
      <c r="D114" t="n">
        <v>4400</v>
      </c>
      <c r="E114">
        <f>3400+4100+4380+2980</f>
        <v/>
      </c>
      <c r="F114" t="n">
        <v>4</v>
      </c>
      <c r="H114" s="49" t="n"/>
      <c r="J114" s="49" t="n"/>
      <c r="K114" s="15">
        <f>+INGRESOS!$C114+INGRESOS!$D114+INGRESOS!$E114+INGRESOS!$G114+INGRESOS!$H114+INGRESOS!$I114+INGRESOS!$J114</f>
        <v/>
      </c>
    </row>
    <row r="115" ht="15.75" customHeight="1" s="58">
      <c r="A115" s="50" t="n">
        <v>44671</v>
      </c>
      <c r="B115" t="n">
        <v>15</v>
      </c>
      <c r="C115" t="n">
        <v>36240</v>
      </c>
      <c r="F115" t="n">
        <v>4</v>
      </c>
      <c r="H115" s="49" t="n"/>
      <c r="J115" s="49" t="n">
        <v>11600</v>
      </c>
      <c r="K115" s="15">
        <f>+INGRESOS!$C115+INGRESOS!$D115+INGRESOS!$E115+INGRESOS!$G115+INGRESOS!$H115+INGRESOS!$I115+INGRESOS!$J115</f>
        <v/>
      </c>
    </row>
    <row r="116" ht="15.75" customHeight="1" s="58">
      <c r="A116" s="50" t="n">
        <v>44672</v>
      </c>
      <c r="B116" t="n">
        <v>23</v>
      </c>
      <c r="C116" t="n">
        <v>64880</v>
      </c>
      <c r="E116">
        <f>1250+2430+2110</f>
        <v/>
      </c>
      <c r="F116" t="n">
        <v>4</v>
      </c>
      <c r="H116" s="49" t="n"/>
      <c r="J116" s="49" t="n">
        <v>2850</v>
      </c>
      <c r="K116" s="15">
        <f>+INGRESOS!$C116+INGRESOS!$D116+INGRESOS!$E116+INGRESOS!$G116+INGRESOS!$H116+INGRESOS!$I116+INGRESOS!$J116</f>
        <v/>
      </c>
    </row>
    <row r="117" ht="15.75" customHeight="1" s="58">
      <c r="A117" s="50" t="n">
        <v>44673</v>
      </c>
      <c r="B117" t="n">
        <v>39</v>
      </c>
      <c r="C117" t="n">
        <v>113580</v>
      </c>
      <c r="E117">
        <f>5350+550+350+1030</f>
        <v/>
      </c>
      <c r="F117" t="n">
        <v>4</v>
      </c>
      <c r="H117" s="49" t="n"/>
      <c r="J117" s="49" t="n"/>
      <c r="K117" s="15">
        <f>+INGRESOS!$C117+INGRESOS!$D117+INGRESOS!$E117+INGRESOS!$G117+INGRESOS!$H117+INGRESOS!$I117+INGRESOS!$J117</f>
        <v/>
      </c>
    </row>
    <row r="118" ht="15.75" customHeight="1" s="58">
      <c r="A118" s="50" t="n">
        <v>44674</v>
      </c>
      <c r="B118" t="n">
        <v>30</v>
      </c>
      <c r="C118">
        <f>84030+5700</f>
        <v/>
      </c>
      <c r="F118" t="n">
        <v>4</v>
      </c>
      <c r="H118" s="49" t="n"/>
      <c r="J118" s="49" t="n"/>
      <c r="K118" s="15">
        <f>+INGRESOS!$C118+INGRESOS!$D118+INGRESOS!$E118+INGRESOS!$G118+INGRESOS!$H118+INGRESOS!$I118+INGRESOS!$J118</f>
        <v/>
      </c>
    </row>
    <row r="119" ht="15.75" customHeight="1" s="58">
      <c r="A119" s="50" t="n">
        <v>44675</v>
      </c>
      <c r="B119" t="n">
        <v>21</v>
      </c>
      <c r="C119" t="n">
        <v>77650</v>
      </c>
      <c r="F119" t="n">
        <v>4</v>
      </c>
      <c r="G119" t="n">
        <v>18180</v>
      </c>
      <c r="H119" s="49" t="n"/>
      <c r="J119" s="49">
        <f>5190+8700+2760+5800+3120</f>
        <v/>
      </c>
      <c r="K119" s="15">
        <f>+INGRESOS!$C119+INGRESOS!$D119+INGRESOS!$E119+INGRESOS!$G119+INGRESOS!$H119+INGRESOS!$I119+INGRESOS!$J119</f>
        <v/>
      </c>
    </row>
    <row r="120" ht="15.75" customHeight="1" s="58">
      <c r="A120" s="50" t="n">
        <v>44676</v>
      </c>
      <c r="B120" t="n">
        <v>19</v>
      </c>
      <c r="C120" t="n">
        <v>46780</v>
      </c>
      <c r="E120" t="n">
        <v>2930</v>
      </c>
      <c r="F120" t="n">
        <v>4</v>
      </c>
      <c r="H120" s="49" t="n"/>
      <c r="J120" s="49" t="n"/>
      <c r="K120" s="15">
        <f>+INGRESOS!$C120+INGRESOS!$D120+INGRESOS!$E120+INGRESOS!$G120+INGRESOS!$H120+INGRESOS!$I120+INGRESOS!$J120</f>
        <v/>
      </c>
    </row>
    <row r="121" ht="15.75" customHeight="1" s="58">
      <c r="A121" s="50" t="n">
        <v>44677</v>
      </c>
      <c r="B121" t="n">
        <v>18</v>
      </c>
      <c r="C121" t="n">
        <v>54900</v>
      </c>
      <c r="D121" t="n">
        <v>1310</v>
      </c>
      <c r="F121" t="n">
        <v>4</v>
      </c>
      <c r="H121" s="49" t="n">
        <v>6300</v>
      </c>
      <c r="J121" s="49" t="n">
        <v>10000</v>
      </c>
      <c r="K121" s="15">
        <f>+INGRESOS!$C121+INGRESOS!$D121+INGRESOS!$E121+INGRESOS!$G121+INGRESOS!$H121+INGRESOS!$I121+INGRESOS!$J121</f>
        <v/>
      </c>
    </row>
    <row r="122" ht="15.75" customHeight="1" s="58">
      <c r="A122" s="50" t="n">
        <v>44678</v>
      </c>
      <c r="B122" t="n">
        <v>17</v>
      </c>
      <c r="C122" t="n">
        <v>36440</v>
      </c>
      <c r="E122">
        <f>1720+6090</f>
        <v/>
      </c>
      <c r="F122" t="n">
        <v>3</v>
      </c>
      <c r="G122" t="n">
        <v>6800</v>
      </c>
      <c r="H122" s="49" t="n"/>
      <c r="J122" s="49" t="n"/>
      <c r="K122" s="15">
        <f>+INGRESOS!$C122+INGRESOS!$D122+INGRESOS!$E122+INGRESOS!$G122+INGRESOS!$H122+INGRESOS!$I122+INGRESOS!$J122</f>
        <v/>
      </c>
    </row>
    <row r="123" ht="15.75" customHeight="1" s="58">
      <c r="A123" s="50" t="n">
        <v>44679</v>
      </c>
      <c r="B123" t="n">
        <v>16</v>
      </c>
      <c r="C123" t="n">
        <v>28170</v>
      </c>
      <c r="E123">
        <f>9500+7920+1200</f>
        <v/>
      </c>
      <c r="F123" t="n">
        <v>4</v>
      </c>
      <c r="H123" s="49" t="n">
        <v>9550</v>
      </c>
      <c r="J123" s="49" t="n">
        <v>3000</v>
      </c>
      <c r="K123" s="15">
        <f>+INGRESOS!$C123+INGRESOS!$D123+INGRESOS!$E123+INGRESOS!$G123+INGRESOS!$H123+INGRESOS!$I123+INGRESOS!$J123</f>
        <v/>
      </c>
    </row>
    <row r="124" ht="15.75" customHeight="1" s="58">
      <c r="A124" s="50" t="n">
        <v>44680</v>
      </c>
      <c r="B124" t="n">
        <v>37</v>
      </c>
      <c r="C124" t="n">
        <v>79440</v>
      </c>
      <c r="D124" t="n">
        <v>2270</v>
      </c>
      <c r="E124">
        <f>1670+5010+2350+1000</f>
        <v/>
      </c>
      <c r="F124" t="n">
        <v>4</v>
      </c>
      <c r="H124" s="49" t="n"/>
      <c r="I124" t="n">
        <v>12530</v>
      </c>
      <c r="J124" s="49" t="n">
        <v>3490</v>
      </c>
      <c r="K124" s="15">
        <f>+INGRESOS!$C124+INGRESOS!$D124+INGRESOS!$E124+INGRESOS!$G124+INGRESOS!$H124+INGRESOS!$I124+INGRESOS!$J124</f>
        <v/>
      </c>
    </row>
    <row r="125" ht="15.75" customHeight="1" s="58">
      <c r="A125" s="50" t="n">
        <v>44681</v>
      </c>
      <c r="B125" t="n">
        <v>37</v>
      </c>
      <c r="C125" t="n">
        <v>128700</v>
      </c>
      <c r="F125" t="n">
        <v>4</v>
      </c>
      <c r="G125" t="n">
        <v>5800</v>
      </c>
      <c r="H125" s="49" t="n"/>
      <c r="J125" s="49" t="n"/>
      <c r="K125" s="15">
        <f>+INGRESOS!$C125+INGRESOS!$D125+INGRESOS!$E125+INGRESOS!$G125+INGRESOS!$H125+INGRESOS!$I125+INGRESOS!$J125</f>
        <v/>
      </c>
    </row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mergeCells count="1">
    <mergeCell ref="A1:K3"/>
  </mergeCells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10" defaultColWidth="12.625" defaultRowHeight="15" customHeight="1" outlineLevelCol="0"/>
  <cols>
    <col width="9.375" customWidth="1" style="58" min="1" max="26"/>
  </cols>
  <sheetData>
    <row r="1">
      <c r="A1" s="1" t="n">
        <v>43466</v>
      </c>
    </row>
    <row r="2">
      <c r="A2" s="1" t="n">
        <v>43528</v>
      </c>
    </row>
    <row r="3">
      <c r="A3" s="1" t="n">
        <v>43529</v>
      </c>
    </row>
    <row r="4">
      <c r="A4" s="1" t="n">
        <v>43548</v>
      </c>
    </row>
    <row r="5">
      <c r="A5" s="1" t="n">
        <v>43557</v>
      </c>
    </row>
    <row r="6">
      <c r="A6" s="1" t="n">
        <v>43573</v>
      </c>
      <c r="B6" s="49" t="n"/>
      <c r="C6" s="49" t="n"/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  <c r="Q6" s="49" t="n"/>
      <c r="R6" s="49" t="n"/>
      <c r="S6" s="49" t="n"/>
      <c r="T6" s="49" t="n"/>
      <c r="U6" s="49" t="n"/>
      <c r="V6" s="49" t="n"/>
      <c r="W6" s="49" t="n"/>
      <c r="X6" s="49" t="n"/>
      <c r="Y6" s="49" t="n"/>
      <c r="Z6" s="49" t="n"/>
    </row>
    <row r="7">
      <c r="A7" s="1" t="n">
        <v>43574</v>
      </c>
    </row>
    <row r="8">
      <c r="A8" s="1" t="n">
        <v>43576</v>
      </c>
    </row>
    <row r="9">
      <c r="A9" s="1" t="n">
        <v>43586</v>
      </c>
    </row>
    <row r="10">
      <c r="A10" s="1" t="n">
        <v>43610</v>
      </c>
    </row>
    <row r="11">
      <c r="A11" s="1" t="n">
        <v>43636</v>
      </c>
    </row>
    <row r="12">
      <c r="A12" s="1" t="n">
        <v>43655</v>
      </c>
    </row>
    <row r="13">
      <c r="A13" s="1" t="n">
        <v>43692</v>
      </c>
    </row>
    <row r="14">
      <c r="A14" s="1" t="n">
        <v>43694</v>
      </c>
    </row>
    <row r="15">
      <c r="A15" s="1" t="n">
        <v>43747</v>
      </c>
    </row>
    <row r="16">
      <c r="A16" s="1" t="n">
        <v>43750</v>
      </c>
    </row>
    <row r="17">
      <c r="A17" s="1" t="n">
        <v>43787</v>
      </c>
    </row>
    <row r="18">
      <c r="A18" s="1" t="n">
        <v>43807</v>
      </c>
    </row>
    <row r="19">
      <c r="A19" s="1" t="n">
        <v>43824</v>
      </c>
    </row>
    <row r="21" ht="15.75" customHeight="1" s="58"/>
    <row r="22" ht="15.75" customHeight="1" s="58"/>
    <row r="23" ht="15.75" customHeight="1" s="58"/>
    <row r="24" ht="15.75" customHeight="1" s="58"/>
    <row r="25" ht="15.75" customHeight="1" s="58"/>
    <row r="26" ht="15.75" customHeight="1" s="58"/>
    <row r="27" ht="15.75" customHeight="1" s="58"/>
    <row r="28" ht="15.75" customHeight="1" s="58"/>
    <row r="29" ht="15.75" customHeight="1" s="58"/>
    <row r="30" ht="15.75" customHeight="1" s="58"/>
    <row r="31" ht="15.75" customHeight="1" s="58"/>
    <row r="32" ht="15.75" customHeight="1" s="58"/>
    <row r="33" ht="15.75" customHeight="1" s="58"/>
    <row r="34" ht="15.75" customHeight="1" s="58"/>
    <row r="35" ht="15.75" customHeight="1" s="58"/>
    <row r="36" ht="15.75" customHeight="1" s="58"/>
    <row r="37" ht="15.75" customHeight="1" s="58"/>
    <row r="38" ht="15.75" customHeight="1" s="58"/>
    <row r="39" ht="15.75" customHeight="1" s="58"/>
    <row r="40" ht="15.75" customHeight="1" s="58"/>
    <row r="41" ht="15.75" customHeight="1" s="58"/>
    <row r="42" ht="15.75" customHeight="1" s="58"/>
    <row r="43" ht="15.75" customHeight="1" s="58"/>
    <row r="44" ht="15.75" customHeight="1" s="58"/>
    <row r="45" ht="15.75" customHeight="1" s="58"/>
    <row r="46" ht="15.75" customHeight="1" s="58"/>
    <row r="47" ht="15.75" customHeight="1" s="58"/>
    <row r="48" ht="15.75" customHeight="1" s="58"/>
    <row r="49" ht="15.75" customHeight="1" s="58"/>
    <row r="50" ht="15.75" customHeight="1" s="58"/>
    <row r="51" ht="15.75" customHeight="1" s="58"/>
    <row r="52" ht="15.75" customHeight="1" s="58"/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3500"/>
  <sheetViews>
    <sheetView zoomScale="110" zoomScaleNormal="110" workbookViewId="0">
      <pane xSplit="1" ySplit="5" topLeftCell="B237" activePane="bottomRight" state="frozen"/>
      <selection pane="topRight" activeCell="B1" sqref="B1"/>
      <selection pane="bottomLeft" activeCell="A6" sqref="A6"/>
      <selection pane="bottomRight" activeCell="B239" sqref="B239:B240"/>
    </sheetView>
  </sheetViews>
  <sheetFormatPr baseColWidth="10" defaultRowHeight="15" customHeight="1" outlineLevelCol="0"/>
  <cols>
    <col width="16.625" customWidth="1" style="58" min="1" max="5"/>
    <col width="9.375" customWidth="1" style="58" min="6" max="23"/>
  </cols>
  <sheetData>
    <row r="1" ht="15" customHeight="1" s="58">
      <c r="A1" s="64" t="n"/>
      <c r="F1" s="23" t="inlineStr">
        <is>
          <t>FORMAS PAGO POSIBLES</t>
        </is>
      </c>
    </row>
    <row r="2" ht="15" customHeight="1" s="58">
      <c r="F2" s="23" t="inlineStr">
        <is>
          <t>CAJA</t>
        </is>
      </c>
    </row>
    <row r="3" ht="15" customHeight="1" s="58">
      <c r="F3" s="23" t="inlineStr">
        <is>
          <t>TC</t>
        </is>
      </c>
    </row>
    <row r="4">
      <c r="A4" s="5" t="n"/>
      <c r="B4" s="5" t="n"/>
      <c r="C4" s="5" t="n"/>
      <c r="D4" s="5" t="n"/>
      <c r="F4" s="23" t="inlineStr">
        <is>
          <t>DEBITO</t>
        </is>
      </c>
    </row>
    <row r="5">
      <c r="A5" s="7" t="inlineStr">
        <is>
          <t>FECHA</t>
        </is>
      </c>
      <c r="B5" s="70" t="inlineStr">
        <is>
          <t>FORMA PAGO</t>
        </is>
      </c>
      <c r="C5" s="70" t="inlineStr">
        <is>
          <t>CONCEPTO</t>
        </is>
      </c>
      <c r="D5" s="70" t="inlineStr">
        <is>
          <t>MONTO</t>
        </is>
      </c>
      <c r="E5" s="70" t="inlineStr">
        <is>
          <t>OBS</t>
        </is>
      </c>
      <c r="F5" s="23" t="inlineStr">
        <is>
          <t>CJ SALTA</t>
        </is>
      </c>
    </row>
    <row r="6">
      <c r="A6" s="50" t="n">
        <v>44562</v>
      </c>
      <c r="B6" s="51" t="inlineStr">
        <is>
          <t>CAJA</t>
        </is>
      </c>
      <c r="C6" s="51" t="inlineStr">
        <is>
          <t>INSUMOS VARIOS</t>
        </is>
      </c>
      <c r="D6" s="51" t="n">
        <v>48874</v>
      </c>
      <c r="E6" s="51" t="n"/>
      <c r="F6" s="23" t="inlineStr">
        <is>
          <t>COMISION</t>
        </is>
      </c>
    </row>
    <row r="7">
      <c r="A7" s="50" t="n">
        <v>44562</v>
      </c>
      <c r="B7" s="50" t="inlineStr">
        <is>
          <t>CAJA</t>
        </is>
      </c>
      <c r="C7" s="49" t="inlineStr">
        <is>
          <t>INSUMOS VARIOS</t>
        </is>
      </c>
      <c r="D7" s="71" t="n">
        <v>665</v>
      </c>
      <c r="E7" s="23" t="n"/>
    </row>
    <row r="8">
      <c r="A8" s="50" t="n">
        <v>44562</v>
      </c>
      <c r="B8" s="51" t="inlineStr">
        <is>
          <t>DEBITO</t>
        </is>
      </c>
      <c r="C8" s="51" t="inlineStr">
        <is>
          <t>CFI</t>
        </is>
      </c>
      <c r="D8" s="53" t="n">
        <v>40000</v>
      </c>
    </row>
    <row r="9">
      <c r="A9" s="50" t="n">
        <v>44563</v>
      </c>
      <c r="B9" s="51" t="inlineStr">
        <is>
          <t>CAJA</t>
        </is>
      </c>
      <c r="C9" s="51" t="inlineStr">
        <is>
          <t>INSUMOS VARIOS</t>
        </is>
      </c>
      <c r="D9" s="51" t="n">
        <v>20555</v>
      </c>
      <c r="E9" s="51" t="n"/>
    </row>
    <row r="10">
      <c r="A10" s="50" t="n">
        <v>44563</v>
      </c>
      <c r="B10" s="50" t="inlineStr">
        <is>
          <t>CAJA</t>
        </is>
      </c>
      <c r="C10" s="49" t="inlineStr">
        <is>
          <t>CITRIC</t>
        </is>
      </c>
      <c r="D10" s="71" t="n">
        <v>3092</v>
      </c>
      <c r="E10" s="23" t="n"/>
      <c r="G10" s="50" t="n"/>
    </row>
    <row r="11">
      <c r="A11" s="50" t="n">
        <v>44563</v>
      </c>
      <c r="B11" s="51" t="inlineStr">
        <is>
          <t>DEBITO</t>
        </is>
      </c>
      <c r="C11" s="51" t="inlineStr">
        <is>
          <t>FIAMBRE</t>
        </is>
      </c>
      <c r="D11" s="53" t="n">
        <v>7953</v>
      </c>
      <c r="G11" s="17" t="n"/>
    </row>
    <row r="12">
      <c r="A12" s="50" t="n">
        <v>44564</v>
      </c>
      <c r="B12" s="51" t="inlineStr">
        <is>
          <t>CAJA</t>
        </is>
      </c>
      <c r="C12" s="51" t="inlineStr">
        <is>
          <t>INSUMOS VARIOS</t>
        </is>
      </c>
      <c r="D12" s="51" t="n">
        <v>84419</v>
      </c>
      <c r="E12" s="51" t="n"/>
    </row>
    <row r="13">
      <c r="A13" s="50" t="n">
        <v>44564</v>
      </c>
      <c r="B13" s="50" t="inlineStr">
        <is>
          <t>CAJA</t>
        </is>
      </c>
      <c r="C13" s="49" t="inlineStr">
        <is>
          <t>PAN</t>
        </is>
      </c>
      <c r="D13" s="71" t="n">
        <v>200</v>
      </c>
      <c r="E13" s="23" t="n"/>
    </row>
    <row r="14">
      <c r="A14" s="50" t="n">
        <v>44564</v>
      </c>
      <c r="B14" s="51" t="inlineStr">
        <is>
          <t>CJ SALTA</t>
        </is>
      </c>
      <c r="C14" s="51" t="inlineStr">
        <is>
          <t>VINERIA</t>
        </is>
      </c>
      <c r="D14" s="53" t="n">
        <v>20170</v>
      </c>
      <c r="F14" s="63" t="n"/>
    </row>
    <row r="15">
      <c r="A15" s="50" t="n">
        <v>44565</v>
      </c>
      <c r="B15" s="51" t="inlineStr">
        <is>
          <t>DEBITO</t>
        </is>
      </c>
      <c r="C15" s="51" t="inlineStr">
        <is>
          <t>PILETA</t>
        </is>
      </c>
      <c r="D15" s="51" t="n">
        <v>5333</v>
      </c>
      <c r="E15" s="51" t="n"/>
    </row>
    <row r="16">
      <c r="A16" s="50" t="n">
        <v>44565</v>
      </c>
      <c r="B16" s="50" t="inlineStr">
        <is>
          <t>CAJA</t>
        </is>
      </c>
      <c r="C16" s="49" t="inlineStr">
        <is>
          <t>HIELO</t>
        </is>
      </c>
      <c r="D16" s="71" t="n">
        <v>400</v>
      </c>
      <c r="E16" s="23" t="n"/>
    </row>
    <row r="17">
      <c r="A17" s="50" t="n">
        <v>44565</v>
      </c>
      <c r="B17" s="51" t="inlineStr">
        <is>
          <t>CAJA</t>
        </is>
      </c>
      <c r="C17" s="51" t="inlineStr">
        <is>
          <t>INSUMOS VARIOS</t>
        </is>
      </c>
      <c r="D17" s="51" t="n">
        <v>36765</v>
      </c>
    </row>
    <row r="18">
      <c r="A18" s="50" t="n">
        <v>44566</v>
      </c>
      <c r="B18" s="51" t="inlineStr">
        <is>
          <t>DEBITO</t>
        </is>
      </c>
      <c r="C18" s="51" t="inlineStr">
        <is>
          <t>PILETA</t>
        </is>
      </c>
      <c r="D18" s="51" t="n">
        <v>11111</v>
      </c>
      <c r="E18" s="51" t="n"/>
    </row>
    <row r="19">
      <c r="A19" s="50" t="n">
        <v>44566</v>
      </c>
      <c r="B19" s="50" t="inlineStr">
        <is>
          <t>CAJA</t>
        </is>
      </c>
      <c r="C19" s="49" t="inlineStr">
        <is>
          <t>INSUMOS VARIOS</t>
        </is>
      </c>
      <c r="D19" s="71" t="n">
        <v>4232</v>
      </c>
      <c r="E19" s="23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  <c r="Q19" s="49" t="n"/>
      <c r="R19" s="49" t="n"/>
      <c r="S19" s="49" t="n"/>
      <c r="T19" s="49" t="n"/>
      <c r="U19" s="49" t="n"/>
      <c r="V19" s="49" t="n"/>
      <c r="W19" s="49" t="n"/>
    </row>
    <row r="20">
      <c r="A20" s="50" t="n">
        <v>44566</v>
      </c>
      <c r="B20" s="51" t="inlineStr">
        <is>
          <t>CAJA</t>
        </is>
      </c>
      <c r="C20" s="51" t="inlineStr">
        <is>
          <t>INSUMOS VARIOS</t>
        </is>
      </c>
      <c r="D20" s="51" t="n">
        <v>17300</v>
      </c>
    </row>
    <row r="21" ht="15.75" customHeight="1" s="58">
      <c r="A21" s="50" t="n">
        <v>44567</v>
      </c>
      <c r="B21" s="51" t="inlineStr">
        <is>
          <t>DEBITO</t>
        </is>
      </c>
      <c r="C21" s="51" t="inlineStr">
        <is>
          <t>PILETA</t>
        </is>
      </c>
      <c r="D21" s="51" t="n">
        <v>33500</v>
      </c>
      <c r="E21" s="51" t="n"/>
    </row>
    <row r="22" ht="15.75" customHeight="1" s="58">
      <c r="A22" s="50" t="n">
        <v>44567</v>
      </c>
      <c r="B22" s="50" t="inlineStr">
        <is>
          <t>CAJA</t>
        </is>
      </c>
      <c r="C22" s="49" t="inlineStr">
        <is>
          <t>VERDURA</t>
        </is>
      </c>
      <c r="D22" s="71" t="n">
        <v>5970</v>
      </c>
      <c r="E22" s="23" t="n"/>
    </row>
    <row r="23" ht="15.75" customHeight="1" s="58">
      <c r="A23" s="50" t="n">
        <v>44567</v>
      </c>
      <c r="B23" s="51" t="inlineStr">
        <is>
          <t>DEBITO</t>
        </is>
      </c>
      <c r="C23" s="51" t="inlineStr">
        <is>
          <t>CARGADORES</t>
        </is>
      </c>
      <c r="D23" s="53" t="n">
        <v>1240</v>
      </c>
    </row>
    <row r="24" ht="15.75" customHeight="1" s="58">
      <c r="A24" s="50" t="n">
        <v>44568</v>
      </c>
      <c r="B24" s="51" t="inlineStr">
        <is>
          <t>CAJA</t>
        </is>
      </c>
      <c r="C24" s="51" t="inlineStr">
        <is>
          <t>INSUMOS VARIOS</t>
        </is>
      </c>
      <c r="D24" s="51" t="n">
        <v>51610</v>
      </c>
      <c r="E24" s="51" t="n"/>
    </row>
    <row r="25" ht="15.75" customHeight="1" s="58">
      <c r="A25" s="50" t="n">
        <v>44568</v>
      </c>
      <c r="B25" s="50" t="inlineStr">
        <is>
          <t>CAJA</t>
        </is>
      </c>
      <c r="C25" s="49" t="inlineStr">
        <is>
          <t>PEJERREY</t>
        </is>
      </c>
      <c r="D25" s="71" t="n">
        <v>7500</v>
      </c>
      <c r="E25" s="23" t="n"/>
    </row>
    <row r="26" ht="15.75" customHeight="1" s="58">
      <c r="A26" s="50" t="n">
        <v>44568</v>
      </c>
      <c r="B26" s="51" t="inlineStr">
        <is>
          <t>DEBITO</t>
        </is>
      </c>
      <c r="C26" s="51" t="inlineStr">
        <is>
          <t>INDIVIDUALES</t>
        </is>
      </c>
      <c r="D26" s="53" t="n">
        <v>7200</v>
      </c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  <c r="Q26" s="49" t="n"/>
      <c r="R26" s="49" t="n"/>
      <c r="S26" s="49" t="n"/>
      <c r="T26" s="49" t="n"/>
      <c r="U26" s="49" t="n"/>
      <c r="V26" s="49" t="n"/>
      <c r="W26" s="49" t="n"/>
    </row>
    <row r="27" ht="15.75" customHeight="1" s="58">
      <c r="A27" s="50" t="n">
        <v>44569</v>
      </c>
      <c r="B27" s="51" t="inlineStr">
        <is>
          <t>CJ SALTA</t>
        </is>
      </c>
      <c r="C27" s="51" t="inlineStr">
        <is>
          <t>PILETA</t>
        </is>
      </c>
      <c r="D27" s="51" t="n">
        <v>70000</v>
      </c>
      <c r="E27" s="51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  <c r="R27" s="49" t="n"/>
      <c r="S27" s="49" t="n"/>
      <c r="T27" s="49" t="n"/>
      <c r="U27" s="49" t="n"/>
      <c r="V27" s="49" t="n"/>
      <c r="W27" s="49" t="n"/>
    </row>
    <row r="28" ht="15.75" customHeight="1" s="58">
      <c r="A28" s="50" t="n">
        <v>44569</v>
      </c>
      <c r="B28" s="50" t="inlineStr">
        <is>
          <t>CAJA</t>
        </is>
      </c>
      <c r="C28" s="49" t="inlineStr">
        <is>
          <t>LIMPIEZA</t>
        </is>
      </c>
      <c r="D28" s="71" t="n">
        <v>200</v>
      </c>
      <c r="E28" s="23" t="n"/>
    </row>
    <row r="29" ht="15.75" customHeight="1" s="58">
      <c r="A29" s="50" t="n">
        <v>44569</v>
      </c>
      <c r="B29" s="51" t="inlineStr">
        <is>
          <t>CAJA</t>
        </is>
      </c>
      <c r="C29" s="51" t="inlineStr">
        <is>
          <t>INSUMOS VARIOS</t>
        </is>
      </c>
      <c r="D29" s="51" t="n">
        <v>35925</v>
      </c>
    </row>
    <row r="30" ht="15.75" customHeight="1" s="58">
      <c r="A30" s="50" t="n">
        <v>44570</v>
      </c>
      <c r="B30" s="51" t="inlineStr">
        <is>
          <t>DEBITO</t>
        </is>
      </c>
      <c r="C30" s="51" t="inlineStr">
        <is>
          <t>ALQUILER</t>
        </is>
      </c>
      <c r="D30" s="51" t="n">
        <v>84300</v>
      </c>
      <c r="E30" s="51" t="n"/>
    </row>
    <row r="31" ht="15.75" customHeight="1" s="58">
      <c r="A31" s="50" t="n">
        <v>44570</v>
      </c>
      <c r="B31" s="50" t="inlineStr">
        <is>
          <t>CAJA</t>
        </is>
      </c>
      <c r="C31" s="49" t="inlineStr">
        <is>
          <t>FIAMBRE</t>
        </is>
      </c>
      <c r="D31" s="71" t="n">
        <v>363</v>
      </c>
      <c r="E31" s="23" t="n"/>
    </row>
    <row r="32" ht="15.75" customHeight="1" s="58">
      <c r="A32" s="50" t="n">
        <v>44570</v>
      </c>
      <c r="B32" s="51" t="inlineStr">
        <is>
          <t>DEBITO</t>
        </is>
      </c>
      <c r="C32" s="51" t="inlineStr">
        <is>
          <t>AFIP</t>
        </is>
      </c>
      <c r="D32" s="53" t="n">
        <v>37306</v>
      </c>
    </row>
    <row r="33" ht="15.75" customHeight="1" s="58">
      <c r="A33" s="50" t="n">
        <v>44571</v>
      </c>
      <c r="B33" s="51" t="inlineStr">
        <is>
          <t>DEBITO</t>
        </is>
      </c>
      <c r="C33" s="51" t="inlineStr">
        <is>
          <t>MASTERCARD</t>
        </is>
      </c>
      <c r="D33" s="51" t="n">
        <v>1163</v>
      </c>
      <c r="E33" s="51" t="n"/>
    </row>
    <row r="34" ht="15.75" customHeight="1" s="58">
      <c r="A34" s="50" t="n">
        <v>44571</v>
      </c>
      <c r="B34" s="50" t="inlineStr">
        <is>
          <t>CAJA</t>
        </is>
      </c>
      <c r="C34" s="49" t="inlineStr">
        <is>
          <t>INSUMOS VARIOS</t>
        </is>
      </c>
      <c r="D34" s="71" t="n">
        <v>1500</v>
      </c>
      <c r="E34" s="23" t="n"/>
    </row>
    <row r="35" ht="15.75" customHeight="1" s="58">
      <c r="A35" s="50" t="n">
        <v>44571</v>
      </c>
      <c r="B35" s="51" t="inlineStr">
        <is>
          <t>CJ SALTA</t>
        </is>
      </c>
      <c r="C35" s="51" t="inlineStr">
        <is>
          <t>NUECES</t>
        </is>
      </c>
      <c r="D35" s="53" t="n">
        <v>2600</v>
      </c>
    </row>
    <row r="36" ht="15.75" customHeight="1" s="58">
      <c r="A36" s="50" t="n">
        <v>44572</v>
      </c>
      <c r="B36" s="51" t="inlineStr">
        <is>
          <t>DEBITO</t>
        </is>
      </c>
      <c r="C36" s="51" t="inlineStr">
        <is>
          <t>VISA</t>
        </is>
      </c>
      <c r="D36" s="51" t="n">
        <v>26823</v>
      </c>
      <c r="E36" s="51" t="n"/>
    </row>
    <row r="37" ht="15.75" customHeight="1" s="58">
      <c r="A37" s="50" t="n">
        <v>44572</v>
      </c>
      <c r="B37" s="50" t="inlineStr">
        <is>
          <t>CAJA</t>
        </is>
      </c>
      <c r="C37" s="49" t="inlineStr">
        <is>
          <t>JORGE</t>
        </is>
      </c>
      <c r="D37" s="71" t="n">
        <v>1580</v>
      </c>
      <c r="E37" s="23" t="n"/>
    </row>
    <row r="38" ht="15.75" customHeight="1" s="58">
      <c r="A38" s="50" t="n">
        <v>44572</v>
      </c>
      <c r="B38" s="51" t="inlineStr">
        <is>
          <t>CJ SALTA</t>
        </is>
      </c>
      <c r="C38" s="51" t="inlineStr">
        <is>
          <t>BEBIDA</t>
        </is>
      </c>
      <c r="D38" s="53" t="n">
        <v>2940</v>
      </c>
    </row>
    <row r="39" ht="15.75" customHeight="1" s="58">
      <c r="A39" s="50" t="n">
        <v>44573</v>
      </c>
      <c r="B39" s="51" t="inlineStr">
        <is>
          <t>CAJA</t>
        </is>
      </c>
      <c r="C39" s="51" t="inlineStr">
        <is>
          <t>INSUMOS VARIOS</t>
        </is>
      </c>
      <c r="D39" s="51" t="n">
        <v>44320</v>
      </c>
      <c r="E39" s="51" t="n"/>
    </row>
    <row r="40" ht="15.75" customHeight="1" s="58">
      <c r="A40" s="50" t="n">
        <v>44573</v>
      </c>
      <c r="B40" s="50" t="inlineStr">
        <is>
          <t>CAJA</t>
        </is>
      </c>
      <c r="C40" s="49" t="inlineStr">
        <is>
          <t>POLLO</t>
        </is>
      </c>
      <c r="D40" s="71" t="n">
        <v>1985</v>
      </c>
      <c r="E40" s="23" t="n"/>
    </row>
    <row r="41" ht="15.75" customHeight="1" s="58">
      <c r="A41" s="50" t="n">
        <v>44573</v>
      </c>
      <c r="B41" s="51" t="inlineStr">
        <is>
          <t>CAJA</t>
        </is>
      </c>
      <c r="C41" s="51" t="inlineStr">
        <is>
          <t>INSUMOS VARIOS</t>
        </is>
      </c>
      <c r="D41" s="51" t="n">
        <v>35790</v>
      </c>
    </row>
    <row r="42" ht="15.75" customHeight="1" s="58">
      <c r="A42" s="50" t="n">
        <v>44574</v>
      </c>
      <c r="B42" s="51" t="inlineStr">
        <is>
          <t>DEBITO</t>
        </is>
      </c>
      <c r="C42" s="51" t="inlineStr">
        <is>
          <t>TELEFONO</t>
        </is>
      </c>
      <c r="D42" s="51" t="n">
        <v>1475</v>
      </c>
      <c r="E42" s="51" t="n"/>
      <c r="F42" s="49" t="n"/>
      <c r="G42" s="49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  <c r="R42" s="49" t="n"/>
      <c r="S42" s="49" t="n"/>
      <c r="T42" s="49" t="n"/>
      <c r="U42" s="49" t="n"/>
      <c r="V42" s="49" t="n"/>
      <c r="W42" s="49" t="n"/>
    </row>
    <row r="43" ht="15.75" customHeight="1" s="58">
      <c r="A43" s="50" t="n">
        <v>44574</v>
      </c>
      <c r="B43" s="50" t="inlineStr">
        <is>
          <t>CAJA</t>
        </is>
      </c>
      <c r="C43" s="49" t="inlineStr">
        <is>
          <t>BEBIDA</t>
        </is>
      </c>
      <c r="D43" s="71" t="n">
        <v>2320</v>
      </c>
      <c r="E43" s="23" t="n"/>
    </row>
    <row r="44" ht="15.75" customHeight="1" s="58">
      <c r="A44" s="50" t="n">
        <v>44574</v>
      </c>
      <c r="B44" s="51" t="inlineStr">
        <is>
          <t>CAJA</t>
        </is>
      </c>
      <c r="C44" s="51" t="inlineStr">
        <is>
          <t>INSUMOS VARIOS</t>
        </is>
      </c>
      <c r="D44" s="51" t="n">
        <v>23045</v>
      </c>
    </row>
    <row r="45" ht="15.75" customHeight="1" s="58">
      <c r="A45" s="50" t="n">
        <v>44575</v>
      </c>
      <c r="B45" s="51" t="inlineStr">
        <is>
          <t>CAJA</t>
        </is>
      </c>
      <c r="C45" s="51" t="inlineStr">
        <is>
          <t>INSUMOS VARIOS</t>
        </is>
      </c>
      <c r="D45" s="51" t="n">
        <v>2700</v>
      </c>
      <c r="E45" s="51" t="n"/>
    </row>
    <row r="46" ht="15.75" customHeight="1" s="58">
      <c r="A46" s="50" t="n">
        <v>44575</v>
      </c>
      <c r="B46" s="50" t="inlineStr">
        <is>
          <t>CAJA</t>
        </is>
      </c>
      <c r="C46" s="49" t="inlineStr">
        <is>
          <t>CARNE</t>
        </is>
      </c>
      <c r="D46" s="71" t="n">
        <v>2360</v>
      </c>
      <c r="E46" s="23" t="n"/>
    </row>
    <row r="47" ht="15.75" customHeight="1" s="58">
      <c r="A47" s="50" t="n">
        <v>44575</v>
      </c>
      <c r="B47" s="51" t="inlineStr">
        <is>
          <t>CJ SALTA</t>
        </is>
      </c>
      <c r="C47" s="51" t="inlineStr">
        <is>
          <t>CITRIC</t>
        </is>
      </c>
      <c r="D47" s="53" t="n">
        <v>840</v>
      </c>
    </row>
    <row r="48" ht="15.75" customHeight="1" s="58">
      <c r="A48" s="50" t="n">
        <v>44576</v>
      </c>
      <c r="B48" s="51" t="inlineStr">
        <is>
          <t>DEBITO</t>
        </is>
      </c>
      <c r="C48" s="51" t="inlineStr">
        <is>
          <t>AFIP</t>
        </is>
      </c>
      <c r="D48" s="51" t="n">
        <v>6550</v>
      </c>
      <c r="E48" s="51" t="n"/>
    </row>
    <row r="49" ht="15.75" customHeight="1" s="58">
      <c r="A49" s="50" t="n">
        <v>44576</v>
      </c>
      <c r="B49" s="50" t="inlineStr">
        <is>
          <t>CAJA</t>
        </is>
      </c>
      <c r="C49" s="49" t="inlineStr">
        <is>
          <t>RABAS</t>
        </is>
      </c>
      <c r="D49" s="71" t="n">
        <v>3000</v>
      </c>
      <c r="E49" s="23" t="n"/>
    </row>
    <row r="50" ht="15.75" customHeight="1" s="58">
      <c r="A50" s="50" t="n">
        <v>44576</v>
      </c>
      <c r="B50" s="51" t="inlineStr">
        <is>
          <t>CAJA</t>
        </is>
      </c>
      <c r="C50" s="51" t="inlineStr">
        <is>
          <t>INSUMOS VARIOS</t>
        </is>
      </c>
      <c r="D50" s="51" t="n">
        <v>125650</v>
      </c>
    </row>
    <row r="51" ht="15.75" customHeight="1" s="58">
      <c r="A51" s="50" t="n">
        <v>44577</v>
      </c>
      <c r="B51" s="51" t="inlineStr">
        <is>
          <t>DEBITO</t>
        </is>
      </c>
      <c r="C51" s="51" t="inlineStr">
        <is>
          <t>TELEFONO</t>
        </is>
      </c>
      <c r="D51" s="51" t="n">
        <v>7525</v>
      </c>
      <c r="E51" s="51" t="n"/>
    </row>
    <row r="52" ht="15.75" customHeight="1" s="58">
      <c r="A52" s="50" t="n">
        <v>44577</v>
      </c>
      <c r="B52" s="50" t="inlineStr">
        <is>
          <t>CAJA</t>
        </is>
      </c>
      <c r="C52" s="49" t="inlineStr">
        <is>
          <t>KARIM</t>
        </is>
      </c>
      <c r="D52" s="71" t="n">
        <v>3160</v>
      </c>
      <c r="E52" s="23" t="n"/>
    </row>
    <row r="53" ht="15.75" customHeight="1" s="58">
      <c r="A53" s="50" t="n">
        <v>44577</v>
      </c>
      <c r="B53" s="51" t="inlineStr">
        <is>
          <t>DEBITO</t>
        </is>
      </c>
      <c r="C53" s="51" t="inlineStr">
        <is>
          <t>VAJILLA</t>
        </is>
      </c>
      <c r="D53" s="53" t="n">
        <v>3999</v>
      </c>
    </row>
    <row r="54" ht="15.75" customHeight="1" s="58">
      <c r="A54" s="50" t="n">
        <v>44578</v>
      </c>
      <c r="B54" s="51" t="inlineStr">
        <is>
          <t>DEBITO</t>
        </is>
      </c>
      <c r="C54" s="51" t="inlineStr">
        <is>
          <t>NAFTA</t>
        </is>
      </c>
      <c r="D54" s="51" t="n">
        <v>4900</v>
      </c>
      <c r="E54" s="51" t="n"/>
    </row>
    <row r="55" ht="15.75" customHeight="1" s="58">
      <c r="A55" s="50" t="n">
        <v>44578</v>
      </c>
      <c r="B55" s="50" t="inlineStr">
        <is>
          <t>CAJA</t>
        </is>
      </c>
      <c r="C55" s="49" t="inlineStr">
        <is>
          <t>MARIA</t>
        </is>
      </c>
      <c r="D55" s="71" t="n">
        <v>3160</v>
      </c>
      <c r="E55" s="23" t="n"/>
      <c r="F55" s="21" t="n"/>
      <c r="G55" s="21" t="n"/>
    </row>
    <row r="56" ht="15.75" customHeight="1" s="58">
      <c r="A56" s="50" t="n">
        <v>44578</v>
      </c>
      <c r="B56" s="51" t="inlineStr">
        <is>
          <t>DEBITO</t>
        </is>
      </c>
      <c r="C56" s="51" t="inlineStr">
        <is>
          <t>NAFTA</t>
        </is>
      </c>
      <c r="D56" s="53" t="n">
        <v>5600</v>
      </c>
    </row>
    <row r="57" ht="15.75" customHeight="1" s="58">
      <c r="A57" s="50" t="n">
        <v>44579</v>
      </c>
      <c r="B57" s="51" t="inlineStr">
        <is>
          <t>CAJA</t>
        </is>
      </c>
      <c r="C57" s="51" t="inlineStr">
        <is>
          <t>INSUMOS VARIOS</t>
        </is>
      </c>
      <c r="D57" s="51" t="n">
        <v>14490</v>
      </c>
      <c r="E57" s="51" t="n"/>
    </row>
    <row r="58" ht="15.75" customHeight="1" s="58">
      <c r="A58" s="50" t="n">
        <v>44579</v>
      </c>
      <c r="B58" s="50" t="inlineStr">
        <is>
          <t>CAJA</t>
        </is>
      </c>
      <c r="C58" s="49" t="inlineStr">
        <is>
          <t>CRISTIAN</t>
        </is>
      </c>
      <c r="D58" s="71" t="n">
        <v>5970</v>
      </c>
      <c r="E58" s="23" t="n"/>
    </row>
    <row r="59" ht="15.75" customHeight="1" s="58">
      <c r="A59" s="50" t="n">
        <v>44579</v>
      </c>
      <c r="B59" s="51" t="inlineStr">
        <is>
          <t>CAJA</t>
        </is>
      </c>
      <c r="C59" s="51" t="inlineStr">
        <is>
          <t>INSUMOS VARIOS</t>
        </is>
      </c>
      <c r="D59" s="51" t="n">
        <v>9760</v>
      </c>
    </row>
    <row r="60" ht="15.75" customHeight="1" s="58">
      <c r="A60" s="50" t="n">
        <v>44580</v>
      </c>
      <c r="B60" s="51" t="inlineStr">
        <is>
          <t>DEBITO</t>
        </is>
      </c>
      <c r="C60" s="51" t="inlineStr">
        <is>
          <t>FIAMBRE</t>
        </is>
      </c>
      <c r="D60" s="51" t="n">
        <v>16497</v>
      </c>
      <c r="E60" s="51" t="n"/>
    </row>
    <row r="61" ht="15.75" customHeight="1" s="58">
      <c r="A61" s="50" t="n">
        <v>44580</v>
      </c>
      <c r="B61" s="50" t="inlineStr">
        <is>
          <t>CAJA</t>
        </is>
      </c>
      <c r="C61" s="49" t="inlineStr">
        <is>
          <t>ALICIA</t>
        </is>
      </c>
      <c r="D61" s="71" t="n">
        <v>10330</v>
      </c>
      <c r="E61" s="23" t="n"/>
    </row>
    <row r="62" ht="15.75" customHeight="1" s="58">
      <c r="A62" s="50" t="n">
        <v>44580</v>
      </c>
      <c r="B62" s="51" t="inlineStr">
        <is>
          <t>DEBITO</t>
        </is>
      </c>
      <c r="C62" s="51" t="inlineStr">
        <is>
          <t>LUCES</t>
        </is>
      </c>
      <c r="D62" s="53" t="n">
        <v>12081</v>
      </c>
    </row>
    <row r="63" ht="15.75" customHeight="1" s="58">
      <c r="A63" s="50" t="n">
        <v>44581</v>
      </c>
      <c r="B63" s="51" t="inlineStr">
        <is>
          <t>CAJA</t>
        </is>
      </c>
      <c r="C63" s="51" t="inlineStr">
        <is>
          <t>INSUMOS VARIOS</t>
        </is>
      </c>
      <c r="D63" s="51" t="n">
        <v>36664</v>
      </c>
      <c r="E63" s="51" t="n"/>
    </row>
    <row r="64" ht="15.75" customHeight="1" s="58">
      <c r="A64" s="50" t="n">
        <v>44581</v>
      </c>
      <c r="B64" s="50" t="inlineStr">
        <is>
          <t>CAJA</t>
        </is>
      </c>
      <c r="C64" s="49" t="inlineStr">
        <is>
          <t>CORRALON</t>
        </is>
      </c>
      <c r="D64" s="71" t="n">
        <v>330</v>
      </c>
      <c r="E64" s="23" t="n"/>
      <c r="F64" s="49" t="n"/>
      <c r="G64" s="49" t="n"/>
      <c r="H64" s="49" t="n"/>
      <c r="I64" s="49" t="n"/>
      <c r="J64" s="49" t="n"/>
      <c r="K64" s="49" t="n"/>
      <c r="L64" s="49" t="n"/>
      <c r="M64" s="49" t="n"/>
      <c r="N64" s="49" t="n"/>
      <c r="O64" s="49" t="n"/>
      <c r="P64" s="49" t="n"/>
      <c r="Q64" s="49" t="n"/>
      <c r="R64" s="49" t="n"/>
      <c r="S64" s="49" t="n"/>
      <c r="T64" s="49" t="n"/>
      <c r="U64" s="49" t="n"/>
      <c r="V64" s="49" t="n"/>
      <c r="W64" s="49" t="n"/>
    </row>
    <row r="65" ht="15.75" customHeight="1" s="58">
      <c r="A65" s="50" t="n">
        <v>44581</v>
      </c>
      <c r="B65" s="51" t="inlineStr">
        <is>
          <t>DEBITO</t>
        </is>
      </c>
      <c r="C65" s="51" t="inlineStr">
        <is>
          <t>FIAMBRE</t>
        </is>
      </c>
      <c r="D65" s="53" t="n">
        <v>4081</v>
      </c>
      <c r="F65" s="49" t="n"/>
      <c r="G65" s="49" t="n"/>
      <c r="H65" s="49" t="n"/>
      <c r="I65" s="49" t="n"/>
      <c r="J65" s="49" t="n"/>
      <c r="K65" s="49" t="n"/>
      <c r="L65" s="49" t="n"/>
      <c r="M65" s="49" t="n"/>
      <c r="N65" s="49" t="n"/>
      <c r="O65" s="49" t="n"/>
      <c r="P65" s="49" t="n"/>
      <c r="Q65" s="49" t="n"/>
      <c r="R65" s="49" t="n"/>
      <c r="S65" s="49" t="n"/>
      <c r="T65" s="49" t="n"/>
      <c r="U65" s="49" t="n"/>
      <c r="V65" s="49" t="n"/>
      <c r="W65" s="49" t="n"/>
    </row>
    <row r="66" ht="15.75" customHeight="1" s="58">
      <c r="A66" s="50" t="n">
        <v>44582</v>
      </c>
      <c r="B66" s="51" t="inlineStr">
        <is>
          <t>CAJA</t>
        </is>
      </c>
      <c r="C66" s="51" t="inlineStr">
        <is>
          <t>INSUMOS VARIOS</t>
        </is>
      </c>
      <c r="D66" s="51" t="n">
        <v>11645</v>
      </c>
      <c r="E66" s="51" t="n"/>
      <c r="F66" s="49" t="n"/>
      <c r="G66" s="49" t="n"/>
      <c r="H66" s="49" t="n"/>
      <c r="I66" s="49" t="n"/>
      <c r="J66" s="49" t="n"/>
      <c r="K66" s="49" t="n"/>
      <c r="L66" s="49" t="n"/>
      <c r="M66" s="49" t="n"/>
      <c r="N66" s="49" t="n"/>
      <c r="O66" s="49" t="n"/>
      <c r="P66" s="49" t="n"/>
      <c r="Q66" s="49" t="n"/>
      <c r="R66" s="49" t="n"/>
      <c r="S66" s="49" t="n"/>
      <c r="T66" s="49" t="n"/>
      <c r="U66" s="49" t="n"/>
      <c r="V66" s="49" t="n"/>
      <c r="W66" s="49" t="n"/>
    </row>
    <row r="67" ht="15.75" customHeight="1" s="58">
      <c r="A67" s="50" t="n">
        <v>44582</v>
      </c>
      <c r="B67" s="50" t="inlineStr">
        <is>
          <t>CJ SALTA</t>
        </is>
      </c>
      <c r="C67" s="49" t="inlineStr">
        <is>
          <t>ENCHUFES</t>
        </is>
      </c>
      <c r="D67" s="71" t="n">
        <v>900</v>
      </c>
      <c r="E67" s="23" t="n"/>
      <c r="F67" s="49" t="n"/>
      <c r="G67" s="49" t="n"/>
      <c r="H67" s="49" t="n"/>
      <c r="I67" s="49" t="n"/>
      <c r="J67" s="49" t="n"/>
      <c r="K67" s="49" t="n"/>
      <c r="L67" s="49" t="n"/>
      <c r="M67" s="49" t="n"/>
      <c r="N67" s="49" t="n"/>
      <c r="O67" s="49" t="n"/>
      <c r="P67" s="49" t="n"/>
      <c r="Q67" s="49" t="n"/>
      <c r="R67" s="49" t="n"/>
      <c r="S67" s="49" t="n"/>
      <c r="T67" s="49" t="n"/>
      <c r="U67" s="49" t="n"/>
      <c r="V67" s="49" t="n"/>
      <c r="W67" s="49" t="n"/>
    </row>
    <row r="68" ht="15.75" customHeight="1" s="58">
      <c r="A68" s="50" t="n">
        <v>44582</v>
      </c>
      <c r="B68" s="51" t="inlineStr">
        <is>
          <t>DEBITO</t>
        </is>
      </c>
      <c r="C68" s="51" t="inlineStr">
        <is>
          <t>TACHOS DE BASURA</t>
        </is>
      </c>
      <c r="D68" s="53" t="n">
        <v>12200</v>
      </c>
      <c r="F68" s="49" t="n"/>
      <c r="G68" s="49" t="n"/>
      <c r="H68" s="49" t="n"/>
      <c r="I68" s="49" t="n"/>
      <c r="J68" s="49" t="n"/>
      <c r="K68" s="49" t="n"/>
      <c r="L68" s="49" t="n"/>
      <c r="M68" s="49" t="n"/>
      <c r="N68" s="49" t="n"/>
      <c r="O68" s="49" t="n"/>
      <c r="P68" s="49" t="n"/>
      <c r="Q68" s="49" t="n"/>
      <c r="R68" s="49" t="n"/>
      <c r="S68" s="49" t="n"/>
      <c r="T68" s="49" t="n"/>
      <c r="U68" s="49" t="n"/>
      <c r="V68" s="49" t="n"/>
      <c r="W68" s="49" t="n"/>
    </row>
    <row r="69" ht="15.75" customHeight="1" s="58">
      <c r="A69" s="50" t="n">
        <v>44583</v>
      </c>
      <c r="B69" s="51" t="inlineStr">
        <is>
          <t>CAJA</t>
        </is>
      </c>
      <c r="C69" s="51" t="inlineStr">
        <is>
          <t>INSUMOS VARIOS</t>
        </is>
      </c>
      <c r="D69" s="51" t="n">
        <v>61509</v>
      </c>
      <c r="E69" s="51" t="n"/>
      <c r="F69" s="49" t="n"/>
      <c r="G69" s="49" t="n"/>
      <c r="H69" s="49" t="n"/>
      <c r="I69" s="49" t="n"/>
      <c r="J69" s="49" t="n"/>
      <c r="K69" s="49" t="n"/>
      <c r="L69" s="49" t="n"/>
      <c r="M69" s="49" t="n"/>
      <c r="N69" s="49" t="n"/>
      <c r="O69" s="49" t="n"/>
      <c r="P69" s="49" t="n"/>
      <c r="Q69" s="49" t="n"/>
      <c r="R69" s="49" t="n"/>
      <c r="S69" s="49" t="n"/>
      <c r="T69" s="49" t="n"/>
      <c r="U69" s="49" t="n"/>
      <c r="V69" s="49" t="n"/>
      <c r="W69" s="49" t="n"/>
    </row>
    <row r="70" ht="15.75" customHeight="1" s="58">
      <c r="A70" s="50" t="n">
        <v>44583</v>
      </c>
      <c r="B70" s="50" t="inlineStr">
        <is>
          <t>CAJA</t>
        </is>
      </c>
      <c r="C70" s="49" t="inlineStr">
        <is>
          <t>FIAMBRE</t>
        </is>
      </c>
      <c r="D70" s="71" t="n">
        <v>1000</v>
      </c>
      <c r="E70" s="23" t="n"/>
      <c r="F70" s="49" t="n"/>
      <c r="G70" s="49" t="n"/>
      <c r="H70" s="49" t="n"/>
      <c r="I70" s="49" t="n"/>
      <c r="J70" s="49" t="n"/>
      <c r="K70" s="49" t="n"/>
      <c r="L70" s="49" t="n"/>
      <c r="M70" s="49" t="n"/>
      <c r="N70" s="49" t="n"/>
      <c r="O70" s="49" t="n"/>
      <c r="P70" s="49" t="n"/>
      <c r="Q70" s="49" t="n"/>
      <c r="R70" s="49" t="n"/>
      <c r="S70" s="49" t="n"/>
      <c r="T70" s="49" t="n"/>
      <c r="U70" s="49" t="n"/>
      <c r="V70" s="49" t="n"/>
      <c r="W70" s="49" t="n"/>
    </row>
    <row r="71" ht="15.75" customHeight="1" s="58">
      <c r="A71" s="50" t="n">
        <v>44583</v>
      </c>
      <c r="B71" s="51" t="inlineStr">
        <is>
          <t>CAJA</t>
        </is>
      </c>
      <c r="C71" s="51" t="inlineStr">
        <is>
          <t>INSUMOS VARIOS</t>
        </is>
      </c>
      <c r="D71" s="51" t="n">
        <v>39630</v>
      </c>
      <c r="F71" s="49" t="n"/>
      <c r="G71" s="49" t="n"/>
      <c r="H71" s="49" t="n"/>
      <c r="I71" s="49" t="n"/>
      <c r="J71" s="49" t="n"/>
      <c r="K71" s="49" t="n"/>
      <c r="L71" s="49" t="n"/>
      <c r="M71" s="49" t="n"/>
      <c r="N71" s="49" t="n"/>
      <c r="O71" s="49" t="n"/>
      <c r="P71" s="49" t="n"/>
      <c r="Q71" s="49" t="n"/>
      <c r="R71" s="49" t="n"/>
      <c r="S71" s="49" t="n"/>
      <c r="T71" s="49" t="n"/>
      <c r="U71" s="49" t="n"/>
      <c r="V71" s="49" t="n"/>
      <c r="W71" s="49" t="n"/>
    </row>
    <row r="72" ht="15.75" customHeight="1" s="58">
      <c r="A72" s="50" t="n">
        <v>44584</v>
      </c>
      <c r="B72" s="51" t="inlineStr">
        <is>
          <t>DEBITO</t>
        </is>
      </c>
      <c r="C72" s="51" t="inlineStr">
        <is>
          <t>ROUTER</t>
        </is>
      </c>
      <c r="D72" s="51" t="n">
        <v>5500</v>
      </c>
      <c r="E72" s="51" t="n"/>
      <c r="F72" s="49" t="n"/>
      <c r="G72" s="49" t="n"/>
      <c r="H72" s="49" t="n"/>
      <c r="I72" s="49" t="n"/>
      <c r="J72" s="49" t="n"/>
      <c r="K72" s="49" t="n"/>
      <c r="L72" s="49" t="n"/>
      <c r="M72" s="49" t="n"/>
      <c r="N72" s="49" t="n"/>
      <c r="O72" s="49" t="n"/>
      <c r="P72" s="49" t="n"/>
      <c r="Q72" s="49" t="n"/>
      <c r="R72" s="49" t="n"/>
      <c r="S72" s="49" t="n"/>
      <c r="T72" s="49" t="n"/>
      <c r="U72" s="49" t="n"/>
      <c r="V72" s="49" t="n"/>
      <c r="W72" s="49" t="n"/>
    </row>
    <row r="73" ht="15.75" customHeight="1" s="58">
      <c r="A73" s="50" t="n">
        <v>44584</v>
      </c>
      <c r="B73" s="50" t="inlineStr">
        <is>
          <t>DEBITO</t>
        </is>
      </c>
      <c r="C73" s="49" t="inlineStr">
        <is>
          <t>BATERIAS DETECTORES</t>
        </is>
      </c>
      <c r="D73" s="71" t="n">
        <v>1280</v>
      </c>
      <c r="E73" s="23" t="n"/>
      <c r="F73" s="49" t="n"/>
      <c r="G73" s="49" t="n"/>
      <c r="H73" s="49" t="n"/>
      <c r="I73" s="49" t="n"/>
      <c r="J73" s="49" t="n"/>
      <c r="K73" s="49" t="n"/>
      <c r="L73" s="49" t="n"/>
      <c r="M73" s="49" t="n"/>
      <c r="N73" s="49" t="n"/>
      <c r="O73" s="49" t="n"/>
      <c r="P73" s="49" t="n"/>
      <c r="Q73" s="49" t="n"/>
      <c r="R73" s="49" t="n"/>
      <c r="S73" s="49" t="n"/>
      <c r="T73" s="49" t="n"/>
      <c r="U73" s="49" t="n"/>
      <c r="V73" s="49" t="n"/>
      <c r="W73" s="49" t="n"/>
    </row>
    <row r="74" ht="15.75" customHeight="1" s="58">
      <c r="A74" s="50" t="n">
        <v>44584</v>
      </c>
      <c r="B74" s="51" t="inlineStr">
        <is>
          <t>DEBITO</t>
        </is>
      </c>
      <c r="C74" s="51" t="inlineStr">
        <is>
          <t>CONTADOR</t>
        </is>
      </c>
      <c r="D74" s="53" t="n">
        <v>4500</v>
      </c>
      <c r="F74" s="49" t="n"/>
      <c r="G74" s="49" t="n"/>
      <c r="H74" s="49" t="n"/>
      <c r="I74" s="49" t="n"/>
      <c r="J74" s="49" t="n"/>
      <c r="K74" s="49" t="n"/>
      <c r="L74" s="49" t="n"/>
      <c r="M74" s="49" t="n"/>
      <c r="N74" s="49" t="n"/>
      <c r="O74" s="49" t="n"/>
      <c r="P74" s="49" t="n"/>
      <c r="Q74" s="49" t="n"/>
      <c r="R74" s="49" t="n"/>
      <c r="S74" s="49" t="n"/>
      <c r="T74" s="49" t="n"/>
      <c r="U74" s="49" t="n"/>
      <c r="V74" s="49" t="n"/>
      <c r="W74" s="49" t="n"/>
    </row>
    <row r="75" ht="15.75" customHeight="1" s="58">
      <c r="A75" s="50" t="n">
        <v>44585</v>
      </c>
      <c r="B75" s="51" t="inlineStr">
        <is>
          <t>DEBITO</t>
        </is>
      </c>
      <c r="C75" s="51" t="inlineStr">
        <is>
          <t>LIMPIEZA</t>
        </is>
      </c>
      <c r="D75" s="51" t="n">
        <v>6500</v>
      </c>
      <c r="E75" s="51" t="n"/>
    </row>
    <row r="76" ht="15.75" customHeight="1" s="58">
      <c r="A76" s="50" t="n">
        <v>44585</v>
      </c>
      <c r="B76" s="50" t="inlineStr">
        <is>
          <t>CAJA</t>
        </is>
      </c>
      <c r="C76" s="49" t="inlineStr">
        <is>
          <t>INSUMOS VARIOS</t>
        </is>
      </c>
      <c r="D76" s="71" t="n">
        <v>1285</v>
      </c>
      <c r="E76" s="23" t="n"/>
      <c r="F76" s="49" t="n"/>
      <c r="G76" s="49" t="n"/>
      <c r="H76" s="49" t="n"/>
      <c r="I76" s="49" t="n"/>
      <c r="J76" s="49" t="n"/>
      <c r="K76" s="49" t="n"/>
      <c r="L76" s="49" t="n"/>
      <c r="M76" s="49" t="n"/>
      <c r="N76" s="49" t="n"/>
      <c r="O76" s="49" t="n"/>
      <c r="P76" s="49" t="n"/>
      <c r="Q76" s="49" t="n"/>
      <c r="R76" s="49" t="n"/>
      <c r="S76" s="49" t="n"/>
      <c r="T76" s="49" t="n"/>
      <c r="U76" s="49" t="n"/>
      <c r="V76" s="49" t="n"/>
      <c r="W76" s="49" t="n"/>
    </row>
    <row r="77" ht="15.75" customHeight="1" s="58">
      <c r="A77" s="50" t="n">
        <v>44585</v>
      </c>
      <c r="B77" s="51" t="inlineStr">
        <is>
          <t>CJ SALTA</t>
        </is>
      </c>
      <c r="C77" s="51" t="inlineStr">
        <is>
          <t>FIAMBRE</t>
        </is>
      </c>
      <c r="D77" s="53" t="n">
        <v>4500</v>
      </c>
      <c r="F77" s="49" t="n"/>
      <c r="G77" s="49" t="n"/>
      <c r="H77" s="49" t="n"/>
      <c r="I77" s="49" t="n"/>
      <c r="J77" s="49" t="n"/>
      <c r="K77" s="49" t="n"/>
      <c r="L77" s="49" t="n"/>
      <c r="M77" s="49" t="n"/>
      <c r="N77" s="49" t="n"/>
      <c r="O77" s="49" t="n"/>
      <c r="P77" s="49" t="n"/>
      <c r="Q77" s="49" t="n"/>
      <c r="R77" s="49" t="n"/>
      <c r="S77" s="49" t="n"/>
      <c r="T77" s="49" t="n"/>
      <c r="U77" s="49" t="n"/>
      <c r="V77" s="49" t="n"/>
      <c r="W77" s="49" t="n"/>
    </row>
    <row r="78" ht="15.75" customHeight="1" s="58">
      <c r="A78" s="50" t="n">
        <v>44586</v>
      </c>
      <c r="B78" s="51" t="inlineStr">
        <is>
          <t>CAJA</t>
        </is>
      </c>
      <c r="C78" s="51" t="inlineStr">
        <is>
          <t>INSUMOS VARIOS</t>
        </is>
      </c>
      <c r="D78" s="51" t="n">
        <v>28573</v>
      </c>
      <c r="E78" s="51" t="n"/>
      <c r="F78" s="49" t="n"/>
      <c r="G78" s="49" t="n"/>
      <c r="H78" s="49" t="n"/>
      <c r="I78" s="49" t="n"/>
      <c r="J78" s="49" t="n"/>
      <c r="K78" s="49" t="n"/>
      <c r="L78" s="49" t="n"/>
      <c r="M78" s="49" t="n"/>
      <c r="N78" s="49" t="n"/>
      <c r="O78" s="49" t="n"/>
      <c r="P78" s="49" t="n"/>
      <c r="Q78" s="49" t="n"/>
      <c r="R78" s="49" t="n"/>
      <c r="S78" s="49" t="n"/>
      <c r="T78" s="49" t="n"/>
      <c r="U78" s="49" t="n"/>
      <c r="V78" s="49" t="n"/>
      <c r="W78" s="49" t="n"/>
    </row>
    <row r="79" ht="15.75" customHeight="1" s="58">
      <c r="A79" s="50" t="n">
        <v>44586</v>
      </c>
      <c r="B79" s="50" t="inlineStr">
        <is>
          <t>CAJA</t>
        </is>
      </c>
      <c r="C79" s="49" t="inlineStr">
        <is>
          <t>PEJERREY</t>
        </is>
      </c>
      <c r="D79" s="71" t="n">
        <v>5000</v>
      </c>
      <c r="E79" s="23" t="n"/>
      <c r="F79" s="49" t="n"/>
      <c r="G79" s="49" t="n"/>
      <c r="H79" s="49" t="n"/>
      <c r="I79" s="49" t="n"/>
      <c r="J79" s="49" t="n"/>
      <c r="K79" s="49" t="n"/>
      <c r="L79" s="49" t="n"/>
      <c r="M79" s="49" t="n"/>
      <c r="N79" s="49" t="n"/>
      <c r="O79" s="49" t="n"/>
      <c r="P79" s="49" t="n"/>
      <c r="Q79" s="49" t="n"/>
      <c r="R79" s="49" t="n"/>
      <c r="S79" s="49" t="n"/>
      <c r="T79" s="49" t="n"/>
      <c r="U79" s="49" t="n"/>
      <c r="V79" s="49" t="n"/>
      <c r="W79" s="49" t="n"/>
    </row>
    <row r="80" ht="15.75" customHeight="1" s="58">
      <c r="A80" s="50" t="n">
        <v>44586</v>
      </c>
      <c r="B80" s="51" t="inlineStr">
        <is>
          <t>CAJA</t>
        </is>
      </c>
      <c r="C80" s="51" t="inlineStr">
        <is>
          <t>INSUMOS VARIOS</t>
        </is>
      </c>
      <c r="D80" s="51" t="n">
        <v>8490</v>
      </c>
      <c r="F80" s="49" t="n"/>
      <c r="G80" s="49" t="n"/>
      <c r="H80" s="49" t="n"/>
      <c r="I80" s="49" t="n"/>
      <c r="J80" s="49" t="n"/>
      <c r="K80" s="49" t="n"/>
      <c r="L80" s="49" t="n"/>
      <c r="M80" s="49" t="n"/>
      <c r="N80" s="49" t="n"/>
      <c r="O80" s="49" t="n"/>
      <c r="P80" s="49" t="n"/>
      <c r="Q80" s="49" t="n"/>
      <c r="R80" s="49" t="n"/>
      <c r="S80" s="49" t="n"/>
      <c r="T80" s="49" t="n"/>
      <c r="U80" s="49" t="n"/>
      <c r="V80" s="49" t="n"/>
      <c r="W80" s="49" t="n"/>
    </row>
    <row r="81" ht="15.75" customHeight="1" s="58">
      <c r="A81" s="50" t="n">
        <v>44587</v>
      </c>
      <c r="B81" s="51" t="inlineStr">
        <is>
          <t>CAJA</t>
        </is>
      </c>
      <c r="C81" s="51" t="inlineStr">
        <is>
          <t>INSUMOS VARIOS</t>
        </is>
      </c>
      <c r="D81" s="51" t="n">
        <v>34980</v>
      </c>
      <c r="E81" s="51" t="n"/>
      <c r="F81" s="49" t="n"/>
      <c r="G81" s="49" t="n"/>
      <c r="H81" s="49" t="n"/>
      <c r="I81" s="49" t="n"/>
      <c r="J81" s="49" t="n"/>
      <c r="K81" s="49" t="n"/>
      <c r="L81" s="49" t="n"/>
      <c r="M81" s="49" t="n"/>
      <c r="N81" s="49" t="n"/>
      <c r="O81" s="49" t="n"/>
      <c r="P81" s="49" t="n"/>
      <c r="Q81" s="49" t="n"/>
      <c r="R81" s="49" t="n"/>
      <c r="S81" s="49" t="n"/>
      <c r="T81" s="49" t="n"/>
      <c r="U81" s="49" t="n"/>
      <c r="V81" s="49" t="n"/>
      <c r="W81" s="49" t="n"/>
    </row>
    <row r="82" ht="15.75" customHeight="1" s="58">
      <c r="A82" s="50" t="n">
        <v>44587</v>
      </c>
      <c r="B82" s="50" t="inlineStr">
        <is>
          <t>CAJA</t>
        </is>
      </c>
      <c r="C82" s="49" t="inlineStr">
        <is>
          <t>BEBIDA</t>
        </is>
      </c>
      <c r="D82" s="71" t="n">
        <v>8600</v>
      </c>
      <c r="E82" s="23" t="n"/>
      <c r="F82" s="49" t="n"/>
      <c r="G82" s="49" t="n"/>
      <c r="H82" s="49" t="n"/>
      <c r="I82" s="49" t="n"/>
      <c r="J82" s="49" t="n"/>
      <c r="K82" s="49" t="n"/>
      <c r="L82" s="49" t="n"/>
      <c r="M82" s="49" t="n"/>
      <c r="N82" s="49" t="n"/>
      <c r="O82" s="49" t="n"/>
      <c r="P82" s="49" t="n"/>
      <c r="Q82" s="49" t="n"/>
      <c r="R82" s="49" t="n"/>
      <c r="S82" s="49" t="n"/>
      <c r="T82" s="49" t="n"/>
      <c r="U82" s="49" t="n"/>
      <c r="V82" s="49" t="n"/>
      <c r="W82" s="49" t="n"/>
    </row>
    <row r="83" ht="15.75" customHeight="1" s="58">
      <c r="A83" s="50" t="n">
        <v>44587</v>
      </c>
      <c r="B83" s="51" t="inlineStr">
        <is>
          <t>DEBITO</t>
        </is>
      </c>
      <c r="C83" s="51" t="inlineStr">
        <is>
          <t>CAMBIADOR</t>
        </is>
      </c>
      <c r="D83" s="53" t="n">
        <v>25040</v>
      </c>
      <c r="F83" s="49" t="n"/>
      <c r="G83" s="49" t="n"/>
      <c r="H83" s="49" t="n"/>
      <c r="I83" s="49" t="n"/>
      <c r="J83" s="49" t="n"/>
      <c r="K83" s="49" t="n"/>
      <c r="L83" s="49" t="n"/>
      <c r="M83" s="49" t="n"/>
      <c r="N83" s="49" t="n"/>
      <c r="O83" s="49" t="n"/>
      <c r="P83" s="49" t="n"/>
      <c r="Q83" s="49" t="n"/>
      <c r="R83" s="49" t="n"/>
      <c r="S83" s="49" t="n"/>
      <c r="T83" s="49" t="n"/>
      <c r="U83" s="49" t="n"/>
      <c r="V83" s="49" t="n"/>
      <c r="W83" s="49" t="n"/>
    </row>
    <row r="84" ht="15.75" customHeight="1" s="58">
      <c r="A84" s="50" t="n">
        <v>44588</v>
      </c>
      <c r="B84" s="51" t="inlineStr">
        <is>
          <t>CJ SALTA</t>
        </is>
      </c>
      <c r="C84" s="51" t="inlineStr">
        <is>
          <t>AZUCAR</t>
        </is>
      </c>
      <c r="D84" s="51" t="n">
        <v>600</v>
      </c>
      <c r="E84" s="51" t="n"/>
      <c r="F84" s="49" t="n"/>
      <c r="G84" s="49" t="n"/>
      <c r="H84" s="49" t="n"/>
      <c r="I84" s="49" t="n"/>
      <c r="J84" s="49" t="n"/>
      <c r="K84" s="49" t="n"/>
      <c r="L84" s="49" t="n"/>
      <c r="M84" s="49" t="n"/>
      <c r="N84" s="49" t="n"/>
      <c r="O84" s="49" t="n"/>
      <c r="P84" s="49" t="n"/>
      <c r="Q84" s="49" t="n"/>
      <c r="R84" s="49" t="n"/>
      <c r="S84" s="49" t="n"/>
      <c r="T84" s="49" t="n"/>
      <c r="U84" s="49" t="n"/>
      <c r="V84" s="49" t="n"/>
      <c r="W84" s="49" t="n"/>
    </row>
    <row r="85" ht="15.75" customHeight="1" s="58">
      <c r="A85" s="50" t="n">
        <v>44588</v>
      </c>
      <c r="B85" s="50" t="inlineStr">
        <is>
          <t>CJ SALTA</t>
        </is>
      </c>
      <c r="C85" s="49" t="inlineStr">
        <is>
          <t>SANDRO</t>
        </is>
      </c>
      <c r="D85" s="71" t="n">
        <v>15000</v>
      </c>
      <c r="E85" s="23" t="n"/>
      <c r="F85" s="49" t="n"/>
      <c r="G85" s="49" t="n"/>
      <c r="H85" s="49" t="n"/>
      <c r="I85" s="49" t="n"/>
      <c r="J85" s="49" t="n"/>
      <c r="K85" s="49" t="n"/>
      <c r="L85" s="49" t="n"/>
      <c r="M85" s="49" t="n"/>
      <c r="N85" s="49" t="n"/>
      <c r="O85" s="49" t="n"/>
      <c r="P85" s="49" t="n"/>
      <c r="Q85" s="49" t="n"/>
      <c r="R85" s="49" t="n"/>
      <c r="S85" s="49" t="n"/>
      <c r="T85" s="49" t="n"/>
      <c r="U85" s="49" t="n"/>
      <c r="V85" s="49" t="n"/>
      <c r="W85" s="49" t="n"/>
    </row>
    <row r="86" ht="15.75" customHeight="1" s="58">
      <c r="A86" s="50" t="n">
        <v>44588</v>
      </c>
      <c r="B86" s="51" t="inlineStr">
        <is>
          <t>CAJA</t>
        </is>
      </c>
      <c r="C86" s="51" t="inlineStr">
        <is>
          <t>INSUMOS VARIOS</t>
        </is>
      </c>
      <c r="D86" s="51" t="n">
        <v>15240</v>
      </c>
      <c r="F86" s="49" t="n"/>
      <c r="G86" s="49" t="n"/>
      <c r="H86" s="49" t="n"/>
      <c r="I86" s="49" t="n"/>
      <c r="J86" s="49" t="n"/>
      <c r="K86" s="49" t="n"/>
      <c r="L86" s="49" t="n"/>
      <c r="M86" s="49" t="n"/>
      <c r="N86" s="49" t="n"/>
      <c r="O86" s="49" t="n"/>
      <c r="P86" s="49" t="n"/>
      <c r="Q86" s="49" t="n"/>
      <c r="R86" s="49" t="n"/>
      <c r="S86" s="49" t="n"/>
      <c r="T86" s="49" t="n"/>
      <c r="U86" s="49" t="n"/>
      <c r="V86" s="49" t="n"/>
      <c r="W86" s="49" t="n"/>
    </row>
    <row r="87" ht="15.75" customHeight="1" s="58">
      <c r="A87" s="50" t="n">
        <v>44589</v>
      </c>
      <c r="B87" s="51" t="inlineStr">
        <is>
          <t>CJ SALTA</t>
        </is>
      </c>
      <c r="C87" s="51" t="inlineStr">
        <is>
          <t>NUECES</t>
        </is>
      </c>
      <c r="D87" s="51" t="n">
        <v>3000</v>
      </c>
      <c r="E87" s="51" t="n"/>
      <c r="F87" s="49" t="n"/>
      <c r="G87" s="49" t="n"/>
      <c r="H87" s="49" t="n"/>
      <c r="I87" s="49" t="n"/>
      <c r="J87" s="49" t="n"/>
      <c r="K87" s="49" t="n"/>
      <c r="L87" s="49" t="n"/>
      <c r="M87" s="49" t="n"/>
      <c r="N87" s="49" t="n"/>
      <c r="O87" s="49" t="n"/>
      <c r="P87" s="49" t="n"/>
      <c r="Q87" s="49" t="n"/>
      <c r="R87" s="49" t="n"/>
      <c r="S87" s="49" t="n"/>
      <c r="T87" s="49" t="n"/>
      <c r="U87" s="49" t="n"/>
      <c r="V87" s="49" t="n"/>
      <c r="W87" s="49" t="n"/>
    </row>
    <row r="88" ht="15.75" customHeight="1" s="58">
      <c r="A88" s="50" t="n">
        <v>44589</v>
      </c>
      <c r="B88" s="50" t="inlineStr">
        <is>
          <t>CJ SALTA</t>
        </is>
      </c>
      <c r="C88" s="49" t="inlineStr">
        <is>
          <t>MADERAS SOMBRILLA</t>
        </is>
      </c>
      <c r="D88" s="71" t="n">
        <v>20000</v>
      </c>
      <c r="E88" s="23" t="n"/>
      <c r="F88" s="49" t="n"/>
      <c r="G88" s="49" t="n"/>
      <c r="H88" s="49" t="n"/>
      <c r="I88" s="49" t="n"/>
      <c r="J88" s="49" t="n"/>
      <c r="K88" s="49" t="n"/>
      <c r="L88" s="49" t="n"/>
      <c r="M88" s="49" t="n"/>
      <c r="N88" s="49" t="n"/>
      <c r="O88" s="49" t="n"/>
      <c r="P88" s="49" t="n"/>
      <c r="Q88" s="49" t="n"/>
      <c r="R88" s="49" t="n"/>
      <c r="S88" s="49" t="n"/>
      <c r="T88" s="49" t="n"/>
      <c r="U88" s="49" t="n"/>
      <c r="V88" s="49" t="n"/>
      <c r="W88" s="49" t="n"/>
    </row>
    <row r="89" ht="15.75" customHeight="1" s="58">
      <c r="A89" s="50" t="n">
        <v>44589</v>
      </c>
      <c r="B89" s="51" t="inlineStr">
        <is>
          <t>DEBITO</t>
        </is>
      </c>
      <c r="C89" s="51" t="inlineStr">
        <is>
          <t>AFIP</t>
        </is>
      </c>
      <c r="D89" s="53" t="n">
        <v>10353</v>
      </c>
      <c r="F89" s="49" t="n"/>
      <c r="G89" s="49" t="n"/>
      <c r="H89" s="49" t="n"/>
      <c r="I89" s="49" t="n"/>
      <c r="J89" s="49" t="n"/>
      <c r="K89" s="49" t="n"/>
      <c r="L89" s="49" t="n"/>
      <c r="M89" s="49" t="n"/>
      <c r="N89" s="49" t="n"/>
      <c r="O89" s="49" t="n"/>
      <c r="P89" s="49" t="n"/>
      <c r="Q89" s="49" t="n"/>
      <c r="R89" s="49" t="n"/>
      <c r="S89" s="49" t="n"/>
      <c r="T89" s="49" t="n"/>
      <c r="U89" s="49" t="n"/>
      <c r="V89" s="49" t="n"/>
      <c r="W89" s="49" t="n"/>
    </row>
    <row r="90" ht="15.75" customHeight="1" s="58">
      <c r="A90" s="50" t="n">
        <v>44590</v>
      </c>
      <c r="B90" s="51" t="inlineStr">
        <is>
          <t>CAJA</t>
        </is>
      </c>
      <c r="C90" s="51" t="inlineStr">
        <is>
          <t>INSUMOS VARIOS</t>
        </is>
      </c>
      <c r="D90" s="51" t="n">
        <v>7050</v>
      </c>
      <c r="E90" s="51" t="n"/>
      <c r="F90" s="49" t="n"/>
      <c r="G90" s="49" t="n"/>
      <c r="H90" s="49" t="n"/>
      <c r="I90" s="49" t="n"/>
      <c r="J90" s="49" t="n"/>
      <c r="K90" s="49" t="n"/>
      <c r="L90" s="49" t="n"/>
      <c r="M90" s="49" t="n"/>
      <c r="N90" s="49" t="n"/>
      <c r="O90" s="49" t="n"/>
      <c r="P90" s="49" t="n"/>
      <c r="Q90" s="49" t="n"/>
      <c r="R90" s="49" t="n"/>
      <c r="S90" s="49" t="n"/>
      <c r="T90" s="49" t="n"/>
      <c r="U90" s="49" t="n"/>
      <c r="V90" s="49" t="n"/>
      <c r="W90" s="49" t="n"/>
    </row>
    <row r="91" ht="15.75" customHeight="1" s="58">
      <c r="A91" s="50" t="n">
        <v>44590</v>
      </c>
      <c r="B91" s="50" t="inlineStr">
        <is>
          <t>DEBITO</t>
        </is>
      </c>
      <c r="C91" s="49" t="inlineStr">
        <is>
          <t>FIAMBRE</t>
        </is>
      </c>
      <c r="D91" s="71" t="n">
        <v>577</v>
      </c>
      <c r="E91" s="23" t="n"/>
      <c r="F91" s="49" t="n"/>
      <c r="G91" s="49" t="n"/>
      <c r="H91" s="49" t="n"/>
      <c r="I91" s="49" t="n"/>
      <c r="J91" s="49" t="n"/>
      <c r="K91" s="49" t="n"/>
      <c r="L91" s="49" t="n"/>
      <c r="M91" s="49" t="n"/>
      <c r="N91" s="49" t="n"/>
      <c r="O91" s="49" t="n"/>
      <c r="P91" s="49" t="n"/>
      <c r="Q91" s="49" t="n"/>
      <c r="R91" s="49" t="n"/>
      <c r="S91" s="49" t="n"/>
      <c r="T91" s="49" t="n"/>
      <c r="U91" s="49" t="n"/>
      <c r="V91" s="49" t="n"/>
      <c r="W91" s="49" t="n"/>
    </row>
    <row r="92" ht="15.75" customHeight="1" s="58">
      <c r="A92" s="50" t="n">
        <v>44590</v>
      </c>
      <c r="B92" s="51" t="inlineStr">
        <is>
          <t>CAJA</t>
        </is>
      </c>
      <c r="C92" s="51" t="inlineStr">
        <is>
          <t>INSUMOS VARIOS</t>
        </is>
      </c>
      <c r="D92" s="51" t="n">
        <v>42590</v>
      </c>
      <c r="F92" s="49" t="n"/>
      <c r="G92" s="49" t="n"/>
      <c r="H92" s="49" t="n"/>
      <c r="I92" s="49" t="n"/>
      <c r="J92" s="49" t="n"/>
      <c r="K92" s="49" t="n"/>
      <c r="L92" s="49" t="n"/>
      <c r="M92" s="49" t="n"/>
      <c r="N92" s="49" t="n"/>
      <c r="O92" s="49" t="n"/>
      <c r="P92" s="49" t="n"/>
      <c r="Q92" s="49" t="n"/>
      <c r="R92" s="49" t="n"/>
      <c r="S92" s="49" t="n"/>
      <c r="T92" s="49" t="n"/>
      <c r="U92" s="49" t="n"/>
      <c r="V92" s="49" t="n"/>
      <c r="W92" s="49" t="n"/>
    </row>
    <row r="93" ht="15.75" customHeight="1" s="58">
      <c r="A93" s="50" t="n">
        <v>44591</v>
      </c>
      <c r="B93" s="51" t="inlineStr">
        <is>
          <t>DEBITO</t>
        </is>
      </c>
      <c r="C93" s="51" t="inlineStr">
        <is>
          <t>FLETE TABLAS</t>
        </is>
      </c>
      <c r="D93" s="51" t="n">
        <v>13836</v>
      </c>
      <c r="E93" s="51" t="n"/>
      <c r="F93" s="49" t="n"/>
      <c r="G93" s="49" t="n"/>
      <c r="H93" s="49" t="n"/>
      <c r="I93" s="49" t="n"/>
      <c r="J93" s="49" t="n"/>
      <c r="K93" s="49" t="n"/>
      <c r="L93" s="49" t="n"/>
      <c r="M93" s="49" t="n"/>
      <c r="N93" s="49" t="n"/>
      <c r="O93" s="49" t="n"/>
      <c r="P93" s="49" t="n"/>
      <c r="Q93" s="49" t="n"/>
      <c r="R93" s="49" t="n"/>
      <c r="S93" s="49" t="n"/>
      <c r="T93" s="49" t="n"/>
      <c r="U93" s="49" t="n"/>
      <c r="V93" s="49" t="n"/>
      <c r="W93" s="49" t="n"/>
    </row>
    <row r="94" ht="15.75" customHeight="1" s="58">
      <c r="A94" s="50" t="n">
        <v>44591</v>
      </c>
      <c r="B94" s="50" t="inlineStr">
        <is>
          <t>CAJA</t>
        </is>
      </c>
      <c r="C94" s="49" t="inlineStr">
        <is>
          <t>HELADO</t>
        </is>
      </c>
      <c r="D94" s="71" t="n">
        <v>3000</v>
      </c>
      <c r="E94" s="23" t="n"/>
    </row>
    <row r="95" ht="15.75" customHeight="1" s="58">
      <c r="A95" s="50" t="n">
        <v>44591</v>
      </c>
      <c r="B95" s="51" t="inlineStr">
        <is>
          <t>CAJA</t>
        </is>
      </c>
      <c r="C95" s="51" t="inlineStr">
        <is>
          <t>INSUMOS VARIOS</t>
        </is>
      </c>
      <c r="D95" s="51" t="n">
        <v>34040</v>
      </c>
      <c r="F95" s="49" t="n"/>
      <c r="G95" s="49" t="n"/>
      <c r="H95" s="49" t="n"/>
      <c r="I95" s="49" t="n"/>
      <c r="J95" s="49" t="n"/>
      <c r="K95" s="49" t="n"/>
      <c r="L95" s="49" t="n"/>
      <c r="M95" s="49" t="n"/>
      <c r="N95" s="49" t="n"/>
      <c r="O95" s="49" t="n"/>
      <c r="P95" s="49" t="n"/>
      <c r="Q95" s="49" t="n"/>
      <c r="R95" s="49" t="n"/>
      <c r="S95" s="49" t="n"/>
      <c r="T95" s="49" t="n"/>
      <c r="U95" s="49" t="n"/>
      <c r="V95" s="49" t="n"/>
      <c r="W95" s="49" t="n"/>
    </row>
    <row r="96" ht="15.75" customHeight="1" s="58">
      <c r="A96" s="50" t="n">
        <v>44592</v>
      </c>
      <c r="B96" s="51" t="inlineStr">
        <is>
          <t>CJ SALTA</t>
        </is>
      </c>
      <c r="C96" s="51" t="inlineStr">
        <is>
          <t>VINERIA</t>
        </is>
      </c>
      <c r="D96" s="51" t="n">
        <v>16373</v>
      </c>
      <c r="E96" s="51" t="n"/>
    </row>
    <row r="97" ht="15.75" customHeight="1" s="58">
      <c r="A97" s="50" t="n">
        <v>44592</v>
      </c>
      <c r="B97" s="50" t="inlineStr">
        <is>
          <t>DEBITO</t>
        </is>
      </c>
      <c r="C97" s="49" t="inlineStr">
        <is>
          <t>NAFTA</t>
        </is>
      </c>
      <c r="D97" s="71" t="n">
        <v>3500</v>
      </c>
      <c r="E97" s="23" t="n"/>
    </row>
    <row r="98" ht="15.75" customHeight="1" s="58">
      <c r="A98" s="50" t="n">
        <v>44592</v>
      </c>
      <c r="B98" s="51" t="inlineStr">
        <is>
          <t>CAJA</t>
        </is>
      </c>
      <c r="C98" s="51" t="inlineStr">
        <is>
          <t>INSUMOS VARIOS</t>
        </is>
      </c>
      <c r="D98" s="51" t="n">
        <v>114530</v>
      </c>
    </row>
    <row r="99" ht="15.75" customHeight="1" s="58">
      <c r="A99" s="50" t="n">
        <v>44593</v>
      </c>
      <c r="B99" s="51" t="inlineStr">
        <is>
          <t>CAJA</t>
        </is>
      </c>
      <c r="C99" s="51" t="inlineStr">
        <is>
          <t>INSUMOS VARIOS</t>
        </is>
      </c>
      <c r="D99" s="51" t="n">
        <v>27300</v>
      </c>
      <c r="E99" s="51" t="n"/>
    </row>
    <row r="100" ht="15.75" customHeight="1" s="58">
      <c r="A100" s="50" t="n">
        <v>44593</v>
      </c>
      <c r="B100" s="50" t="inlineStr">
        <is>
          <t>DEBITO</t>
        </is>
      </c>
      <c r="C100" s="49" t="inlineStr">
        <is>
          <t>FIAMBRE</t>
        </is>
      </c>
      <c r="D100" s="71" t="n">
        <v>6520</v>
      </c>
      <c r="E100" s="23" t="n"/>
    </row>
    <row r="101" ht="15.75" customHeight="1" s="58">
      <c r="A101" s="50" t="n">
        <v>44593</v>
      </c>
      <c r="B101" s="51" t="inlineStr">
        <is>
          <t>CJ SALTA</t>
        </is>
      </c>
      <c r="C101" s="51" t="inlineStr">
        <is>
          <t>FIAMBRE</t>
        </is>
      </c>
      <c r="D101" s="53" t="n">
        <v>3000</v>
      </c>
    </row>
    <row r="102" ht="15.75" customHeight="1" s="58">
      <c r="A102" s="50" t="n">
        <v>44594</v>
      </c>
      <c r="B102" s="51" t="inlineStr">
        <is>
          <t>CAJA</t>
        </is>
      </c>
      <c r="C102" s="51" t="inlineStr">
        <is>
          <t>INSUMOS VARIOS</t>
        </is>
      </c>
      <c r="D102" s="51" t="n">
        <v>16870</v>
      </c>
      <c r="E102" s="51" t="n"/>
    </row>
    <row r="103" ht="15.75" customHeight="1" s="58">
      <c r="A103" s="50" t="n">
        <v>44594</v>
      </c>
      <c r="B103" s="50" t="inlineStr">
        <is>
          <t>DEBITO</t>
        </is>
      </c>
      <c r="C103" s="49" t="inlineStr">
        <is>
          <t>VINERIA</t>
        </is>
      </c>
      <c r="D103" s="71" t="n">
        <v>7260</v>
      </c>
      <c r="E103" s="23" t="n"/>
    </row>
    <row r="104" ht="15.75" customHeight="1" s="58">
      <c r="A104" s="50" t="n">
        <v>44594</v>
      </c>
      <c r="B104" s="51" t="inlineStr">
        <is>
          <t>DEBITO</t>
        </is>
      </c>
      <c r="C104" s="51" t="inlineStr">
        <is>
          <t>NAFTA</t>
        </is>
      </c>
      <c r="D104" s="53" t="n">
        <v>5000</v>
      </c>
    </row>
    <row r="105" ht="15.75" customHeight="1" s="58">
      <c r="A105" s="50" t="n">
        <v>44595</v>
      </c>
      <c r="B105" s="51" t="inlineStr">
        <is>
          <t>CAJA</t>
        </is>
      </c>
      <c r="C105" s="51" t="inlineStr">
        <is>
          <t>INSUMOS VARIOS</t>
        </is>
      </c>
      <c r="D105" s="51" t="n">
        <v>35720</v>
      </c>
      <c r="E105" s="51" t="n"/>
    </row>
    <row r="106" ht="15.75" customHeight="1" s="58">
      <c r="A106" s="50" t="n">
        <v>44595</v>
      </c>
      <c r="B106" s="50" t="inlineStr">
        <is>
          <t>CAJA</t>
        </is>
      </c>
      <c r="C106" s="49" t="inlineStr">
        <is>
          <t>INSUMOS VARIOS</t>
        </is>
      </c>
      <c r="D106" s="71" t="n">
        <v>2562</v>
      </c>
      <c r="E106" s="23" t="n"/>
    </row>
    <row r="107" ht="15.75" customHeight="1" s="58">
      <c r="A107" s="50" t="n">
        <v>44595</v>
      </c>
      <c r="B107" s="51" t="inlineStr">
        <is>
          <t>CAJA</t>
        </is>
      </c>
      <c r="C107" s="51" t="inlineStr">
        <is>
          <t>INSUMOS VARIOS</t>
        </is>
      </c>
      <c r="D107" s="51" t="n">
        <v>22850</v>
      </c>
    </row>
    <row r="108" ht="15.75" customHeight="1" s="58">
      <c r="A108" s="50" t="n">
        <v>44596</v>
      </c>
      <c r="B108" s="51" t="inlineStr">
        <is>
          <t>CAJA</t>
        </is>
      </c>
      <c r="C108" s="51" t="inlineStr">
        <is>
          <t>INSUMOS VARIOS</t>
        </is>
      </c>
      <c r="D108" s="51" t="n">
        <v>67739</v>
      </c>
      <c r="E108" s="51" t="n"/>
    </row>
    <row r="109" ht="15.75" customHeight="1" s="58">
      <c r="A109" s="50" t="n">
        <v>44596</v>
      </c>
      <c r="B109" s="50" t="inlineStr">
        <is>
          <t>CAJA</t>
        </is>
      </c>
      <c r="C109" s="49" t="inlineStr">
        <is>
          <t>INSUMOS VARIOS</t>
        </is>
      </c>
      <c r="D109" s="71" t="n">
        <v>266</v>
      </c>
      <c r="E109" s="23" t="n"/>
    </row>
    <row r="110" ht="15.75" customHeight="1" s="58">
      <c r="A110" s="50" t="n">
        <v>44597</v>
      </c>
      <c r="B110" s="51" t="inlineStr">
        <is>
          <t>DEBITO</t>
        </is>
      </c>
      <c r="C110" s="51" t="inlineStr">
        <is>
          <t>AFIP</t>
        </is>
      </c>
      <c r="D110" s="51" t="n">
        <v>3047</v>
      </c>
      <c r="E110" s="51" t="n"/>
    </row>
    <row r="111" ht="15.75" customHeight="1" s="58">
      <c r="A111" s="50" t="n">
        <v>44597</v>
      </c>
      <c r="B111" s="50" t="inlineStr">
        <is>
          <t>CAJA</t>
        </is>
      </c>
      <c r="C111" s="49" t="inlineStr">
        <is>
          <t>CITRIC</t>
        </is>
      </c>
      <c r="D111" s="71" t="n">
        <v>2320</v>
      </c>
      <c r="E111" s="23" t="n"/>
    </row>
    <row r="112" ht="15.75" customHeight="1" s="58">
      <c r="A112" s="50" t="n">
        <v>44598</v>
      </c>
      <c r="B112" s="51" t="inlineStr">
        <is>
          <t>DEBITO</t>
        </is>
      </c>
      <c r="C112" s="51" t="inlineStr">
        <is>
          <t>BOOKING</t>
        </is>
      </c>
      <c r="D112" s="51" t="n">
        <v>14545</v>
      </c>
      <c r="E112" s="51" t="n"/>
      <c r="F112" s="49" t="n"/>
      <c r="G112" s="49" t="n"/>
      <c r="H112" s="49" t="n"/>
      <c r="I112" s="49" t="n"/>
      <c r="J112" s="49" t="n"/>
      <c r="K112" s="49" t="n"/>
      <c r="L112" s="49" t="n"/>
      <c r="M112" s="49" t="n"/>
      <c r="N112" s="49" t="n"/>
      <c r="O112" s="49" t="n"/>
      <c r="P112" s="49" t="n"/>
      <c r="Q112" s="49" t="n"/>
      <c r="R112" s="49" t="n"/>
      <c r="S112" s="49" t="n"/>
      <c r="T112" s="49" t="n"/>
      <c r="U112" s="49" t="n"/>
      <c r="V112" s="49" t="n"/>
      <c r="W112" s="49" t="n"/>
    </row>
    <row r="113" ht="15.75" customHeight="1" s="58">
      <c r="A113" s="50" t="n">
        <v>44598</v>
      </c>
      <c r="B113" s="50" t="inlineStr">
        <is>
          <t>CAJA</t>
        </is>
      </c>
      <c r="C113" s="49" t="inlineStr">
        <is>
          <t>AGUA MINERAL</t>
        </is>
      </c>
      <c r="D113" s="71" t="n">
        <v>2400</v>
      </c>
      <c r="E113" s="23" t="n"/>
      <c r="F113" s="49" t="n"/>
      <c r="G113" s="49" t="n"/>
      <c r="H113" s="49" t="n"/>
      <c r="I113" s="49" t="n"/>
      <c r="J113" s="49" t="n"/>
      <c r="K113" s="49" t="n"/>
      <c r="L113" s="49" t="n"/>
      <c r="M113" s="49" t="n"/>
      <c r="N113" s="49" t="n"/>
      <c r="O113" s="49" t="n"/>
      <c r="P113" s="49" t="n"/>
      <c r="Q113" s="49" t="n"/>
      <c r="R113" s="49" t="n"/>
      <c r="S113" s="49" t="n"/>
      <c r="T113" s="49" t="n"/>
      <c r="U113" s="49" t="n"/>
      <c r="V113" s="49" t="n"/>
      <c r="W113" s="49" t="n"/>
    </row>
    <row r="114" ht="15.75" customHeight="1" s="58">
      <c r="A114" s="50" t="n">
        <v>44599</v>
      </c>
      <c r="B114" s="51" t="inlineStr">
        <is>
          <t>CAJA</t>
        </is>
      </c>
      <c r="C114" s="51" t="inlineStr">
        <is>
          <t>INSUMOS VARIOS</t>
        </is>
      </c>
      <c r="D114" s="51" t="n">
        <v>17249</v>
      </c>
      <c r="E114" s="51" t="n"/>
      <c r="F114" s="49" t="n"/>
      <c r="G114" s="49" t="n"/>
      <c r="H114" s="49" t="n"/>
      <c r="I114" s="49" t="n"/>
      <c r="J114" s="49" t="n"/>
      <c r="K114" s="49" t="n"/>
      <c r="L114" s="49" t="n"/>
      <c r="M114" s="49" t="n"/>
      <c r="N114" s="49" t="n"/>
      <c r="O114" s="49" t="n"/>
      <c r="P114" s="49" t="n"/>
      <c r="Q114" s="49" t="n"/>
      <c r="R114" s="49" t="n"/>
      <c r="S114" s="49" t="n"/>
      <c r="T114" s="49" t="n"/>
      <c r="U114" s="49" t="n"/>
      <c r="V114" s="49" t="n"/>
      <c r="W114" s="49" t="n"/>
    </row>
    <row r="115" ht="15.75" customHeight="1" s="58">
      <c r="A115" s="50" t="n">
        <v>44599</v>
      </c>
      <c r="B115" s="50" t="inlineStr">
        <is>
          <t>CAJA</t>
        </is>
      </c>
      <c r="C115" s="49" t="inlineStr">
        <is>
          <t>DESCARTABLES</t>
        </is>
      </c>
      <c r="D115" s="71" t="n">
        <v>300</v>
      </c>
      <c r="E115" s="23" t="n"/>
      <c r="F115" s="49" t="n"/>
      <c r="G115" s="49" t="n"/>
      <c r="H115" s="49" t="n"/>
      <c r="I115" s="49" t="n"/>
      <c r="J115" s="49" t="n"/>
      <c r="K115" s="49" t="n"/>
      <c r="L115" s="49" t="n"/>
      <c r="M115" s="49" t="n"/>
      <c r="N115" s="49" t="n"/>
      <c r="O115" s="49" t="n"/>
      <c r="P115" s="49" t="n"/>
      <c r="Q115" s="49" t="n"/>
      <c r="R115" s="49" t="n"/>
      <c r="S115" s="49" t="n"/>
      <c r="T115" s="49" t="n"/>
      <c r="U115" s="49" t="n"/>
      <c r="V115" s="49" t="n"/>
      <c r="W115" s="49" t="n"/>
    </row>
    <row r="116" ht="15.75" customHeight="1" s="58">
      <c r="A116" s="50" t="n">
        <v>44600</v>
      </c>
      <c r="B116" s="51" t="inlineStr">
        <is>
          <t>CAJA</t>
        </is>
      </c>
      <c r="C116" s="51" t="inlineStr">
        <is>
          <t>INSUMOS VARIOS</t>
        </is>
      </c>
      <c r="D116" s="51" t="n">
        <v>34030</v>
      </c>
      <c r="E116" s="51" t="n"/>
      <c r="F116" s="49" t="n"/>
      <c r="G116" s="49" t="n"/>
      <c r="H116" s="49" t="n"/>
      <c r="I116" s="49" t="n"/>
      <c r="J116" s="49" t="n"/>
      <c r="K116" s="49" t="n"/>
      <c r="L116" s="49" t="n"/>
      <c r="M116" s="49" t="n"/>
      <c r="N116" s="49" t="n"/>
      <c r="O116" s="49" t="n"/>
      <c r="P116" s="49" t="n"/>
      <c r="Q116" s="49" t="n"/>
      <c r="R116" s="49" t="n"/>
      <c r="S116" s="49" t="n"/>
      <c r="T116" s="49" t="n"/>
      <c r="U116" s="49" t="n"/>
      <c r="V116" s="49" t="n"/>
      <c r="W116" s="49" t="n"/>
    </row>
    <row r="117" ht="15.75" customHeight="1" s="58">
      <c r="A117" s="50" t="n">
        <v>44600</v>
      </c>
      <c r="B117" s="50" t="inlineStr">
        <is>
          <t>CAJA</t>
        </is>
      </c>
      <c r="C117" s="49" t="inlineStr">
        <is>
          <t>INSUMOS VARIOS</t>
        </is>
      </c>
      <c r="D117" s="71" t="n">
        <v>720</v>
      </c>
      <c r="E117" s="23" t="n"/>
      <c r="F117" s="49" t="n"/>
      <c r="G117" s="49" t="n"/>
      <c r="H117" s="49" t="n"/>
      <c r="I117" s="49" t="n"/>
      <c r="J117" s="49" t="n"/>
      <c r="K117" s="49" t="n"/>
      <c r="L117" s="49" t="n"/>
      <c r="M117" s="49" t="n"/>
      <c r="N117" s="49" t="n"/>
      <c r="O117" s="49" t="n"/>
      <c r="P117" s="49" t="n"/>
      <c r="Q117" s="49" t="n"/>
      <c r="R117" s="49" t="n"/>
      <c r="S117" s="49" t="n"/>
      <c r="T117" s="49" t="n"/>
      <c r="U117" s="49" t="n"/>
      <c r="V117" s="49" t="n"/>
      <c r="W117" s="49" t="n"/>
    </row>
    <row r="118" ht="15.75" customHeight="1" s="58">
      <c r="A118" s="50" t="n">
        <v>44601</v>
      </c>
      <c r="B118" s="51" t="inlineStr">
        <is>
          <t>CAJA</t>
        </is>
      </c>
      <c r="C118" s="51" t="inlineStr">
        <is>
          <t>INSUMOS VARIOS</t>
        </is>
      </c>
      <c r="D118" s="51" t="n">
        <v>11138</v>
      </c>
      <c r="E118" s="51" t="n"/>
      <c r="F118" s="49" t="n"/>
      <c r="G118" s="49" t="n"/>
      <c r="H118" s="49" t="n"/>
      <c r="I118" s="49" t="n"/>
      <c r="J118" s="49" t="n"/>
      <c r="K118" s="49" t="n"/>
      <c r="L118" s="49" t="n"/>
      <c r="M118" s="49" t="n"/>
      <c r="N118" s="49" t="n"/>
      <c r="O118" s="49" t="n"/>
      <c r="P118" s="49" t="n"/>
      <c r="Q118" s="49" t="n"/>
      <c r="R118" s="49" t="n"/>
      <c r="S118" s="49" t="n"/>
      <c r="T118" s="49" t="n"/>
      <c r="U118" s="49" t="n"/>
      <c r="V118" s="49" t="n"/>
      <c r="W118" s="49" t="n"/>
    </row>
    <row r="119" ht="15.75" customHeight="1" s="58">
      <c r="A119" s="50" t="n">
        <v>44601</v>
      </c>
      <c r="B119" s="50" t="inlineStr">
        <is>
          <t>CAJA</t>
        </is>
      </c>
      <c r="C119" s="49" t="inlineStr">
        <is>
          <t>POLLO</t>
        </is>
      </c>
      <c r="D119" s="71" t="n">
        <v>1100</v>
      </c>
      <c r="E119" s="23" t="n"/>
      <c r="F119" s="49" t="n"/>
      <c r="G119" s="49" t="n"/>
      <c r="H119" s="49" t="n"/>
      <c r="I119" s="49" t="n"/>
      <c r="J119" s="49" t="n"/>
      <c r="K119" s="49" t="n"/>
      <c r="L119" s="49" t="n"/>
      <c r="M119" s="49" t="n"/>
      <c r="N119" s="49" t="n"/>
      <c r="O119" s="49" t="n"/>
      <c r="P119" s="49" t="n"/>
      <c r="Q119" s="49" t="n"/>
      <c r="R119" s="49" t="n"/>
      <c r="S119" s="49" t="n"/>
      <c r="T119" s="49" t="n"/>
      <c r="U119" s="49" t="n"/>
      <c r="V119" s="49" t="n"/>
      <c r="W119" s="49" t="n"/>
    </row>
    <row r="120" ht="15.75" customHeight="1" s="58">
      <c r="A120" s="50" t="n">
        <v>44602</v>
      </c>
      <c r="B120" s="51" t="inlineStr">
        <is>
          <t>CAJA</t>
        </is>
      </c>
      <c r="C120" s="51" t="inlineStr">
        <is>
          <t>INSUMOS VARIOS</t>
        </is>
      </c>
      <c r="D120" s="51" t="n">
        <v>9980</v>
      </c>
      <c r="E120" s="51" t="n"/>
    </row>
    <row r="121" ht="15.75" customHeight="1" s="58">
      <c r="A121" s="50" t="n">
        <v>44602</v>
      </c>
      <c r="B121" s="50" t="inlineStr">
        <is>
          <t>CAJA</t>
        </is>
      </c>
      <c r="C121" s="49" t="inlineStr">
        <is>
          <t>VERDURA</t>
        </is>
      </c>
      <c r="D121" s="71" t="n">
        <v>3775</v>
      </c>
      <c r="E121" s="23" t="n"/>
      <c r="F121" s="49" t="n"/>
      <c r="G121" s="49" t="n"/>
      <c r="H121" s="49" t="n"/>
      <c r="I121" s="49" t="n"/>
      <c r="J121" s="49" t="n"/>
      <c r="K121" s="49" t="n"/>
      <c r="L121" s="49" t="n"/>
      <c r="M121" s="49" t="n"/>
      <c r="N121" s="49" t="n"/>
      <c r="O121" s="49" t="n"/>
      <c r="P121" s="49" t="n"/>
      <c r="Q121" s="49" t="n"/>
      <c r="R121" s="49" t="n"/>
      <c r="S121" s="49" t="n"/>
      <c r="T121" s="49" t="n"/>
      <c r="U121" s="49" t="n"/>
      <c r="V121" s="49" t="n"/>
      <c r="W121" s="49" t="n"/>
    </row>
    <row r="122" ht="15.75" customHeight="1" s="58">
      <c r="A122" s="50" t="n">
        <v>44603</v>
      </c>
      <c r="B122" s="51" t="inlineStr">
        <is>
          <t>CAJA</t>
        </is>
      </c>
      <c r="C122" s="51" t="inlineStr">
        <is>
          <t>INSUMOS VARIOS</t>
        </is>
      </c>
      <c r="D122" s="51" t="n">
        <v>23804</v>
      </c>
      <c r="E122" s="51" t="n"/>
      <c r="F122" s="49" t="n"/>
      <c r="G122" s="49" t="n"/>
      <c r="H122" s="49" t="n"/>
      <c r="I122" s="49" t="n"/>
      <c r="J122" s="49" t="n"/>
      <c r="K122" s="49" t="n"/>
      <c r="L122" s="49" t="n"/>
      <c r="M122" s="49" t="n"/>
      <c r="N122" s="49" t="n"/>
      <c r="O122" s="49" t="n"/>
      <c r="P122" s="49" t="n"/>
      <c r="Q122" s="49" t="n"/>
      <c r="R122" s="49" t="n"/>
      <c r="S122" s="49" t="n"/>
      <c r="T122" s="49" t="n"/>
      <c r="U122" s="49" t="n"/>
      <c r="V122" s="49" t="n"/>
      <c r="W122" s="49" t="n"/>
    </row>
    <row r="123" ht="15.75" customHeight="1" s="58">
      <c r="A123" s="50" t="n">
        <v>44603</v>
      </c>
      <c r="B123" s="50" t="inlineStr">
        <is>
          <t>CAJA</t>
        </is>
      </c>
      <c r="C123" s="49" t="inlineStr">
        <is>
          <t>PEJERREY</t>
        </is>
      </c>
      <c r="D123" s="71" t="n">
        <v>5000</v>
      </c>
      <c r="E123" s="23" t="n"/>
      <c r="F123" s="49" t="n"/>
      <c r="G123" s="49" t="n"/>
      <c r="H123" s="49" t="n"/>
      <c r="I123" s="49" t="n"/>
      <c r="J123" s="49" t="n"/>
      <c r="K123" s="49" t="n"/>
      <c r="L123" s="49" t="n"/>
      <c r="M123" s="49" t="n"/>
      <c r="N123" s="49" t="n"/>
      <c r="O123" s="49" t="n"/>
      <c r="P123" s="49" t="n"/>
      <c r="Q123" s="49" t="n"/>
      <c r="R123" s="49" t="n"/>
      <c r="S123" s="49" t="n"/>
      <c r="T123" s="49" t="n"/>
      <c r="U123" s="49" t="n"/>
      <c r="V123" s="49" t="n"/>
      <c r="W123" s="49" t="n"/>
    </row>
    <row r="124" ht="15.75" customHeight="1" s="58">
      <c r="A124" s="50" t="n">
        <v>44604</v>
      </c>
      <c r="B124" s="51" t="inlineStr">
        <is>
          <t>DEBITO</t>
        </is>
      </c>
      <c r="C124" s="51" t="inlineStr">
        <is>
          <t>NAFTA</t>
        </is>
      </c>
      <c r="D124" s="51" t="n">
        <v>5000</v>
      </c>
      <c r="E124" s="51" t="n"/>
      <c r="F124" s="49" t="n"/>
      <c r="G124" s="49" t="n"/>
      <c r="H124" s="49" t="n"/>
      <c r="I124" s="49" t="n"/>
      <c r="J124" s="49" t="n"/>
      <c r="K124" s="49" t="n"/>
      <c r="L124" s="49" t="n"/>
      <c r="M124" s="49" t="n"/>
      <c r="N124" s="49" t="n"/>
      <c r="O124" s="49" t="n"/>
      <c r="P124" s="49" t="n"/>
      <c r="Q124" s="49" t="n"/>
      <c r="R124" s="49" t="n"/>
      <c r="S124" s="49" t="n"/>
      <c r="T124" s="49" t="n"/>
      <c r="U124" s="49" t="n"/>
      <c r="V124" s="49" t="n"/>
      <c r="W124" s="49" t="n"/>
    </row>
    <row r="125" ht="15.75" customHeight="1" s="58">
      <c r="A125" s="50" t="n">
        <v>44604</v>
      </c>
      <c r="B125" s="50" t="inlineStr">
        <is>
          <t>CAJA</t>
        </is>
      </c>
      <c r="C125" s="49" t="inlineStr">
        <is>
          <t>INSUMOS VARIOS</t>
        </is>
      </c>
      <c r="D125" s="71" t="n">
        <v>1267</v>
      </c>
      <c r="E125" s="23" t="n"/>
      <c r="F125" s="49" t="n"/>
      <c r="G125" s="49" t="n"/>
      <c r="H125" s="49" t="n"/>
      <c r="I125" s="49" t="n"/>
      <c r="J125" s="49" t="n"/>
      <c r="K125" s="49" t="n"/>
      <c r="L125" s="49" t="n"/>
      <c r="M125" s="49" t="n"/>
      <c r="N125" s="49" t="n"/>
      <c r="O125" s="49" t="n"/>
      <c r="P125" s="49" t="n"/>
      <c r="Q125" s="49" t="n"/>
      <c r="R125" s="49" t="n"/>
      <c r="S125" s="49" t="n"/>
      <c r="T125" s="49" t="n"/>
      <c r="U125" s="49" t="n"/>
      <c r="V125" s="49" t="n"/>
      <c r="W125" s="49" t="n"/>
    </row>
    <row r="126" ht="15.75" customHeight="1" s="58">
      <c r="A126" s="50" t="n">
        <v>44605</v>
      </c>
      <c r="B126" s="51" t="inlineStr">
        <is>
          <t>CAJA</t>
        </is>
      </c>
      <c r="C126" s="51" t="inlineStr">
        <is>
          <t>INSUMOS VARIOS</t>
        </is>
      </c>
      <c r="D126" s="51" t="n">
        <v>36641</v>
      </c>
      <c r="E126" s="51" t="n"/>
    </row>
    <row r="127" ht="15.75" customHeight="1" s="58">
      <c r="A127" s="50" t="n">
        <v>44605</v>
      </c>
      <c r="B127" s="50" t="inlineStr">
        <is>
          <t>CAJA</t>
        </is>
      </c>
      <c r="C127" s="49" t="inlineStr">
        <is>
          <t>CARNE</t>
        </is>
      </c>
      <c r="D127" s="71" t="n">
        <v>5880</v>
      </c>
      <c r="E127" s="23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</row>
    <row r="128" ht="15.75" customHeight="1" s="58">
      <c r="A128" s="50" t="n">
        <v>44606</v>
      </c>
      <c r="B128" s="51" t="inlineStr">
        <is>
          <t>CAJA</t>
        </is>
      </c>
      <c r="C128" s="51" t="inlineStr">
        <is>
          <t>INSUMOS VARIOS</t>
        </is>
      </c>
      <c r="D128" s="51" t="n">
        <v>88954</v>
      </c>
      <c r="E128" s="51" t="n"/>
    </row>
    <row r="129" ht="15.75" customHeight="1" s="58">
      <c r="A129" s="50" t="n">
        <v>44606</v>
      </c>
      <c r="B129" s="50" t="inlineStr">
        <is>
          <t>CAJA</t>
        </is>
      </c>
      <c r="C129" s="49" t="inlineStr">
        <is>
          <t>BEBIDA</t>
        </is>
      </c>
      <c r="D129" s="71" t="n">
        <v>9530</v>
      </c>
      <c r="E129" s="23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</row>
    <row r="130" ht="15.75" customHeight="1" s="58">
      <c r="A130" s="50" t="n">
        <v>44607</v>
      </c>
      <c r="B130" s="51" t="inlineStr">
        <is>
          <t>DEBITO</t>
        </is>
      </c>
      <c r="C130" s="51" t="inlineStr">
        <is>
          <t>ACEITE</t>
        </is>
      </c>
      <c r="D130" s="51" t="n">
        <v>5673</v>
      </c>
      <c r="E130" s="51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</row>
    <row r="131" ht="15.75" customHeight="1" s="58">
      <c r="A131" s="50" t="n">
        <v>44607</v>
      </c>
      <c r="B131" s="50" t="inlineStr">
        <is>
          <t>CAJA</t>
        </is>
      </c>
      <c r="C131" s="49" t="inlineStr">
        <is>
          <t>???</t>
        </is>
      </c>
      <c r="D131" s="71" t="n">
        <v>597</v>
      </c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</row>
    <row r="132" ht="15.75" customHeight="1" s="58">
      <c r="A132" s="50" t="n">
        <v>44608</v>
      </c>
      <c r="B132" s="51" t="inlineStr">
        <is>
          <t>CAJA</t>
        </is>
      </c>
      <c r="C132" s="51" t="inlineStr">
        <is>
          <t>INSUMOS VARIOS</t>
        </is>
      </c>
      <c r="D132" s="51" t="n">
        <v>27310</v>
      </c>
      <c r="E132" s="51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</row>
    <row r="133" ht="15.75" customHeight="1" s="58">
      <c r="A133" s="50" t="n">
        <v>44608</v>
      </c>
      <c r="B133" s="50" t="inlineStr">
        <is>
          <t>CAJA</t>
        </is>
      </c>
      <c r="C133" s="49" t="inlineStr">
        <is>
          <t>POLLO</t>
        </is>
      </c>
      <c r="D133" s="71" t="n">
        <v>1920</v>
      </c>
      <c r="E133" s="23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</row>
    <row r="134" ht="15.75" customHeight="1" s="58">
      <c r="A134" s="50" t="n">
        <v>44609</v>
      </c>
      <c r="B134" s="51" t="inlineStr">
        <is>
          <t>CAJA</t>
        </is>
      </c>
      <c r="C134" s="51" t="inlineStr">
        <is>
          <t>INSUMOS VARIOS</t>
        </is>
      </c>
      <c r="D134" s="51" t="n">
        <v>23950</v>
      </c>
      <c r="E134" s="51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</row>
    <row r="135" ht="15.75" customHeight="1" s="58">
      <c r="A135" s="50" t="n">
        <v>44609</v>
      </c>
      <c r="B135" s="50" t="inlineStr">
        <is>
          <t>CAJA</t>
        </is>
      </c>
      <c r="C135" s="49" t="inlineStr">
        <is>
          <t>ACEITE</t>
        </is>
      </c>
      <c r="D135" s="71" t="n">
        <v>2060</v>
      </c>
      <c r="E135" s="23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</row>
    <row r="136" ht="15.75" customHeight="1" s="58">
      <c r="A136" s="50" t="n">
        <v>44610</v>
      </c>
      <c r="B136" s="51" t="inlineStr">
        <is>
          <t>CAJA</t>
        </is>
      </c>
      <c r="C136" s="51" t="inlineStr">
        <is>
          <t>INSUMOS VARIOS</t>
        </is>
      </c>
      <c r="D136" s="51" t="n">
        <v>2370</v>
      </c>
      <c r="E136" s="51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</row>
    <row r="137" ht="15.75" customHeight="1" s="58">
      <c r="A137" s="50" t="n">
        <v>44610</v>
      </c>
      <c r="B137" s="50" t="inlineStr">
        <is>
          <t>CAJA</t>
        </is>
      </c>
      <c r="C137" s="49" t="inlineStr">
        <is>
          <t>KARIM</t>
        </is>
      </c>
      <c r="D137" s="71" t="n">
        <v>2370</v>
      </c>
      <c r="E137" s="23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</row>
    <row r="138" ht="15.75" customHeight="1" s="58">
      <c r="A138" s="50" t="n">
        <v>44611</v>
      </c>
      <c r="B138" s="51" t="inlineStr">
        <is>
          <t>DEBITO</t>
        </is>
      </c>
      <c r="C138" s="51" t="inlineStr">
        <is>
          <t>INTERNET</t>
        </is>
      </c>
      <c r="D138" s="51" t="n">
        <v>5400</v>
      </c>
      <c r="E138" s="51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</row>
    <row r="139" ht="15.75" customHeight="1" s="58">
      <c r="A139" s="50" t="n">
        <v>44611</v>
      </c>
      <c r="B139" s="50" t="inlineStr">
        <is>
          <t>CAJA</t>
        </is>
      </c>
      <c r="C139" s="49" t="inlineStr">
        <is>
          <t>MARIA</t>
        </is>
      </c>
      <c r="D139" s="71" t="n">
        <v>2370</v>
      </c>
      <c r="E139" s="23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</row>
    <row r="140" ht="15.75" customHeight="1" s="58">
      <c r="A140" s="50" t="n">
        <v>44612</v>
      </c>
      <c r="B140" s="51" t="inlineStr">
        <is>
          <t>DEBITO</t>
        </is>
      </c>
      <c r="C140" s="51" t="inlineStr">
        <is>
          <t>BALDOSAS ATERMICAS</t>
        </is>
      </c>
      <c r="D140" s="51" t="n">
        <v>55400</v>
      </c>
      <c r="E140" s="51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</row>
    <row r="141" ht="15.75" customHeight="1" s="58">
      <c r="A141" s="50" t="n">
        <v>44612</v>
      </c>
      <c r="B141" s="50" t="inlineStr">
        <is>
          <t>CAJA</t>
        </is>
      </c>
      <c r="C141" s="49" t="inlineStr">
        <is>
          <t>CRISTIAN</t>
        </is>
      </c>
      <c r="D141" s="71" t="n">
        <v>3160</v>
      </c>
      <c r="E141" s="23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</row>
    <row r="142" ht="15.75" customHeight="1" s="58">
      <c r="A142" s="50" t="n">
        <v>44613</v>
      </c>
      <c r="B142" s="51" t="inlineStr">
        <is>
          <t>CAJA</t>
        </is>
      </c>
      <c r="C142" s="51" t="inlineStr">
        <is>
          <t>INSUMOS VARIOS</t>
        </is>
      </c>
      <c r="D142" s="51" t="n">
        <v>7640</v>
      </c>
      <c r="E142" s="51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</row>
    <row r="143" ht="15.75" customHeight="1" s="58">
      <c r="A143" s="50" t="n">
        <v>44613</v>
      </c>
      <c r="B143" s="50" t="inlineStr">
        <is>
          <t>CAJA</t>
        </is>
      </c>
      <c r="C143" s="49" t="inlineStr">
        <is>
          <t>JORGE</t>
        </is>
      </c>
      <c r="D143" s="71" t="n">
        <v>3950</v>
      </c>
      <c r="E143" s="23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</row>
    <row r="144" ht="15.75" customHeight="1" s="58">
      <c r="A144" s="50" t="n">
        <v>44614</v>
      </c>
      <c r="B144" s="51" t="inlineStr">
        <is>
          <t>DEBITO</t>
        </is>
      </c>
      <c r="C144" s="51" t="inlineStr">
        <is>
          <t>NAFTA</t>
        </is>
      </c>
      <c r="D144" s="51" t="n">
        <v>4570</v>
      </c>
      <c r="E144" s="51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</row>
    <row r="145" ht="15.75" customHeight="1" s="58">
      <c r="A145" s="50" t="n">
        <v>44614</v>
      </c>
      <c r="B145" s="50" t="inlineStr">
        <is>
          <t>CAJA</t>
        </is>
      </c>
      <c r="C145" s="49" t="inlineStr">
        <is>
          <t>CRISTINA</t>
        </is>
      </c>
      <c r="D145" s="71" t="n">
        <v>3950</v>
      </c>
      <c r="E145" s="23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</row>
    <row r="146" ht="15.75" customHeight="1" s="58">
      <c r="A146" s="50" t="n">
        <v>44615</v>
      </c>
      <c r="B146" s="51" t="inlineStr">
        <is>
          <t>DEBITO</t>
        </is>
      </c>
      <c r="C146" s="51" t="inlineStr">
        <is>
          <t>FIAMBRE</t>
        </is>
      </c>
      <c r="D146" s="51" t="n">
        <v>4577</v>
      </c>
      <c r="E146" s="51" t="n"/>
      <c r="F146" s="49" t="n"/>
      <c r="G146" s="49" t="n"/>
      <c r="H146" s="49" t="n"/>
      <c r="I146" s="49" t="n"/>
      <c r="J146" s="49" t="n"/>
      <c r="K146" s="49" t="n"/>
      <c r="L146" s="49" t="n"/>
      <c r="M146" s="49" t="n"/>
      <c r="N146" s="49" t="n"/>
      <c r="O146" s="49" t="n"/>
      <c r="P146" s="49" t="n"/>
      <c r="Q146" s="49" t="n"/>
      <c r="R146" s="49" t="n"/>
      <c r="S146" s="49" t="n"/>
      <c r="T146" s="49" t="n"/>
      <c r="U146" s="49" t="n"/>
      <c r="V146" s="49" t="n"/>
      <c r="W146" s="49" t="n"/>
    </row>
    <row r="147" ht="15.75" customHeight="1" s="58">
      <c r="A147" s="50" t="n">
        <v>44615</v>
      </c>
      <c r="B147" s="50" t="inlineStr">
        <is>
          <t>CAJA</t>
        </is>
      </c>
      <c r="C147" s="49" t="inlineStr">
        <is>
          <t>ESTELA</t>
        </is>
      </c>
      <c r="D147" s="71" t="n">
        <v>7350</v>
      </c>
      <c r="E147" s="23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</row>
    <row r="148" ht="15.75" customHeight="1" s="58">
      <c r="A148" s="50" t="n">
        <v>44616</v>
      </c>
      <c r="B148" s="51" t="inlineStr">
        <is>
          <t>DEBITO</t>
        </is>
      </c>
      <c r="C148" s="51" t="inlineStr">
        <is>
          <t>PRODUCTOS PILETA</t>
        </is>
      </c>
      <c r="D148" s="51" t="n">
        <v>11040</v>
      </c>
      <c r="E148" s="51" t="n"/>
      <c r="F148" s="49" t="n"/>
      <c r="G148" s="49" t="n"/>
      <c r="H148" s="49" t="n"/>
      <c r="I148" s="49" t="n"/>
      <c r="J148" s="49" t="n"/>
      <c r="K148" s="49" t="n"/>
      <c r="L148" s="49" t="n"/>
      <c r="M148" s="49" t="n"/>
      <c r="N148" s="49" t="n"/>
      <c r="O148" s="49" t="n"/>
      <c r="P148" s="49" t="n"/>
      <c r="Q148" s="49" t="n"/>
      <c r="R148" s="49" t="n"/>
      <c r="S148" s="49" t="n"/>
      <c r="T148" s="49" t="n"/>
      <c r="U148" s="49" t="n"/>
      <c r="V148" s="49" t="n"/>
      <c r="W148" s="49" t="n"/>
    </row>
    <row r="149" ht="15.75" customHeight="1" s="58">
      <c r="A149" s="50" t="n">
        <v>44616</v>
      </c>
      <c r="B149" s="50" t="inlineStr">
        <is>
          <t>CAJA</t>
        </is>
      </c>
      <c r="C149" s="49" t="inlineStr">
        <is>
          <t>ALICIA</t>
        </is>
      </c>
      <c r="D149" s="71" t="n">
        <v>7960</v>
      </c>
      <c r="E149" s="23" t="n"/>
      <c r="F149" s="49" t="n"/>
      <c r="G149" s="49" t="n"/>
      <c r="H149" s="49" t="n"/>
      <c r="I149" s="49" t="n"/>
      <c r="J149" s="49" t="n"/>
      <c r="K149" s="49" t="n"/>
      <c r="L149" s="49" t="n"/>
      <c r="M149" s="49" t="n"/>
      <c r="N149" s="49" t="n"/>
      <c r="O149" s="49" t="n"/>
      <c r="P149" s="49" t="n"/>
      <c r="Q149" s="49" t="n"/>
      <c r="R149" s="49" t="n"/>
      <c r="S149" s="49" t="n"/>
      <c r="T149" s="49" t="n"/>
      <c r="U149" s="49" t="n"/>
      <c r="V149" s="49" t="n"/>
      <c r="W149" s="49" t="n"/>
    </row>
    <row r="150" ht="15.75" customHeight="1" s="58">
      <c r="A150" s="50" t="n">
        <v>44617</v>
      </c>
      <c r="B150" s="51" t="inlineStr">
        <is>
          <t>CAJA</t>
        </is>
      </c>
      <c r="C150" s="51" t="inlineStr">
        <is>
          <t>INSUMOS VARIOS</t>
        </is>
      </c>
      <c r="D150" s="51" t="n">
        <v>45271</v>
      </c>
      <c r="E150" s="51" t="n"/>
      <c r="F150" s="49" t="n"/>
      <c r="G150" s="49" t="n"/>
      <c r="H150" s="49" t="n"/>
      <c r="I150" s="49" t="n"/>
      <c r="J150" s="49" t="n"/>
      <c r="K150" s="49" t="n"/>
      <c r="L150" s="49" t="n"/>
      <c r="M150" s="49" t="n"/>
      <c r="N150" s="49" t="n"/>
      <c r="O150" s="49" t="n"/>
      <c r="P150" s="49" t="n"/>
      <c r="Q150" s="49" t="n"/>
      <c r="R150" s="49" t="n"/>
      <c r="S150" s="49" t="n"/>
      <c r="T150" s="49" t="n"/>
      <c r="U150" s="49" t="n"/>
      <c r="V150" s="49" t="n"/>
      <c r="W150" s="49" t="n"/>
    </row>
    <row r="151" ht="15.75" customHeight="1" s="58">
      <c r="A151" s="50" t="n">
        <v>44617</v>
      </c>
      <c r="B151" s="50" t="inlineStr">
        <is>
          <t>CAJA</t>
        </is>
      </c>
      <c r="C151" s="49" t="inlineStr">
        <is>
          <t>HUEVO</t>
        </is>
      </c>
      <c r="D151" s="71" t="n">
        <v>200</v>
      </c>
      <c r="E151" s="23" t="n"/>
      <c r="F151" s="49" t="n"/>
      <c r="G151" s="49" t="n"/>
      <c r="H151" s="49" t="n"/>
      <c r="I151" s="49" t="n"/>
      <c r="J151" s="49" t="n"/>
      <c r="K151" s="49" t="n"/>
      <c r="L151" s="49" t="n"/>
      <c r="M151" s="49" t="n"/>
      <c r="N151" s="49" t="n"/>
      <c r="O151" s="49" t="n"/>
      <c r="P151" s="49" t="n"/>
      <c r="Q151" s="49" t="n"/>
      <c r="R151" s="49" t="n"/>
      <c r="S151" s="49" t="n"/>
      <c r="T151" s="49" t="n"/>
      <c r="U151" s="49" t="n"/>
      <c r="V151" s="49" t="n"/>
      <c r="W151" s="49" t="n"/>
    </row>
    <row r="152" ht="15.75" customHeight="1" s="58">
      <c r="A152" s="50" t="n">
        <v>44618</v>
      </c>
      <c r="B152" s="51" t="inlineStr">
        <is>
          <t>CAJA</t>
        </is>
      </c>
      <c r="C152" s="51" t="inlineStr">
        <is>
          <t>INSUMOS VARIOS</t>
        </is>
      </c>
      <c r="D152" s="51" t="n">
        <v>5250</v>
      </c>
      <c r="E152" s="51" t="n"/>
      <c r="F152" s="49" t="n"/>
      <c r="G152" s="49" t="n"/>
      <c r="H152" s="49" t="n"/>
      <c r="I152" s="49" t="n"/>
      <c r="J152" s="49" t="n"/>
      <c r="K152" s="49" t="n"/>
      <c r="L152" s="49" t="n"/>
      <c r="M152" s="49" t="n"/>
      <c r="N152" s="49" t="n"/>
      <c r="O152" s="49" t="n"/>
      <c r="P152" s="49" t="n"/>
      <c r="Q152" s="49" t="n"/>
      <c r="R152" s="49" t="n"/>
      <c r="S152" s="49" t="n"/>
      <c r="T152" s="49" t="n"/>
      <c r="U152" s="49" t="n"/>
      <c r="V152" s="49" t="n"/>
      <c r="W152" s="49" t="n"/>
    </row>
    <row r="153" ht="15.75" customHeight="1" s="58">
      <c r="A153" s="50" t="n">
        <v>44618</v>
      </c>
      <c r="B153" s="50" t="inlineStr">
        <is>
          <t>CAJA</t>
        </is>
      </c>
      <c r="C153" s="49" t="inlineStr">
        <is>
          <t>DESCARTABLES</t>
        </is>
      </c>
      <c r="D153" s="71" t="n">
        <v>680</v>
      </c>
      <c r="E153" s="23" t="n"/>
      <c r="F153" s="49" t="n"/>
      <c r="G153" s="49" t="n"/>
      <c r="H153" s="49" t="n"/>
      <c r="I153" s="49" t="n"/>
      <c r="J153" s="49" t="n"/>
      <c r="K153" s="49" t="n"/>
      <c r="L153" s="49" t="n"/>
      <c r="M153" s="49" t="n"/>
      <c r="N153" s="49" t="n"/>
      <c r="O153" s="49" t="n"/>
      <c r="P153" s="49" t="n"/>
      <c r="Q153" s="49" t="n"/>
      <c r="R153" s="49" t="n"/>
      <c r="S153" s="49" t="n"/>
      <c r="T153" s="49" t="n"/>
      <c r="U153" s="49" t="n"/>
      <c r="V153" s="49" t="n"/>
      <c r="W153" s="49" t="n"/>
    </row>
    <row r="154" ht="15.75" customHeight="1" s="58">
      <c r="A154" s="50" t="n">
        <v>44619</v>
      </c>
      <c r="B154" s="51" t="inlineStr">
        <is>
          <t>CAJA</t>
        </is>
      </c>
      <c r="C154" s="51" t="inlineStr">
        <is>
          <t>INSUMOS VARIOS</t>
        </is>
      </c>
      <c r="D154" s="51" t="n">
        <v>75570</v>
      </c>
      <c r="E154" s="51" t="n"/>
    </row>
    <row r="155" ht="15.75" customHeight="1" s="58">
      <c r="A155" s="50" t="n">
        <v>44619</v>
      </c>
      <c r="B155" s="50" t="inlineStr">
        <is>
          <t>CAJA</t>
        </is>
      </c>
      <c r="C155" s="49" t="inlineStr">
        <is>
          <t>AGUA MINERAL</t>
        </is>
      </c>
      <c r="D155" s="71" t="n">
        <v>960</v>
      </c>
      <c r="E155" s="23" t="n"/>
    </row>
    <row r="156" ht="15.75" customHeight="1" s="58">
      <c r="A156" s="50" t="n">
        <v>44620</v>
      </c>
      <c r="B156" s="51" t="inlineStr">
        <is>
          <t>DEBITO</t>
        </is>
      </c>
      <c r="C156" s="51" t="inlineStr">
        <is>
          <t>INDIVIDUALES</t>
        </is>
      </c>
      <c r="D156" s="51" t="n">
        <v>5600</v>
      </c>
      <c r="E156" s="51" t="n"/>
    </row>
    <row r="157" ht="15.75" customHeight="1" s="58">
      <c r="A157" s="50" t="n">
        <v>44620</v>
      </c>
      <c r="B157" s="50" t="inlineStr">
        <is>
          <t>CAJA</t>
        </is>
      </c>
      <c r="C157" s="49" t="inlineStr">
        <is>
          <t>HELADO</t>
        </is>
      </c>
      <c r="D157" s="71" t="n">
        <v>1650</v>
      </c>
      <c r="E157" s="23" t="n"/>
    </row>
    <row r="158" ht="15.75" customHeight="1" s="58">
      <c r="A158" s="50" t="n">
        <v>44621</v>
      </c>
      <c r="B158" s="51" t="inlineStr">
        <is>
          <t>DEBITO</t>
        </is>
      </c>
      <c r="C158" s="51" t="inlineStr">
        <is>
          <t>CAFÉ</t>
        </is>
      </c>
      <c r="D158" s="51" t="n">
        <v>5609</v>
      </c>
      <c r="E158" s="51" t="n"/>
    </row>
    <row r="159" ht="15.75" customHeight="1" s="58">
      <c r="A159" s="50" t="n">
        <v>44621</v>
      </c>
      <c r="B159" s="50" t="inlineStr">
        <is>
          <t>CAJA</t>
        </is>
      </c>
      <c r="C159" s="49" t="inlineStr">
        <is>
          <t>INSUMOS VARIOS</t>
        </is>
      </c>
      <c r="D159" s="71" t="n">
        <v>2992</v>
      </c>
      <c r="E159" s="23" t="n"/>
      <c r="F159" s="49" t="n"/>
      <c r="G159" s="49" t="n"/>
      <c r="H159" s="49" t="n"/>
      <c r="I159" s="49" t="n"/>
      <c r="J159" s="49" t="n"/>
      <c r="K159" s="49" t="n"/>
      <c r="L159" s="49" t="n"/>
      <c r="M159" s="49" t="n"/>
      <c r="N159" s="49" t="n"/>
      <c r="O159" s="49" t="n"/>
      <c r="P159" s="49" t="n"/>
      <c r="Q159" s="49" t="n"/>
      <c r="R159" s="49" t="n"/>
      <c r="S159" s="49" t="n"/>
      <c r="T159" s="49" t="n"/>
      <c r="U159" s="49" t="n"/>
      <c r="V159" s="49" t="n"/>
      <c r="W159" s="49" t="n"/>
    </row>
    <row r="160" ht="15.75" customHeight="1" s="58">
      <c r="A160" s="50" t="n">
        <v>44622</v>
      </c>
      <c r="B160" s="51" t="inlineStr">
        <is>
          <t>CAJA</t>
        </is>
      </c>
      <c r="C160" s="51" t="inlineStr">
        <is>
          <t>INSUMOS VARIOS</t>
        </is>
      </c>
      <c r="D160" s="51" t="n">
        <v>12940</v>
      </c>
      <c r="E160" s="51" t="n"/>
      <c r="F160" s="49" t="n"/>
      <c r="G160" s="49" t="n"/>
      <c r="H160" s="49" t="n"/>
      <c r="I160" s="49" t="n"/>
      <c r="J160" s="49" t="n"/>
      <c r="K160" s="49" t="n"/>
      <c r="L160" s="49" t="n"/>
      <c r="M160" s="49" t="n"/>
      <c r="N160" s="49" t="n"/>
      <c r="O160" s="49" t="n"/>
      <c r="P160" s="49" t="n"/>
      <c r="Q160" s="49" t="n"/>
      <c r="R160" s="49" t="n"/>
      <c r="S160" s="49" t="n"/>
      <c r="T160" s="49" t="n"/>
      <c r="U160" s="49" t="n"/>
      <c r="V160" s="49" t="n"/>
      <c r="W160" s="49" t="n"/>
    </row>
    <row r="161" ht="15.75" customHeight="1" s="58">
      <c r="A161" s="50" t="n">
        <v>44622</v>
      </c>
      <c r="B161" s="50" t="inlineStr">
        <is>
          <t>CAJA</t>
        </is>
      </c>
      <c r="C161" s="49" t="inlineStr">
        <is>
          <t>JARDINERO</t>
        </is>
      </c>
      <c r="D161" s="71" t="n">
        <v>3500</v>
      </c>
      <c r="E161" s="23" t="n"/>
      <c r="F161" s="49" t="n"/>
      <c r="G161" s="49" t="n"/>
      <c r="H161" s="49" t="n"/>
      <c r="I161" s="49" t="n"/>
      <c r="J161" s="49" t="n"/>
      <c r="K161" s="49" t="n"/>
      <c r="L161" s="49" t="n"/>
      <c r="M161" s="49" t="n"/>
      <c r="N161" s="49" t="n"/>
      <c r="O161" s="49" t="n"/>
      <c r="P161" s="49" t="n"/>
      <c r="Q161" s="49" t="n"/>
      <c r="R161" s="49" t="n"/>
      <c r="S161" s="49" t="n"/>
      <c r="T161" s="49" t="n"/>
      <c r="U161" s="49" t="n"/>
      <c r="V161" s="49" t="n"/>
      <c r="W161" s="49" t="n"/>
    </row>
    <row r="162" ht="15.75" customHeight="1" s="58">
      <c r="A162" s="50" t="n">
        <v>44623</v>
      </c>
      <c r="B162" s="51" t="inlineStr">
        <is>
          <t>DEBITO</t>
        </is>
      </c>
      <c r="C162" s="51" t="inlineStr">
        <is>
          <t>MASTERCARD</t>
        </is>
      </c>
      <c r="D162" s="51" t="n">
        <v>3941</v>
      </c>
      <c r="E162" s="51" t="n"/>
    </row>
    <row r="163" ht="15.75" customHeight="1" s="58">
      <c r="A163" s="50" t="n">
        <v>44623</v>
      </c>
      <c r="B163" s="50" t="inlineStr">
        <is>
          <t>CAJA</t>
        </is>
      </c>
      <c r="C163" s="49" t="inlineStr">
        <is>
          <t>PAN</t>
        </is>
      </c>
      <c r="D163" s="71" t="n">
        <v>160</v>
      </c>
      <c r="E163" s="49" t="n"/>
    </row>
    <row r="164" ht="15.75" customHeight="1" s="58">
      <c r="A164" s="50" t="n">
        <v>44624</v>
      </c>
      <c r="B164" s="51" t="inlineStr">
        <is>
          <t>CAJA</t>
        </is>
      </c>
      <c r="C164" s="51" t="inlineStr">
        <is>
          <t>INSUMOS VARIOS</t>
        </is>
      </c>
      <c r="D164" s="51" t="n">
        <v>7073</v>
      </c>
      <c r="E164" s="51" t="n"/>
    </row>
    <row r="165" ht="15.75" customHeight="1" s="58">
      <c r="A165" s="50" t="n">
        <v>44624</v>
      </c>
      <c r="B165" s="50" t="inlineStr">
        <is>
          <t>CAJA</t>
        </is>
      </c>
      <c r="C165" s="49" t="inlineStr">
        <is>
          <t>HIELO</t>
        </is>
      </c>
      <c r="D165" s="71" t="n">
        <v>400</v>
      </c>
      <c r="E165" s="23" t="n"/>
      <c r="F165" s="49" t="n"/>
      <c r="G165" s="49" t="n"/>
      <c r="H165" s="49" t="n"/>
      <c r="I165" s="49" t="n"/>
      <c r="J165" s="49" t="n"/>
      <c r="K165" s="49" t="n"/>
      <c r="L165" s="49" t="n"/>
      <c r="M165" s="49" t="n"/>
      <c r="N165" s="49" t="n"/>
      <c r="O165" s="49" t="n"/>
      <c r="P165" s="49" t="n"/>
      <c r="Q165" s="49" t="n"/>
      <c r="R165" s="49" t="n"/>
      <c r="S165" s="49" t="n"/>
      <c r="T165" s="49" t="n"/>
      <c r="U165" s="49" t="n"/>
      <c r="V165" s="49" t="n"/>
      <c r="W165" s="49" t="n"/>
    </row>
    <row r="166" ht="15.75" customHeight="1" s="58">
      <c r="A166" s="50" t="n">
        <v>44625</v>
      </c>
      <c r="B166" s="51" t="inlineStr">
        <is>
          <t>DEBITO</t>
        </is>
      </c>
      <c r="C166" s="51" t="inlineStr">
        <is>
          <t>VISA</t>
        </is>
      </c>
      <c r="D166" s="51" t="n">
        <v>21884</v>
      </c>
      <c r="E166" s="51" t="n"/>
    </row>
    <row r="167" ht="15.75" customHeight="1" s="58">
      <c r="A167" s="50" t="n">
        <v>44625</v>
      </c>
      <c r="B167" s="50" t="inlineStr">
        <is>
          <t>CAJA</t>
        </is>
      </c>
      <c r="C167" s="49" t="inlineStr">
        <is>
          <t>HUEVO</t>
        </is>
      </c>
      <c r="D167" s="71" t="n">
        <v>600</v>
      </c>
      <c r="E167" s="49" t="n"/>
    </row>
    <row r="168" ht="15.75" customHeight="1" s="58">
      <c r="A168" s="50" t="n">
        <v>44626</v>
      </c>
      <c r="B168" s="51" t="inlineStr">
        <is>
          <t>DEBITO</t>
        </is>
      </c>
      <c r="C168" s="51" t="inlineStr">
        <is>
          <t>MATERIALES AGUA</t>
        </is>
      </c>
      <c r="D168" s="51" t="n">
        <v>32432</v>
      </c>
      <c r="E168" s="51" t="n"/>
    </row>
    <row r="169" ht="15.75" customHeight="1" s="58">
      <c r="A169" s="50" t="n">
        <v>44626</v>
      </c>
      <c r="B169" s="50" t="inlineStr">
        <is>
          <t>DEBITO</t>
        </is>
      </c>
      <c r="C169" s="49" t="inlineStr">
        <is>
          <t>NAFTA</t>
        </is>
      </c>
      <c r="D169" s="71" t="n">
        <v>3700</v>
      </c>
      <c r="E169" s="23" t="n"/>
    </row>
    <row r="170" ht="15.75" customHeight="1" s="58">
      <c r="A170" s="50" t="n">
        <v>44627</v>
      </c>
      <c r="B170" s="51" t="inlineStr">
        <is>
          <t>CAJA</t>
        </is>
      </c>
      <c r="C170" s="51" t="inlineStr">
        <is>
          <t>INSUMOS VARIOS</t>
        </is>
      </c>
      <c r="D170" s="51" t="n">
        <v>2230</v>
      </c>
      <c r="E170" s="51" t="n"/>
    </row>
    <row r="171" ht="15.75" customHeight="1" s="58">
      <c r="A171" s="50" t="n">
        <v>44627</v>
      </c>
      <c r="B171" s="50" t="inlineStr">
        <is>
          <t>CAJA</t>
        </is>
      </c>
      <c r="C171" s="49" t="inlineStr">
        <is>
          <t>CARNE</t>
        </is>
      </c>
      <c r="D171" s="71" t="n">
        <v>3880</v>
      </c>
      <c r="E171" s="23" t="n"/>
    </row>
    <row r="172" ht="15.75" customHeight="1" s="58">
      <c r="A172" s="50" t="n">
        <v>44628</v>
      </c>
      <c r="B172" s="51" t="inlineStr">
        <is>
          <t>DEBITO</t>
        </is>
      </c>
      <c r="C172" s="51" t="inlineStr">
        <is>
          <t>LUZ</t>
        </is>
      </c>
      <c r="D172" s="51" t="n">
        <v>8744</v>
      </c>
      <c r="E172" s="51" t="n"/>
    </row>
    <row r="173" ht="15.75" customHeight="1" s="58">
      <c r="A173" s="50" t="n">
        <v>44628</v>
      </c>
      <c r="B173" s="50" t="inlineStr">
        <is>
          <t>CAJA</t>
        </is>
      </c>
      <c r="C173" s="49" t="inlineStr">
        <is>
          <t>GAS</t>
        </is>
      </c>
      <c r="D173" s="71" t="n">
        <v>8000</v>
      </c>
      <c r="E173" s="23" t="n"/>
    </row>
    <row r="174" ht="15.75" customHeight="1" s="58">
      <c r="A174" s="50" t="n">
        <v>44629</v>
      </c>
      <c r="B174" s="51" t="inlineStr">
        <is>
          <t>DEBITO</t>
        </is>
      </c>
      <c r="C174" s="51" t="inlineStr">
        <is>
          <t>PILETA</t>
        </is>
      </c>
      <c r="D174" s="51" t="n">
        <v>24657</v>
      </c>
      <c r="E174" s="51" t="n"/>
    </row>
    <row r="175" ht="15.75" customHeight="1" s="58">
      <c r="A175" s="50" t="n">
        <v>44629</v>
      </c>
      <c r="B175" s="50" t="inlineStr">
        <is>
          <t>CJ SALTA</t>
        </is>
      </c>
      <c r="C175" s="49" t="inlineStr">
        <is>
          <t>RABAS</t>
        </is>
      </c>
      <c r="D175" s="71" t="n">
        <v>8000</v>
      </c>
      <c r="E175" s="23" t="n"/>
    </row>
    <row r="176" ht="15.75" customHeight="1" s="58">
      <c r="A176" s="50" t="n">
        <v>44630</v>
      </c>
      <c r="B176" s="51" t="inlineStr">
        <is>
          <t>DEBITO</t>
        </is>
      </c>
      <c r="C176" s="51" t="inlineStr">
        <is>
          <t>CREDITO CFI</t>
        </is>
      </c>
      <c r="D176" s="51" t="n">
        <v>30000</v>
      </c>
      <c r="E176" s="51" t="n"/>
      <c r="F176" s="49" t="n"/>
      <c r="G176" s="49" t="n"/>
      <c r="H176" s="49" t="n"/>
      <c r="I176" s="49" t="n"/>
      <c r="J176" s="49" t="n"/>
      <c r="K176" s="49" t="n"/>
      <c r="L176" s="49" t="n"/>
      <c r="M176" s="49" t="n"/>
      <c r="N176" s="49" t="n"/>
      <c r="O176" s="49" t="n"/>
      <c r="P176" s="49" t="n"/>
      <c r="Q176" s="49" t="n"/>
      <c r="R176" s="49" t="n"/>
      <c r="S176" s="49" t="n"/>
      <c r="T176" s="49" t="n"/>
      <c r="U176" s="49" t="n"/>
      <c r="V176" s="49" t="n"/>
      <c r="W176" s="49" t="n"/>
    </row>
    <row r="177" ht="15.75" customHeight="1" s="58">
      <c r="A177" s="50" t="n">
        <v>44630</v>
      </c>
      <c r="B177" s="50" t="inlineStr">
        <is>
          <t>CAJA</t>
        </is>
      </c>
      <c r="C177" s="49" t="inlineStr">
        <is>
          <t>INSUMOS VARIOS</t>
        </is>
      </c>
      <c r="D177" s="71" t="n">
        <v>2530</v>
      </c>
      <c r="E177" s="23" t="n"/>
      <c r="F177" s="49" t="n"/>
      <c r="G177" s="49" t="n"/>
      <c r="H177" s="49" t="n"/>
      <c r="I177" s="49" t="n"/>
      <c r="J177" s="49" t="n"/>
      <c r="K177" s="49" t="n"/>
      <c r="L177" s="49" t="n"/>
      <c r="M177" s="49" t="n"/>
      <c r="N177" s="49" t="n"/>
      <c r="O177" s="49" t="n"/>
      <c r="P177" s="49" t="n"/>
      <c r="Q177" s="49" t="n"/>
      <c r="R177" s="49" t="n"/>
      <c r="S177" s="49" t="n"/>
      <c r="T177" s="49" t="n"/>
      <c r="U177" s="49" t="n"/>
      <c r="V177" s="49" t="n"/>
      <c r="W177" s="49" t="n"/>
    </row>
    <row r="178" ht="15.75" customHeight="1" s="58">
      <c r="A178" s="50" t="n">
        <v>44631</v>
      </c>
      <c r="B178" s="51" t="inlineStr">
        <is>
          <t>DEBITO</t>
        </is>
      </c>
      <c r="C178" s="51" t="inlineStr">
        <is>
          <t>AFIP</t>
        </is>
      </c>
      <c r="D178" s="51" t="n">
        <v>9987</v>
      </c>
      <c r="E178" s="51" t="n"/>
      <c r="F178" s="49" t="n"/>
      <c r="G178" s="49" t="n"/>
      <c r="H178" s="49" t="n"/>
      <c r="I178" s="49" t="n"/>
      <c r="J178" s="49" t="n"/>
      <c r="K178" s="49" t="n"/>
      <c r="L178" s="49" t="n"/>
      <c r="M178" s="49" t="n"/>
      <c r="N178" s="49" t="n"/>
      <c r="O178" s="49" t="n"/>
      <c r="P178" s="49" t="n"/>
      <c r="Q178" s="49" t="n"/>
      <c r="R178" s="49" t="n"/>
      <c r="S178" s="49" t="n"/>
      <c r="T178" s="49" t="n"/>
      <c r="U178" s="49" t="n"/>
      <c r="V178" s="49" t="n"/>
      <c r="W178" s="49" t="n"/>
    </row>
    <row r="179" ht="15.75" customHeight="1" s="58">
      <c r="A179" s="50" t="n">
        <v>44631</v>
      </c>
      <c r="B179" s="50" t="inlineStr">
        <is>
          <t>CAJA</t>
        </is>
      </c>
      <c r="C179" s="49" t="inlineStr">
        <is>
          <t>LIMPIEZA</t>
        </is>
      </c>
      <c r="D179" s="71" t="n">
        <v>430</v>
      </c>
      <c r="E179" s="23" t="n"/>
      <c r="F179" s="49" t="n"/>
      <c r="G179" s="49" t="n"/>
      <c r="H179" s="49" t="n"/>
      <c r="I179" s="49" t="n"/>
      <c r="J179" s="49" t="n"/>
      <c r="K179" s="49" t="n"/>
      <c r="L179" s="49" t="n"/>
      <c r="M179" s="49" t="n"/>
      <c r="N179" s="49" t="n"/>
      <c r="O179" s="49" t="n"/>
      <c r="P179" s="49" t="n"/>
      <c r="Q179" s="49" t="n"/>
      <c r="R179" s="49" t="n"/>
      <c r="S179" s="49" t="n"/>
      <c r="T179" s="49" t="n"/>
      <c r="U179" s="49" t="n"/>
      <c r="V179" s="49" t="n"/>
      <c r="W179" s="49" t="n"/>
    </row>
    <row r="180" ht="15.75" customHeight="1" s="58">
      <c r="A180" s="50" t="n">
        <v>44632</v>
      </c>
      <c r="B180" s="51" t="inlineStr">
        <is>
          <t>CAJA</t>
        </is>
      </c>
      <c r="C180" s="51" t="inlineStr">
        <is>
          <t>INSUMOS VARIOS</t>
        </is>
      </c>
      <c r="D180" s="51" t="n">
        <v>22160</v>
      </c>
      <c r="E180" s="51" t="n"/>
      <c r="F180" s="49" t="n"/>
      <c r="G180" s="49" t="n"/>
      <c r="H180" s="49" t="n"/>
      <c r="I180" s="49" t="n"/>
      <c r="J180" s="49" t="n"/>
      <c r="K180" s="49" t="n"/>
      <c r="L180" s="49" t="n"/>
      <c r="M180" s="49" t="n"/>
      <c r="N180" s="49" t="n"/>
      <c r="O180" s="49" t="n"/>
      <c r="P180" s="49" t="n"/>
      <c r="Q180" s="49" t="n"/>
      <c r="R180" s="49" t="n"/>
      <c r="S180" s="49" t="n"/>
      <c r="T180" s="49" t="n"/>
      <c r="U180" s="49" t="n"/>
      <c r="V180" s="49" t="n"/>
      <c r="W180" s="49" t="n"/>
    </row>
    <row r="181" ht="15.75" customHeight="1" s="58">
      <c r="A181" s="50" t="n">
        <v>44632</v>
      </c>
      <c r="B181" s="50" t="inlineStr">
        <is>
          <t>CAJA</t>
        </is>
      </c>
      <c r="C181" s="49" t="inlineStr">
        <is>
          <t>CARNE</t>
        </is>
      </c>
      <c r="D181" s="71" t="n">
        <v>1665</v>
      </c>
      <c r="E181" s="23" t="n"/>
      <c r="F181" s="49" t="n"/>
      <c r="G181" s="49" t="n"/>
      <c r="H181" s="49" t="n"/>
      <c r="I181" s="49" t="n"/>
      <c r="J181" s="49" t="n"/>
      <c r="K181" s="49" t="n"/>
      <c r="L181" s="49" t="n"/>
      <c r="M181" s="49" t="n"/>
      <c r="N181" s="49" t="n"/>
      <c r="O181" s="49" t="n"/>
      <c r="P181" s="49" t="n"/>
      <c r="Q181" s="49" t="n"/>
      <c r="R181" s="49" t="n"/>
      <c r="S181" s="49" t="n"/>
      <c r="T181" s="49" t="n"/>
      <c r="U181" s="49" t="n"/>
      <c r="V181" s="49" t="n"/>
      <c r="W181" s="49" t="n"/>
    </row>
    <row r="182" ht="15.75" customHeight="1" s="58">
      <c r="A182" s="50" t="n">
        <v>44633</v>
      </c>
      <c r="B182" s="51" t="inlineStr">
        <is>
          <t>CJ SALTA</t>
        </is>
      </c>
      <c r="C182" s="51" t="inlineStr">
        <is>
          <t>PILETA</t>
        </is>
      </c>
      <c r="D182" s="51" t="n">
        <v>5333</v>
      </c>
      <c r="E182" s="51" t="n"/>
    </row>
    <row r="183" ht="15.75" customHeight="1" s="58">
      <c r="A183" s="50" t="n">
        <v>44633</v>
      </c>
      <c r="B183" s="50" t="inlineStr">
        <is>
          <t>CAJA</t>
        </is>
      </c>
      <c r="C183" s="49" t="inlineStr">
        <is>
          <t>AGUA MINERAL</t>
        </is>
      </c>
      <c r="D183" s="71" t="n">
        <v>2128</v>
      </c>
      <c r="E183" s="23" t="n"/>
    </row>
    <row r="184" ht="15.75" customHeight="1" s="58">
      <c r="A184" s="50" t="n">
        <v>44634</v>
      </c>
      <c r="B184" s="51" t="inlineStr">
        <is>
          <t>CAJA</t>
        </is>
      </c>
      <c r="C184" s="51" t="inlineStr">
        <is>
          <t>INSUMOS VARIOS</t>
        </is>
      </c>
      <c r="D184" s="51" t="n">
        <v>14500</v>
      </c>
      <c r="E184" s="51" t="n"/>
      <c r="F184" s="71" t="n"/>
    </row>
    <row r="185" ht="15.75" customHeight="1" s="58">
      <c r="A185" s="50" t="n">
        <v>44634</v>
      </c>
      <c r="B185" s="50" t="inlineStr">
        <is>
          <t>CAJA</t>
        </is>
      </c>
      <c r="C185" s="49" t="inlineStr">
        <is>
          <t>INSUMOS VARIOS</t>
        </is>
      </c>
      <c r="D185" s="71" t="n">
        <v>3252</v>
      </c>
      <c r="E185" s="23" t="n"/>
    </row>
    <row r="186" ht="15.75" customHeight="1" s="58">
      <c r="A186" s="50" t="n">
        <v>44635</v>
      </c>
      <c r="B186" s="51" t="inlineStr">
        <is>
          <t>CJ SALTA</t>
        </is>
      </c>
      <c r="C186" s="51" t="inlineStr">
        <is>
          <t>ANTICIPO CARPINTERO</t>
        </is>
      </c>
      <c r="D186" s="51" t="n">
        <v>20000</v>
      </c>
      <c r="E186" s="51" t="n"/>
    </row>
    <row r="187" ht="15.75" customHeight="1" s="58">
      <c r="A187" s="50" t="n">
        <v>44635</v>
      </c>
      <c r="B187" s="50" t="inlineStr">
        <is>
          <t>CAJA</t>
        </is>
      </c>
      <c r="C187" s="49" t="inlineStr">
        <is>
          <t>VERDURA</t>
        </is>
      </c>
      <c r="D187" s="71" t="n">
        <v>5770</v>
      </c>
      <c r="E187" s="23" t="n"/>
    </row>
    <row r="188" ht="15.75" customHeight="1" s="58">
      <c r="A188" s="50" t="n">
        <v>44636</v>
      </c>
      <c r="B188" s="51" t="inlineStr">
        <is>
          <t>CJ SALTA</t>
        </is>
      </c>
      <c r="C188" s="51" t="inlineStr">
        <is>
          <t>PILETA</t>
        </is>
      </c>
      <c r="D188" s="51" t="n">
        <v>33500</v>
      </c>
      <c r="E188" s="51" t="n"/>
    </row>
    <row r="189" ht="15.75" customHeight="1" s="58">
      <c r="A189" s="50" t="n">
        <v>44636</v>
      </c>
      <c r="B189" s="51" t="inlineStr">
        <is>
          <t>CAJA</t>
        </is>
      </c>
      <c r="C189" s="51" t="inlineStr">
        <is>
          <t>INSUMOS VARIOS</t>
        </is>
      </c>
      <c r="D189" s="51" t="n">
        <v>46856</v>
      </c>
    </row>
    <row r="190" ht="15.75" customHeight="1" s="58">
      <c r="A190" s="50" t="n">
        <v>44637</v>
      </c>
      <c r="B190" s="51" t="inlineStr">
        <is>
          <t>CJ SALTA</t>
        </is>
      </c>
      <c r="C190" s="51" t="inlineStr">
        <is>
          <t>ANTICIPO MESAS Y SILLAS</t>
        </is>
      </c>
      <c r="D190" s="51" t="n">
        <v>82080</v>
      </c>
      <c r="E190" s="51" t="n"/>
    </row>
    <row r="191" ht="15.75" customHeight="1" s="58">
      <c r="A191" s="50" t="n">
        <v>44637</v>
      </c>
      <c r="B191" s="51" t="inlineStr">
        <is>
          <t>DEBITO</t>
        </is>
      </c>
      <c r="C191" s="51" t="inlineStr">
        <is>
          <t>ALQUILER</t>
        </is>
      </c>
      <c r="D191" s="53" t="n">
        <v>101600</v>
      </c>
    </row>
    <row r="192" ht="15.75" customHeight="1" s="58">
      <c r="A192" s="50" t="n">
        <v>44638</v>
      </c>
      <c r="B192" s="51" t="inlineStr">
        <is>
          <t>CJ SALTA</t>
        </is>
      </c>
      <c r="C192" s="51" t="inlineStr">
        <is>
          <t>ALQUILER</t>
        </is>
      </c>
      <c r="D192" s="51" t="n">
        <v>101600</v>
      </c>
      <c r="E192" s="51" t="n"/>
    </row>
    <row r="193" ht="15.75" customHeight="1" s="58">
      <c r="A193" s="50" t="n">
        <v>44638</v>
      </c>
      <c r="B193" s="51" t="inlineStr">
        <is>
          <t>DEBITO</t>
        </is>
      </c>
      <c r="C193" s="51" t="inlineStr">
        <is>
          <t>LIMPIEZA</t>
        </is>
      </c>
      <c r="D193" s="53" t="n">
        <v>14500</v>
      </c>
    </row>
    <row r="194" ht="15.75" customHeight="1" s="58">
      <c r="A194" s="50" t="n">
        <v>44639</v>
      </c>
      <c r="B194" s="51" t="inlineStr">
        <is>
          <t>CAJA</t>
        </is>
      </c>
      <c r="C194" s="51" t="inlineStr">
        <is>
          <t>INSUMOS VARIOS</t>
        </is>
      </c>
      <c r="D194" s="51" t="n">
        <v>31780</v>
      </c>
      <c r="E194" s="51" t="n"/>
    </row>
    <row r="195" ht="15.75" customHeight="1" s="58">
      <c r="A195" s="50" t="n">
        <v>44639</v>
      </c>
      <c r="B195" s="51" t="inlineStr">
        <is>
          <t>CAJA</t>
        </is>
      </c>
      <c r="C195" s="51" t="inlineStr">
        <is>
          <t>INSUMOS VARIOS</t>
        </is>
      </c>
      <c r="D195" s="51" t="n">
        <v>87080</v>
      </c>
    </row>
    <row r="196" ht="15.75" customHeight="1" s="58">
      <c r="A196" s="50" t="n">
        <v>44640</v>
      </c>
      <c r="B196" s="51" t="inlineStr">
        <is>
          <t>DEBITO</t>
        </is>
      </c>
      <c r="C196" s="51" t="inlineStr">
        <is>
          <t>ACEITE</t>
        </is>
      </c>
      <c r="D196" s="51" t="n">
        <v>7122</v>
      </c>
      <c r="E196" s="51" t="n"/>
    </row>
    <row r="197" ht="15.75" customHeight="1" s="58">
      <c r="A197" s="50" t="n">
        <v>44640</v>
      </c>
      <c r="B197" s="51" t="inlineStr">
        <is>
          <t>CJ SALTA</t>
        </is>
      </c>
      <c r="C197" s="51" t="inlineStr">
        <is>
          <t>VAJILLA</t>
        </is>
      </c>
      <c r="D197" s="53" t="n">
        <v>1680</v>
      </c>
      <c r="F197" s="49" t="n"/>
      <c r="G197" s="49" t="n"/>
      <c r="H197" s="49" t="n"/>
      <c r="I197" s="49" t="n"/>
      <c r="J197" s="49" t="n"/>
      <c r="K197" s="49" t="n"/>
      <c r="L197" s="49" t="n"/>
      <c r="M197" s="49" t="n"/>
      <c r="N197" s="49" t="n"/>
      <c r="O197" s="49" t="n"/>
      <c r="P197" s="49" t="n"/>
      <c r="Q197" s="49" t="n"/>
      <c r="R197" s="49" t="n"/>
      <c r="S197" s="49" t="n"/>
      <c r="T197" s="49" t="n"/>
      <c r="U197" s="49" t="n"/>
      <c r="V197" s="49" t="n"/>
      <c r="W197" s="49" t="n"/>
    </row>
    <row r="198" ht="15.75" customHeight="1" s="58">
      <c r="A198" s="50" t="n">
        <v>44641</v>
      </c>
      <c r="B198" s="51" t="inlineStr">
        <is>
          <t>CAJA</t>
        </is>
      </c>
      <c r="C198" s="51" t="inlineStr">
        <is>
          <t>INSUMOS VARIOS</t>
        </is>
      </c>
      <c r="D198" s="51" t="n">
        <v>65420</v>
      </c>
      <c r="E198" s="51" t="n"/>
      <c r="F198" s="49" t="n"/>
      <c r="G198" s="49" t="n"/>
      <c r="H198" s="49" t="n"/>
      <c r="I198" s="49" t="n"/>
      <c r="J198" s="49" t="n"/>
      <c r="K198" s="49" t="n"/>
      <c r="L198" s="49" t="n"/>
      <c r="M198" s="49" t="n"/>
      <c r="N198" s="49" t="n"/>
      <c r="O198" s="49" t="n"/>
      <c r="P198" s="49" t="n"/>
      <c r="Q198" s="49" t="n"/>
      <c r="R198" s="49" t="n"/>
      <c r="S198" s="49" t="n"/>
      <c r="T198" s="49" t="n"/>
      <c r="U198" s="49" t="n"/>
      <c r="V198" s="49" t="n"/>
      <c r="W198" s="49" t="n"/>
    </row>
    <row r="199" ht="15.75" customHeight="1" s="58">
      <c r="A199" s="50" t="n">
        <v>44641</v>
      </c>
      <c r="B199" s="51" t="inlineStr">
        <is>
          <t>DEBITO</t>
        </is>
      </c>
      <c r="C199" s="51" t="inlineStr">
        <is>
          <t>NAFTA</t>
        </is>
      </c>
      <c r="D199" s="53" t="n">
        <v>4962</v>
      </c>
      <c r="F199" s="49" t="n"/>
      <c r="G199" s="49" t="n"/>
      <c r="H199" s="49" t="n"/>
      <c r="I199" s="49" t="n"/>
      <c r="J199" s="49" t="n"/>
      <c r="K199" s="49" t="n"/>
      <c r="L199" s="49" t="n"/>
      <c r="M199" s="49" t="n"/>
      <c r="N199" s="49" t="n"/>
      <c r="O199" s="49" t="n"/>
      <c r="P199" s="49" t="n"/>
      <c r="Q199" s="49" t="n"/>
      <c r="R199" s="49" t="n"/>
      <c r="S199" s="49" t="n"/>
      <c r="T199" s="49" t="n"/>
      <c r="U199" s="49" t="n"/>
      <c r="V199" s="49" t="n"/>
      <c r="W199" s="49" t="n"/>
    </row>
    <row r="200" ht="15.75" customHeight="1" s="58">
      <c r="A200" s="50" t="n">
        <v>44642</v>
      </c>
      <c r="B200" s="51" t="inlineStr">
        <is>
          <t>DEBITO</t>
        </is>
      </c>
      <c r="C200" s="51" t="inlineStr">
        <is>
          <t>SEMILLAS PASTO</t>
        </is>
      </c>
      <c r="D200" s="51" t="n">
        <v>5500</v>
      </c>
      <c r="E200" s="51" t="n"/>
      <c r="F200" s="49" t="n"/>
      <c r="G200" s="49" t="n"/>
      <c r="H200" s="49" t="n"/>
      <c r="I200" s="49" t="n"/>
      <c r="J200" s="49" t="n"/>
      <c r="K200" s="49" t="n"/>
      <c r="L200" s="49" t="n"/>
      <c r="M200" s="49" t="n"/>
      <c r="N200" s="49" t="n"/>
      <c r="O200" s="49" t="n"/>
      <c r="P200" s="49" t="n"/>
      <c r="Q200" s="49" t="n"/>
      <c r="R200" s="49" t="n"/>
      <c r="S200" s="49" t="n"/>
      <c r="T200" s="49" t="n"/>
      <c r="U200" s="49" t="n"/>
      <c r="V200" s="49" t="n"/>
      <c r="W200" s="49" t="n"/>
    </row>
    <row r="201" ht="15.75" customHeight="1" s="58">
      <c r="A201" s="50" t="n">
        <v>44642</v>
      </c>
      <c r="B201" s="51" t="inlineStr">
        <is>
          <t>DEBITO</t>
        </is>
      </c>
      <c r="C201" s="51" t="inlineStr">
        <is>
          <t>SERVICIOS</t>
        </is>
      </c>
      <c r="D201" s="53" t="n">
        <v>5295</v>
      </c>
    </row>
    <row r="202" ht="15.75" customHeight="1" s="58">
      <c r="A202" s="50" t="n">
        <v>44643</v>
      </c>
      <c r="B202" s="51" t="inlineStr">
        <is>
          <t>CAJA</t>
        </is>
      </c>
      <c r="C202" s="51" t="inlineStr">
        <is>
          <t>INSUMOS VARIOS</t>
        </is>
      </c>
      <c r="D202" s="51" t="n">
        <v>11320</v>
      </c>
      <c r="E202" s="51" t="n"/>
    </row>
    <row r="203" ht="15.75" customHeight="1" s="58">
      <c r="A203" s="50" t="n">
        <v>44643</v>
      </c>
      <c r="B203" s="51" t="inlineStr">
        <is>
          <t>DEBITO</t>
        </is>
      </c>
      <c r="C203" s="51" t="inlineStr">
        <is>
          <t>FIAMBRE</t>
        </is>
      </c>
      <c r="D203" s="53" t="n">
        <v>9070</v>
      </c>
    </row>
    <row r="204" ht="15.75" customHeight="1" s="58">
      <c r="A204" s="50" t="n">
        <v>44644</v>
      </c>
      <c r="B204" s="51" t="inlineStr">
        <is>
          <t>CAJA</t>
        </is>
      </c>
      <c r="C204" s="51" t="inlineStr">
        <is>
          <t>INSUMOS VARIOS</t>
        </is>
      </c>
      <c r="D204" s="51" t="n">
        <v>4400</v>
      </c>
      <c r="E204" s="51" t="n"/>
    </row>
    <row r="205" ht="15.75" customHeight="1" s="58">
      <c r="A205" s="50" t="n">
        <v>44644</v>
      </c>
      <c r="B205" s="51" t="inlineStr">
        <is>
          <t>CAJA</t>
        </is>
      </c>
      <c r="C205" s="51" t="inlineStr">
        <is>
          <t>INSUMOS VARIOS</t>
        </is>
      </c>
      <c r="D205" s="51" t="n">
        <v>41750</v>
      </c>
      <c r="F205" s="49" t="n"/>
      <c r="G205" s="49" t="n"/>
      <c r="H205" s="49" t="n"/>
      <c r="I205" s="49" t="n"/>
      <c r="J205" s="49" t="n"/>
      <c r="K205" s="49" t="n"/>
      <c r="L205" s="49" t="n"/>
      <c r="M205" s="49" t="n"/>
      <c r="N205" s="49" t="n"/>
      <c r="O205" s="49" t="n"/>
      <c r="P205" s="49" t="n"/>
      <c r="Q205" s="49" t="n"/>
      <c r="R205" s="49" t="n"/>
      <c r="S205" s="49" t="n"/>
      <c r="T205" s="49" t="n"/>
      <c r="U205" s="49" t="n"/>
      <c r="V205" s="49" t="n"/>
      <c r="W205" s="49" t="n"/>
    </row>
    <row r="206" ht="15.75" customHeight="1" s="58">
      <c r="A206" s="50" t="n">
        <v>44645</v>
      </c>
      <c r="B206" s="51" t="inlineStr">
        <is>
          <t>DEBITO</t>
        </is>
      </c>
      <c r="C206" s="51" t="inlineStr">
        <is>
          <t>FIAMBRE</t>
        </is>
      </c>
      <c r="D206" s="51" t="n">
        <v>6032</v>
      </c>
      <c r="E206" s="51" t="n"/>
      <c r="F206" s="49" t="n"/>
      <c r="G206" s="49" t="n"/>
      <c r="H206" s="49" t="n"/>
      <c r="I206" s="49" t="n"/>
      <c r="J206" s="49" t="n"/>
      <c r="K206" s="49" t="n"/>
      <c r="L206" s="49" t="n"/>
      <c r="M206" s="49" t="n"/>
      <c r="N206" s="49" t="n"/>
      <c r="O206" s="49" t="n"/>
      <c r="P206" s="49" t="n"/>
      <c r="Q206" s="49" t="n"/>
      <c r="R206" s="49" t="n"/>
      <c r="S206" s="49" t="n"/>
      <c r="T206" s="49" t="n"/>
      <c r="U206" s="49" t="n"/>
      <c r="V206" s="49" t="n"/>
      <c r="W206" s="49" t="n"/>
    </row>
    <row r="207" ht="15.75" customHeight="1" s="58">
      <c r="A207" s="50" t="n">
        <v>44645</v>
      </c>
      <c r="B207" s="51" t="inlineStr">
        <is>
          <t>CJ SALTA</t>
        </is>
      </c>
      <c r="C207" s="51" t="inlineStr">
        <is>
          <t>ACEITUNAS</t>
        </is>
      </c>
      <c r="D207" s="53" t="n">
        <v>1300</v>
      </c>
      <c r="F207" s="49" t="n"/>
      <c r="G207" s="49" t="n"/>
      <c r="H207" s="49" t="n"/>
      <c r="I207" s="49" t="n"/>
      <c r="J207" s="49" t="n"/>
      <c r="K207" s="49" t="n"/>
      <c r="L207" s="49" t="n"/>
      <c r="M207" s="49" t="n"/>
      <c r="N207" s="49" t="n"/>
      <c r="O207" s="49" t="n"/>
      <c r="P207" s="49" t="n"/>
      <c r="Q207" s="49" t="n"/>
      <c r="R207" s="49" t="n"/>
      <c r="S207" s="49" t="n"/>
      <c r="T207" s="49" t="n"/>
      <c r="U207" s="49" t="n"/>
      <c r="V207" s="49" t="n"/>
      <c r="W207" s="49" t="n"/>
    </row>
    <row r="208" ht="15.75" customHeight="1" s="58">
      <c r="A208" s="50" t="n">
        <v>44646</v>
      </c>
      <c r="B208" s="51" t="inlineStr">
        <is>
          <t>CAJA</t>
        </is>
      </c>
      <c r="C208" s="51" t="inlineStr">
        <is>
          <t>INSUMOS VARIOS</t>
        </is>
      </c>
      <c r="D208" s="51" t="n">
        <v>5390</v>
      </c>
      <c r="E208" s="51" t="n"/>
      <c r="F208" s="49" t="n"/>
      <c r="G208" s="49" t="n"/>
      <c r="H208" s="49" t="n"/>
      <c r="I208" s="49" t="n"/>
      <c r="J208" s="49" t="n"/>
      <c r="K208" s="49" t="n"/>
      <c r="L208" s="49" t="n"/>
      <c r="M208" s="49" t="n"/>
      <c r="N208" s="49" t="n"/>
      <c r="O208" s="49" t="n"/>
      <c r="P208" s="49" t="n"/>
      <c r="Q208" s="49" t="n"/>
      <c r="R208" s="49" t="n"/>
      <c r="S208" s="49" t="n"/>
      <c r="T208" s="49" t="n"/>
      <c r="U208" s="49" t="n"/>
      <c r="V208" s="49" t="n"/>
      <c r="W208" s="49" t="n"/>
    </row>
    <row r="209" ht="15.75" customHeight="1" s="58">
      <c r="A209" s="50" t="n">
        <v>44646</v>
      </c>
      <c r="B209" s="51" t="inlineStr">
        <is>
          <t>DEBITO</t>
        </is>
      </c>
      <c r="C209" s="51" t="inlineStr">
        <is>
          <t>TARJETAS SD</t>
        </is>
      </c>
      <c r="D209" s="53" t="n">
        <v>2850</v>
      </c>
      <c r="F209" s="49" t="n"/>
      <c r="G209" s="49" t="n"/>
      <c r="H209" s="49" t="n"/>
      <c r="I209" s="49" t="n"/>
      <c r="J209" s="49" t="n"/>
      <c r="K209" s="49" t="n"/>
      <c r="L209" s="49" t="n"/>
      <c r="M209" s="49" t="n"/>
      <c r="N209" s="49" t="n"/>
      <c r="O209" s="49" t="n"/>
      <c r="P209" s="49" t="n"/>
      <c r="Q209" s="49" t="n"/>
      <c r="R209" s="49" t="n"/>
      <c r="S209" s="49" t="n"/>
      <c r="T209" s="49" t="n"/>
      <c r="U209" s="49" t="n"/>
      <c r="V209" s="49" t="n"/>
      <c r="W209" s="49" t="n"/>
    </row>
    <row r="210" ht="15.75" customHeight="1" s="58">
      <c r="A210" s="50" t="n">
        <v>44647</v>
      </c>
      <c r="B210" s="51" t="inlineStr">
        <is>
          <t>CAJA</t>
        </is>
      </c>
      <c r="C210" s="51" t="inlineStr">
        <is>
          <t>INSUMOS VARIOS</t>
        </is>
      </c>
      <c r="D210" s="51" t="n">
        <v>5105</v>
      </c>
      <c r="E210" s="51" t="n"/>
      <c r="F210" s="49" t="n"/>
      <c r="G210" s="49" t="n"/>
      <c r="H210" s="49" t="n"/>
      <c r="I210" s="49" t="n"/>
      <c r="J210" s="49" t="n"/>
      <c r="K210" s="49" t="n"/>
      <c r="L210" s="49" t="n"/>
      <c r="M210" s="49" t="n"/>
      <c r="N210" s="49" t="n"/>
      <c r="O210" s="49" t="n"/>
      <c r="P210" s="49" t="n"/>
      <c r="Q210" s="49" t="n"/>
      <c r="R210" s="49" t="n"/>
      <c r="S210" s="49" t="n"/>
      <c r="T210" s="49" t="n"/>
      <c r="U210" s="49" t="n"/>
      <c r="V210" s="49" t="n"/>
      <c r="W210" s="49" t="n"/>
    </row>
    <row r="211" ht="15.75" customHeight="1" s="58">
      <c r="A211" s="50" t="n">
        <v>44647</v>
      </c>
      <c r="B211" s="51" t="inlineStr">
        <is>
          <t>DEBITO</t>
        </is>
      </c>
      <c r="C211" s="51" t="inlineStr">
        <is>
          <t>PILETA</t>
        </is>
      </c>
      <c r="D211" s="53" t="n">
        <v>5333</v>
      </c>
      <c r="F211" s="49" t="n"/>
      <c r="G211" s="49" t="n"/>
      <c r="H211" s="49" t="n"/>
      <c r="I211" s="49" t="n"/>
      <c r="J211" s="49" t="n"/>
      <c r="K211" s="49" t="n"/>
      <c r="L211" s="49" t="n"/>
      <c r="M211" s="49" t="n"/>
      <c r="N211" s="49" t="n"/>
      <c r="O211" s="49" t="n"/>
      <c r="P211" s="49" t="n"/>
      <c r="Q211" s="49" t="n"/>
      <c r="R211" s="49" t="n"/>
      <c r="S211" s="49" t="n"/>
      <c r="T211" s="49" t="n"/>
      <c r="U211" s="49" t="n"/>
      <c r="V211" s="49" t="n"/>
      <c r="W211" s="49" t="n"/>
    </row>
    <row r="212" ht="15.75" customHeight="1" s="58">
      <c r="A212" s="50" t="n">
        <v>44648</v>
      </c>
      <c r="B212" s="51" t="inlineStr">
        <is>
          <t>DEBITO</t>
        </is>
      </c>
      <c r="C212" s="51" t="inlineStr">
        <is>
          <t>LIMPIEZA</t>
        </is>
      </c>
      <c r="D212" s="51" t="n">
        <v>3630</v>
      </c>
      <c r="E212" s="51" t="n"/>
      <c r="F212" s="49" t="n"/>
      <c r="G212" s="49" t="n"/>
      <c r="H212" s="49" t="n"/>
      <c r="I212" s="49" t="n"/>
      <c r="J212" s="49" t="n"/>
      <c r="K212" s="49" t="n"/>
      <c r="L212" s="49" t="n"/>
      <c r="M212" s="49" t="n"/>
      <c r="N212" s="49" t="n"/>
      <c r="O212" s="49" t="n"/>
      <c r="P212" s="49" t="n"/>
      <c r="Q212" s="49" t="n"/>
      <c r="R212" s="49" t="n"/>
      <c r="S212" s="49" t="n"/>
      <c r="T212" s="49" t="n"/>
      <c r="U212" s="49" t="n"/>
      <c r="V212" s="49" t="n"/>
      <c r="W212" s="49" t="n"/>
    </row>
    <row r="213" ht="15.75" customHeight="1" s="58">
      <c r="A213" s="50" t="n">
        <v>44648</v>
      </c>
      <c r="B213" s="51" t="inlineStr">
        <is>
          <t>DEBITO</t>
        </is>
      </c>
      <c r="C213" s="51" t="inlineStr">
        <is>
          <t>FIAMBRE</t>
        </is>
      </c>
      <c r="D213" s="53" t="n">
        <v>11638</v>
      </c>
    </row>
    <row r="214" ht="15.75" customHeight="1" s="58">
      <c r="A214" s="50" t="n">
        <v>44649</v>
      </c>
      <c r="B214" s="51" t="inlineStr">
        <is>
          <t>DEBITO</t>
        </is>
      </c>
      <c r="C214" s="51" t="inlineStr">
        <is>
          <t>MATERIALES AGUA</t>
        </is>
      </c>
      <c r="D214" s="51" t="n">
        <v>20975</v>
      </c>
      <c r="E214" s="51" t="n"/>
    </row>
    <row r="215" ht="15.75" customHeight="1" s="58">
      <c r="A215" s="50" t="n">
        <v>44649</v>
      </c>
      <c r="B215" s="51" t="inlineStr">
        <is>
          <t>DEBITO</t>
        </is>
      </c>
      <c r="C215" s="51" t="inlineStr">
        <is>
          <t>PILETA</t>
        </is>
      </c>
      <c r="D215" s="53" t="n">
        <v>24657</v>
      </c>
    </row>
    <row r="216" ht="15.75" customHeight="1" s="58">
      <c r="A216" s="50" t="n">
        <v>44650</v>
      </c>
      <c r="B216" s="51" t="inlineStr">
        <is>
          <t>CAJA</t>
        </is>
      </c>
      <c r="C216" s="51" t="inlineStr">
        <is>
          <t>INSUMOS VARIOS</t>
        </is>
      </c>
      <c r="D216" s="51" t="n">
        <v>37695</v>
      </c>
      <c r="E216" s="51" t="n"/>
    </row>
    <row r="217" ht="15.75" customHeight="1" s="58">
      <c r="A217" s="50" t="n">
        <v>44650</v>
      </c>
      <c r="B217" s="51" t="inlineStr">
        <is>
          <t>CAJA</t>
        </is>
      </c>
      <c r="C217" s="51" t="inlineStr">
        <is>
          <t>INSUMOS VARIOS</t>
        </is>
      </c>
      <c r="D217" s="51" t="n">
        <v>26810</v>
      </c>
    </row>
    <row r="218" ht="15.75" customHeight="1" s="58">
      <c r="A218" s="50" t="n">
        <v>44651</v>
      </c>
      <c r="B218" s="51" t="inlineStr">
        <is>
          <t>CAJA</t>
        </is>
      </c>
      <c r="C218" s="51" t="inlineStr">
        <is>
          <t>INSUMOS VARIOS</t>
        </is>
      </c>
      <c r="D218" s="51" t="n">
        <v>46680</v>
      </c>
      <c r="E218" s="51" t="n"/>
    </row>
    <row r="219" ht="15.75" customHeight="1" s="58">
      <c r="A219" s="50" t="n">
        <v>44651</v>
      </c>
      <c r="B219" s="51" t="inlineStr">
        <is>
          <t>DEBITO</t>
        </is>
      </c>
      <c r="C219" s="51" t="inlineStr">
        <is>
          <t>PILETA</t>
        </is>
      </c>
      <c r="D219" s="53" t="n">
        <v>33500</v>
      </c>
    </row>
    <row r="220" ht="15.75" customHeight="1" s="58">
      <c r="A220" s="50" t="n">
        <v>44652</v>
      </c>
      <c r="B220" s="51" t="inlineStr">
        <is>
          <t>CAJA</t>
        </is>
      </c>
      <c r="C220" s="51" t="inlineStr">
        <is>
          <t>INSUMOS VARIOS</t>
        </is>
      </c>
      <c r="D220" s="51" t="n">
        <v>67650</v>
      </c>
      <c r="E220" s="51" t="n"/>
    </row>
    <row r="221" ht="15.75" customHeight="1" s="58">
      <c r="A221" s="50" t="n">
        <v>44652</v>
      </c>
      <c r="B221" s="51" t="inlineStr">
        <is>
          <t>DEBITO</t>
        </is>
      </c>
      <c r="C221" s="51" t="inlineStr">
        <is>
          <t>CAMARA TURISMO</t>
        </is>
      </c>
      <c r="D221" s="53" t="n">
        <v>7150</v>
      </c>
    </row>
    <row r="222" ht="15.75" customHeight="1" s="58">
      <c r="A222" s="50" t="n">
        <v>44653</v>
      </c>
      <c r="B222" s="51" t="inlineStr">
        <is>
          <t>CAJA</t>
        </is>
      </c>
      <c r="C222" s="51" t="inlineStr">
        <is>
          <t>INSUMOS VARIOS</t>
        </is>
      </c>
      <c r="D222" s="51" t="n">
        <v>9950</v>
      </c>
      <c r="E222" s="51" t="n"/>
    </row>
    <row r="223" ht="15.75" customHeight="1" s="58">
      <c r="A223" s="50" t="n">
        <v>44653</v>
      </c>
      <c r="B223" s="51" t="inlineStr">
        <is>
          <t>DEBITO</t>
        </is>
      </c>
      <c r="C223" s="51" t="inlineStr">
        <is>
          <t>MASTERCARD</t>
        </is>
      </c>
      <c r="D223" s="53" t="n">
        <v>14748</v>
      </c>
    </row>
    <row r="224" ht="15.75" customHeight="1" s="58">
      <c r="A224" s="50" t="n">
        <v>44654</v>
      </c>
      <c r="B224" s="51" t="inlineStr">
        <is>
          <t>DEBITO</t>
        </is>
      </c>
      <c r="C224" s="51" t="inlineStr">
        <is>
          <t>AFIP</t>
        </is>
      </c>
      <c r="D224" s="51" t="n">
        <v>3047</v>
      </c>
      <c r="E224" s="51" t="n"/>
    </row>
    <row r="225" ht="15.75" customHeight="1" s="58">
      <c r="A225" s="50" t="n">
        <v>44654</v>
      </c>
      <c r="B225" s="51" t="inlineStr">
        <is>
          <t>CAJA</t>
        </is>
      </c>
      <c r="C225" s="51" t="inlineStr">
        <is>
          <t>INSUMOS VARIOS</t>
        </is>
      </c>
      <c r="D225" s="51" t="n">
        <v>28090</v>
      </c>
    </row>
    <row r="226" ht="15.75" customHeight="1" s="58">
      <c r="A226" s="50" t="n">
        <v>44655</v>
      </c>
      <c r="B226" s="51" t="inlineStr">
        <is>
          <t>DEBITO</t>
        </is>
      </c>
      <c r="C226" s="51" t="inlineStr">
        <is>
          <t>NAFTA</t>
        </is>
      </c>
      <c r="D226" s="51" t="n">
        <v>5000</v>
      </c>
      <c r="E226" s="51" t="n"/>
    </row>
    <row r="227" ht="15.75" customHeight="1" s="58">
      <c r="A227" s="50" t="n">
        <v>44655</v>
      </c>
      <c r="B227" s="51" t="inlineStr">
        <is>
          <t>DEBITO</t>
        </is>
      </c>
      <c r="C227" s="51" t="inlineStr">
        <is>
          <t>VISA</t>
        </is>
      </c>
      <c r="D227" s="53" t="n">
        <v>37107</v>
      </c>
    </row>
    <row r="228" ht="15.75" customHeight="1" s="58">
      <c r="A228" s="50" t="n">
        <v>44656</v>
      </c>
      <c r="B228" s="51" t="inlineStr">
        <is>
          <t>CAJA</t>
        </is>
      </c>
      <c r="C228" s="51" t="inlineStr">
        <is>
          <t>INSUMOS VARIOS</t>
        </is>
      </c>
      <c r="D228" s="51" t="n">
        <v>18960</v>
      </c>
      <c r="E228" s="51" t="n"/>
    </row>
    <row r="229" ht="15.75" customHeight="1" s="58">
      <c r="A229" s="50" t="n">
        <v>44656</v>
      </c>
      <c r="B229" s="51" t="inlineStr">
        <is>
          <t>CAJA</t>
        </is>
      </c>
      <c r="C229" s="51" t="inlineStr">
        <is>
          <t>INSUMOS VARIOS</t>
        </is>
      </c>
      <c r="D229" s="51" t="n">
        <v>56620</v>
      </c>
    </row>
    <row r="230" ht="15.75" customHeight="1" s="58">
      <c r="A230" s="50" t="n">
        <v>44657</v>
      </c>
      <c r="B230" s="51" t="inlineStr">
        <is>
          <t>DEBITO</t>
        </is>
      </c>
      <c r="C230" s="51" t="inlineStr">
        <is>
          <t xml:space="preserve">PEGAMENTO </t>
        </is>
      </c>
      <c r="D230" s="51" t="n">
        <v>7500</v>
      </c>
      <c r="E230" s="51" t="n"/>
      <c r="F230" s="49" t="n"/>
      <c r="G230" s="49" t="n"/>
      <c r="H230" s="49" t="n"/>
      <c r="I230" s="49" t="n"/>
      <c r="J230" s="49" t="n"/>
      <c r="K230" s="49" t="n"/>
      <c r="L230" s="49" t="n"/>
      <c r="M230" s="49" t="n"/>
      <c r="N230" s="49" t="n"/>
      <c r="O230" s="49" t="n"/>
      <c r="P230" s="49" t="n"/>
      <c r="Q230" s="49" t="n"/>
      <c r="R230" s="49" t="n"/>
      <c r="S230" s="49" t="n"/>
      <c r="T230" s="49" t="n"/>
      <c r="U230" s="49" t="n"/>
      <c r="V230" s="49" t="n"/>
      <c r="W230" s="49" t="n"/>
    </row>
    <row r="231" ht="15.75" customHeight="1" s="58">
      <c r="A231" s="50" t="n">
        <v>44657</v>
      </c>
      <c r="B231" s="51" t="inlineStr">
        <is>
          <t>DEBITO</t>
        </is>
      </c>
      <c r="C231" s="51" t="inlineStr">
        <is>
          <t>FIAMBRE</t>
        </is>
      </c>
      <c r="D231" s="53" t="n">
        <v>7301</v>
      </c>
      <c r="F231" s="49" t="n"/>
      <c r="G231" s="49" t="n"/>
      <c r="H231" s="49" t="n"/>
      <c r="I231" s="49" t="n"/>
      <c r="J231" s="49" t="n"/>
      <c r="K231" s="49" t="n"/>
      <c r="L231" s="49" t="n"/>
      <c r="M231" s="49" t="n"/>
      <c r="N231" s="49" t="n"/>
      <c r="O231" s="49" t="n"/>
      <c r="P231" s="49" t="n"/>
      <c r="Q231" s="49" t="n"/>
      <c r="R231" s="49" t="n"/>
      <c r="S231" s="49" t="n"/>
      <c r="T231" s="49" t="n"/>
      <c r="U231" s="49" t="n"/>
      <c r="V231" s="49" t="n"/>
      <c r="W231" s="49" t="n"/>
    </row>
    <row r="232" ht="15.75" customHeight="1" s="58">
      <c r="A232" s="50" t="n">
        <v>44658</v>
      </c>
      <c r="B232" s="51" t="inlineStr">
        <is>
          <t>CAJA</t>
        </is>
      </c>
      <c r="C232" s="51" t="inlineStr">
        <is>
          <t>INSUMOS VARIOS</t>
        </is>
      </c>
      <c r="D232" s="51" t="n">
        <v>21400</v>
      </c>
      <c r="E232" s="51" t="n"/>
      <c r="F232" s="49" t="n"/>
      <c r="G232" s="49" t="n"/>
      <c r="H232" s="49" t="n"/>
      <c r="I232" s="49" t="n"/>
      <c r="J232" s="49" t="n"/>
      <c r="K232" s="49" t="n"/>
      <c r="L232" s="49" t="n"/>
      <c r="M232" s="49" t="n"/>
      <c r="N232" s="49" t="n"/>
      <c r="O232" s="49" t="n"/>
      <c r="P232" s="49" t="n"/>
      <c r="Q232" s="49" t="n"/>
      <c r="R232" s="49" t="n"/>
      <c r="S232" s="49" t="n"/>
      <c r="T232" s="49" t="n"/>
      <c r="U232" s="49" t="n"/>
      <c r="V232" s="49" t="n"/>
      <c r="W232" s="49" t="n"/>
    </row>
    <row r="233" ht="15.75" customHeight="1" s="58">
      <c r="A233" s="50" t="n">
        <v>44658</v>
      </c>
      <c r="B233" s="51" t="inlineStr">
        <is>
          <t>CAJA</t>
        </is>
      </c>
      <c r="C233" s="51" t="inlineStr">
        <is>
          <t>INSUMOS VARIOS</t>
        </is>
      </c>
      <c r="D233" s="51" t="n">
        <v>8400</v>
      </c>
      <c r="F233" s="49" t="n"/>
      <c r="G233" s="49" t="n"/>
      <c r="H233" s="49" t="n"/>
      <c r="I233" s="49" t="n"/>
      <c r="J233" s="49" t="n"/>
      <c r="K233" s="49" t="n"/>
      <c r="L233" s="49" t="n"/>
      <c r="M233" s="49" t="n"/>
      <c r="N233" s="49" t="n"/>
      <c r="O233" s="49" t="n"/>
      <c r="P233" s="49" t="n"/>
      <c r="Q233" s="49" t="n"/>
      <c r="R233" s="49" t="n"/>
      <c r="S233" s="49" t="n"/>
      <c r="T233" s="49" t="n"/>
      <c r="U233" s="49" t="n"/>
      <c r="V233" s="49" t="n"/>
      <c r="W233" s="49" t="n"/>
    </row>
    <row r="234" ht="15.75" customHeight="1" s="58">
      <c r="A234" s="50" t="n">
        <v>44659</v>
      </c>
      <c r="B234" s="51" t="inlineStr">
        <is>
          <t>CAJA</t>
        </is>
      </c>
      <c r="C234" s="51" t="inlineStr">
        <is>
          <t>INSUMOS VARIOS</t>
        </is>
      </c>
      <c r="D234" s="51" t="n">
        <v>12420</v>
      </c>
      <c r="E234" s="51" t="n"/>
      <c r="F234" s="49" t="n"/>
      <c r="G234" s="49" t="n"/>
      <c r="H234" s="49" t="n"/>
      <c r="I234" s="49" t="n"/>
      <c r="J234" s="49" t="n"/>
      <c r="K234" s="49" t="n"/>
      <c r="L234" s="49" t="n"/>
      <c r="M234" s="49" t="n"/>
      <c r="N234" s="49" t="n"/>
      <c r="O234" s="49" t="n"/>
      <c r="P234" s="49" t="n"/>
      <c r="Q234" s="49" t="n"/>
      <c r="R234" s="49" t="n"/>
      <c r="S234" s="49" t="n"/>
      <c r="T234" s="49" t="n"/>
      <c r="U234" s="49" t="n"/>
      <c r="V234" s="49" t="n"/>
      <c r="W234" s="49" t="n"/>
    </row>
    <row r="235" ht="15.75" customHeight="1" s="58">
      <c r="A235" s="50" t="n">
        <v>44659</v>
      </c>
      <c r="B235" s="51" t="inlineStr">
        <is>
          <t>CAJA</t>
        </is>
      </c>
      <c r="C235" s="51" t="inlineStr">
        <is>
          <t>INSUMOS VARIOS</t>
        </is>
      </c>
      <c r="D235" s="51" t="n">
        <v>28620</v>
      </c>
      <c r="F235" s="49" t="n"/>
      <c r="G235" s="49" t="n"/>
      <c r="H235" s="49" t="n"/>
      <c r="I235" s="49" t="n"/>
      <c r="J235" s="49" t="n"/>
      <c r="K235" s="49" t="n"/>
      <c r="L235" s="49" t="n"/>
      <c r="M235" s="49" t="n"/>
      <c r="N235" s="49" t="n"/>
      <c r="O235" s="49" t="n"/>
      <c r="P235" s="49" t="n"/>
      <c r="Q235" s="49" t="n"/>
      <c r="R235" s="49" t="n"/>
      <c r="S235" s="49" t="n"/>
      <c r="T235" s="49" t="n"/>
      <c r="U235" s="49" t="n"/>
      <c r="V235" s="49" t="n"/>
      <c r="W235" s="49" t="n"/>
    </row>
    <row r="236" ht="15.75" customHeight="1" s="58">
      <c r="A236" s="50" t="n">
        <v>44660</v>
      </c>
      <c r="B236" s="51" t="inlineStr">
        <is>
          <t>CAJA</t>
        </is>
      </c>
      <c r="C236" s="51" t="inlineStr">
        <is>
          <t>INSUMOS VARIOS</t>
        </is>
      </c>
      <c r="D236" s="51" t="n">
        <v>14357</v>
      </c>
      <c r="E236" s="51" t="n"/>
      <c r="F236" s="49" t="n"/>
      <c r="G236" s="49" t="n"/>
      <c r="H236" s="49" t="n"/>
      <c r="I236" s="49" t="n"/>
      <c r="J236" s="49" t="n"/>
      <c r="K236" s="49" t="n"/>
      <c r="L236" s="49" t="n"/>
      <c r="M236" s="49" t="n"/>
      <c r="N236" s="49" t="n"/>
      <c r="O236" s="49" t="n"/>
      <c r="P236" s="49" t="n"/>
      <c r="Q236" s="49" t="n"/>
      <c r="R236" s="49" t="n"/>
      <c r="S236" s="49" t="n"/>
      <c r="T236" s="49" t="n"/>
      <c r="U236" s="49" t="n"/>
      <c r="V236" s="49" t="n"/>
      <c r="W236" s="49" t="n"/>
    </row>
    <row r="237" ht="15.75" customHeight="1" s="58">
      <c r="A237" s="50" t="n">
        <v>44660</v>
      </c>
      <c r="B237" s="51" t="inlineStr">
        <is>
          <t>CAJA</t>
        </is>
      </c>
      <c r="C237" s="51" t="inlineStr">
        <is>
          <t>INSUMOS VARIOS</t>
        </is>
      </c>
      <c r="D237" s="51" t="n">
        <v>118050</v>
      </c>
      <c r="F237" s="49" t="n"/>
      <c r="G237" s="49" t="n"/>
      <c r="H237" s="49" t="n"/>
      <c r="I237" s="49" t="n"/>
      <c r="J237" s="49" t="n"/>
      <c r="K237" s="49" t="n"/>
      <c r="L237" s="49" t="n"/>
      <c r="M237" s="49" t="n"/>
      <c r="N237" s="49" t="n"/>
      <c r="O237" s="49" t="n"/>
      <c r="P237" s="49" t="n"/>
      <c r="Q237" s="49" t="n"/>
      <c r="R237" s="49" t="n"/>
      <c r="S237" s="49" t="n"/>
      <c r="T237" s="49" t="n"/>
      <c r="U237" s="49" t="n"/>
      <c r="V237" s="49" t="n"/>
      <c r="W237" s="49" t="n"/>
    </row>
    <row r="238" ht="15.75" customHeight="1" s="58">
      <c r="A238" s="50" t="n">
        <v>44661</v>
      </c>
      <c r="B238" s="51" t="inlineStr">
        <is>
          <t>CAJA</t>
        </is>
      </c>
      <c r="C238" s="51" t="inlineStr">
        <is>
          <t>INSUMOS VARIOS</t>
        </is>
      </c>
      <c r="D238" s="51" t="n">
        <v>40860</v>
      </c>
      <c r="E238" s="51" t="n"/>
      <c r="F238" s="49" t="n"/>
      <c r="G238" s="49" t="n"/>
      <c r="H238" s="49" t="n"/>
      <c r="I238" s="49" t="n"/>
      <c r="J238" s="49" t="n"/>
      <c r="K238" s="49" t="n"/>
      <c r="L238" s="49" t="n"/>
      <c r="M238" s="49" t="n"/>
      <c r="N238" s="49" t="n"/>
      <c r="O238" s="49" t="n"/>
      <c r="P238" s="49" t="n"/>
      <c r="Q238" s="49" t="n"/>
      <c r="R238" s="49" t="n"/>
      <c r="S238" s="49" t="n"/>
      <c r="T238" s="49" t="n"/>
      <c r="U238" s="49" t="n"/>
      <c r="V238" s="49" t="n"/>
      <c r="W238" s="49" t="n"/>
    </row>
    <row r="239" ht="15.75" customHeight="1" s="58">
      <c r="A239" s="50" t="n">
        <v>44661</v>
      </c>
      <c r="B239" s="50" t="inlineStr">
        <is>
          <t>MP</t>
        </is>
      </c>
      <c r="C239" s="51" t="inlineStr">
        <is>
          <t>INSUMOS VARIOS</t>
        </is>
      </c>
      <c r="D239" s="51" t="n">
        <v>26830</v>
      </c>
      <c r="F239" s="49" t="n"/>
      <c r="G239" s="49" t="n"/>
      <c r="H239" s="49" t="n"/>
      <c r="I239" s="49" t="n"/>
      <c r="J239" s="49" t="n"/>
      <c r="K239" s="49" t="n"/>
      <c r="L239" s="49" t="n"/>
      <c r="M239" s="49" t="n"/>
      <c r="N239" s="49" t="n"/>
      <c r="O239" s="49" t="n"/>
      <c r="P239" s="49" t="n"/>
      <c r="Q239" s="49" t="n"/>
      <c r="R239" s="49" t="n"/>
      <c r="S239" s="49" t="n"/>
      <c r="T239" s="49" t="n"/>
      <c r="U239" s="49" t="n"/>
      <c r="V239" s="49" t="n"/>
      <c r="W239" s="49" t="n"/>
    </row>
    <row r="240" ht="15.75" customHeight="1" s="58">
      <c r="A240" s="50" t="n">
        <v>44662</v>
      </c>
      <c r="B240" s="49" t="inlineStr">
        <is>
          <t>MP</t>
        </is>
      </c>
      <c r="C240" s="51" t="inlineStr">
        <is>
          <t>INSUMOS VARIOS</t>
        </is>
      </c>
      <c r="D240" s="51" t="n">
        <v>68086</v>
      </c>
      <c r="E240" s="51" t="n"/>
      <c r="F240" s="49" t="n"/>
      <c r="G240" s="49" t="n"/>
      <c r="H240" s="49" t="n"/>
      <c r="I240" s="49" t="n"/>
      <c r="J240" s="49" t="n"/>
      <c r="K240" s="49" t="n"/>
      <c r="L240" s="49" t="n"/>
      <c r="M240" s="49" t="n"/>
      <c r="N240" s="49" t="n"/>
      <c r="O240" s="49" t="n"/>
      <c r="P240" s="49" t="n"/>
      <c r="Q240" s="49" t="n"/>
      <c r="R240" s="49" t="n"/>
      <c r="S240" s="49" t="n"/>
      <c r="T240" s="49" t="n"/>
      <c r="U240" s="49" t="n"/>
      <c r="V240" s="49" t="n"/>
      <c r="W240" s="49" t="n"/>
    </row>
    <row r="241" ht="15.75" customHeight="1" s="58">
      <c r="A241" s="50" t="n">
        <v>44662</v>
      </c>
      <c r="B241" s="51" t="inlineStr">
        <is>
          <t>DEBITO</t>
        </is>
      </c>
      <c r="C241" s="51" t="inlineStr">
        <is>
          <t>VENTILADORES</t>
        </is>
      </c>
      <c r="D241" s="53" t="n">
        <v>34515</v>
      </c>
      <c r="F241" s="49" t="n"/>
      <c r="G241" s="49" t="n"/>
      <c r="H241" s="49" t="n"/>
      <c r="I241" s="49" t="n"/>
      <c r="J241" s="49" t="n"/>
      <c r="K241" s="49" t="n"/>
      <c r="L241" s="49" t="n"/>
      <c r="M241" s="49" t="n"/>
      <c r="N241" s="49" t="n"/>
      <c r="O241" s="49" t="n"/>
      <c r="P241" s="49" t="n"/>
      <c r="Q241" s="49" t="n"/>
      <c r="R241" s="49" t="n"/>
      <c r="S241" s="49" t="n"/>
      <c r="T241" s="49" t="n"/>
      <c r="U241" s="49" t="n"/>
      <c r="V241" s="49" t="n"/>
      <c r="W241" s="49" t="n"/>
    </row>
    <row r="242" ht="15.75" customHeight="1" s="58">
      <c r="A242" s="50" t="n">
        <v>44663</v>
      </c>
      <c r="B242" s="51" t="inlineStr">
        <is>
          <t>CAJA</t>
        </is>
      </c>
      <c r="C242" s="51" t="inlineStr">
        <is>
          <t>INSUMOS VARIOS</t>
        </is>
      </c>
      <c r="D242" s="51" t="n">
        <v>72249</v>
      </c>
      <c r="E242" s="51" t="n"/>
      <c r="F242" s="49" t="n"/>
      <c r="G242" s="49" t="n"/>
      <c r="H242" s="49" t="n"/>
      <c r="I242" s="49" t="n"/>
      <c r="J242" s="49" t="n"/>
      <c r="K242" s="49" t="n"/>
      <c r="L242" s="49" t="n"/>
      <c r="M242" s="49" t="n"/>
      <c r="N242" s="49" t="n"/>
      <c r="O242" s="49" t="n"/>
      <c r="P242" s="49" t="n"/>
      <c r="Q242" s="49" t="n"/>
      <c r="R242" s="49" t="n"/>
      <c r="S242" s="49" t="n"/>
      <c r="T242" s="49" t="n"/>
      <c r="U242" s="49" t="n"/>
      <c r="V242" s="49" t="n"/>
      <c r="W242" s="49" t="n"/>
    </row>
    <row r="243" ht="15.75" customHeight="1" s="58">
      <c r="A243" s="50" t="n">
        <v>44663</v>
      </c>
      <c r="B243" s="51" t="inlineStr">
        <is>
          <t>DEBITO</t>
        </is>
      </c>
      <c r="C243" s="51" t="inlineStr">
        <is>
          <t>VENTILADORES</t>
        </is>
      </c>
      <c r="D243" s="53" t="n">
        <v>8245</v>
      </c>
      <c r="F243" s="49" t="n"/>
      <c r="G243" s="49" t="n"/>
      <c r="H243" s="49" t="n"/>
      <c r="I243" s="49" t="n"/>
      <c r="J243" s="49" t="n"/>
      <c r="K243" s="49" t="n"/>
      <c r="L243" s="49" t="n"/>
      <c r="M243" s="49" t="n"/>
      <c r="N243" s="49" t="n"/>
      <c r="O243" s="49" t="n"/>
      <c r="P243" s="49" t="n"/>
      <c r="Q243" s="49" t="n"/>
      <c r="R243" s="49" t="n"/>
      <c r="S243" s="49" t="n"/>
      <c r="T243" s="49" t="n"/>
      <c r="U243" s="49" t="n"/>
      <c r="V243" s="49" t="n"/>
      <c r="W243" s="49" t="n"/>
    </row>
    <row r="244" ht="15.75" customHeight="1" s="58">
      <c r="A244" s="50" t="n">
        <v>44664</v>
      </c>
      <c r="B244" s="51" t="inlineStr">
        <is>
          <t>CAJA</t>
        </is>
      </c>
      <c r="C244" s="51" t="inlineStr">
        <is>
          <t>INSUMOS VARIOS</t>
        </is>
      </c>
      <c r="D244" s="51" t="n">
        <v>16640</v>
      </c>
      <c r="E244" s="51" t="n"/>
      <c r="F244" s="49" t="n"/>
      <c r="G244" s="49" t="n"/>
      <c r="H244" s="49" t="n"/>
      <c r="I244" s="49" t="n"/>
      <c r="J244" s="49" t="n"/>
      <c r="K244" s="49" t="n"/>
      <c r="L244" s="49" t="n"/>
      <c r="M244" s="49" t="n"/>
      <c r="N244" s="49" t="n"/>
      <c r="O244" s="49" t="n"/>
      <c r="P244" s="49" t="n"/>
      <c r="Q244" s="49" t="n"/>
      <c r="R244" s="49" t="n"/>
      <c r="S244" s="49" t="n"/>
      <c r="T244" s="49" t="n"/>
      <c r="U244" s="49" t="n"/>
      <c r="V244" s="49" t="n"/>
      <c r="W244" s="49" t="n"/>
    </row>
    <row r="245" ht="15.75" customHeight="1" s="58">
      <c r="A245" s="50" t="n">
        <v>44664</v>
      </c>
      <c r="B245" s="51" t="inlineStr">
        <is>
          <t>DEBITO</t>
        </is>
      </c>
      <c r="C245" s="51" t="inlineStr">
        <is>
          <t>UNIFORMES</t>
        </is>
      </c>
      <c r="D245" s="53" t="n">
        <v>40511</v>
      </c>
      <c r="F245" s="49" t="n"/>
      <c r="G245" s="49" t="n"/>
      <c r="H245" s="49" t="n"/>
      <c r="I245" s="49" t="n"/>
      <c r="J245" s="49" t="n"/>
      <c r="K245" s="49" t="n"/>
      <c r="L245" s="49" t="n"/>
      <c r="M245" s="49" t="n"/>
      <c r="N245" s="49" t="n"/>
      <c r="O245" s="49" t="n"/>
      <c r="P245" s="49" t="n"/>
      <c r="Q245" s="49" t="n"/>
      <c r="R245" s="49" t="n"/>
      <c r="S245" s="49" t="n"/>
      <c r="T245" s="49" t="n"/>
      <c r="U245" s="49" t="n"/>
      <c r="V245" s="49" t="n"/>
      <c r="W245" s="49" t="n"/>
    </row>
    <row r="246" ht="15.75" customHeight="1" s="58">
      <c r="A246" s="50" t="n">
        <v>44665</v>
      </c>
      <c r="B246" s="51" t="inlineStr">
        <is>
          <t>CAJA</t>
        </is>
      </c>
      <c r="C246" s="51" t="inlineStr">
        <is>
          <t>INSUMOS VARIOS</t>
        </is>
      </c>
      <c r="D246" s="51" t="n">
        <v>6900</v>
      </c>
      <c r="E246" s="51" t="n"/>
      <c r="F246" s="49" t="n"/>
      <c r="G246" s="49" t="n"/>
      <c r="H246" s="49" t="n"/>
      <c r="I246" s="49" t="n"/>
      <c r="J246" s="49" t="n"/>
      <c r="K246" s="49" t="n"/>
      <c r="L246" s="49" t="n"/>
      <c r="M246" s="49" t="n"/>
      <c r="N246" s="49" t="n"/>
      <c r="O246" s="49" t="n"/>
      <c r="P246" s="49" t="n"/>
      <c r="Q246" s="49" t="n"/>
      <c r="R246" s="49" t="n"/>
      <c r="S246" s="49" t="n"/>
      <c r="T246" s="49" t="n"/>
      <c r="U246" s="49" t="n"/>
      <c r="V246" s="49" t="n"/>
      <c r="W246" s="49" t="n"/>
    </row>
    <row r="247" ht="15.75" customHeight="1" s="58">
      <c r="A247" s="50" t="n">
        <v>44665</v>
      </c>
      <c r="B247" s="51" t="inlineStr">
        <is>
          <t>CAJA</t>
        </is>
      </c>
      <c r="C247" s="51" t="inlineStr">
        <is>
          <t>INSUMOS VARIOS</t>
        </is>
      </c>
      <c r="D247" s="51" t="n">
        <v>80093</v>
      </c>
      <c r="F247" s="49" t="n"/>
      <c r="G247" s="49" t="n"/>
      <c r="H247" s="49" t="n"/>
      <c r="I247" s="49" t="n"/>
      <c r="J247" s="49" t="n"/>
      <c r="K247" s="49" t="n"/>
      <c r="L247" s="49" t="n"/>
      <c r="M247" s="49" t="n"/>
      <c r="N247" s="49" t="n"/>
      <c r="O247" s="49" t="n"/>
      <c r="P247" s="49" t="n"/>
      <c r="Q247" s="49" t="n"/>
      <c r="R247" s="49" t="n"/>
      <c r="S247" s="49" t="n"/>
      <c r="T247" s="49" t="n"/>
      <c r="U247" s="49" t="n"/>
      <c r="V247" s="49" t="n"/>
      <c r="W247" s="49" t="n"/>
    </row>
    <row r="248" ht="15.75" customHeight="1" s="58">
      <c r="A248" s="50" t="n">
        <v>44666</v>
      </c>
      <c r="B248" s="51" t="inlineStr">
        <is>
          <t>CAJA</t>
        </is>
      </c>
      <c r="C248" s="51" t="inlineStr">
        <is>
          <t>INSUMOS VARIOS</t>
        </is>
      </c>
      <c r="D248" s="51" t="n">
        <v>23522</v>
      </c>
      <c r="E248" s="51" t="n"/>
      <c r="F248" s="49" t="n"/>
      <c r="G248" s="49" t="n"/>
      <c r="H248" s="49" t="n"/>
      <c r="I248" s="49" t="n"/>
      <c r="J248" s="49" t="n"/>
      <c r="K248" s="49" t="n"/>
      <c r="L248" s="49" t="n"/>
      <c r="M248" s="49" t="n"/>
      <c r="N248" s="49" t="n"/>
      <c r="O248" s="49" t="n"/>
      <c r="P248" s="49" t="n"/>
      <c r="Q248" s="49" t="n"/>
      <c r="R248" s="49" t="n"/>
      <c r="S248" s="49" t="n"/>
      <c r="T248" s="49" t="n"/>
      <c r="U248" s="49" t="n"/>
      <c r="V248" s="49" t="n"/>
      <c r="W248" s="49" t="n"/>
    </row>
    <row r="249" ht="15.75" customHeight="1" s="58">
      <c r="A249" s="50" t="n">
        <v>44666</v>
      </c>
      <c r="B249" s="51" t="inlineStr">
        <is>
          <t>DEBITO</t>
        </is>
      </c>
      <c r="C249" s="51" t="inlineStr">
        <is>
          <t>ROUTER</t>
        </is>
      </c>
      <c r="D249" s="53" t="n">
        <v>6150</v>
      </c>
      <c r="F249" s="49" t="n"/>
      <c r="G249" s="49" t="n"/>
      <c r="H249" s="49" t="n"/>
      <c r="I249" s="49" t="n"/>
      <c r="J249" s="49" t="n"/>
      <c r="K249" s="49" t="n"/>
      <c r="L249" s="49" t="n"/>
      <c r="M249" s="49" t="n"/>
      <c r="N249" s="49" t="n"/>
      <c r="O249" s="49" t="n"/>
      <c r="P249" s="49" t="n"/>
      <c r="Q249" s="49" t="n"/>
      <c r="R249" s="49" t="n"/>
      <c r="S249" s="49" t="n"/>
      <c r="T249" s="49" t="n"/>
      <c r="U249" s="49" t="n"/>
      <c r="V249" s="49" t="n"/>
      <c r="W249" s="49" t="n"/>
    </row>
    <row r="250" ht="15.75" customHeight="1" s="58">
      <c r="A250" s="50" t="n">
        <v>44667</v>
      </c>
      <c r="B250" s="51" t="inlineStr">
        <is>
          <t>CAJA</t>
        </is>
      </c>
      <c r="C250" s="51" t="inlineStr">
        <is>
          <t>INSUMOS VARIOS</t>
        </is>
      </c>
      <c r="D250" s="51" t="n">
        <v>112500</v>
      </c>
      <c r="E250" s="51" t="n"/>
    </row>
    <row r="251" ht="15.75" customHeight="1" s="58">
      <c r="A251" s="50" t="n">
        <v>44667</v>
      </c>
      <c r="B251" s="51" t="inlineStr">
        <is>
          <t>CAJA</t>
        </is>
      </c>
      <c r="C251" s="51" t="inlineStr">
        <is>
          <t>INSUMOS VARIOS</t>
        </is>
      </c>
      <c r="D251" s="51" t="n">
        <v>46370</v>
      </c>
    </row>
    <row r="252" ht="15.75" customHeight="1" s="58">
      <c r="A252" s="50" t="n">
        <v>44668</v>
      </c>
      <c r="B252" s="51" t="inlineStr">
        <is>
          <t>CAJA</t>
        </is>
      </c>
      <c r="C252" s="51" t="inlineStr">
        <is>
          <t>INSUMOS VARIOS</t>
        </is>
      </c>
      <c r="D252" s="51" t="n">
        <v>10180</v>
      </c>
      <c r="E252" s="51" t="n"/>
    </row>
    <row r="253" ht="15.75" customHeight="1" s="58">
      <c r="A253" s="50" t="n">
        <v>44668</v>
      </c>
      <c r="B253" s="51" t="inlineStr">
        <is>
          <t>CJ SALTA</t>
        </is>
      </c>
      <c r="C253" s="51" t="inlineStr">
        <is>
          <t>SALAME</t>
        </is>
      </c>
      <c r="D253" s="53" t="n">
        <v>860</v>
      </c>
    </row>
    <row r="254" ht="15.75" customHeight="1" s="58">
      <c r="A254" s="50" t="n">
        <v>44669</v>
      </c>
      <c r="B254" s="51" t="inlineStr">
        <is>
          <t>CAJA</t>
        </is>
      </c>
      <c r="C254" s="51" t="inlineStr">
        <is>
          <t>INSUMOS VARIOS</t>
        </is>
      </c>
      <c r="D254" s="51" t="n">
        <v>51885</v>
      </c>
      <c r="E254" s="51" t="n"/>
    </row>
    <row r="255" ht="15.75" customHeight="1" s="58">
      <c r="A255" s="50" t="n">
        <v>44669</v>
      </c>
      <c r="B255" s="51" t="inlineStr">
        <is>
          <t>CJ SALTA</t>
        </is>
      </c>
      <c r="C255" s="51" t="inlineStr">
        <is>
          <t>ELECTRICIDAD</t>
        </is>
      </c>
      <c r="D255" s="53" t="n">
        <v>3800</v>
      </c>
    </row>
    <row r="256" ht="15.75" customHeight="1" s="58">
      <c r="A256" s="50" t="n">
        <v>44670</v>
      </c>
      <c r="B256" s="51" t="inlineStr">
        <is>
          <t>CAJA</t>
        </is>
      </c>
      <c r="C256" s="51" t="inlineStr">
        <is>
          <t>INSUMOS VARIOS</t>
        </is>
      </c>
      <c r="D256" s="51" t="n">
        <v>46180</v>
      </c>
      <c r="E256" s="51" t="n"/>
    </row>
    <row r="257" ht="15.75" customHeight="1" s="58">
      <c r="A257" s="50" t="n">
        <v>44670</v>
      </c>
      <c r="B257" s="51" t="inlineStr">
        <is>
          <t>DEBITO</t>
        </is>
      </c>
      <c r="C257" s="51" t="inlineStr">
        <is>
          <t>BEBIDA</t>
        </is>
      </c>
      <c r="D257" s="53" t="n">
        <v>4930</v>
      </c>
    </row>
    <row r="258" ht="15.75" customHeight="1" s="58">
      <c r="A258" s="50" t="n">
        <v>44671</v>
      </c>
      <c r="B258" s="51" t="inlineStr">
        <is>
          <t>DEBITO</t>
        </is>
      </c>
      <c r="C258" s="51" t="inlineStr">
        <is>
          <t>IMPUESTOS MUNICIPALES</t>
        </is>
      </c>
      <c r="D258" s="51" t="n">
        <v>7390</v>
      </c>
      <c r="E258" s="51" t="n"/>
    </row>
    <row r="259" ht="15.75" customHeight="1" s="58">
      <c r="A259" s="50" t="n">
        <v>44671</v>
      </c>
      <c r="B259" s="51" t="inlineStr">
        <is>
          <t>DEBITO</t>
        </is>
      </c>
      <c r="C259" s="51" t="inlineStr">
        <is>
          <t>FIAMBRE</t>
        </is>
      </c>
      <c r="D259" s="53" t="n">
        <v>11363</v>
      </c>
      <c r="F259" s="49" t="n"/>
      <c r="G259" s="49" t="n"/>
      <c r="H259" s="49" t="n"/>
      <c r="I259" s="49" t="n"/>
      <c r="J259" s="49" t="n"/>
      <c r="K259" s="49" t="n"/>
      <c r="L259" s="49" t="n"/>
      <c r="M259" s="49" t="n"/>
      <c r="N259" s="49" t="n"/>
      <c r="O259" s="49" t="n"/>
      <c r="P259" s="49" t="n"/>
      <c r="Q259" s="49" t="n"/>
      <c r="R259" s="49" t="n"/>
      <c r="S259" s="49" t="n"/>
      <c r="T259" s="49" t="n"/>
      <c r="U259" s="49" t="n"/>
      <c r="V259" s="49" t="n"/>
      <c r="W259" s="49" t="n"/>
    </row>
    <row r="260" ht="15.75" customHeight="1" s="58">
      <c r="A260" s="50" t="n">
        <v>44672</v>
      </c>
      <c r="B260" s="51" t="inlineStr">
        <is>
          <t>CAJA</t>
        </is>
      </c>
      <c r="C260" s="51" t="inlineStr">
        <is>
          <t>INSUMOS VARIOS</t>
        </is>
      </c>
      <c r="D260" s="51" t="n">
        <v>63680</v>
      </c>
      <c r="E260" s="51" t="n"/>
      <c r="F260" s="49" t="n"/>
      <c r="G260" s="49" t="n"/>
      <c r="H260" s="49" t="n"/>
      <c r="I260" s="49" t="n"/>
      <c r="J260" s="49" t="n"/>
      <c r="K260" s="49" t="n"/>
      <c r="L260" s="49" t="n"/>
      <c r="M260" s="49" t="n"/>
      <c r="N260" s="49" t="n"/>
      <c r="O260" s="49" t="n"/>
      <c r="P260" s="49" t="n"/>
      <c r="Q260" s="49" t="n"/>
      <c r="R260" s="49" t="n"/>
      <c r="S260" s="49" t="n"/>
      <c r="T260" s="49" t="n"/>
      <c r="U260" s="49" t="n"/>
      <c r="V260" s="49" t="n"/>
      <c r="W260" s="49" t="n"/>
    </row>
    <row r="261" ht="15.75" customHeight="1" s="58">
      <c r="A261" s="50" t="n">
        <v>44672</v>
      </c>
      <c r="B261" s="51" t="inlineStr">
        <is>
          <t>CJ SALTA</t>
        </is>
      </c>
      <c r="C261" s="51" t="inlineStr">
        <is>
          <t>RABAS</t>
        </is>
      </c>
      <c r="D261" s="53" t="n">
        <v>11500</v>
      </c>
    </row>
    <row r="262" ht="15.75" customHeight="1" s="58">
      <c r="A262" s="50" t="n">
        <v>44673</v>
      </c>
      <c r="B262" s="50" t="inlineStr">
        <is>
          <t>CAJA</t>
        </is>
      </c>
      <c r="C262" s="49" t="inlineStr">
        <is>
          <t>PAN</t>
        </is>
      </c>
      <c r="D262" s="71" t="n">
        <v>400</v>
      </c>
      <c r="E262" s="23" t="n"/>
    </row>
    <row r="263" ht="15.75" customHeight="1" s="58">
      <c r="A263" s="50" t="n">
        <v>44673</v>
      </c>
      <c r="B263" s="51" t="inlineStr">
        <is>
          <t>DEBITO</t>
        </is>
      </c>
      <c r="C263" s="51" t="inlineStr">
        <is>
          <t>PLOMERIA</t>
        </is>
      </c>
      <c r="D263" s="53" t="n">
        <v>20000</v>
      </c>
    </row>
    <row r="264" ht="15.75" customHeight="1" s="58">
      <c r="A264" s="50" t="n">
        <v>44674</v>
      </c>
      <c r="B264" s="50" t="inlineStr">
        <is>
          <t>CAJA</t>
        </is>
      </c>
      <c r="C264" s="49" t="inlineStr">
        <is>
          <t>CORRALON</t>
        </is>
      </c>
      <c r="D264" s="71" t="n">
        <v>15380</v>
      </c>
      <c r="E264" s="23" t="n"/>
    </row>
    <row r="265" ht="15.75" customHeight="1" s="58">
      <c r="A265" s="50" t="n">
        <v>44674</v>
      </c>
      <c r="B265" s="51" t="inlineStr">
        <is>
          <t>CAJA</t>
        </is>
      </c>
      <c r="C265" s="51" t="inlineStr">
        <is>
          <t>INSUMOS VARIOS</t>
        </is>
      </c>
      <c r="D265" s="51" t="n">
        <v>44830</v>
      </c>
    </row>
    <row r="266" ht="15.75" customHeight="1" s="58">
      <c r="A266" s="50" t="n">
        <v>44675</v>
      </c>
      <c r="B266" s="50" t="inlineStr">
        <is>
          <t>MP</t>
        </is>
      </c>
      <c r="C266" s="49" t="inlineStr">
        <is>
          <t>CORRALON</t>
        </is>
      </c>
      <c r="D266" s="71" t="n">
        <v>4795</v>
      </c>
      <c r="E266" s="23" t="n"/>
    </row>
    <row r="267" ht="15.75" customHeight="1" s="58">
      <c r="A267" s="50" t="n">
        <v>44675</v>
      </c>
      <c r="B267" s="49" t="inlineStr">
        <is>
          <t>MP</t>
        </is>
      </c>
      <c r="C267" s="51" t="inlineStr">
        <is>
          <t>INSUMOS VARIOS</t>
        </is>
      </c>
      <c r="D267" s="51" t="n">
        <v>28435</v>
      </c>
    </row>
    <row r="268" ht="15.75" customHeight="1" s="58">
      <c r="A268" s="50" t="n">
        <v>44676</v>
      </c>
      <c r="B268" s="50" t="inlineStr">
        <is>
          <t>CAJA</t>
        </is>
      </c>
      <c r="C268" s="49" t="inlineStr">
        <is>
          <t>PEJERREY</t>
        </is>
      </c>
      <c r="D268" s="71" t="n">
        <v>7500</v>
      </c>
      <c r="E268" s="23" t="n"/>
    </row>
    <row r="269" ht="15.75" customHeight="1" s="58">
      <c r="A269" s="50" t="n">
        <v>44676</v>
      </c>
      <c r="B269" s="51" t="inlineStr">
        <is>
          <t>CAJA</t>
        </is>
      </c>
      <c r="C269" s="51" t="inlineStr">
        <is>
          <t>INSUMOS VARIOS</t>
        </is>
      </c>
      <c r="D269" s="51" t="n">
        <v>22685</v>
      </c>
    </row>
    <row r="270" ht="15.75" customHeight="1" s="58">
      <c r="A270" s="50" t="n">
        <v>44677</v>
      </c>
      <c r="B270" s="50" t="inlineStr">
        <is>
          <t>CAJA</t>
        </is>
      </c>
      <c r="C270" s="49" t="inlineStr">
        <is>
          <t>GAS</t>
        </is>
      </c>
      <c r="D270" s="71" t="n">
        <v>8000</v>
      </c>
      <c r="E270" s="23" t="n"/>
    </row>
    <row r="271" ht="15.75" customHeight="1" s="58">
      <c r="A271" s="50" t="n">
        <v>44677</v>
      </c>
      <c r="B271" s="51" t="inlineStr">
        <is>
          <t>DEBITO</t>
        </is>
      </c>
      <c r="C271" s="51" t="inlineStr">
        <is>
          <t>ACEITE</t>
        </is>
      </c>
      <c r="D271" s="53" t="n">
        <v>9707</v>
      </c>
    </row>
    <row r="272" ht="15.75" customHeight="1" s="58">
      <c r="A272" s="50" t="n">
        <v>44678</v>
      </c>
      <c r="B272" s="50" t="inlineStr">
        <is>
          <t>CAJA</t>
        </is>
      </c>
      <c r="C272" s="49" t="inlineStr">
        <is>
          <t>HELADO</t>
        </is>
      </c>
      <c r="D272" s="71" t="n">
        <v>1350</v>
      </c>
      <c r="E272" s="23" t="n"/>
    </row>
    <row r="273" ht="15.75" customHeight="1" s="58">
      <c r="A273" s="50" t="n">
        <v>44678</v>
      </c>
      <c r="B273" s="51" t="inlineStr">
        <is>
          <t>CAJA</t>
        </is>
      </c>
      <c r="C273" s="51" t="inlineStr">
        <is>
          <t>INSUMOS VARIOS</t>
        </is>
      </c>
      <c r="D273" s="51" t="n">
        <v>128205</v>
      </c>
    </row>
    <row r="274" ht="15.75" customHeight="1" s="58">
      <c r="A274" s="50" t="n">
        <v>44679</v>
      </c>
      <c r="B274" s="50" t="inlineStr">
        <is>
          <t>CAJA</t>
        </is>
      </c>
      <c r="C274" s="49" t="inlineStr">
        <is>
          <t>POLLO</t>
        </is>
      </c>
      <c r="D274" s="71" t="n">
        <v>1960</v>
      </c>
      <c r="E274" s="23" t="n"/>
    </row>
    <row r="275" ht="15.75" customHeight="1" s="58">
      <c r="A275" s="50" t="n">
        <v>44679</v>
      </c>
      <c r="B275" s="50" t="inlineStr">
        <is>
          <t>MP</t>
        </is>
      </c>
      <c r="C275" s="51" t="inlineStr">
        <is>
          <t>TELEFONO</t>
        </is>
      </c>
      <c r="D275" s="53" t="n">
        <v>2625</v>
      </c>
    </row>
    <row r="276" ht="15.75" customHeight="1" s="58">
      <c r="A276" s="50" t="n">
        <v>44680</v>
      </c>
      <c r="B276" s="49" t="inlineStr">
        <is>
          <t>MP</t>
        </is>
      </c>
      <c r="C276" s="49" t="inlineStr">
        <is>
          <t>AGUA MINERAL</t>
        </is>
      </c>
      <c r="D276" s="71" t="n">
        <v>2840</v>
      </c>
      <c r="E276" s="23" t="n"/>
    </row>
    <row r="277" ht="15.75" customHeight="1" s="58">
      <c r="A277" s="50" t="n">
        <v>44680</v>
      </c>
      <c r="B277" s="51" t="inlineStr">
        <is>
          <t>DEBITO</t>
        </is>
      </c>
      <c r="C277" s="51" t="inlineStr">
        <is>
          <t>AFIP</t>
        </is>
      </c>
      <c r="D277" s="53" t="n">
        <v>6484</v>
      </c>
    </row>
    <row r="278" ht="15.75" customHeight="1" s="58">
      <c r="A278" s="50" t="n">
        <v>44681</v>
      </c>
      <c r="B278" s="50" t="inlineStr">
        <is>
          <t>CAJA</t>
        </is>
      </c>
      <c r="C278" s="49" t="inlineStr">
        <is>
          <t>HUEVO</t>
        </is>
      </c>
      <c r="D278" s="71" t="n">
        <v>600</v>
      </c>
      <c r="E278" s="23" t="n"/>
    </row>
    <row r="279" ht="15.75" customHeight="1" s="58">
      <c r="A279" s="50" t="n">
        <v>44681</v>
      </c>
      <c r="B279" s="51" t="inlineStr">
        <is>
          <t>CAJA</t>
        </is>
      </c>
      <c r="C279" s="51" t="inlineStr">
        <is>
          <t>INSUMOS VARIOS</t>
        </is>
      </c>
      <c r="D279" s="51" t="n">
        <v>27540</v>
      </c>
    </row>
    <row r="280" ht="15.75" customHeight="1" s="58">
      <c r="A280" s="50" t="n"/>
      <c r="B280" s="51" t="n"/>
      <c r="C280" s="51" t="n"/>
      <c r="D280" s="53" t="n"/>
    </row>
    <row r="281" ht="15.75" customHeight="1" s="58">
      <c r="A281" s="50" t="n"/>
      <c r="B281" s="51" t="n"/>
      <c r="C281" s="51" t="n"/>
      <c r="D281" s="53" t="n"/>
    </row>
    <row r="282" ht="15.75" customHeight="1" s="58">
      <c r="A282" s="50" t="n"/>
      <c r="B282" s="51" t="n"/>
      <c r="C282" s="51" t="n"/>
      <c r="D282" s="53" t="n"/>
    </row>
    <row r="283" ht="15.75" customHeight="1" s="58">
      <c r="A283" s="50" t="n"/>
      <c r="B283" s="51" t="n"/>
      <c r="C283" s="51" t="n"/>
      <c r="D283" s="53" t="n"/>
    </row>
    <row r="284" ht="15.75" customHeight="1" s="58">
      <c r="A284" s="50" t="n"/>
      <c r="B284" s="51" t="n"/>
      <c r="C284" s="51" t="n"/>
      <c r="D284" s="53" t="n"/>
    </row>
    <row r="285" ht="15.75" customHeight="1" s="58">
      <c r="A285" s="50" t="n"/>
      <c r="B285" s="51" t="n"/>
      <c r="C285" s="51" t="n"/>
      <c r="D285" s="53" t="n"/>
    </row>
    <row r="286" ht="15.75" customHeight="1" s="58">
      <c r="A286" s="50" t="n"/>
      <c r="B286" s="51" t="n"/>
      <c r="C286" s="51" t="n"/>
      <c r="D286" s="53" t="n"/>
    </row>
    <row r="287" ht="15.75" customHeight="1" s="58">
      <c r="A287" s="50" t="n"/>
      <c r="B287" s="51" t="n"/>
      <c r="C287" s="51" t="n"/>
      <c r="D287" s="53" t="n"/>
      <c r="F287" s="49" t="n"/>
      <c r="G287" s="49" t="n"/>
      <c r="H287" s="49" t="n"/>
      <c r="I287" s="49" t="n"/>
      <c r="J287" s="49" t="n"/>
      <c r="K287" s="49" t="n"/>
      <c r="L287" s="49" t="n"/>
      <c r="M287" s="49" t="n"/>
      <c r="N287" s="49" t="n"/>
      <c r="O287" s="49" t="n"/>
      <c r="P287" s="49" t="n"/>
      <c r="Q287" s="49" t="n"/>
      <c r="R287" s="49" t="n"/>
      <c r="S287" s="49" t="n"/>
      <c r="T287" s="49" t="n"/>
      <c r="U287" s="49" t="n"/>
      <c r="V287" s="49" t="n"/>
      <c r="W287" s="49" t="n"/>
    </row>
    <row r="288" ht="15.75" customHeight="1" s="58">
      <c r="A288" s="50" t="n"/>
      <c r="B288" s="51" t="n"/>
      <c r="C288" s="51" t="n"/>
      <c r="D288" s="53" t="n"/>
      <c r="F288" s="49" t="n"/>
      <c r="G288" s="49" t="n"/>
      <c r="H288" s="49" t="n"/>
      <c r="I288" s="49" t="n"/>
      <c r="J288" s="49" t="n"/>
      <c r="K288" s="49" t="n"/>
      <c r="L288" s="49" t="n"/>
      <c r="M288" s="49" t="n"/>
      <c r="N288" s="49" t="n"/>
      <c r="O288" s="49" t="n"/>
      <c r="P288" s="49" t="n"/>
      <c r="Q288" s="49" t="n"/>
      <c r="R288" s="49" t="n"/>
      <c r="S288" s="49" t="n"/>
      <c r="T288" s="49" t="n"/>
      <c r="U288" s="49" t="n"/>
      <c r="V288" s="49" t="n"/>
      <c r="W288" s="49" t="n"/>
    </row>
    <row r="289" ht="15.75" customHeight="1" s="58">
      <c r="A289" s="50" t="n"/>
      <c r="B289" s="51" t="n"/>
      <c r="C289" s="51" t="n"/>
      <c r="D289" s="53" t="n"/>
    </row>
    <row r="290" ht="15.75" customHeight="1" s="58">
      <c r="A290" s="50" t="n"/>
      <c r="B290" s="51" t="n"/>
      <c r="C290" s="51" t="n"/>
      <c r="D290" s="53" t="n"/>
    </row>
    <row r="291" ht="15.75" customHeight="1" s="58">
      <c r="A291" s="50" t="n"/>
      <c r="B291" s="51" t="n"/>
      <c r="C291" s="51" t="n"/>
      <c r="D291" s="53" t="n"/>
    </row>
    <row r="292" ht="15.75" customHeight="1" s="58">
      <c r="A292" s="50" t="n"/>
      <c r="B292" s="51" t="n"/>
      <c r="C292" s="51" t="n"/>
      <c r="D292" s="53" t="n"/>
    </row>
    <row r="293" ht="15.75" customHeight="1" s="58">
      <c r="A293" s="50" t="n"/>
      <c r="B293" s="51" t="n"/>
      <c r="C293" s="51" t="n"/>
      <c r="D293" s="53" t="n"/>
    </row>
    <row r="294" ht="15.75" customHeight="1" s="58">
      <c r="A294" s="50" t="n"/>
      <c r="B294" s="51" t="n"/>
      <c r="C294" s="51" t="n"/>
      <c r="D294" s="53" t="n"/>
    </row>
    <row r="295" ht="15.75" customHeight="1" s="58">
      <c r="A295" s="50" t="n"/>
      <c r="B295" s="51" t="n"/>
      <c r="C295" s="51" t="n"/>
      <c r="D295" s="53" t="n"/>
    </row>
    <row r="296" ht="15.75" customHeight="1" s="58">
      <c r="A296" s="50" t="n"/>
      <c r="B296" s="51" t="n"/>
      <c r="C296" s="51" t="n"/>
      <c r="D296" s="53" t="n"/>
    </row>
    <row r="297" ht="15.75" customHeight="1" s="58">
      <c r="A297" s="50" t="n"/>
      <c r="B297" s="51" t="n"/>
      <c r="C297" s="51" t="n"/>
      <c r="D297" s="53" t="n"/>
    </row>
    <row r="298" ht="15.75" customHeight="1" s="58">
      <c r="A298" s="50" t="n"/>
      <c r="B298" s="51" t="n"/>
      <c r="C298" s="51" t="n"/>
      <c r="D298" s="53" t="n"/>
    </row>
    <row r="299" ht="15.75" customHeight="1" s="58">
      <c r="A299" s="50" t="n"/>
      <c r="B299" s="51" t="n"/>
      <c r="C299" s="51" t="n"/>
      <c r="D299" s="53" t="n"/>
    </row>
    <row r="300" ht="15.75" customHeight="1" s="58">
      <c r="A300" s="50" t="n"/>
      <c r="B300" s="51" t="n"/>
      <c r="C300" s="51" t="n"/>
      <c r="D300" s="53" t="n"/>
    </row>
    <row r="301" ht="15.75" customHeight="1" s="58">
      <c r="A301" s="50" t="n"/>
      <c r="B301" s="51" t="n"/>
      <c r="C301" s="51" t="n"/>
      <c r="D301" s="53" t="n"/>
    </row>
    <row r="302" ht="15.75" customHeight="1" s="58">
      <c r="A302" s="50" t="n"/>
      <c r="B302" s="51" t="n"/>
      <c r="C302" s="51" t="n"/>
      <c r="D302" s="53" t="n"/>
    </row>
    <row r="303" ht="15.75" customHeight="1" s="58">
      <c r="A303" s="50" t="n"/>
      <c r="B303" s="51" t="n"/>
      <c r="C303" s="51" t="n"/>
      <c r="D303" s="53" t="n"/>
    </row>
    <row r="304" ht="15.75" customHeight="1" s="58">
      <c r="A304" s="50" t="n"/>
      <c r="B304" s="51" t="n"/>
      <c r="C304" s="51" t="n"/>
      <c r="D304" s="53" t="n"/>
    </row>
    <row r="305" ht="15.75" customHeight="1" s="58">
      <c r="A305" s="50" t="n"/>
      <c r="B305" s="51" t="n"/>
      <c r="C305" s="51" t="n"/>
      <c r="D305" s="53" t="n"/>
    </row>
    <row r="306" ht="15.75" customHeight="1" s="58">
      <c r="A306" s="50" t="n"/>
      <c r="B306" s="51" t="n"/>
      <c r="C306" s="51" t="n"/>
      <c r="D306" s="53" t="n"/>
    </row>
    <row r="307" ht="15.75" customHeight="1" s="58">
      <c r="A307" s="50" t="n"/>
      <c r="B307" s="51" t="n"/>
      <c r="C307" s="51" t="n"/>
      <c r="D307" s="53" t="n"/>
    </row>
    <row r="308" ht="15.75" customHeight="1" s="58">
      <c r="A308" s="50" t="n"/>
      <c r="B308" s="51" t="n"/>
      <c r="C308" s="51" t="n"/>
      <c r="D308" s="53" t="n"/>
    </row>
    <row r="309" ht="15.75" customHeight="1" s="58">
      <c r="A309" s="50" t="n"/>
      <c r="B309" s="51" t="n"/>
      <c r="C309" s="51" t="n"/>
      <c r="D309" s="53" t="n"/>
    </row>
    <row r="310" ht="15.75" customHeight="1" s="58">
      <c r="A310" s="50" t="n"/>
      <c r="B310" s="51" t="n"/>
      <c r="C310" s="51" t="n"/>
      <c r="D310" s="53" t="n"/>
    </row>
    <row r="311" ht="15.75" customHeight="1" s="58">
      <c r="A311" s="50" t="n"/>
      <c r="B311" s="51" t="n"/>
      <c r="C311" s="51" t="n"/>
      <c r="D311" s="53" t="n"/>
    </row>
    <row r="312" ht="15.75" customHeight="1" s="58">
      <c r="A312" s="50" t="n"/>
      <c r="B312" s="51" t="n"/>
      <c r="C312" s="51" t="n"/>
      <c r="D312" s="53" t="n"/>
    </row>
    <row r="313" ht="15.75" customHeight="1" s="58">
      <c r="A313" s="50" t="n"/>
      <c r="B313" s="51" t="n"/>
      <c r="C313" s="51" t="n"/>
      <c r="D313" s="53" t="n"/>
      <c r="F313" s="49" t="n"/>
      <c r="G313" s="49" t="n"/>
      <c r="H313" s="49" t="n"/>
      <c r="I313" s="49" t="n"/>
      <c r="J313" s="49" t="n"/>
      <c r="K313" s="49" t="n"/>
      <c r="L313" s="49" t="n"/>
      <c r="M313" s="49" t="n"/>
      <c r="N313" s="49" t="n"/>
      <c r="O313" s="49" t="n"/>
      <c r="P313" s="49" t="n"/>
      <c r="Q313" s="49" t="n"/>
      <c r="R313" s="49" t="n"/>
      <c r="S313" s="49" t="n"/>
      <c r="T313" s="49" t="n"/>
      <c r="U313" s="49" t="n"/>
      <c r="V313" s="49" t="n"/>
      <c r="W313" s="49" t="n"/>
    </row>
    <row r="314" ht="15.75" customHeight="1" s="58">
      <c r="A314" s="50" t="n"/>
      <c r="B314" s="51" t="n"/>
      <c r="C314" s="51" t="n"/>
      <c r="D314" s="53" t="n"/>
    </row>
    <row r="315" ht="15.75" customHeight="1" s="58">
      <c r="A315" s="50" t="n"/>
      <c r="B315" s="51" t="n"/>
      <c r="C315" s="51" t="n"/>
      <c r="D315" s="53" t="n"/>
    </row>
    <row r="316" ht="15.75" customHeight="1" s="58">
      <c r="A316" s="50" t="n"/>
      <c r="B316" s="51" t="n"/>
      <c r="C316" s="51" t="n"/>
      <c r="D316" s="53" t="n"/>
    </row>
    <row r="317" ht="15.75" customHeight="1" s="58">
      <c r="A317" s="50" t="n"/>
      <c r="B317" s="51" t="n"/>
      <c r="C317" s="51" t="n"/>
      <c r="D317" s="53" t="n"/>
    </row>
    <row r="318" ht="15.75" customHeight="1" s="58">
      <c r="A318" s="50" t="n"/>
      <c r="B318" s="51" t="n"/>
      <c r="C318" s="51" t="n"/>
      <c r="D318" s="53" t="n"/>
    </row>
    <row r="319" ht="15.75" customHeight="1" s="58">
      <c r="A319" s="50" t="n"/>
      <c r="B319" s="51" t="n"/>
      <c r="C319" s="51" t="n"/>
      <c r="D319" s="53" t="n"/>
      <c r="F319" s="49" t="n"/>
      <c r="G319" s="49" t="n"/>
      <c r="H319" s="49" t="n"/>
      <c r="I319" s="49" t="n"/>
      <c r="J319" s="49" t="n"/>
      <c r="K319" s="49" t="n"/>
      <c r="L319" s="49" t="n"/>
      <c r="M319" s="49" t="n"/>
      <c r="N319" s="49" t="n"/>
      <c r="O319" s="49" t="n"/>
      <c r="P319" s="49" t="n"/>
      <c r="Q319" s="49" t="n"/>
      <c r="R319" s="49" t="n"/>
      <c r="S319" s="49" t="n"/>
      <c r="T319" s="49" t="n"/>
      <c r="U319" s="49" t="n"/>
      <c r="V319" s="49" t="n"/>
      <c r="W319" s="49" t="n"/>
    </row>
    <row r="320" ht="15.75" customHeight="1" s="58">
      <c r="A320" s="50" t="n"/>
      <c r="B320" s="51" t="n"/>
      <c r="C320" s="51" t="n"/>
      <c r="D320" s="53" t="n"/>
      <c r="F320" s="49" t="n"/>
      <c r="G320" s="49" t="n"/>
      <c r="H320" s="49" t="n"/>
      <c r="I320" s="49" t="n"/>
      <c r="J320" s="49" t="n"/>
      <c r="K320" s="49" t="n"/>
      <c r="L320" s="49" t="n"/>
      <c r="M320" s="49" t="n"/>
      <c r="N320" s="49" t="n"/>
      <c r="O320" s="49" t="n"/>
      <c r="P320" s="49" t="n"/>
      <c r="Q320" s="49" t="n"/>
      <c r="R320" s="49" t="n"/>
      <c r="S320" s="49" t="n"/>
      <c r="T320" s="49" t="n"/>
      <c r="U320" s="49" t="n"/>
      <c r="V320" s="49" t="n"/>
      <c r="W320" s="49" t="n"/>
    </row>
    <row r="321" ht="15.75" customHeight="1" s="58">
      <c r="A321" s="50" t="n"/>
      <c r="B321" s="51" t="n"/>
      <c r="C321" s="51" t="n"/>
      <c r="D321" s="53" t="n"/>
      <c r="F321" s="49" t="n"/>
      <c r="G321" s="49" t="n"/>
      <c r="H321" s="49" t="n"/>
      <c r="I321" s="49" t="n"/>
      <c r="J321" s="49" t="n"/>
      <c r="K321" s="49" t="n"/>
      <c r="L321" s="49" t="n"/>
      <c r="M321" s="49" t="n"/>
      <c r="N321" s="49" t="n"/>
      <c r="O321" s="49" t="n"/>
      <c r="P321" s="49" t="n"/>
      <c r="Q321" s="49" t="n"/>
      <c r="R321" s="49" t="n"/>
      <c r="S321" s="49" t="n"/>
      <c r="T321" s="49" t="n"/>
      <c r="U321" s="49" t="n"/>
      <c r="V321" s="49" t="n"/>
      <c r="W321" s="49" t="n"/>
    </row>
    <row r="322" ht="15.75" customHeight="1" s="58">
      <c r="A322" s="50" t="n"/>
      <c r="B322" s="51" t="n"/>
      <c r="C322" s="51" t="n"/>
      <c r="D322" s="53" t="n"/>
      <c r="F322" s="49" t="n"/>
      <c r="G322" s="49" t="n"/>
      <c r="H322" s="49" t="n"/>
      <c r="I322" s="49" t="n"/>
      <c r="J322" s="49" t="n"/>
      <c r="K322" s="49" t="n"/>
      <c r="L322" s="49" t="n"/>
      <c r="M322" s="49" t="n"/>
      <c r="N322" s="49" t="n"/>
      <c r="O322" s="49" t="n"/>
      <c r="P322" s="49" t="n"/>
      <c r="Q322" s="49" t="n"/>
      <c r="R322" s="49" t="n"/>
      <c r="S322" s="49" t="n"/>
      <c r="T322" s="49" t="n"/>
      <c r="U322" s="49" t="n"/>
      <c r="V322" s="49" t="n"/>
      <c r="W322" s="49" t="n"/>
    </row>
    <row r="323" ht="15.75" customHeight="1" s="58">
      <c r="A323" s="50" t="n"/>
      <c r="B323" s="51" t="n"/>
      <c r="C323" s="51" t="n"/>
      <c r="D323" s="53" t="n"/>
    </row>
    <row r="324" ht="15.75" customHeight="1" s="58">
      <c r="A324" s="50" t="n"/>
      <c r="B324" s="51" t="n"/>
      <c r="C324" s="51" t="n"/>
      <c r="D324" s="53" t="n"/>
      <c r="F324" s="49" t="n"/>
      <c r="G324" s="49" t="n"/>
      <c r="H324" s="49" t="n"/>
      <c r="I324" s="49" t="n"/>
      <c r="J324" s="49" t="n"/>
      <c r="K324" s="49" t="n"/>
      <c r="L324" s="49" t="n"/>
      <c r="M324" s="49" t="n"/>
      <c r="N324" s="49" t="n"/>
      <c r="O324" s="49" t="n"/>
      <c r="P324" s="49" t="n"/>
      <c r="Q324" s="49" t="n"/>
      <c r="R324" s="49" t="n"/>
      <c r="S324" s="49" t="n"/>
      <c r="T324" s="49" t="n"/>
      <c r="U324" s="49" t="n"/>
      <c r="V324" s="49" t="n"/>
      <c r="W324" s="49" t="n"/>
    </row>
    <row r="325" ht="15.75" customHeight="1" s="58">
      <c r="A325" s="50" t="n"/>
      <c r="B325" s="51" t="n"/>
      <c r="C325" s="51" t="n"/>
      <c r="D325" s="53" t="n"/>
      <c r="F325" s="49" t="n"/>
      <c r="G325" s="49" t="n"/>
      <c r="H325" s="49" t="n"/>
      <c r="I325" s="49" t="n"/>
      <c r="J325" s="49" t="n"/>
      <c r="K325" s="49" t="n"/>
      <c r="L325" s="49" t="n"/>
      <c r="M325" s="49" t="n"/>
      <c r="N325" s="49" t="n"/>
      <c r="O325" s="49" t="n"/>
      <c r="P325" s="49" t="n"/>
      <c r="Q325" s="49" t="n"/>
      <c r="R325" s="49" t="n"/>
      <c r="S325" s="49" t="n"/>
      <c r="T325" s="49" t="n"/>
      <c r="U325" s="49" t="n"/>
      <c r="V325" s="49" t="n"/>
      <c r="W325" s="49" t="n"/>
    </row>
    <row r="326" ht="15.75" customHeight="1" s="58">
      <c r="A326" s="50" t="n"/>
      <c r="B326" s="51" t="n"/>
      <c r="C326" s="51" t="n"/>
      <c r="D326" s="53" t="n"/>
    </row>
    <row r="327" ht="15.75" customHeight="1" s="58">
      <c r="A327" s="50" t="n"/>
      <c r="B327" s="51" t="n"/>
      <c r="C327" s="51" t="n"/>
      <c r="D327" s="53" t="n"/>
    </row>
    <row r="328" ht="15.75" customHeight="1" s="58">
      <c r="A328" s="50" t="n"/>
      <c r="B328" s="51" t="n"/>
      <c r="C328" s="51" t="n"/>
      <c r="D328" s="53" t="n"/>
      <c r="F328" s="49" t="n"/>
      <c r="G328" s="49" t="n"/>
      <c r="H328" s="49" t="n"/>
      <c r="I328" s="49" t="n"/>
      <c r="J328" s="49" t="n"/>
      <c r="K328" s="49" t="n"/>
      <c r="L328" s="49" t="n"/>
      <c r="M328" s="49" t="n"/>
      <c r="N328" s="49" t="n"/>
      <c r="O328" s="49" t="n"/>
      <c r="P328" s="49" t="n"/>
      <c r="Q328" s="49" t="n"/>
      <c r="R328" s="49" t="n"/>
      <c r="S328" s="49" t="n"/>
      <c r="T328" s="49" t="n"/>
      <c r="U328" s="49" t="n"/>
      <c r="V328" s="49" t="n"/>
      <c r="W328" s="49" t="n"/>
    </row>
    <row r="329" ht="15.75" customHeight="1" s="58">
      <c r="A329" s="50" t="n"/>
      <c r="B329" s="51" t="n"/>
      <c r="C329" s="51" t="n"/>
      <c r="D329" s="53" t="n"/>
      <c r="F329" s="49" t="n"/>
      <c r="G329" s="49" t="n"/>
      <c r="H329" s="49" t="n"/>
      <c r="I329" s="49" t="n"/>
      <c r="J329" s="49" t="n"/>
      <c r="K329" s="49" t="n"/>
      <c r="L329" s="49" t="n"/>
      <c r="M329" s="49" t="n"/>
      <c r="N329" s="49" t="n"/>
      <c r="O329" s="49" t="n"/>
      <c r="P329" s="49" t="n"/>
      <c r="Q329" s="49" t="n"/>
      <c r="R329" s="49" t="n"/>
      <c r="S329" s="49" t="n"/>
      <c r="T329" s="49" t="n"/>
      <c r="U329" s="49" t="n"/>
      <c r="V329" s="49" t="n"/>
      <c r="W329" s="49" t="n"/>
    </row>
    <row r="330" ht="15.75" customHeight="1" s="58">
      <c r="A330" s="50" t="n"/>
      <c r="B330" s="51" t="n"/>
      <c r="C330" s="51" t="n"/>
      <c r="D330" s="53" t="n"/>
      <c r="F330" s="49" t="n"/>
      <c r="G330" s="49" t="n"/>
      <c r="H330" s="49" t="n"/>
      <c r="I330" s="49" t="n"/>
      <c r="J330" s="49" t="n"/>
      <c r="K330" s="49" t="n"/>
      <c r="L330" s="49" t="n"/>
      <c r="M330" s="49" t="n"/>
      <c r="N330" s="49" t="n"/>
      <c r="O330" s="49" t="n"/>
      <c r="P330" s="49" t="n"/>
      <c r="Q330" s="49" t="n"/>
      <c r="R330" s="49" t="n"/>
      <c r="S330" s="49" t="n"/>
      <c r="T330" s="49" t="n"/>
      <c r="U330" s="49" t="n"/>
      <c r="V330" s="49" t="n"/>
      <c r="W330" s="49" t="n"/>
    </row>
    <row r="331" ht="15.75" customHeight="1" s="58">
      <c r="A331" s="50" t="n"/>
      <c r="B331" s="51" t="n"/>
      <c r="C331" s="51" t="n"/>
      <c r="D331" s="53" t="n"/>
      <c r="F331" s="49" t="n"/>
      <c r="G331" s="49" t="n"/>
      <c r="H331" s="49" t="n"/>
      <c r="I331" s="49" t="n"/>
      <c r="J331" s="49" t="n"/>
      <c r="K331" s="49" t="n"/>
      <c r="L331" s="49" t="n"/>
      <c r="M331" s="49" t="n"/>
      <c r="N331" s="49" t="n"/>
      <c r="O331" s="49" t="n"/>
      <c r="P331" s="49" t="n"/>
      <c r="Q331" s="49" t="n"/>
      <c r="R331" s="49" t="n"/>
      <c r="S331" s="49" t="n"/>
      <c r="T331" s="49" t="n"/>
      <c r="U331" s="49" t="n"/>
      <c r="V331" s="49" t="n"/>
      <c r="W331" s="49" t="n"/>
    </row>
    <row r="332" ht="15.75" customHeight="1" s="58">
      <c r="A332" s="50" t="n"/>
      <c r="B332" s="51" t="n"/>
      <c r="C332" s="51" t="n"/>
      <c r="D332" s="53" t="n"/>
      <c r="F332" s="49" t="n"/>
      <c r="G332" s="49" t="n"/>
      <c r="H332" s="49" t="n"/>
      <c r="I332" s="49" t="n"/>
      <c r="J332" s="49" t="n"/>
      <c r="K332" s="49" t="n"/>
      <c r="L332" s="49" t="n"/>
      <c r="M332" s="49" t="n"/>
      <c r="N332" s="49" t="n"/>
      <c r="O332" s="49" t="n"/>
      <c r="P332" s="49" t="n"/>
      <c r="Q332" s="49" t="n"/>
      <c r="R332" s="49" t="n"/>
      <c r="S332" s="49" t="n"/>
      <c r="T332" s="49" t="n"/>
      <c r="U332" s="49" t="n"/>
      <c r="V332" s="49" t="n"/>
      <c r="W332" s="49" t="n"/>
    </row>
    <row r="333" ht="15.75" customHeight="1" s="58">
      <c r="A333" s="50" t="n"/>
      <c r="B333" s="51" t="n"/>
      <c r="C333" s="51" t="n"/>
      <c r="D333" s="53" t="n"/>
      <c r="F333" s="49" t="n"/>
      <c r="G333" s="49" t="n"/>
      <c r="H333" s="49" t="n"/>
      <c r="I333" s="49" t="n"/>
      <c r="J333" s="49" t="n"/>
      <c r="K333" s="49" t="n"/>
      <c r="L333" s="49" t="n"/>
      <c r="M333" s="49" t="n"/>
      <c r="N333" s="49" t="n"/>
      <c r="O333" s="49" t="n"/>
      <c r="P333" s="49" t="n"/>
      <c r="Q333" s="49" t="n"/>
      <c r="R333" s="49" t="n"/>
      <c r="S333" s="49" t="n"/>
      <c r="T333" s="49" t="n"/>
      <c r="U333" s="49" t="n"/>
      <c r="V333" s="49" t="n"/>
      <c r="W333" s="49" t="n"/>
    </row>
    <row r="334" ht="15.75" customHeight="1" s="58">
      <c r="A334" s="50" t="n"/>
      <c r="B334" s="51" t="n"/>
      <c r="C334" s="51" t="n"/>
      <c r="D334" s="53" t="n"/>
      <c r="F334" s="49" t="n"/>
      <c r="G334" s="49" t="n"/>
      <c r="H334" s="49" t="n"/>
      <c r="I334" s="49" t="n"/>
      <c r="J334" s="49" t="n"/>
      <c r="K334" s="49" t="n"/>
      <c r="L334" s="49" t="n"/>
      <c r="M334" s="49" t="n"/>
      <c r="N334" s="49" t="n"/>
      <c r="O334" s="49" t="n"/>
      <c r="P334" s="49" t="n"/>
      <c r="Q334" s="49" t="n"/>
      <c r="R334" s="49" t="n"/>
      <c r="S334" s="49" t="n"/>
      <c r="T334" s="49" t="n"/>
      <c r="U334" s="49" t="n"/>
      <c r="V334" s="49" t="n"/>
      <c r="W334" s="49" t="n"/>
    </row>
    <row r="335" ht="15.75" customHeight="1" s="58">
      <c r="A335" s="50" t="n"/>
      <c r="B335" s="51" t="n"/>
      <c r="C335" s="51" t="n"/>
      <c r="D335" s="53" t="n"/>
      <c r="F335" s="49" t="n"/>
      <c r="G335" s="49" t="n"/>
      <c r="H335" s="49" t="n"/>
      <c r="I335" s="49" t="n"/>
      <c r="J335" s="49" t="n"/>
      <c r="K335" s="49" t="n"/>
      <c r="L335" s="49" t="n"/>
      <c r="M335" s="49" t="n"/>
      <c r="N335" s="49" t="n"/>
      <c r="O335" s="49" t="n"/>
      <c r="P335" s="49" t="n"/>
      <c r="Q335" s="49" t="n"/>
      <c r="R335" s="49" t="n"/>
      <c r="S335" s="49" t="n"/>
      <c r="T335" s="49" t="n"/>
      <c r="U335" s="49" t="n"/>
      <c r="V335" s="49" t="n"/>
      <c r="W335" s="49" t="n"/>
    </row>
    <row r="336" ht="15.75" customHeight="1" s="58">
      <c r="A336" s="50" t="n"/>
      <c r="B336" s="51" t="n"/>
      <c r="C336" s="51" t="n"/>
      <c r="D336" s="53" t="n"/>
      <c r="F336" s="49" t="n"/>
      <c r="G336" s="49" t="n"/>
      <c r="H336" s="49" t="n"/>
      <c r="I336" s="49" t="n"/>
      <c r="J336" s="49" t="n"/>
      <c r="K336" s="49" t="n"/>
      <c r="L336" s="49" t="n"/>
      <c r="M336" s="49" t="n"/>
      <c r="N336" s="49" t="n"/>
      <c r="O336" s="49" t="n"/>
      <c r="P336" s="49" t="n"/>
      <c r="Q336" s="49" t="n"/>
      <c r="R336" s="49" t="n"/>
      <c r="S336" s="49" t="n"/>
      <c r="T336" s="49" t="n"/>
      <c r="U336" s="49" t="n"/>
      <c r="V336" s="49" t="n"/>
      <c r="W336" s="49" t="n"/>
    </row>
    <row r="337" ht="15.75" customHeight="1" s="58">
      <c r="A337" s="50" t="n"/>
      <c r="B337" s="51" t="n"/>
      <c r="C337" s="51" t="n"/>
      <c r="D337" s="53" t="n"/>
      <c r="F337" s="49" t="n"/>
      <c r="G337" s="49" t="n"/>
      <c r="H337" s="49" t="n"/>
      <c r="I337" s="72" t="n"/>
      <c r="J337" s="49" t="n"/>
      <c r="K337" s="49" t="n"/>
      <c r="L337" s="49" t="n"/>
      <c r="M337" s="49" t="n"/>
      <c r="N337" s="49" t="n"/>
      <c r="O337" s="49" t="n"/>
      <c r="P337" s="49" t="n"/>
      <c r="Q337" s="49" t="n"/>
      <c r="R337" s="49" t="n"/>
      <c r="S337" s="49" t="n"/>
      <c r="T337" s="49" t="n"/>
      <c r="U337" s="49" t="n"/>
      <c r="V337" s="49" t="n"/>
      <c r="W337" s="49" t="n"/>
    </row>
    <row r="338" ht="15.75" customHeight="1" s="58">
      <c r="A338" s="50" t="n"/>
      <c r="B338" s="51" t="n"/>
      <c r="C338" s="51" t="n"/>
      <c r="D338" s="53" t="n"/>
      <c r="F338" s="49" t="n"/>
      <c r="G338" s="49" t="n"/>
      <c r="H338" s="49" t="n"/>
      <c r="I338" s="72" t="n"/>
      <c r="J338" s="49" t="n"/>
      <c r="K338" s="49" t="n"/>
      <c r="L338" s="49" t="n"/>
      <c r="M338" s="49" t="n"/>
      <c r="N338" s="49" t="n"/>
      <c r="O338" s="49" t="n"/>
      <c r="P338" s="49" t="n"/>
      <c r="Q338" s="49" t="n"/>
      <c r="R338" s="49" t="n"/>
      <c r="S338" s="49" t="n"/>
      <c r="T338" s="49" t="n"/>
      <c r="U338" s="49" t="n"/>
      <c r="V338" s="49" t="n"/>
      <c r="W338" s="49" t="n"/>
    </row>
    <row r="339" ht="15.75" customHeight="1" s="58">
      <c r="A339" s="50" t="n"/>
      <c r="B339" s="51" t="n"/>
      <c r="C339" s="51" t="n"/>
      <c r="D339" s="53" t="n"/>
      <c r="F339" s="49" t="n"/>
      <c r="G339" s="49" t="n"/>
      <c r="H339" s="49" t="n"/>
      <c r="I339" s="72" t="n"/>
      <c r="J339" s="49" t="n"/>
      <c r="K339" s="49" t="n"/>
      <c r="L339" s="49" t="n"/>
      <c r="M339" s="49" t="n"/>
      <c r="N339" s="49" t="n"/>
      <c r="O339" s="49" t="n"/>
      <c r="P339" s="49" t="n"/>
      <c r="Q339" s="49" t="n"/>
      <c r="R339" s="49" t="n"/>
      <c r="S339" s="49" t="n"/>
      <c r="T339" s="49" t="n"/>
      <c r="U339" s="49" t="n"/>
      <c r="V339" s="49" t="n"/>
      <c r="W339" s="49" t="n"/>
    </row>
    <row r="340" ht="15.75" customHeight="1" s="58">
      <c r="A340" s="50" t="n"/>
      <c r="B340" s="51" t="n"/>
      <c r="C340" s="51" t="n"/>
      <c r="D340" s="53" t="n"/>
      <c r="F340" s="49" t="n"/>
      <c r="G340" s="49" t="n"/>
      <c r="H340" s="49" t="n"/>
      <c r="I340" s="72" t="n"/>
      <c r="J340" s="49" t="n"/>
      <c r="K340" s="49" t="n"/>
      <c r="L340" s="49" t="n"/>
      <c r="M340" s="49" t="n"/>
      <c r="N340" s="49" t="n"/>
      <c r="O340" s="49" t="n"/>
      <c r="P340" s="49" t="n"/>
      <c r="Q340" s="49" t="n"/>
      <c r="R340" s="49" t="n"/>
      <c r="S340" s="49" t="n"/>
      <c r="T340" s="49" t="n"/>
      <c r="U340" s="49" t="n"/>
      <c r="V340" s="49" t="n"/>
      <c r="W340" s="49" t="n"/>
    </row>
    <row r="341" ht="15.75" customHeight="1" s="58">
      <c r="A341" s="50" t="n"/>
      <c r="B341" s="51" t="n"/>
      <c r="C341" s="51" t="n"/>
      <c r="D341" s="53" t="n"/>
      <c r="F341" s="49" t="n"/>
      <c r="G341" s="49" t="n"/>
      <c r="H341" s="49" t="n"/>
      <c r="I341" s="72" t="n"/>
      <c r="J341" s="49" t="n"/>
      <c r="K341" s="49" t="n"/>
      <c r="L341" s="49" t="n"/>
      <c r="M341" s="49" t="n"/>
      <c r="N341" s="49" t="n"/>
      <c r="O341" s="49" t="n"/>
      <c r="P341" s="49" t="n"/>
      <c r="Q341" s="49" t="n"/>
      <c r="R341" s="49" t="n"/>
      <c r="S341" s="49" t="n"/>
      <c r="T341" s="49" t="n"/>
      <c r="U341" s="49" t="n"/>
      <c r="V341" s="49" t="n"/>
      <c r="W341" s="49" t="n"/>
    </row>
    <row r="342" ht="15.75" customHeight="1" s="58">
      <c r="A342" s="50" t="n"/>
      <c r="B342" s="51" t="n"/>
      <c r="C342" s="51" t="n"/>
      <c r="D342" s="53" t="n"/>
      <c r="F342" s="49" t="n"/>
      <c r="G342" s="49" t="n"/>
      <c r="H342" s="49" t="n"/>
      <c r="I342" s="72" t="n"/>
      <c r="J342" s="49" t="n"/>
      <c r="K342" s="49" t="n"/>
      <c r="L342" s="49" t="n"/>
      <c r="M342" s="49" t="n"/>
      <c r="N342" s="49" t="n"/>
      <c r="O342" s="49" t="n"/>
      <c r="P342" s="49" t="n"/>
      <c r="Q342" s="49" t="n"/>
      <c r="R342" s="49" t="n"/>
      <c r="S342" s="49" t="n"/>
      <c r="T342" s="49" t="n"/>
      <c r="U342" s="49" t="n"/>
      <c r="V342" s="49" t="n"/>
      <c r="W342" s="49" t="n"/>
    </row>
    <row r="343" ht="15.75" customHeight="1" s="58">
      <c r="A343" s="50" t="n"/>
      <c r="B343" s="51" t="n"/>
      <c r="C343" s="51" t="n"/>
      <c r="D343" s="53" t="n"/>
      <c r="F343" s="49" t="n"/>
      <c r="G343" s="49" t="n"/>
      <c r="H343" s="49" t="n"/>
      <c r="I343" s="72" t="n"/>
      <c r="J343" s="49" t="n"/>
      <c r="K343" s="49" t="n"/>
      <c r="L343" s="49" t="n"/>
      <c r="M343" s="49" t="n"/>
      <c r="N343" s="49" t="n"/>
      <c r="O343" s="49" t="n"/>
      <c r="P343" s="49" t="n"/>
      <c r="Q343" s="49" t="n"/>
      <c r="R343" s="49" t="n"/>
      <c r="S343" s="49" t="n"/>
      <c r="T343" s="49" t="n"/>
      <c r="U343" s="49" t="n"/>
      <c r="V343" s="49" t="n"/>
      <c r="W343" s="49" t="n"/>
    </row>
    <row r="344" ht="15.75" customHeight="1" s="58">
      <c r="A344" s="50" t="n"/>
      <c r="B344" s="51" t="n"/>
      <c r="C344" s="51" t="n"/>
      <c r="D344" s="53" t="n"/>
      <c r="F344" s="49" t="n"/>
      <c r="G344" s="49" t="n"/>
      <c r="H344" s="49" t="n"/>
      <c r="I344" s="71" t="n"/>
      <c r="J344" s="49" t="n"/>
      <c r="K344" s="49" t="n"/>
      <c r="L344" s="49" t="n"/>
      <c r="M344" s="49" t="n"/>
      <c r="N344" s="49" t="n"/>
      <c r="O344" s="49" t="n"/>
      <c r="P344" s="49" t="n"/>
      <c r="Q344" s="49" t="n"/>
      <c r="R344" s="49" t="n"/>
      <c r="S344" s="49" t="n"/>
      <c r="T344" s="49" t="n"/>
      <c r="U344" s="49" t="n"/>
      <c r="V344" s="49" t="n"/>
      <c r="W344" s="49" t="n"/>
    </row>
    <row r="345" ht="15.75" customHeight="1" s="58">
      <c r="A345" s="50" t="n"/>
      <c r="B345" s="51" t="n"/>
      <c r="C345" s="51" t="n"/>
      <c r="D345" s="53" t="n"/>
    </row>
    <row r="346" ht="15.75" customHeight="1" s="58">
      <c r="A346" s="50" t="n"/>
      <c r="B346" s="51" t="n"/>
      <c r="C346" s="51" t="n"/>
      <c r="D346" s="53" t="n"/>
    </row>
    <row r="347" ht="15.75" customHeight="1" s="58">
      <c r="A347" s="50" t="n"/>
      <c r="B347" s="51" t="n"/>
      <c r="C347" s="51" t="n"/>
      <c r="D347" s="53" t="n"/>
    </row>
    <row r="348" ht="15.75" customHeight="1" s="58">
      <c r="A348" s="50" t="n"/>
      <c r="B348" s="51" t="n"/>
      <c r="C348" s="51" t="n"/>
      <c r="D348" s="53" t="n"/>
    </row>
    <row r="349" ht="15.75" customHeight="1" s="58">
      <c r="A349" s="50" t="n"/>
      <c r="B349" s="51" t="n"/>
      <c r="C349" s="51" t="n"/>
      <c r="D349" s="53" t="n"/>
    </row>
    <row r="350" ht="15.75" customHeight="1" s="58">
      <c r="A350" s="50" t="n"/>
      <c r="B350" s="51" t="n"/>
      <c r="C350" s="51" t="n"/>
      <c r="D350" s="53" t="n"/>
    </row>
    <row r="351" ht="15.75" customHeight="1" s="58">
      <c r="A351" s="50" t="n"/>
      <c r="B351" s="51" t="n"/>
      <c r="C351" s="51" t="n"/>
      <c r="D351" s="53" t="n"/>
      <c r="F351" s="49" t="n"/>
      <c r="G351" s="49" t="n"/>
      <c r="H351" s="49" t="n"/>
      <c r="I351" s="49" t="n"/>
      <c r="J351" s="49" t="n"/>
      <c r="K351" s="49" t="n"/>
      <c r="L351" s="49" t="n"/>
      <c r="M351" s="49" t="n"/>
      <c r="N351" s="49" t="n"/>
      <c r="O351" s="49" t="n"/>
      <c r="P351" s="49" t="n"/>
      <c r="Q351" s="49" t="n"/>
      <c r="R351" s="49" t="n"/>
      <c r="S351" s="49" t="n"/>
      <c r="T351" s="49" t="n"/>
      <c r="U351" s="49" t="n"/>
      <c r="V351" s="49" t="n"/>
      <c r="W351" s="49" t="n"/>
    </row>
    <row r="352" ht="15.75" customHeight="1" s="58">
      <c r="A352" s="50" t="n"/>
      <c r="B352" s="51" t="n"/>
      <c r="C352" s="51" t="n"/>
      <c r="D352" s="53" t="n"/>
      <c r="F352" s="49" t="n"/>
      <c r="G352" s="49" t="n"/>
      <c r="H352" s="49" t="n"/>
      <c r="I352" s="49" t="n"/>
      <c r="J352" s="49" t="n"/>
      <c r="K352" s="49" t="n"/>
      <c r="L352" s="49" t="n"/>
      <c r="M352" s="49" t="n"/>
      <c r="N352" s="49" t="n"/>
      <c r="O352" s="49" t="n"/>
      <c r="P352" s="49" t="n"/>
      <c r="Q352" s="49" t="n"/>
      <c r="R352" s="49" t="n"/>
      <c r="S352" s="49" t="n"/>
      <c r="T352" s="49" t="n"/>
      <c r="U352" s="49" t="n"/>
      <c r="V352" s="49" t="n"/>
      <c r="W352" s="49" t="n"/>
    </row>
    <row r="353" ht="15.75" customHeight="1" s="58">
      <c r="A353" s="50" t="n"/>
      <c r="B353" s="51" t="n"/>
      <c r="C353" s="51" t="n"/>
      <c r="D353" s="53" t="n"/>
      <c r="F353" s="49" t="n"/>
      <c r="G353" s="49" t="n"/>
      <c r="H353" s="49" t="n"/>
      <c r="I353" s="49" t="n"/>
      <c r="J353" s="49" t="n"/>
      <c r="K353" s="49" t="n"/>
      <c r="L353" s="49" t="n"/>
      <c r="M353" s="49" t="n"/>
      <c r="N353" s="49" t="n"/>
      <c r="O353" s="49" t="n"/>
      <c r="P353" s="49" t="n"/>
      <c r="Q353" s="49" t="n"/>
      <c r="R353" s="49" t="n"/>
      <c r="S353" s="49" t="n"/>
      <c r="T353" s="49" t="n"/>
      <c r="U353" s="49" t="n"/>
      <c r="V353" s="49" t="n"/>
      <c r="W353" s="49" t="n"/>
    </row>
    <row r="354" ht="15.75" customHeight="1" s="58">
      <c r="A354" s="50" t="n"/>
      <c r="B354" s="51" t="n"/>
      <c r="C354" s="51" t="n"/>
      <c r="D354" s="53" t="n"/>
    </row>
    <row r="355" ht="15.75" customHeight="1" s="58">
      <c r="A355" s="50" t="n"/>
      <c r="B355" s="51" t="n"/>
      <c r="C355" s="51" t="n"/>
      <c r="D355" s="53" t="n"/>
    </row>
    <row r="356" ht="15.75" customHeight="1" s="58">
      <c r="A356" s="50" t="n"/>
      <c r="B356" s="51" t="n"/>
      <c r="C356" s="51" t="n"/>
      <c r="D356" s="53" t="n"/>
    </row>
    <row r="357" ht="15.75" customHeight="1" s="58">
      <c r="A357" s="50" t="n"/>
      <c r="B357" s="51" t="n"/>
      <c r="C357" s="51" t="n"/>
      <c r="D357" s="53" t="n"/>
      <c r="F357" s="49" t="n"/>
      <c r="G357" s="49" t="n"/>
      <c r="H357" s="49" t="n"/>
      <c r="I357" s="49" t="n"/>
      <c r="J357" s="49" t="n"/>
      <c r="K357" s="49" t="n"/>
      <c r="L357" s="49" t="n"/>
      <c r="M357" s="49" t="n"/>
      <c r="N357" s="49" t="n"/>
      <c r="O357" s="49" t="n"/>
      <c r="P357" s="49" t="n"/>
      <c r="Q357" s="49" t="n"/>
      <c r="R357" s="49" t="n"/>
      <c r="S357" s="49" t="n"/>
      <c r="T357" s="49" t="n"/>
      <c r="U357" s="49" t="n"/>
      <c r="V357" s="49" t="n"/>
      <c r="W357" s="49" t="n"/>
    </row>
    <row r="358" ht="15.75" customHeight="1" s="58">
      <c r="A358" s="50" t="n"/>
      <c r="B358" s="51" t="n"/>
      <c r="C358" s="51" t="n"/>
      <c r="D358" s="53" t="n"/>
      <c r="F358" s="49" t="n"/>
      <c r="G358" s="49" t="n"/>
      <c r="H358" s="49" t="n"/>
      <c r="I358" s="49" t="n"/>
      <c r="J358" s="49" t="n"/>
      <c r="K358" s="49" t="n"/>
      <c r="L358" s="49" t="n"/>
      <c r="M358" s="49" t="n"/>
      <c r="N358" s="49" t="n"/>
      <c r="O358" s="49" t="n"/>
      <c r="P358" s="49" t="n"/>
      <c r="Q358" s="49" t="n"/>
      <c r="R358" s="49" t="n"/>
      <c r="S358" s="49" t="n"/>
      <c r="T358" s="49" t="n"/>
      <c r="U358" s="49" t="n"/>
      <c r="V358" s="49" t="n"/>
      <c r="W358" s="49" t="n"/>
    </row>
    <row r="359" ht="15.75" customHeight="1" s="58">
      <c r="A359" s="50" t="n"/>
      <c r="B359" s="51" t="n"/>
      <c r="C359" s="51" t="n"/>
      <c r="D359" s="53" t="n"/>
    </row>
    <row r="360" ht="15.75" customHeight="1" s="58">
      <c r="A360" s="50" t="n"/>
      <c r="B360" s="51" t="n"/>
      <c r="C360" s="51" t="n"/>
      <c r="D360" s="53" t="n"/>
    </row>
    <row r="361" ht="15.75" customHeight="1" s="58">
      <c r="A361" s="50" t="n"/>
      <c r="B361" s="51" t="n"/>
      <c r="C361" s="51" t="n"/>
      <c r="D361" s="53" t="n"/>
      <c r="F361" s="49" t="n"/>
      <c r="G361" s="49" t="n"/>
      <c r="H361" s="49" t="n"/>
      <c r="I361" s="49" t="n"/>
      <c r="J361" s="49" t="n"/>
      <c r="K361" s="49" t="n"/>
      <c r="L361" s="49" t="n"/>
      <c r="M361" s="49" t="n"/>
      <c r="N361" s="49" t="n"/>
      <c r="O361" s="49" t="n"/>
      <c r="P361" s="49" t="n"/>
      <c r="Q361" s="49" t="n"/>
      <c r="R361" s="49" t="n"/>
      <c r="S361" s="49" t="n"/>
      <c r="T361" s="49" t="n"/>
      <c r="U361" s="49" t="n"/>
      <c r="V361" s="49" t="n"/>
      <c r="W361" s="49" t="n"/>
    </row>
    <row r="362" ht="15.75" customHeight="1" s="58">
      <c r="A362" s="50" t="n"/>
      <c r="B362" s="51" t="n"/>
      <c r="C362" s="51" t="n"/>
      <c r="D362" s="53" t="n"/>
    </row>
    <row r="363" ht="15.75" customHeight="1" s="58">
      <c r="A363" s="50" t="n"/>
      <c r="B363" s="51" t="n"/>
      <c r="C363" s="51" t="n"/>
      <c r="D363" s="53" t="n"/>
    </row>
    <row r="364" ht="15.75" customHeight="1" s="58">
      <c r="A364" s="50" t="n"/>
      <c r="B364" s="51" t="n"/>
      <c r="C364" s="51" t="n"/>
      <c r="D364" s="53" t="n"/>
    </row>
    <row r="365" ht="15.75" customHeight="1" s="58">
      <c r="A365" s="50" t="n"/>
      <c r="B365" s="51" t="n"/>
      <c r="C365" s="51" t="n"/>
      <c r="D365" s="53" t="n"/>
      <c r="F365" s="49" t="n"/>
      <c r="G365" s="49" t="n"/>
      <c r="H365" s="49" t="n"/>
      <c r="I365" s="49" t="n"/>
      <c r="J365" s="49" t="n"/>
      <c r="K365" s="49" t="n"/>
      <c r="L365" s="49" t="n"/>
      <c r="M365" s="49" t="n"/>
      <c r="N365" s="49" t="n"/>
      <c r="O365" s="49" t="n"/>
      <c r="P365" s="49" t="n"/>
      <c r="Q365" s="49" t="n"/>
      <c r="R365" s="49" t="n"/>
      <c r="S365" s="49" t="n"/>
      <c r="T365" s="49" t="n"/>
      <c r="U365" s="49" t="n"/>
      <c r="V365" s="49" t="n"/>
      <c r="W365" s="49" t="n"/>
    </row>
    <row r="366" ht="15.75" customHeight="1" s="58">
      <c r="A366" s="45" t="n"/>
      <c r="B366" s="51" t="n"/>
      <c r="C366" s="51" t="n"/>
      <c r="D366" s="53" t="n"/>
      <c r="F366" s="49" t="n"/>
      <c r="G366" s="49" t="n"/>
      <c r="H366" s="49" t="n"/>
      <c r="I366" s="49" t="n"/>
      <c r="J366" s="49" t="n"/>
      <c r="K366" s="49" t="n"/>
      <c r="L366" s="49" t="n"/>
      <c r="M366" s="49" t="n"/>
      <c r="N366" s="49" t="n"/>
      <c r="O366" s="49" t="n"/>
      <c r="P366" s="49" t="n"/>
      <c r="Q366" s="49" t="n"/>
      <c r="R366" s="49" t="n"/>
      <c r="S366" s="49" t="n"/>
      <c r="T366" s="49" t="n"/>
      <c r="U366" s="49" t="n"/>
      <c r="V366" s="49" t="n"/>
      <c r="W366" s="49" t="n"/>
    </row>
    <row r="367" ht="15.75" customHeight="1" s="58">
      <c r="A367" s="45" t="n"/>
      <c r="B367" s="51" t="n"/>
      <c r="C367" s="51" t="n"/>
      <c r="D367" s="53" t="n"/>
      <c r="F367" s="49" t="n"/>
      <c r="G367" s="49" t="n"/>
      <c r="H367" s="49" t="n"/>
      <c r="I367" s="49" t="n"/>
      <c r="J367" s="49" t="n"/>
      <c r="K367" s="49" t="n"/>
      <c r="L367" s="49" t="n"/>
      <c r="M367" s="49" t="n"/>
      <c r="N367" s="49" t="n"/>
      <c r="O367" s="49" t="n"/>
      <c r="P367" s="49" t="n"/>
      <c r="Q367" s="49" t="n"/>
      <c r="R367" s="49" t="n"/>
      <c r="S367" s="49" t="n"/>
      <c r="T367" s="49" t="n"/>
      <c r="U367" s="49" t="n"/>
      <c r="V367" s="49" t="n"/>
      <c r="W367" s="49" t="n"/>
    </row>
    <row r="368" ht="15.75" customHeight="1" s="58">
      <c r="A368" s="45" t="n"/>
      <c r="B368" s="51" t="n"/>
      <c r="C368" s="51" t="n"/>
      <c r="D368" s="53" t="n"/>
      <c r="F368" s="49" t="n"/>
      <c r="G368" s="49" t="n"/>
      <c r="H368" s="49" t="n"/>
      <c r="I368" s="49" t="n"/>
      <c r="J368" s="49" t="n"/>
      <c r="K368" s="49" t="n"/>
      <c r="L368" s="49" t="n"/>
      <c r="M368" s="49" t="n"/>
      <c r="N368" s="49" t="n"/>
      <c r="O368" s="49" t="n"/>
      <c r="P368" s="49" t="n"/>
      <c r="Q368" s="49" t="n"/>
      <c r="R368" s="49" t="n"/>
      <c r="S368" s="49" t="n"/>
      <c r="T368" s="49" t="n"/>
      <c r="U368" s="49" t="n"/>
      <c r="V368" s="49" t="n"/>
      <c r="W368" s="49" t="n"/>
    </row>
    <row r="369" ht="15.75" customHeight="1" s="58">
      <c r="A369" s="45" t="n"/>
      <c r="B369" s="51" t="n"/>
      <c r="C369" s="51" t="n"/>
      <c r="D369" s="53" t="n"/>
      <c r="F369" s="49" t="n"/>
      <c r="G369" s="49" t="n"/>
      <c r="H369" s="49" t="n"/>
      <c r="I369" s="49" t="n"/>
      <c r="J369" s="49" t="n"/>
      <c r="K369" s="49" t="n"/>
      <c r="L369" s="49" t="n"/>
      <c r="M369" s="49" t="n"/>
      <c r="N369" s="49" t="n"/>
      <c r="O369" s="49" t="n"/>
      <c r="P369" s="49" t="n"/>
      <c r="Q369" s="49" t="n"/>
      <c r="R369" s="49" t="n"/>
      <c r="S369" s="49" t="n"/>
      <c r="T369" s="49" t="n"/>
      <c r="U369" s="49" t="n"/>
      <c r="V369" s="49" t="n"/>
      <c r="W369" s="49" t="n"/>
    </row>
    <row r="370" ht="15.75" customHeight="1" s="58">
      <c r="A370" s="45" t="n"/>
      <c r="B370" s="51" t="n"/>
      <c r="C370" s="51" t="n"/>
      <c r="D370" s="53" t="n"/>
      <c r="F370" s="49" t="n"/>
      <c r="G370" s="49" t="n"/>
      <c r="H370" s="49" t="n"/>
      <c r="I370" s="49" t="n"/>
      <c r="J370" s="49" t="n"/>
      <c r="K370" s="49" t="n"/>
      <c r="L370" s="49" t="n"/>
      <c r="M370" s="49" t="n"/>
      <c r="N370" s="49" t="n"/>
      <c r="O370" s="49" t="n"/>
      <c r="P370" s="49" t="n"/>
      <c r="Q370" s="49" t="n"/>
      <c r="R370" s="49" t="n"/>
      <c r="S370" s="49" t="n"/>
      <c r="T370" s="49" t="n"/>
      <c r="U370" s="49" t="n"/>
      <c r="V370" s="49" t="n"/>
      <c r="W370" s="49" t="n"/>
    </row>
    <row r="371" ht="15.75" customHeight="1" s="58">
      <c r="A371" s="45" t="n"/>
      <c r="B371" s="51" t="n"/>
      <c r="C371" s="51" t="n"/>
      <c r="D371" s="53" t="n"/>
      <c r="F371" s="49" t="n"/>
      <c r="G371" s="49" t="n"/>
      <c r="H371" s="49" t="n"/>
      <c r="I371" s="49" t="n"/>
      <c r="J371" s="49" t="n"/>
      <c r="K371" s="49" t="n"/>
      <c r="L371" s="49" t="n"/>
      <c r="M371" s="49" t="n"/>
      <c r="N371" s="49" t="n"/>
      <c r="O371" s="49" t="n"/>
      <c r="P371" s="49" t="n"/>
      <c r="Q371" s="49" t="n"/>
      <c r="R371" s="49" t="n"/>
      <c r="S371" s="49" t="n"/>
      <c r="T371" s="49" t="n"/>
      <c r="U371" s="49" t="n"/>
      <c r="V371" s="49" t="n"/>
      <c r="W371" s="49" t="n"/>
    </row>
    <row r="372" ht="15.75" customHeight="1" s="58">
      <c r="A372" s="45" t="n"/>
      <c r="B372" s="51" t="n"/>
      <c r="C372" s="51" t="n"/>
      <c r="D372" s="53" t="n"/>
      <c r="F372" s="49" t="n"/>
      <c r="G372" s="49" t="n"/>
      <c r="H372" s="49" t="n"/>
      <c r="I372" s="49" t="n"/>
      <c r="J372" s="49" t="n"/>
      <c r="K372" s="49" t="n"/>
      <c r="L372" s="49" t="n"/>
      <c r="M372" s="49" t="n"/>
      <c r="N372" s="49" t="n"/>
      <c r="O372" s="49" t="n"/>
      <c r="P372" s="49" t="n"/>
      <c r="Q372" s="49" t="n"/>
      <c r="R372" s="49" t="n"/>
      <c r="S372" s="49" t="n"/>
      <c r="T372" s="49" t="n"/>
      <c r="U372" s="49" t="n"/>
      <c r="V372" s="49" t="n"/>
      <c r="W372" s="49" t="n"/>
    </row>
    <row r="373" ht="15.75" customHeight="1" s="58">
      <c r="A373" s="45" t="n"/>
      <c r="B373" s="51" t="n"/>
      <c r="C373" s="51" t="n"/>
      <c r="D373" s="53" t="n"/>
      <c r="F373" s="49" t="n"/>
      <c r="G373" s="49" t="n"/>
      <c r="H373" s="49" t="n"/>
      <c r="I373" s="49" t="n"/>
      <c r="J373" s="49" t="n"/>
      <c r="K373" s="49" t="n"/>
      <c r="L373" s="49" t="n"/>
      <c r="M373" s="49" t="n"/>
      <c r="N373" s="49" t="n"/>
      <c r="O373" s="49" t="n"/>
      <c r="P373" s="49" t="n"/>
      <c r="Q373" s="49" t="n"/>
      <c r="R373" s="49" t="n"/>
      <c r="S373" s="49" t="n"/>
      <c r="T373" s="49" t="n"/>
      <c r="U373" s="49" t="n"/>
      <c r="V373" s="49" t="n"/>
      <c r="W373" s="49" t="n"/>
    </row>
    <row r="374" ht="15.75" customHeight="1" s="58">
      <c r="A374" s="45" t="n"/>
      <c r="B374" s="51" t="n"/>
      <c r="C374" s="51" t="n"/>
      <c r="D374" s="53" t="n"/>
    </row>
    <row r="375" ht="15.75" customHeight="1" s="58">
      <c r="A375" s="45" t="n"/>
      <c r="B375" s="51" t="n"/>
      <c r="C375" s="51" t="n"/>
      <c r="D375" s="53" t="n"/>
    </row>
    <row r="376" ht="15.75" customHeight="1" s="58">
      <c r="A376" s="45" t="n"/>
      <c r="B376" s="51" t="n"/>
      <c r="C376" s="51" t="n"/>
      <c r="D376" s="53" t="n"/>
    </row>
    <row r="377" ht="15.75" customHeight="1" s="58">
      <c r="A377" s="45" t="n"/>
      <c r="B377" s="51" t="n"/>
      <c r="C377" s="51" t="n"/>
      <c r="D377" s="53" t="n"/>
    </row>
    <row r="378" ht="15.75" customHeight="1" s="58">
      <c r="A378" s="45" t="n"/>
      <c r="B378" s="51" t="n"/>
      <c r="C378" s="51" t="n"/>
      <c r="D378" s="53" t="n"/>
    </row>
    <row r="379" ht="15.75" customHeight="1" s="58">
      <c r="A379" s="45" t="n"/>
      <c r="B379" s="51" t="n"/>
      <c r="C379" s="51" t="n"/>
      <c r="D379" s="53" t="n"/>
      <c r="F379" s="49" t="n"/>
      <c r="G379" s="49" t="n"/>
      <c r="H379" s="49" t="n"/>
      <c r="I379" s="49" t="n"/>
      <c r="J379" s="49" t="n"/>
      <c r="K379" s="49" t="n"/>
      <c r="L379" s="49" t="n"/>
      <c r="M379" s="49" t="n"/>
      <c r="N379" s="49" t="n"/>
      <c r="O379" s="49" t="n"/>
      <c r="P379" s="49" t="n"/>
      <c r="Q379" s="49" t="n"/>
      <c r="R379" s="49" t="n"/>
      <c r="S379" s="49" t="n"/>
      <c r="T379" s="49" t="n"/>
      <c r="U379" s="49" t="n"/>
      <c r="V379" s="49" t="n"/>
      <c r="W379" s="49" t="n"/>
    </row>
    <row r="380" ht="15.75" customHeight="1" s="58">
      <c r="A380" s="45" t="n"/>
      <c r="B380" s="51" t="n"/>
      <c r="C380" s="51" t="n"/>
      <c r="D380" s="53" t="n"/>
      <c r="F380" s="49" t="n"/>
      <c r="G380" s="49" t="n"/>
      <c r="H380" s="49" t="n"/>
      <c r="I380" s="49" t="n"/>
      <c r="J380" s="49" t="n"/>
      <c r="K380" s="49" t="n"/>
      <c r="L380" s="49" t="n"/>
      <c r="M380" s="49" t="n"/>
      <c r="N380" s="49" t="n"/>
      <c r="O380" s="49" t="n"/>
      <c r="P380" s="49" t="n"/>
      <c r="Q380" s="49" t="n"/>
      <c r="R380" s="49" t="n"/>
      <c r="S380" s="49" t="n"/>
      <c r="T380" s="49" t="n"/>
      <c r="U380" s="49" t="n"/>
      <c r="V380" s="49" t="n"/>
      <c r="W380" s="49" t="n"/>
    </row>
    <row r="381" ht="15.75" customHeight="1" s="58">
      <c r="A381" s="45" t="n"/>
      <c r="B381" s="51" t="n"/>
      <c r="C381" s="51" t="n"/>
      <c r="D381" s="53" t="n"/>
      <c r="F381" s="49" t="n"/>
      <c r="G381" s="49" t="n"/>
      <c r="H381" s="49" t="n"/>
      <c r="I381" s="49" t="n"/>
      <c r="J381" s="49" t="n"/>
      <c r="K381" s="49" t="n"/>
      <c r="L381" s="49" t="n"/>
      <c r="M381" s="49" t="n"/>
      <c r="N381" s="49" t="n"/>
      <c r="O381" s="49" t="n"/>
      <c r="P381" s="49" t="n"/>
      <c r="Q381" s="49" t="n"/>
      <c r="R381" s="49" t="n"/>
      <c r="S381" s="49" t="n"/>
      <c r="T381" s="49" t="n"/>
      <c r="U381" s="49" t="n"/>
      <c r="V381" s="49" t="n"/>
      <c r="W381" s="49" t="n"/>
    </row>
    <row r="382" ht="15.75" customHeight="1" s="58">
      <c r="A382" s="45" t="n"/>
      <c r="B382" s="51" t="n"/>
      <c r="C382" s="51" t="n"/>
      <c r="D382" s="53" t="n"/>
      <c r="F382" s="49" t="n"/>
      <c r="G382" s="49" t="n"/>
      <c r="H382" s="49" t="n"/>
      <c r="I382" s="49" t="n"/>
      <c r="J382" s="49" t="n"/>
      <c r="K382" s="49" t="n"/>
      <c r="L382" s="49" t="n"/>
      <c r="M382" s="49" t="n"/>
      <c r="N382" s="49" t="n"/>
      <c r="O382" s="49" t="n"/>
      <c r="P382" s="49" t="n"/>
      <c r="Q382" s="49" t="n"/>
      <c r="R382" s="49" t="n"/>
      <c r="S382" s="49" t="n"/>
      <c r="T382" s="49" t="n"/>
      <c r="U382" s="49" t="n"/>
      <c r="V382" s="49" t="n"/>
      <c r="W382" s="49" t="n"/>
    </row>
    <row r="383" ht="15.75" customHeight="1" s="58">
      <c r="A383" s="45" t="n"/>
      <c r="B383" s="51" t="n"/>
      <c r="C383" s="51" t="n"/>
      <c r="D383" s="53" t="n"/>
      <c r="F383" s="49" t="n"/>
      <c r="G383" s="49" t="n"/>
      <c r="H383" s="49" t="n"/>
      <c r="I383" s="49" t="n"/>
      <c r="J383" s="49" t="n"/>
      <c r="K383" s="49" t="n"/>
      <c r="L383" s="49" t="n"/>
      <c r="M383" s="49" t="n"/>
      <c r="N383" s="49" t="n"/>
      <c r="O383" s="49" t="n"/>
      <c r="P383" s="49" t="n"/>
      <c r="Q383" s="49" t="n"/>
      <c r="R383" s="49" t="n"/>
      <c r="S383" s="49" t="n"/>
      <c r="T383" s="49" t="n"/>
      <c r="U383" s="49" t="n"/>
      <c r="V383" s="49" t="n"/>
      <c r="W383" s="49" t="n"/>
    </row>
    <row r="384" ht="15.75" customHeight="1" s="58">
      <c r="A384" s="45" t="n"/>
      <c r="B384" s="51" t="n"/>
      <c r="C384" s="51" t="n"/>
      <c r="D384" s="53" t="n"/>
      <c r="F384" s="49" t="n"/>
      <c r="G384" s="49" t="n"/>
      <c r="H384" s="49" t="n"/>
      <c r="I384" s="49" t="n"/>
      <c r="J384" s="49" t="n"/>
      <c r="K384" s="49" t="n"/>
      <c r="L384" s="49" t="n"/>
      <c r="M384" s="49" t="n"/>
      <c r="N384" s="49" t="n"/>
      <c r="O384" s="49" t="n"/>
      <c r="P384" s="49" t="n"/>
      <c r="Q384" s="49" t="n"/>
      <c r="R384" s="49" t="n"/>
      <c r="S384" s="49" t="n"/>
      <c r="T384" s="49" t="n"/>
      <c r="U384" s="49" t="n"/>
      <c r="V384" s="49" t="n"/>
      <c r="W384" s="49" t="n"/>
    </row>
    <row r="385" ht="15.75" customHeight="1" s="58">
      <c r="A385" s="45" t="n"/>
      <c r="B385" s="51" t="n"/>
      <c r="C385" s="51" t="n"/>
      <c r="D385" s="53" t="n"/>
      <c r="F385" s="49" t="n"/>
      <c r="G385" s="49" t="n"/>
      <c r="H385" s="49" t="n"/>
      <c r="I385" s="49" t="n"/>
      <c r="J385" s="49" t="n"/>
      <c r="K385" s="49" t="n"/>
      <c r="L385" s="49" t="n"/>
      <c r="M385" s="49" t="n"/>
      <c r="N385" s="49" t="n"/>
      <c r="O385" s="49" t="n"/>
      <c r="P385" s="49" t="n"/>
      <c r="Q385" s="49" t="n"/>
      <c r="R385" s="49" t="n"/>
      <c r="S385" s="49" t="n"/>
      <c r="T385" s="49" t="n"/>
      <c r="U385" s="49" t="n"/>
      <c r="V385" s="49" t="n"/>
      <c r="W385" s="49" t="n"/>
    </row>
    <row r="386" ht="15.75" customHeight="1" s="58">
      <c r="A386" s="45" t="n"/>
      <c r="B386" s="51" t="n"/>
      <c r="C386" s="51" t="n"/>
      <c r="D386" s="53" t="n"/>
      <c r="F386" s="49" t="n"/>
      <c r="G386" s="49" t="n"/>
      <c r="H386" s="49" t="n"/>
      <c r="I386" s="49" t="n"/>
      <c r="J386" s="49" t="n"/>
      <c r="K386" s="49" t="n"/>
      <c r="L386" s="49" t="n"/>
      <c r="M386" s="49" t="n"/>
      <c r="N386" s="49" t="n"/>
      <c r="O386" s="49" t="n"/>
      <c r="P386" s="49" t="n"/>
      <c r="Q386" s="49" t="n"/>
      <c r="R386" s="49" t="n"/>
      <c r="S386" s="49" t="n"/>
      <c r="T386" s="49" t="n"/>
      <c r="U386" s="49" t="n"/>
      <c r="V386" s="49" t="n"/>
      <c r="W386" s="49" t="n"/>
    </row>
    <row r="387" ht="15.75" customHeight="1" s="58">
      <c r="A387" s="45" t="n"/>
      <c r="B387" s="51" t="n"/>
      <c r="C387" s="51" t="n"/>
      <c r="D387" s="53" t="n"/>
      <c r="F387" s="49" t="n"/>
      <c r="G387" s="49" t="n"/>
      <c r="H387" s="49" t="n"/>
      <c r="I387" s="49" t="n"/>
      <c r="J387" s="49" t="n"/>
      <c r="K387" s="49" t="n"/>
      <c r="L387" s="49" t="n"/>
      <c r="M387" s="49" t="n"/>
      <c r="N387" s="49" t="n"/>
      <c r="O387" s="49" t="n"/>
      <c r="P387" s="49" t="n"/>
      <c r="Q387" s="49" t="n"/>
      <c r="R387" s="49" t="n"/>
      <c r="S387" s="49" t="n"/>
      <c r="T387" s="49" t="n"/>
      <c r="U387" s="49" t="n"/>
      <c r="V387" s="49" t="n"/>
      <c r="W387" s="49" t="n"/>
    </row>
    <row r="388" ht="15.75" customHeight="1" s="58">
      <c r="A388" s="45" t="n"/>
      <c r="B388" s="51" t="n"/>
      <c r="C388" s="51" t="n"/>
      <c r="D388" s="53" t="n"/>
      <c r="F388" s="49" t="n"/>
      <c r="G388" s="49" t="n"/>
      <c r="H388" s="49" t="n"/>
      <c r="I388" s="49" t="n"/>
      <c r="J388" s="49" t="n"/>
      <c r="K388" s="49" t="n"/>
      <c r="L388" s="49" t="n"/>
      <c r="M388" s="49" t="n"/>
      <c r="N388" s="49" t="n"/>
      <c r="O388" s="49" t="n"/>
      <c r="P388" s="49" t="n"/>
      <c r="Q388" s="49" t="n"/>
      <c r="R388" s="49" t="n"/>
      <c r="S388" s="49" t="n"/>
      <c r="T388" s="49" t="n"/>
      <c r="U388" s="49" t="n"/>
      <c r="V388" s="49" t="n"/>
      <c r="W388" s="49" t="n"/>
    </row>
    <row r="389" ht="15.75" customHeight="1" s="58">
      <c r="A389" s="45" t="n"/>
      <c r="B389" s="51" t="n"/>
      <c r="C389" s="51" t="n"/>
      <c r="D389" s="53" t="n"/>
      <c r="F389" s="49" t="n"/>
      <c r="G389" s="49" t="n"/>
      <c r="H389" s="49" t="n"/>
      <c r="I389" s="49" t="n"/>
      <c r="J389" s="49" t="n"/>
      <c r="K389" s="49" t="n"/>
      <c r="L389" s="49" t="n"/>
      <c r="M389" s="49" t="n"/>
      <c r="N389" s="49" t="n"/>
      <c r="O389" s="49" t="n"/>
      <c r="P389" s="49" t="n"/>
      <c r="Q389" s="49" t="n"/>
      <c r="R389" s="49" t="n"/>
      <c r="S389" s="49" t="n"/>
      <c r="T389" s="49" t="n"/>
      <c r="U389" s="49" t="n"/>
      <c r="V389" s="49" t="n"/>
      <c r="W389" s="49" t="n"/>
    </row>
    <row r="390" ht="15.75" customHeight="1" s="58">
      <c r="A390" s="45" t="n"/>
      <c r="B390" s="51" t="n"/>
      <c r="C390" s="51" t="n"/>
      <c r="D390" s="53" t="n"/>
      <c r="F390" s="49" t="n"/>
      <c r="G390" s="49" t="n"/>
      <c r="H390" s="49" t="n"/>
      <c r="I390" s="49" t="n"/>
      <c r="J390" s="49" t="n"/>
      <c r="K390" s="49" t="n"/>
      <c r="L390" s="49" t="n"/>
      <c r="M390" s="49" t="n"/>
      <c r="N390" s="49" t="n"/>
      <c r="O390" s="49" t="n"/>
      <c r="P390" s="49" t="n"/>
      <c r="Q390" s="49" t="n"/>
      <c r="R390" s="49" t="n"/>
      <c r="S390" s="49" t="n"/>
      <c r="T390" s="49" t="n"/>
      <c r="U390" s="49" t="n"/>
      <c r="V390" s="49" t="n"/>
      <c r="W390" s="49" t="n"/>
    </row>
    <row r="391" ht="15.75" customHeight="1" s="58">
      <c r="A391" s="45" t="n"/>
      <c r="B391" s="51" t="n"/>
      <c r="C391" s="51" t="n"/>
      <c r="D391" s="53" t="n"/>
    </row>
    <row r="392" ht="15.75" customHeight="1" s="58">
      <c r="A392" s="45" t="n"/>
      <c r="B392" s="51" t="n"/>
      <c r="C392" s="51" t="n"/>
      <c r="D392" s="53" t="n"/>
    </row>
    <row r="393" ht="15.75" customHeight="1" s="58">
      <c r="A393" s="45" t="n"/>
      <c r="B393" s="51" t="n"/>
      <c r="C393" s="51" t="n"/>
      <c r="D393" s="53" t="n"/>
    </row>
    <row r="394" ht="15.75" customHeight="1" s="58">
      <c r="A394" s="45" t="n"/>
      <c r="B394" s="51" t="n"/>
      <c r="C394" s="51" t="n"/>
      <c r="D394" s="53" t="n"/>
    </row>
    <row r="395" ht="15.75" customHeight="1" s="58">
      <c r="A395" s="45" t="n"/>
      <c r="B395" s="51" t="n"/>
      <c r="C395" s="51" t="n"/>
      <c r="D395" s="53" t="n"/>
    </row>
    <row r="396" ht="15.75" customHeight="1" s="58">
      <c r="A396" s="45" t="n"/>
      <c r="B396" s="51" t="n"/>
      <c r="C396" s="51" t="n"/>
      <c r="D396" s="53" t="n"/>
    </row>
    <row r="397" ht="15.75" customHeight="1" s="58">
      <c r="A397" s="45" t="n"/>
      <c r="B397" s="51" t="n"/>
      <c r="C397" s="51" t="n"/>
      <c r="D397" s="53" t="n"/>
    </row>
    <row r="398" ht="15.75" customHeight="1" s="58">
      <c r="A398" s="45" t="n"/>
      <c r="B398" s="51" t="n"/>
      <c r="C398" s="51" t="n"/>
      <c r="D398" s="53" t="n"/>
    </row>
    <row r="399" ht="15.75" customHeight="1" s="58">
      <c r="A399" s="45" t="n"/>
      <c r="B399" s="51" t="n"/>
      <c r="C399" s="51" t="n"/>
      <c r="D399" s="53" t="n"/>
    </row>
    <row r="400" ht="15.75" customHeight="1" s="58">
      <c r="A400" s="45" t="n"/>
      <c r="B400" s="51" t="n"/>
      <c r="C400" s="51" t="n"/>
      <c r="D400" s="53" t="n"/>
    </row>
    <row r="401" ht="15.75" customHeight="1" s="58">
      <c r="A401" s="45" t="n"/>
      <c r="B401" s="51" t="n"/>
      <c r="C401" s="51" t="n"/>
      <c r="D401" s="53" t="n"/>
    </row>
    <row r="402" ht="15.75" customHeight="1" s="58">
      <c r="A402" s="45" t="n"/>
      <c r="B402" s="51" t="n"/>
      <c r="C402" s="51" t="n"/>
      <c r="D402" s="53" t="n"/>
    </row>
    <row r="403" ht="15.75" customHeight="1" s="58">
      <c r="A403" s="45" t="n"/>
      <c r="B403" s="51" t="n"/>
      <c r="C403" s="51" t="n"/>
      <c r="D403" s="53" t="n"/>
    </row>
    <row r="404" ht="15.75" customHeight="1" s="58">
      <c r="A404" s="45" t="n"/>
      <c r="B404" s="51" t="n"/>
      <c r="C404" s="51" t="n"/>
      <c r="D404" s="53" t="n"/>
    </row>
    <row r="405" ht="15.75" customHeight="1" s="58">
      <c r="A405" s="45" t="n"/>
      <c r="B405" s="51" t="n"/>
      <c r="C405" s="51" t="n"/>
      <c r="D405" s="53" t="n"/>
    </row>
    <row r="406" ht="15.75" customHeight="1" s="58">
      <c r="A406" s="45" t="n"/>
      <c r="B406" s="51" t="n"/>
      <c r="C406" s="51" t="n"/>
      <c r="D406" s="53" t="n"/>
    </row>
    <row r="407" ht="15.75" customHeight="1" s="58">
      <c r="A407" s="45" t="n"/>
      <c r="B407" s="51" t="n"/>
      <c r="C407" s="51" t="n"/>
      <c r="D407" s="53" t="n"/>
    </row>
    <row r="408" ht="15.75" customHeight="1" s="58">
      <c r="A408" s="45" t="n"/>
      <c r="B408" s="51" t="n"/>
      <c r="C408" s="51" t="n"/>
      <c r="D408" s="53" t="n"/>
    </row>
    <row r="409" ht="15.75" customHeight="1" s="58">
      <c r="A409" s="45" t="n"/>
      <c r="B409" s="51" t="n"/>
      <c r="C409" s="51" t="n"/>
      <c r="D409" s="53" t="n"/>
    </row>
    <row r="410" ht="15.75" customHeight="1" s="58">
      <c r="A410" s="45" t="n"/>
      <c r="B410" s="51" t="n"/>
      <c r="C410" s="51" t="n"/>
      <c r="D410" s="53" t="n"/>
    </row>
    <row r="411" ht="15.75" customHeight="1" s="58">
      <c r="A411" s="45" t="n"/>
      <c r="B411" s="51" t="n"/>
      <c r="C411" s="51" t="n"/>
      <c r="D411" s="53" t="n"/>
    </row>
    <row r="412" ht="15.75" customHeight="1" s="58">
      <c r="A412" s="45" t="n"/>
      <c r="B412" s="51" t="n"/>
      <c r="C412" s="51" t="n"/>
      <c r="D412" s="53" t="n"/>
    </row>
    <row r="413" ht="15.75" customHeight="1" s="58">
      <c r="A413" s="45" t="n"/>
      <c r="B413" s="51" t="n"/>
      <c r="C413" s="51" t="n"/>
      <c r="D413" s="53" t="n"/>
    </row>
    <row r="414" ht="15.75" customHeight="1" s="58">
      <c r="A414" s="45" t="n"/>
      <c r="B414" s="51" t="n"/>
      <c r="C414" s="51" t="n"/>
      <c r="D414" s="53" t="n"/>
    </row>
    <row r="415" ht="15.75" customHeight="1" s="58">
      <c r="A415" s="45" t="n"/>
      <c r="B415" s="51" t="n"/>
      <c r="C415" s="51" t="n"/>
      <c r="D415" s="53" t="n"/>
    </row>
    <row r="416" ht="15.75" customHeight="1" s="58">
      <c r="A416" s="45" t="n"/>
      <c r="B416" s="51" t="n"/>
      <c r="C416" s="51" t="n"/>
      <c r="D416" s="53" t="n"/>
    </row>
    <row r="417" ht="15.75" customHeight="1" s="58">
      <c r="A417" s="45" t="n"/>
      <c r="B417" s="51" t="n"/>
      <c r="C417" s="51" t="n"/>
      <c r="D417" s="53" t="n"/>
    </row>
    <row r="418" ht="15.75" customHeight="1" s="58">
      <c r="A418" s="45" t="n"/>
      <c r="B418" s="51" t="n"/>
      <c r="C418" s="51" t="n"/>
      <c r="D418" s="53" t="n"/>
    </row>
    <row r="419" ht="15.75" customHeight="1" s="58">
      <c r="A419" s="45" t="n"/>
      <c r="B419" s="51" t="n"/>
      <c r="C419" s="51" t="n"/>
      <c r="D419" s="53" t="n"/>
    </row>
    <row r="420" ht="15.75" customHeight="1" s="58">
      <c r="A420" s="45" t="n"/>
      <c r="B420" s="51" t="n"/>
      <c r="C420" s="51" t="n"/>
      <c r="D420" s="53" t="n"/>
    </row>
    <row r="421" ht="15.75" customHeight="1" s="58">
      <c r="A421" s="45" t="n"/>
      <c r="B421" s="51" t="n"/>
      <c r="C421" s="51" t="n"/>
      <c r="D421" s="53" t="n"/>
    </row>
    <row r="422" ht="15.75" customHeight="1" s="58">
      <c r="A422" s="45" t="n"/>
      <c r="B422" s="51" t="n"/>
      <c r="C422" s="51" t="n"/>
      <c r="D422" s="53" t="n"/>
    </row>
    <row r="423" ht="15.75" customHeight="1" s="58">
      <c r="A423" s="45" t="n"/>
      <c r="B423" s="51" t="n"/>
      <c r="C423" s="51" t="n"/>
      <c r="D423" s="53" t="n"/>
    </row>
    <row r="424" ht="15.75" customHeight="1" s="58">
      <c r="A424" s="45" t="n"/>
      <c r="B424" s="51" t="n"/>
      <c r="C424" s="51" t="n"/>
      <c r="D424" s="53" t="n"/>
    </row>
    <row r="425" ht="15.75" customHeight="1" s="58">
      <c r="A425" s="45" t="n"/>
      <c r="B425" s="51" t="n"/>
      <c r="C425" s="51" t="n"/>
      <c r="D425" s="53" t="n"/>
    </row>
    <row r="426" ht="15.75" customHeight="1" s="58">
      <c r="A426" s="45" t="n"/>
      <c r="B426" s="51" t="n"/>
      <c r="C426" s="51" t="n"/>
      <c r="D426" s="53" t="n"/>
    </row>
    <row r="427" ht="15.75" customHeight="1" s="58">
      <c r="A427" s="45" t="n"/>
      <c r="B427" s="51" t="n"/>
      <c r="C427" s="51" t="n"/>
      <c r="D427" s="53" t="n"/>
    </row>
    <row r="428" ht="15.75" customHeight="1" s="58">
      <c r="A428" s="45" t="n"/>
      <c r="B428" s="51" t="n"/>
      <c r="C428" s="51" t="n"/>
      <c r="D428" s="53" t="n"/>
    </row>
    <row r="429" ht="15.75" customHeight="1" s="58">
      <c r="A429" s="45" t="n"/>
      <c r="B429" s="51" t="n"/>
      <c r="C429" s="51" t="n"/>
      <c r="D429" s="53" t="n"/>
    </row>
    <row r="430" ht="15.75" customHeight="1" s="58">
      <c r="A430" s="45" t="n"/>
      <c r="B430" s="51" t="n"/>
      <c r="C430" s="51" t="n"/>
      <c r="D430" s="53" t="n"/>
    </row>
    <row r="431" ht="15.75" customHeight="1" s="58">
      <c r="A431" s="45" t="n"/>
      <c r="B431" s="51" t="n"/>
      <c r="C431" s="51" t="n"/>
      <c r="D431" s="53" t="n"/>
    </row>
    <row r="432" ht="15.75" customHeight="1" s="58">
      <c r="A432" s="45" t="n"/>
      <c r="B432" s="51" t="n"/>
      <c r="C432" s="51" t="n"/>
      <c r="D432" s="53" t="n"/>
    </row>
    <row r="433" ht="15.75" customHeight="1" s="58">
      <c r="A433" s="45" t="n"/>
      <c r="B433" s="51" t="n"/>
      <c r="C433" s="51" t="n"/>
      <c r="D433" s="53" t="n"/>
    </row>
    <row r="434" ht="15.75" customHeight="1" s="58">
      <c r="A434" s="45" t="n"/>
      <c r="B434" s="51" t="n"/>
      <c r="C434" s="51" t="n"/>
      <c r="D434" s="53" t="n"/>
    </row>
    <row r="435" ht="15.75" customHeight="1" s="58">
      <c r="A435" s="45" t="n"/>
      <c r="B435" s="51" t="n"/>
      <c r="C435" s="51" t="n"/>
      <c r="D435" s="53" t="n"/>
    </row>
    <row r="436" ht="15.75" customHeight="1" s="58">
      <c r="A436" s="45" t="n"/>
      <c r="B436" s="51" t="n"/>
      <c r="C436" s="51" t="n"/>
      <c r="D436" s="53" t="n"/>
    </row>
    <row r="437" ht="15.75" customHeight="1" s="58">
      <c r="A437" s="45" t="n"/>
      <c r="B437" s="51" t="n"/>
      <c r="C437" s="51" t="n"/>
      <c r="D437" s="53" t="n"/>
    </row>
    <row r="438" ht="15.75" customHeight="1" s="58">
      <c r="A438" s="45" t="n"/>
      <c r="B438" s="51" t="n"/>
      <c r="C438" s="51" t="n"/>
      <c r="D438" s="53" t="n"/>
    </row>
    <row r="439" ht="15.75" customHeight="1" s="58">
      <c r="A439" s="45" t="n"/>
      <c r="B439" s="51" t="n"/>
      <c r="C439" s="51" t="n"/>
      <c r="D439" s="53" t="n"/>
    </row>
    <row r="440" ht="15.75" customHeight="1" s="58">
      <c r="A440" s="45" t="n"/>
      <c r="B440" s="51" t="n"/>
      <c r="C440" s="51" t="n"/>
      <c r="D440" s="53" t="n"/>
    </row>
    <row r="441" ht="15.75" customHeight="1" s="58">
      <c r="A441" s="45" t="n"/>
      <c r="B441" s="51" t="n"/>
      <c r="C441" s="51" t="n"/>
      <c r="D441" s="53" t="n"/>
    </row>
    <row r="442" ht="15.75" customHeight="1" s="58">
      <c r="A442" s="45" t="n"/>
      <c r="B442" s="51" t="n"/>
      <c r="C442" s="51" t="n"/>
      <c r="D442" s="53" t="n"/>
    </row>
    <row r="443" ht="15.75" customHeight="1" s="58">
      <c r="A443" s="45" t="n"/>
      <c r="B443" s="51" t="n"/>
      <c r="C443" s="51" t="n"/>
      <c r="D443" s="53" t="n"/>
    </row>
    <row r="444" ht="15.75" customHeight="1" s="58">
      <c r="A444" s="45" t="n"/>
      <c r="B444" s="51" t="n"/>
      <c r="C444" s="51" t="n"/>
      <c r="D444" s="53" t="n"/>
    </row>
    <row r="445" ht="15.75" customHeight="1" s="58">
      <c r="A445" s="45" t="n"/>
      <c r="B445" s="51" t="n"/>
      <c r="C445" s="51" t="n"/>
      <c r="D445" s="53" t="n"/>
    </row>
    <row r="446" ht="15.75" customHeight="1" s="58">
      <c r="A446" s="45" t="n"/>
      <c r="B446" s="51" t="n"/>
      <c r="C446" s="51" t="n"/>
      <c r="D446" s="53" t="n"/>
    </row>
    <row r="447" ht="15.75" customHeight="1" s="58">
      <c r="A447" s="45" t="n"/>
      <c r="B447" s="51" t="n"/>
      <c r="C447" s="51" t="n"/>
      <c r="D447" s="53" t="n"/>
    </row>
    <row r="448" ht="15.75" customHeight="1" s="58">
      <c r="A448" s="45" t="n"/>
      <c r="B448" s="51" t="n"/>
      <c r="C448" s="51" t="n"/>
      <c r="D448" s="53" t="n"/>
    </row>
    <row r="449" ht="15.75" customHeight="1" s="58">
      <c r="A449" s="45" t="n"/>
      <c r="B449" s="51" t="n"/>
      <c r="C449" s="51" t="n"/>
      <c r="D449" s="53" t="n"/>
    </row>
    <row r="450" ht="15.75" customHeight="1" s="58">
      <c r="A450" s="45" t="n"/>
      <c r="B450" s="51" t="n"/>
      <c r="C450" s="51" t="n"/>
      <c r="D450" s="53" t="n"/>
      <c r="F450" s="49" t="n"/>
      <c r="G450" s="49" t="n"/>
      <c r="H450" s="49" t="n"/>
      <c r="I450" s="49" t="n"/>
      <c r="J450" s="49" t="n"/>
      <c r="K450" s="49" t="n"/>
      <c r="L450" s="49" t="n"/>
      <c r="M450" s="49" t="n"/>
      <c r="N450" s="49" t="n"/>
      <c r="O450" s="49" t="n"/>
      <c r="P450" s="49" t="n"/>
      <c r="Q450" s="49" t="n"/>
      <c r="R450" s="49" t="n"/>
      <c r="S450" s="49" t="n"/>
      <c r="T450" s="49" t="n"/>
      <c r="U450" s="49" t="n"/>
      <c r="V450" s="49" t="n"/>
      <c r="W450" s="49" t="n"/>
    </row>
    <row r="451" ht="15.75" customHeight="1" s="58">
      <c r="A451" s="45" t="n"/>
      <c r="B451" s="51" t="n"/>
      <c r="C451" s="51" t="n"/>
      <c r="D451" s="53" t="n"/>
      <c r="F451" s="49" t="n"/>
      <c r="G451" s="49" t="n"/>
      <c r="H451" s="49" t="n"/>
      <c r="I451" s="49" t="n"/>
      <c r="J451" s="49" t="n"/>
      <c r="K451" s="49" t="n"/>
      <c r="L451" s="49" t="n"/>
      <c r="M451" s="49" t="n"/>
      <c r="N451" s="49" t="n"/>
      <c r="O451" s="49" t="n"/>
      <c r="P451" s="49" t="n"/>
      <c r="Q451" s="49" t="n"/>
      <c r="R451" s="49" t="n"/>
      <c r="S451" s="49" t="n"/>
      <c r="T451" s="49" t="n"/>
      <c r="U451" s="49" t="n"/>
      <c r="V451" s="49" t="n"/>
      <c r="W451" s="49" t="n"/>
    </row>
    <row r="452" ht="15.75" customHeight="1" s="58">
      <c r="A452" s="45" t="n"/>
      <c r="B452" s="51" t="n"/>
      <c r="C452" s="51" t="n"/>
      <c r="D452" s="53" t="n"/>
      <c r="F452" s="49" t="n"/>
      <c r="G452" s="49" t="n"/>
      <c r="H452" s="49" t="n"/>
      <c r="I452" s="49" t="n"/>
      <c r="J452" s="49" t="n"/>
      <c r="K452" s="49" t="n"/>
      <c r="L452" s="49" t="n"/>
      <c r="M452" s="49" t="n"/>
      <c r="N452" s="49" t="n"/>
      <c r="O452" s="49" t="n"/>
      <c r="P452" s="49" t="n"/>
      <c r="Q452" s="49" t="n"/>
      <c r="R452" s="49" t="n"/>
      <c r="S452" s="49" t="n"/>
      <c r="T452" s="49" t="n"/>
      <c r="U452" s="49" t="n"/>
      <c r="V452" s="49" t="n"/>
      <c r="W452" s="49" t="n"/>
    </row>
    <row r="453" ht="15.75" customHeight="1" s="58">
      <c r="A453" s="45" t="n"/>
      <c r="B453" s="51" t="n"/>
      <c r="C453" s="51" t="n"/>
      <c r="D453" s="53" t="n"/>
    </row>
    <row r="454" ht="15.75" customHeight="1" s="58">
      <c r="A454" s="45" t="n"/>
      <c r="B454" s="51" t="n"/>
      <c r="C454" s="51" t="n"/>
      <c r="D454" s="53" t="n"/>
    </row>
    <row r="455" ht="15.75" customHeight="1" s="58">
      <c r="A455" s="45" t="n"/>
      <c r="B455" s="51" t="n"/>
      <c r="C455" s="51" t="n"/>
      <c r="D455" s="53" t="n"/>
    </row>
    <row r="456" ht="15.75" customHeight="1" s="58">
      <c r="A456" s="45" t="n"/>
      <c r="B456" s="51" t="n"/>
      <c r="C456" s="51" t="n"/>
      <c r="D456" s="53" t="n"/>
    </row>
    <row r="457" ht="15.75" customHeight="1" s="58">
      <c r="A457" s="45" t="n"/>
      <c r="B457" s="51" t="n"/>
      <c r="C457" s="51" t="n"/>
      <c r="D457" s="53" t="n"/>
    </row>
    <row r="458" ht="15.75" customHeight="1" s="58">
      <c r="A458" s="45" t="n"/>
      <c r="B458" s="51" t="n"/>
      <c r="C458" s="51" t="n"/>
      <c r="D458" s="53" t="n"/>
    </row>
    <row r="459" ht="15.75" customHeight="1" s="58">
      <c r="A459" s="45" t="n"/>
      <c r="B459" s="51" t="n"/>
      <c r="C459" s="51" t="n"/>
      <c r="D459" s="53" t="n"/>
    </row>
    <row r="460" ht="15.75" customHeight="1" s="58">
      <c r="A460" s="45" t="n"/>
      <c r="B460" s="51" t="n"/>
      <c r="C460" s="51" t="n"/>
      <c r="D460" s="53" t="n"/>
    </row>
    <row r="461" ht="15.75" customHeight="1" s="58">
      <c r="A461" s="45" t="n"/>
      <c r="B461" s="51" t="n"/>
      <c r="C461" s="51" t="n"/>
      <c r="D461" s="53" t="n"/>
    </row>
    <row r="462" ht="15.75" customHeight="1" s="58">
      <c r="A462" s="45" t="n"/>
      <c r="B462" s="51" t="n"/>
      <c r="C462" s="51" t="n"/>
      <c r="D462" s="53" t="n"/>
    </row>
    <row r="463" ht="15.75" customHeight="1" s="58">
      <c r="A463" s="45" t="n"/>
      <c r="B463" s="51" t="n"/>
      <c r="C463" s="51" t="n"/>
      <c r="D463" s="53" t="n"/>
    </row>
    <row r="464" ht="15.75" customHeight="1" s="58">
      <c r="A464" s="45" t="n"/>
      <c r="B464" s="51" t="n"/>
      <c r="C464" s="51" t="n"/>
      <c r="D464" s="53" t="n"/>
    </row>
    <row r="465" ht="15.75" customHeight="1" s="58">
      <c r="A465" s="45" t="n"/>
      <c r="B465" s="51" t="n"/>
      <c r="C465" s="51" t="n"/>
      <c r="D465" s="53" t="n"/>
    </row>
    <row r="466" ht="15.75" customHeight="1" s="58">
      <c r="A466" s="45" t="n"/>
      <c r="B466" s="51" t="n"/>
      <c r="C466" s="51" t="n"/>
      <c r="D466" s="53" t="n"/>
    </row>
    <row r="467" ht="15.75" customHeight="1" s="58">
      <c r="A467" s="45" t="n"/>
      <c r="B467" s="51" t="n"/>
      <c r="C467" s="51" t="n"/>
      <c r="D467" s="53" t="n"/>
    </row>
    <row r="468" ht="15.75" customHeight="1" s="58">
      <c r="A468" s="45" t="n"/>
      <c r="B468" s="51" t="n"/>
      <c r="C468" s="51" t="n"/>
      <c r="D468" s="53" t="n"/>
    </row>
    <row r="469" ht="15.75" customHeight="1" s="58">
      <c r="A469" s="45" t="n"/>
      <c r="B469" s="51" t="n"/>
      <c r="C469" s="51" t="n"/>
      <c r="D469" s="53" t="n"/>
    </row>
    <row r="470" ht="15.75" customHeight="1" s="58">
      <c r="A470" s="45" t="n"/>
      <c r="B470" s="51" t="n"/>
      <c r="C470" s="51" t="n"/>
      <c r="D470" s="53" t="n"/>
    </row>
    <row r="471" ht="15.75" customHeight="1" s="58">
      <c r="A471" s="45" t="n"/>
      <c r="B471" s="51" t="n"/>
      <c r="C471" s="51" t="n"/>
      <c r="D471" s="53" t="n"/>
    </row>
    <row r="472" ht="15.75" customHeight="1" s="58">
      <c r="A472" s="45" t="n"/>
      <c r="B472" s="51" t="n"/>
      <c r="C472" s="51" t="n"/>
      <c r="D472" s="53" t="n"/>
    </row>
    <row r="473" ht="15.75" customHeight="1" s="58">
      <c r="A473" s="45" t="n"/>
      <c r="B473" s="51" t="n"/>
      <c r="C473" s="51" t="n"/>
      <c r="D473" s="53" t="n"/>
    </row>
    <row r="474" ht="15.75" customHeight="1" s="58">
      <c r="A474" s="45" t="n"/>
      <c r="B474" s="51" t="n"/>
      <c r="C474" s="51" t="n"/>
      <c r="D474" s="53" t="n"/>
    </row>
    <row r="475" ht="15.75" customHeight="1" s="58">
      <c r="A475" s="45" t="n"/>
      <c r="B475" s="51" t="n"/>
      <c r="C475" s="51" t="n"/>
      <c r="D475" s="53" t="n"/>
    </row>
    <row r="476" ht="15.75" customHeight="1" s="58">
      <c r="A476" s="45" t="n"/>
      <c r="B476" s="51" t="n"/>
      <c r="C476" s="51" t="n"/>
      <c r="D476" s="53" t="n"/>
    </row>
    <row r="477" ht="15.75" customHeight="1" s="58">
      <c r="A477" s="45" t="n"/>
      <c r="B477" s="51" t="n"/>
      <c r="C477" s="51" t="n"/>
      <c r="D477" s="53" t="n"/>
    </row>
    <row r="478" ht="15.75" customHeight="1" s="58">
      <c r="A478" s="45" t="n"/>
      <c r="B478" s="51" t="n"/>
      <c r="C478" s="51" t="n"/>
      <c r="D478" s="53" t="n"/>
    </row>
    <row r="479" ht="15.75" customHeight="1" s="58">
      <c r="A479" s="45" t="n"/>
      <c r="B479" s="51" t="n"/>
      <c r="C479" s="51" t="n"/>
      <c r="D479" s="53" t="n"/>
    </row>
    <row r="480" ht="15.75" customHeight="1" s="58">
      <c r="A480" s="45" t="n"/>
      <c r="B480" s="51" t="n"/>
      <c r="C480" s="51" t="n"/>
      <c r="D480" s="53" t="n"/>
    </row>
    <row r="481" ht="15.75" customHeight="1" s="58">
      <c r="A481" s="45" t="n"/>
      <c r="B481" s="51" t="n"/>
      <c r="C481" s="51" t="n"/>
      <c r="D481" s="53" t="n"/>
    </row>
    <row r="482" ht="15.75" customHeight="1" s="58">
      <c r="A482" s="45" t="n"/>
      <c r="B482" s="51" t="n"/>
      <c r="C482" s="51" t="n"/>
      <c r="D482" s="53" t="n"/>
    </row>
    <row r="483" ht="15.75" customHeight="1" s="58">
      <c r="A483" s="45" t="n"/>
      <c r="B483" s="51" t="n"/>
      <c r="C483" s="51" t="n"/>
      <c r="D483" s="53" t="n"/>
    </row>
    <row r="484" ht="15.75" customHeight="1" s="58">
      <c r="A484" s="45" t="n"/>
      <c r="B484" s="51" t="n"/>
      <c r="C484" s="51" t="n"/>
      <c r="D484" s="53" t="n"/>
    </row>
    <row r="485" ht="15.75" customHeight="1" s="58">
      <c r="A485" s="45" t="n"/>
      <c r="B485" s="51" t="n"/>
      <c r="C485" s="51" t="n"/>
      <c r="D485" s="53" t="n"/>
    </row>
    <row r="486" ht="15.75" customHeight="1" s="58">
      <c r="A486" s="45" t="n"/>
      <c r="B486" s="51" t="n"/>
      <c r="C486" s="51" t="n"/>
      <c r="D486" s="53" t="n"/>
    </row>
    <row r="487" ht="15.75" customHeight="1" s="58">
      <c r="A487" s="45" t="n"/>
      <c r="B487" s="51" t="n"/>
      <c r="C487" s="51" t="n"/>
      <c r="D487" s="53" t="n"/>
    </row>
    <row r="488" ht="15.75" customHeight="1" s="58">
      <c r="A488" s="45" t="n"/>
      <c r="B488" s="51" t="n"/>
      <c r="C488" s="51" t="n"/>
      <c r="D488" s="53" t="n"/>
    </row>
    <row r="489" ht="15.75" customHeight="1" s="58">
      <c r="A489" s="45" t="n"/>
      <c r="B489" s="51" t="n"/>
      <c r="C489" s="51" t="n"/>
      <c r="D489" s="53" t="n"/>
    </row>
    <row r="490" ht="15.75" customHeight="1" s="58">
      <c r="A490" s="45" t="n"/>
      <c r="B490" s="51" t="n"/>
      <c r="C490" s="51" t="n"/>
      <c r="D490" s="53" t="n"/>
    </row>
    <row r="491" ht="15.75" customHeight="1" s="58">
      <c r="A491" s="45" t="n"/>
      <c r="B491" s="51" t="n"/>
      <c r="C491" s="51" t="n"/>
      <c r="D491" s="53" t="n"/>
    </row>
    <row r="492" ht="15.75" customHeight="1" s="58">
      <c r="A492" s="45" t="n"/>
      <c r="B492" s="51" t="n"/>
      <c r="C492" s="51" t="n"/>
      <c r="D492" s="53" t="n"/>
    </row>
    <row r="493" ht="15.75" customHeight="1" s="58">
      <c r="A493" s="45" t="n"/>
      <c r="B493" s="51" t="n"/>
      <c r="C493" s="51" t="n"/>
      <c r="D493" s="53" t="n"/>
    </row>
    <row r="494" ht="15.75" customHeight="1" s="58">
      <c r="A494" s="45" t="n"/>
      <c r="B494" s="51" t="n"/>
      <c r="C494" s="51" t="n"/>
      <c r="D494" s="53" t="n"/>
    </row>
    <row r="495" ht="15.75" customHeight="1" s="58">
      <c r="A495" s="45" t="n"/>
      <c r="B495" s="51" t="n"/>
      <c r="C495" s="51" t="n"/>
      <c r="D495" s="53" t="n"/>
    </row>
    <row r="496" ht="15.75" customHeight="1" s="58">
      <c r="A496" s="45" t="n"/>
      <c r="B496" s="51" t="n"/>
      <c r="C496" s="51" t="n"/>
      <c r="D496" s="53" t="n"/>
    </row>
    <row r="497" ht="15.75" customHeight="1" s="58">
      <c r="A497" s="45" t="n"/>
      <c r="B497" s="51" t="n"/>
      <c r="C497" s="51" t="n"/>
      <c r="D497" s="53" t="n"/>
    </row>
    <row r="498" ht="15.75" customHeight="1" s="58">
      <c r="A498" s="45" t="n"/>
      <c r="B498" s="51" t="n"/>
      <c r="C498" s="51" t="n"/>
      <c r="D498" s="53" t="n"/>
    </row>
    <row r="499" ht="15.75" customHeight="1" s="58">
      <c r="A499" s="45" t="n"/>
      <c r="B499" s="51" t="n"/>
      <c r="C499" s="51" t="n"/>
      <c r="D499" s="53" t="n"/>
    </row>
    <row r="500" ht="15.75" customHeight="1" s="58">
      <c r="A500" s="45" t="n"/>
      <c r="B500" s="51" t="n"/>
      <c r="C500" s="51" t="n"/>
      <c r="D500" s="53" t="n"/>
    </row>
    <row r="501" ht="15.75" customHeight="1" s="58">
      <c r="A501" s="45" t="n"/>
      <c r="B501" s="51" t="n"/>
      <c r="C501" s="51" t="n"/>
      <c r="D501" s="53" t="n"/>
    </row>
    <row r="502" ht="15.75" customHeight="1" s="58">
      <c r="A502" s="45" t="n"/>
      <c r="B502" s="51" t="n"/>
      <c r="C502" s="51" t="n"/>
      <c r="D502" s="53" t="n"/>
    </row>
    <row r="503" ht="15.75" customHeight="1" s="58">
      <c r="A503" s="45" t="n"/>
      <c r="B503" s="51" t="n"/>
      <c r="C503" s="51" t="n"/>
      <c r="D503" s="53" t="n"/>
    </row>
    <row r="504" ht="15.75" customHeight="1" s="58">
      <c r="A504" s="45" t="n"/>
      <c r="B504" s="51" t="n"/>
      <c r="C504" s="51" t="n"/>
      <c r="D504" s="53" t="n"/>
    </row>
    <row r="505" ht="15.75" customHeight="1" s="58">
      <c r="A505" s="45" t="n"/>
      <c r="B505" s="51" t="n"/>
      <c r="C505" s="51" t="n"/>
      <c r="D505" s="53" t="n"/>
    </row>
    <row r="506" ht="15.75" customHeight="1" s="58">
      <c r="A506" s="45" t="n"/>
      <c r="B506" s="51" t="n"/>
      <c r="C506" s="51" t="n"/>
      <c r="D506" s="53" t="n"/>
    </row>
    <row r="507" ht="15.75" customHeight="1" s="58">
      <c r="A507" s="45" t="n"/>
      <c r="B507" s="51" t="n"/>
      <c r="C507" s="51" t="n"/>
      <c r="D507" s="53" t="n"/>
    </row>
    <row r="508" ht="15.75" customHeight="1" s="58">
      <c r="A508" s="45" t="n"/>
      <c r="B508" s="51" t="n"/>
      <c r="C508" s="51" t="n"/>
      <c r="D508" s="53" t="n"/>
    </row>
    <row r="509" ht="15.75" customHeight="1" s="58">
      <c r="A509" s="45" t="n"/>
      <c r="B509" s="51" t="n"/>
      <c r="C509" s="51" t="n"/>
      <c r="D509" s="53" t="n"/>
    </row>
    <row r="510" ht="15.75" customHeight="1" s="58">
      <c r="A510" s="45" t="n"/>
      <c r="B510" s="51" t="n"/>
      <c r="C510" s="51" t="n"/>
      <c r="D510" s="53" t="n"/>
    </row>
    <row r="511" ht="15.75" customHeight="1" s="58">
      <c r="A511" s="45" t="n"/>
      <c r="B511" s="51" t="n"/>
      <c r="C511" s="51" t="n"/>
      <c r="D511" s="53" t="n"/>
    </row>
    <row r="512" ht="15.75" customHeight="1" s="58">
      <c r="A512" s="45" t="n"/>
      <c r="B512" s="51" t="n"/>
      <c r="C512" s="51" t="n"/>
      <c r="D512" s="53" t="n"/>
    </row>
    <row r="513" ht="15.75" customHeight="1" s="58">
      <c r="A513" s="45" t="n"/>
      <c r="B513" s="51" t="n"/>
      <c r="C513" s="51" t="n"/>
      <c r="D513" s="53" t="n"/>
    </row>
    <row r="514" ht="15.75" customHeight="1" s="58">
      <c r="A514" s="45" t="n"/>
      <c r="B514" s="51" t="n"/>
      <c r="C514" s="51" t="n"/>
      <c r="D514" s="53" t="n"/>
    </row>
    <row r="515" ht="15.75" customHeight="1" s="58">
      <c r="A515" s="45" t="n"/>
      <c r="B515" s="51" t="n"/>
      <c r="C515" s="51" t="n"/>
      <c r="D515" s="53" t="n"/>
    </row>
    <row r="516" ht="15.75" customHeight="1" s="58">
      <c r="A516" s="45" t="n"/>
      <c r="B516" s="51" t="n"/>
      <c r="C516" s="51" t="n"/>
      <c r="D516" s="53" t="n"/>
    </row>
    <row r="517" ht="15.75" customHeight="1" s="58">
      <c r="A517" s="45" t="n"/>
      <c r="B517" s="51" t="n"/>
      <c r="C517" s="51" t="n"/>
      <c r="D517" s="53" t="n"/>
    </row>
    <row r="518" ht="15.75" customHeight="1" s="58">
      <c r="A518" s="45" t="n"/>
      <c r="B518" s="51" t="n"/>
      <c r="C518" s="51" t="n"/>
      <c r="D518" s="53" t="n"/>
    </row>
    <row r="519" ht="15.75" customHeight="1" s="58">
      <c r="A519" s="45" t="n"/>
      <c r="B519" s="51" t="n"/>
      <c r="C519" s="51" t="n"/>
      <c r="D519" s="53" t="n"/>
    </row>
    <row r="520" ht="15.75" customHeight="1" s="58">
      <c r="A520" s="45" t="n"/>
      <c r="B520" s="51" t="n"/>
      <c r="C520" s="51" t="n"/>
      <c r="D520" s="53" t="n"/>
    </row>
    <row r="521" ht="15.75" customHeight="1" s="58">
      <c r="A521" s="45" t="n"/>
      <c r="B521" s="51" t="n"/>
      <c r="C521" s="51" t="n"/>
      <c r="D521" s="53" t="n"/>
    </row>
    <row r="522" ht="15.75" customHeight="1" s="58">
      <c r="A522" s="45" t="n"/>
      <c r="B522" s="51" t="n"/>
      <c r="C522" s="51" t="n"/>
      <c r="D522" s="53" t="n"/>
    </row>
    <row r="523" ht="15.75" customHeight="1" s="58">
      <c r="A523" s="45" t="n"/>
      <c r="B523" s="51" t="n"/>
      <c r="C523" s="51" t="n"/>
      <c r="D523" s="53" t="n"/>
    </row>
    <row r="524" ht="15.75" customHeight="1" s="58">
      <c r="A524" s="45" t="n"/>
      <c r="B524" s="51" t="n"/>
      <c r="C524" s="51" t="n"/>
      <c r="D524" s="53" t="n"/>
    </row>
    <row r="525" ht="15.75" customHeight="1" s="58">
      <c r="A525" s="45" t="n"/>
      <c r="B525" s="51" t="n"/>
      <c r="C525" s="51" t="n"/>
      <c r="D525" s="53" t="n"/>
    </row>
    <row r="526" ht="15.75" customHeight="1" s="58">
      <c r="A526" s="45" t="n"/>
      <c r="B526" s="51" t="n"/>
      <c r="C526" s="51" t="n"/>
      <c r="D526" s="53" t="n"/>
    </row>
    <row r="527" ht="15.75" customHeight="1" s="58">
      <c r="A527" s="45" t="n"/>
      <c r="B527" s="51" t="n"/>
      <c r="C527" s="51" t="n"/>
      <c r="D527" s="53" t="n"/>
    </row>
    <row r="528" ht="15.75" customHeight="1" s="58">
      <c r="A528" s="45" t="n"/>
      <c r="B528" s="51" t="n"/>
      <c r="C528" s="51" t="n"/>
      <c r="D528" s="53" t="n"/>
    </row>
    <row r="529" ht="15.75" customHeight="1" s="58">
      <c r="A529" s="45" t="n"/>
      <c r="B529" s="51" t="n"/>
      <c r="C529" s="51" t="n"/>
      <c r="D529" s="53" t="n"/>
    </row>
    <row r="530" ht="15.75" customHeight="1" s="58">
      <c r="A530" s="45" t="n"/>
      <c r="B530" s="51" t="n"/>
      <c r="C530" s="51" t="n"/>
      <c r="D530" s="53" t="n"/>
    </row>
    <row r="531" ht="15.75" customHeight="1" s="58">
      <c r="A531" s="45" t="n"/>
      <c r="B531" s="51" t="n"/>
      <c r="C531" s="51" t="n"/>
      <c r="D531" s="53" t="n"/>
    </row>
    <row r="532" ht="15.75" customHeight="1" s="58">
      <c r="A532" s="45" t="n"/>
      <c r="B532" s="51" t="n"/>
      <c r="C532" s="51" t="n"/>
      <c r="D532" s="53" t="n"/>
    </row>
    <row r="533" ht="15.75" customHeight="1" s="58">
      <c r="A533" s="45" t="n"/>
      <c r="B533" s="51" t="n"/>
      <c r="C533" s="51" t="n"/>
      <c r="D533" s="53" t="n"/>
    </row>
    <row r="534" ht="15.75" customHeight="1" s="58">
      <c r="A534" s="45" t="n"/>
      <c r="B534" s="51" t="n"/>
      <c r="C534" s="51" t="n"/>
      <c r="D534" s="53" t="n"/>
    </row>
    <row r="535" ht="15.75" customHeight="1" s="58">
      <c r="A535" s="45" t="n"/>
      <c r="B535" s="51" t="n"/>
      <c r="C535" s="51" t="n"/>
      <c r="D535" s="53" t="n"/>
    </row>
    <row r="536" ht="15.75" customHeight="1" s="58">
      <c r="A536" s="45" t="n"/>
      <c r="B536" s="51" t="n"/>
      <c r="C536" s="51" t="n"/>
      <c r="D536" s="53" t="n"/>
    </row>
    <row r="537" ht="15.75" customHeight="1" s="58">
      <c r="A537" s="45" t="n"/>
      <c r="B537" s="51" t="n"/>
      <c r="C537" s="51" t="n"/>
      <c r="D537" s="53" t="n"/>
    </row>
    <row r="538" ht="15.75" customHeight="1" s="58">
      <c r="A538" s="45" t="n"/>
      <c r="B538" s="51" t="n"/>
      <c r="C538" s="51" t="n"/>
      <c r="D538" s="53" t="n"/>
    </row>
    <row r="539" ht="15.75" customHeight="1" s="58">
      <c r="A539" s="45" t="n"/>
      <c r="B539" s="51" t="n"/>
      <c r="C539" s="51" t="n"/>
      <c r="D539" s="53" t="n"/>
    </row>
    <row r="540" ht="15.75" customHeight="1" s="58">
      <c r="A540" s="45" t="n"/>
      <c r="B540" s="51" t="n"/>
      <c r="C540" s="51" t="n"/>
      <c r="D540" s="53" t="n"/>
    </row>
    <row r="541" ht="15.75" customHeight="1" s="58">
      <c r="A541" s="45" t="n"/>
      <c r="B541" s="51" t="n"/>
      <c r="C541" s="51" t="n"/>
      <c r="D541" s="53" t="n"/>
    </row>
    <row r="542" ht="15.75" customHeight="1" s="58">
      <c r="A542" s="45" t="n"/>
      <c r="B542" s="51" t="n"/>
      <c r="C542" s="51" t="n"/>
      <c r="D542" s="53" t="n"/>
    </row>
    <row r="543" ht="15.75" customHeight="1" s="58">
      <c r="A543" s="45" t="n"/>
      <c r="B543" s="51" t="n"/>
      <c r="C543" s="51" t="n"/>
      <c r="D543" s="53" t="n"/>
    </row>
    <row r="544" ht="15.75" customHeight="1" s="58">
      <c r="A544" s="45" t="n"/>
      <c r="B544" s="51" t="n"/>
      <c r="C544" s="51" t="n"/>
      <c r="D544" s="53" t="n"/>
    </row>
    <row r="545" ht="15.75" customHeight="1" s="58">
      <c r="A545" s="45" t="n"/>
      <c r="B545" s="51" t="n"/>
      <c r="C545" s="51" t="n"/>
      <c r="D545" s="53" t="n"/>
    </row>
    <row r="546" ht="15.75" customHeight="1" s="58">
      <c r="A546" s="45" t="n"/>
      <c r="B546" s="51" t="n"/>
      <c r="C546" s="51" t="n"/>
      <c r="D546" s="53" t="n"/>
    </row>
    <row r="547" ht="15.75" customHeight="1" s="58">
      <c r="A547" s="45" t="n"/>
      <c r="B547" s="51" t="n"/>
      <c r="C547" s="51" t="n"/>
      <c r="D547" s="53" t="n"/>
    </row>
    <row r="548" ht="15.75" customHeight="1" s="58">
      <c r="A548" s="45" t="n"/>
      <c r="B548" s="51" t="n"/>
      <c r="C548" s="51" t="n"/>
      <c r="D548" s="53" t="n"/>
    </row>
    <row r="549" ht="15.75" customHeight="1" s="58">
      <c r="A549" s="45" t="n"/>
      <c r="B549" s="51" t="n"/>
      <c r="C549" s="51" t="n"/>
      <c r="D549" s="53" t="n"/>
    </row>
    <row r="550" ht="15.75" customHeight="1" s="58">
      <c r="A550" s="45" t="n"/>
      <c r="B550" s="51" t="n"/>
      <c r="C550" s="51" t="n"/>
      <c r="D550" s="53" t="n"/>
    </row>
    <row r="551" ht="15.75" customHeight="1" s="58">
      <c r="A551" s="45" t="n"/>
      <c r="B551" s="51" t="n"/>
      <c r="C551" s="51" t="n"/>
      <c r="D551" s="53" t="n"/>
    </row>
    <row r="552" ht="15.75" customHeight="1" s="58">
      <c r="A552" s="45" t="n"/>
      <c r="B552" s="51" t="n"/>
      <c r="C552" s="51" t="n"/>
      <c r="D552" s="53" t="n"/>
    </row>
    <row r="553" ht="15.75" customHeight="1" s="58">
      <c r="A553" s="45" t="n"/>
      <c r="B553" s="51" t="n"/>
      <c r="C553" s="51" t="n"/>
      <c r="D553" s="53" t="n"/>
    </row>
    <row r="554" ht="15.75" customHeight="1" s="58">
      <c r="A554" s="45" t="n"/>
      <c r="B554" s="51" t="n"/>
      <c r="C554" s="51" t="n"/>
      <c r="D554" s="53" t="n"/>
    </row>
    <row r="555" ht="15.75" customHeight="1" s="58">
      <c r="A555" s="45" t="n"/>
      <c r="B555" s="51" t="n"/>
      <c r="C555" s="51" t="n"/>
      <c r="D555" s="53" t="n"/>
    </row>
    <row r="556" ht="15.75" customHeight="1" s="58">
      <c r="A556" s="45" t="n"/>
      <c r="B556" s="51" t="n"/>
      <c r="C556" s="51" t="n"/>
      <c r="D556" s="53" t="n"/>
    </row>
    <row r="557" ht="15.75" customHeight="1" s="58">
      <c r="A557" s="45" t="n"/>
      <c r="B557" s="51" t="n"/>
      <c r="C557" s="51" t="n"/>
      <c r="D557" s="53" t="n"/>
    </row>
    <row r="558" ht="15.75" customHeight="1" s="58">
      <c r="A558" s="45" t="n"/>
      <c r="B558" s="51" t="n"/>
      <c r="C558" s="51" t="n"/>
      <c r="D558" s="53" t="n"/>
    </row>
    <row r="559" ht="15.75" customHeight="1" s="58">
      <c r="A559" s="45" t="n"/>
      <c r="B559" s="51" t="n"/>
      <c r="C559" s="51" t="n"/>
      <c r="D559" s="53" t="n"/>
    </row>
    <row r="560" ht="15.75" customHeight="1" s="58">
      <c r="A560" s="45" t="n"/>
      <c r="B560" s="51" t="n"/>
      <c r="C560" s="51" t="n"/>
      <c r="D560" s="53" t="n"/>
    </row>
    <row r="561" ht="15.75" customHeight="1" s="58">
      <c r="A561" s="45" t="n"/>
      <c r="B561" s="51" t="n"/>
      <c r="C561" s="51" t="n"/>
      <c r="D561" s="53" t="n"/>
    </row>
    <row r="562" ht="15.75" customHeight="1" s="58">
      <c r="A562" s="45" t="n"/>
      <c r="B562" s="51" t="n"/>
      <c r="C562" s="51" t="n"/>
      <c r="D562" s="53" t="n"/>
    </row>
    <row r="563" ht="15.75" customHeight="1" s="58">
      <c r="A563" s="45" t="n"/>
      <c r="B563" s="51" t="n"/>
      <c r="C563" s="51" t="n"/>
      <c r="D563" s="53" t="n"/>
    </row>
    <row r="564" ht="15.75" customHeight="1" s="58">
      <c r="A564" s="45" t="n"/>
      <c r="B564" s="51" t="n"/>
      <c r="C564" s="51" t="n"/>
      <c r="D564" s="53" t="n"/>
    </row>
    <row r="565" ht="15.75" customHeight="1" s="58">
      <c r="A565" s="45" t="n"/>
      <c r="B565" s="51" t="n"/>
      <c r="C565" s="51" t="n"/>
      <c r="D565" s="53" t="n"/>
    </row>
    <row r="566" ht="15.75" customHeight="1" s="58">
      <c r="A566" s="45" t="n"/>
      <c r="B566" s="51" t="n"/>
      <c r="C566" s="51" t="n"/>
      <c r="D566" s="53" t="n"/>
    </row>
    <row r="567" ht="15.75" customHeight="1" s="58">
      <c r="A567" s="45" t="n"/>
      <c r="B567" s="51" t="n"/>
      <c r="C567" s="51" t="n"/>
      <c r="D567" s="53" t="n"/>
    </row>
    <row r="568" ht="15.75" customHeight="1" s="58">
      <c r="A568" s="45" t="n"/>
      <c r="B568" s="51" t="n"/>
      <c r="C568" s="51" t="n"/>
      <c r="D568" s="53" t="n"/>
    </row>
    <row r="569" ht="15.75" customHeight="1" s="58">
      <c r="A569" s="45" t="n"/>
      <c r="B569" s="51" t="n"/>
      <c r="C569" s="51" t="n"/>
      <c r="D569" s="53" t="n"/>
    </row>
    <row r="570" ht="15.75" customHeight="1" s="58">
      <c r="A570" s="45" t="n"/>
      <c r="B570" s="51" t="n"/>
      <c r="C570" s="51" t="n"/>
      <c r="D570" s="53" t="n"/>
    </row>
    <row r="571" ht="15.75" customHeight="1" s="58">
      <c r="A571" s="45" t="n"/>
      <c r="B571" s="51" t="n"/>
      <c r="C571" s="51" t="n"/>
      <c r="D571" s="53" t="n"/>
    </row>
    <row r="572" ht="15.75" customHeight="1" s="58">
      <c r="A572" s="45" t="n"/>
      <c r="B572" s="51" t="n"/>
      <c r="C572" s="51" t="n"/>
      <c r="D572" s="53" t="n"/>
    </row>
    <row r="573" ht="15.75" customHeight="1" s="58">
      <c r="A573" s="45" t="n"/>
      <c r="B573" s="51" t="n"/>
      <c r="C573" s="51" t="n"/>
      <c r="D573" s="53" t="n"/>
    </row>
    <row r="574" ht="15.75" customHeight="1" s="58">
      <c r="A574" s="45" t="n"/>
      <c r="B574" s="51" t="n"/>
      <c r="C574" s="51" t="n"/>
      <c r="D574" s="53" t="n"/>
    </row>
    <row r="575" ht="15.75" customHeight="1" s="58">
      <c r="A575" s="45" t="n"/>
      <c r="B575" s="51" t="n"/>
      <c r="C575" s="51" t="n"/>
      <c r="D575" s="53" t="n"/>
    </row>
    <row r="576" ht="15.75" customHeight="1" s="58">
      <c r="A576" s="45" t="n"/>
      <c r="B576" s="51" t="n"/>
      <c r="C576" s="51" t="n"/>
      <c r="D576" s="53" t="n"/>
    </row>
    <row r="577" ht="15.75" customHeight="1" s="58">
      <c r="A577" s="45" t="n"/>
      <c r="B577" s="51" t="n"/>
      <c r="C577" s="51" t="n"/>
      <c r="D577" s="53" t="n"/>
    </row>
    <row r="578" ht="15.75" customHeight="1" s="58">
      <c r="A578" s="45" t="n"/>
      <c r="B578" s="51" t="n"/>
      <c r="C578" s="51" t="n"/>
      <c r="D578" s="53" t="n"/>
    </row>
    <row r="579" ht="15.75" customHeight="1" s="58">
      <c r="A579" s="45" t="n"/>
      <c r="B579" s="51" t="n"/>
      <c r="C579" s="51" t="n"/>
      <c r="D579" s="53" t="n"/>
    </row>
    <row r="580" ht="15.75" customHeight="1" s="58">
      <c r="A580" s="45" t="n"/>
      <c r="B580" s="51" t="n"/>
      <c r="C580" s="51" t="n"/>
      <c r="D580" s="53" t="n"/>
    </row>
    <row r="581" ht="15.75" customHeight="1" s="58">
      <c r="A581" s="45" t="n"/>
      <c r="B581" s="51" t="n"/>
      <c r="C581" s="51" t="n"/>
      <c r="D581" s="53" t="n"/>
    </row>
    <row r="582" ht="15.75" customHeight="1" s="58">
      <c r="A582" s="45" t="n"/>
      <c r="B582" s="51" t="n"/>
      <c r="C582" s="51" t="n"/>
      <c r="D582" s="53" t="n"/>
    </row>
    <row r="583" ht="15.75" customHeight="1" s="58">
      <c r="A583" s="45" t="n"/>
      <c r="B583" s="51" t="n"/>
      <c r="C583" s="51" t="n"/>
      <c r="D583" s="53" t="n"/>
    </row>
    <row r="584" ht="15.75" customHeight="1" s="58">
      <c r="A584" s="45" t="n"/>
      <c r="B584" s="51" t="n"/>
      <c r="C584" s="51" t="n"/>
      <c r="D584" s="53" t="n"/>
    </row>
    <row r="585" ht="15.75" customHeight="1" s="58">
      <c r="A585" s="45" t="n"/>
      <c r="B585" s="51" t="n"/>
      <c r="C585" s="51" t="n"/>
      <c r="D585" s="53" t="n"/>
    </row>
    <row r="586" ht="15.75" customHeight="1" s="58">
      <c r="A586" s="45" t="n"/>
      <c r="B586" s="51" t="n"/>
      <c r="C586" s="51" t="n"/>
      <c r="D586" s="53" t="n"/>
    </row>
    <row r="587" ht="15.75" customHeight="1" s="58">
      <c r="A587" s="45" t="n"/>
      <c r="B587" s="51" t="n"/>
      <c r="C587" s="51" t="n"/>
      <c r="D587" s="53" t="n"/>
    </row>
    <row r="588" ht="15.75" customHeight="1" s="58">
      <c r="A588" s="45" t="n"/>
      <c r="B588" s="51" t="n"/>
      <c r="C588" s="51" t="n"/>
      <c r="D588" s="53" t="n"/>
    </row>
    <row r="589" ht="15.75" customHeight="1" s="58">
      <c r="A589" s="45" t="n"/>
      <c r="B589" s="51" t="n"/>
      <c r="C589" s="51" t="n"/>
      <c r="D589" s="53" t="n"/>
    </row>
    <row r="590" ht="15.75" customHeight="1" s="58">
      <c r="A590" s="45" t="n"/>
      <c r="B590" s="51" t="n"/>
      <c r="C590" s="51" t="n"/>
      <c r="D590" s="53" t="n"/>
    </row>
    <row r="591" ht="15.75" customHeight="1" s="58">
      <c r="A591" s="45" t="n"/>
      <c r="B591" s="51" t="n"/>
      <c r="C591" s="51" t="n"/>
      <c r="D591" s="53" t="n"/>
    </row>
    <row r="592" ht="15.75" customHeight="1" s="58">
      <c r="A592" s="45" t="n"/>
      <c r="B592" s="51" t="n"/>
      <c r="C592" s="51" t="n"/>
      <c r="D592" s="53" t="n"/>
    </row>
    <row r="593" ht="15.75" customHeight="1" s="58">
      <c r="A593" s="45" t="n"/>
      <c r="B593" s="51" t="n"/>
      <c r="C593" s="51" t="n"/>
      <c r="D593" s="53" t="n"/>
    </row>
    <row r="594" ht="15.75" customHeight="1" s="58">
      <c r="A594" s="45" t="n"/>
      <c r="B594" s="51" t="n"/>
      <c r="C594" s="51" t="n"/>
      <c r="D594" s="53" t="n"/>
    </row>
    <row r="595" ht="15.75" customHeight="1" s="58">
      <c r="A595" s="45" t="n"/>
      <c r="B595" s="51" t="n"/>
      <c r="C595" s="51" t="n"/>
      <c r="D595" s="53" t="n"/>
    </row>
    <row r="596" ht="15.75" customHeight="1" s="58">
      <c r="A596" s="45" t="n"/>
      <c r="B596" s="51" t="n"/>
      <c r="C596" s="51" t="n"/>
      <c r="D596" s="53" t="n"/>
    </row>
    <row r="597" ht="15.75" customHeight="1" s="58">
      <c r="A597" s="45" t="n"/>
      <c r="B597" s="51" t="n"/>
      <c r="C597" s="51" t="n"/>
      <c r="D597" s="53" t="n"/>
    </row>
    <row r="598" ht="15.75" customHeight="1" s="58">
      <c r="A598" s="45" t="n"/>
      <c r="B598" s="51" t="n"/>
      <c r="C598" s="51" t="n"/>
      <c r="D598" s="53" t="n"/>
    </row>
    <row r="599" ht="15.75" customHeight="1" s="58">
      <c r="A599" s="45" t="n"/>
      <c r="B599" s="51" t="n"/>
      <c r="C599" s="51" t="n"/>
      <c r="D599" s="53" t="n"/>
    </row>
    <row r="600" ht="15.75" customHeight="1" s="58">
      <c r="A600" s="45" t="n"/>
      <c r="B600" s="51" t="n"/>
      <c r="C600" s="51" t="n"/>
      <c r="D600" s="53" t="n"/>
    </row>
    <row r="601" ht="15.75" customHeight="1" s="58">
      <c r="A601" s="45" t="n"/>
      <c r="B601" s="51" t="n"/>
      <c r="C601" s="51" t="n"/>
      <c r="D601" s="53" t="n"/>
    </row>
    <row r="602" ht="15.75" customHeight="1" s="58">
      <c r="A602" s="45" t="n"/>
      <c r="B602" s="51" t="n"/>
      <c r="C602" s="51" t="n"/>
      <c r="D602" s="53" t="n"/>
    </row>
    <row r="603" ht="15.75" customHeight="1" s="58">
      <c r="A603" s="45" t="n"/>
      <c r="B603" s="51" t="n"/>
      <c r="C603" s="51" t="n"/>
      <c r="D603" s="53" t="n"/>
    </row>
    <row r="604" ht="15.75" customHeight="1" s="58">
      <c r="A604" s="45" t="n"/>
      <c r="B604" s="51" t="n"/>
      <c r="C604" s="51" t="n"/>
      <c r="D604" s="53" t="n"/>
    </row>
    <row r="605" ht="15.75" customHeight="1" s="58">
      <c r="A605" s="45" t="n"/>
      <c r="B605" s="51" t="n"/>
      <c r="C605" s="51" t="n"/>
      <c r="D605" s="53" t="n"/>
    </row>
    <row r="606" ht="15.75" customHeight="1" s="58">
      <c r="A606" s="45" t="n"/>
      <c r="B606" s="51" t="n"/>
      <c r="C606" s="51" t="n"/>
      <c r="D606" s="53" t="n"/>
    </row>
    <row r="607" ht="15.75" customHeight="1" s="58">
      <c r="A607" s="45" t="n"/>
      <c r="B607" s="51" t="n"/>
      <c r="C607" s="51" t="n"/>
      <c r="D607" s="53" t="n"/>
    </row>
    <row r="608" ht="15.75" customHeight="1" s="58">
      <c r="A608" s="45" t="n"/>
      <c r="B608" s="51" t="n"/>
      <c r="C608" s="51" t="n"/>
      <c r="D608" s="53" t="n"/>
    </row>
    <row r="609" ht="15.75" customHeight="1" s="58">
      <c r="A609" s="45" t="n"/>
      <c r="B609" s="51" t="n"/>
      <c r="C609" s="51" t="n"/>
      <c r="D609" s="53" t="n"/>
    </row>
    <row r="610" ht="15.75" customHeight="1" s="58">
      <c r="A610" s="45" t="n"/>
      <c r="B610" s="51" t="n"/>
      <c r="C610" s="51" t="n"/>
      <c r="D610" s="53" t="n"/>
      <c r="F610" s="49" t="n"/>
      <c r="G610" s="49" t="n"/>
      <c r="H610" s="49" t="n"/>
      <c r="I610" s="49" t="n"/>
      <c r="J610" s="49" t="n"/>
      <c r="K610" s="49" t="n"/>
      <c r="L610" s="49" t="n"/>
      <c r="M610" s="49" t="n"/>
      <c r="N610" s="49" t="n"/>
      <c r="O610" s="49" t="n"/>
      <c r="P610" s="49" t="n"/>
      <c r="Q610" s="49" t="n"/>
      <c r="R610" s="49" t="n"/>
      <c r="S610" s="49" t="n"/>
      <c r="T610" s="49" t="n"/>
      <c r="U610" s="49" t="n"/>
      <c r="V610" s="49" t="n"/>
      <c r="W610" s="49" t="n"/>
    </row>
    <row r="611" ht="15.75" customHeight="1" s="58">
      <c r="A611" s="45" t="n"/>
      <c r="B611" s="51" t="n"/>
      <c r="C611" s="51" t="n"/>
      <c r="D611" s="53" t="n"/>
      <c r="F611" s="49" t="n"/>
      <c r="G611" s="49" t="n"/>
      <c r="H611" s="49" t="n"/>
      <c r="I611" s="49" t="n"/>
      <c r="J611" s="49" t="n"/>
      <c r="K611" s="49" t="n"/>
      <c r="L611" s="49" t="n"/>
      <c r="M611" s="49" t="n"/>
      <c r="N611" s="49" t="n"/>
      <c r="O611" s="49" t="n"/>
      <c r="P611" s="49" t="n"/>
      <c r="Q611" s="49" t="n"/>
      <c r="R611" s="49" t="n"/>
      <c r="S611" s="49" t="n"/>
      <c r="T611" s="49" t="n"/>
      <c r="U611" s="49" t="n"/>
      <c r="V611" s="49" t="n"/>
      <c r="W611" s="49" t="n"/>
    </row>
    <row r="612" ht="15.75" customHeight="1" s="58">
      <c r="A612" s="45" t="n"/>
      <c r="B612" s="51" t="n"/>
      <c r="C612" s="51" t="n"/>
      <c r="D612" s="53" t="n"/>
      <c r="F612" s="49" t="n"/>
      <c r="G612" s="49" t="n"/>
      <c r="H612" s="49" t="n"/>
      <c r="I612" s="49" t="n"/>
      <c r="J612" s="49" t="n"/>
      <c r="K612" s="49" t="n"/>
      <c r="L612" s="49" t="n"/>
      <c r="M612" s="49" t="n"/>
      <c r="N612" s="49" t="n"/>
      <c r="O612" s="49" t="n"/>
      <c r="P612" s="49" t="n"/>
      <c r="Q612" s="49" t="n"/>
      <c r="R612" s="49" t="n"/>
      <c r="S612" s="49" t="n"/>
      <c r="T612" s="49" t="n"/>
      <c r="U612" s="49" t="n"/>
      <c r="V612" s="49" t="n"/>
      <c r="W612" s="49" t="n"/>
    </row>
    <row r="613" ht="15.75" customHeight="1" s="58">
      <c r="A613" s="45" t="n"/>
      <c r="B613" s="51" t="n"/>
      <c r="C613" s="51" t="n"/>
      <c r="D613" s="53" t="n"/>
      <c r="F613" s="49" t="n"/>
      <c r="G613" s="49" t="n"/>
      <c r="H613" s="49" t="n"/>
      <c r="I613" s="49" t="n"/>
      <c r="J613" s="49" t="n"/>
      <c r="K613" s="49" t="n"/>
      <c r="L613" s="49" t="n"/>
      <c r="M613" s="49" t="n"/>
      <c r="N613" s="49" t="n"/>
      <c r="O613" s="49" t="n"/>
      <c r="P613" s="49" t="n"/>
      <c r="Q613" s="49" t="n"/>
      <c r="R613" s="49" t="n"/>
      <c r="S613" s="49" t="n"/>
      <c r="T613" s="49" t="n"/>
      <c r="U613" s="49" t="n"/>
      <c r="V613" s="49" t="n"/>
      <c r="W613" s="49" t="n"/>
    </row>
    <row r="614" ht="15.75" customHeight="1" s="58">
      <c r="A614" s="45" t="n"/>
      <c r="B614" s="51" t="n"/>
      <c r="C614" s="51" t="n"/>
      <c r="D614" s="53" t="n"/>
    </row>
    <row r="615" ht="15.75" customHeight="1" s="58">
      <c r="A615" s="45" t="n"/>
      <c r="B615" s="51" t="n"/>
      <c r="C615" s="51" t="n"/>
      <c r="D615" s="53" t="n"/>
    </row>
    <row r="616" ht="15.75" customHeight="1" s="58">
      <c r="A616" s="45" t="n"/>
      <c r="B616" s="51" t="n"/>
      <c r="C616" s="51" t="n"/>
      <c r="D616" s="53" t="n"/>
    </row>
    <row r="617" ht="15.75" customHeight="1" s="58">
      <c r="A617" s="45" t="n"/>
      <c r="B617" s="51" t="n"/>
      <c r="C617" s="51" t="n"/>
      <c r="D617" s="53" t="n"/>
    </row>
    <row r="618" ht="15.75" customHeight="1" s="58">
      <c r="A618" s="45" t="n"/>
      <c r="B618" s="51" t="n"/>
      <c r="C618" s="51" t="n"/>
      <c r="D618" s="53" t="n"/>
    </row>
    <row r="619" ht="15.75" customHeight="1" s="58">
      <c r="A619" s="45" t="n"/>
      <c r="B619" s="51" t="n"/>
      <c r="C619" s="51" t="n"/>
      <c r="D619" s="53" t="n"/>
    </row>
    <row r="620" ht="15.75" customHeight="1" s="58">
      <c r="A620" s="45" t="n"/>
      <c r="B620" s="51" t="n"/>
      <c r="C620" s="51" t="n"/>
      <c r="D620" s="53" t="n"/>
    </row>
    <row r="621" ht="15.75" customHeight="1" s="58">
      <c r="A621" s="45" t="n"/>
      <c r="B621" s="51" t="n"/>
      <c r="C621" s="51" t="n"/>
      <c r="D621" s="53" t="n"/>
    </row>
    <row r="622" ht="15.75" customHeight="1" s="58">
      <c r="A622" s="45" t="n"/>
      <c r="B622" s="51" t="n"/>
      <c r="C622" s="51" t="n"/>
      <c r="D622" s="53" t="n"/>
    </row>
    <row r="623" ht="15.75" customHeight="1" s="58">
      <c r="A623" s="45" t="n"/>
      <c r="B623" s="51" t="n"/>
      <c r="C623" s="51" t="n"/>
      <c r="D623" s="53" t="n"/>
    </row>
    <row r="624" ht="15.75" customHeight="1" s="58">
      <c r="A624" s="45" t="n"/>
      <c r="B624" s="51" t="n"/>
      <c r="C624" s="51" t="n"/>
      <c r="D624" s="53" t="n"/>
    </row>
    <row r="625" ht="15.75" customHeight="1" s="58">
      <c r="A625" s="45" t="n"/>
      <c r="B625" s="51" t="n"/>
      <c r="C625" s="51" t="n"/>
      <c r="D625" s="53" t="n"/>
    </row>
    <row r="626" ht="15.75" customHeight="1" s="58">
      <c r="A626" s="45" t="n"/>
      <c r="B626" s="51" t="n"/>
      <c r="C626" s="51" t="n"/>
      <c r="D626" s="53" t="n"/>
    </row>
    <row r="627" ht="15.75" customHeight="1" s="58">
      <c r="A627" s="45" t="n"/>
      <c r="B627" s="51" t="n"/>
      <c r="C627" s="51" t="n"/>
      <c r="D627" s="53" t="n"/>
    </row>
    <row r="628" ht="15.75" customHeight="1" s="58">
      <c r="A628" s="45" t="n"/>
      <c r="B628" s="51" t="n"/>
      <c r="C628" s="51" t="n"/>
      <c r="D628" s="53" t="n"/>
    </row>
    <row r="629" ht="15.75" customHeight="1" s="58">
      <c r="A629" s="45" t="n"/>
      <c r="B629" s="51" t="n"/>
      <c r="C629" s="51" t="n"/>
      <c r="D629" s="53" t="n"/>
    </row>
    <row r="630" ht="15.75" customHeight="1" s="58">
      <c r="A630" s="45" t="n"/>
      <c r="B630" s="51" t="n"/>
      <c r="C630" s="51" t="n"/>
      <c r="D630" s="53" t="n"/>
    </row>
    <row r="631" ht="15.75" customHeight="1" s="58">
      <c r="A631" s="45" t="n"/>
      <c r="B631" s="51" t="n"/>
      <c r="C631" s="51" t="n"/>
      <c r="D631" s="53" t="n"/>
    </row>
    <row r="632" ht="15.75" customHeight="1" s="58">
      <c r="A632" s="45" t="n"/>
      <c r="B632" s="51" t="n"/>
      <c r="C632" s="51" t="n"/>
      <c r="D632" s="53" t="n"/>
    </row>
    <row r="633" ht="15.75" customHeight="1" s="58">
      <c r="A633" s="45" t="n"/>
      <c r="B633" s="51" t="n"/>
      <c r="C633" s="51" t="n"/>
      <c r="D633" s="53" t="n"/>
    </row>
    <row r="634" ht="15.75" customHeight="1" s="58">
      <c r="A634" s="45" t="n"/>
      <c r="B634" s="51" t="n"/>
      <c r="C634" s="51" t="n"/>
      <c r="D634" s="53" t="n"/>
    </row>
    <row r="635" ht="15.75" customHeight="1" s="58">
      <c r="A635" s="45" t="n"/>
      <c r="B635" s="51" t="n"/>
      <c r="C635" s="51" t="n"/>
      <c r="D635" s="53" t="n"/>
    </row>
    <row r="636" ht="15.75" customHeight="1" s="58">
      <c r="A636" s="45" t="n"/>
      <c r="B636" s="51" t="n"/>
      <c r="C636" s="51" t="n"/>
      <c r="D636" s="53" t="n"/>
    </row>
    <row r="637" ht="15.75" customHeight="1" s="58">
      <c r="A637" s="45" t="n"/>
      <c r="B637" s="51" t="n"/>
      <c r="C637" s="51" t="n"/>
      <c r="D637" s="53" t="n"/>
    </row>
    <row r="638" ht="15.75" customHeight="1" s="58">
      <c r="A638" s="45" t="n"/>
      <c r="B638" s="51" t="n"/>
      <c r="C638" s="51" t="n"/>
      <c r="D638" s="53" t="n"/>
    </row>
    <row r="639" ht="15.75" customHeight="1" s="58">
      <c r="A639" s="45" t="n"/>
      <c r="B639" s="51" t="n"/>
      <c r="C639" s="51" t="n"/>
      <c r="D639" s="53" t="n"/>
    </row>
    <row r="640" ht="15.75" customHeight="1" s="58">
      <c r="A640" s="45" t="n"/>
      <c r="B640" s="51" t="n"/>
      <c r="C640" s="51" t="n"/>
      <c r="D640" s="53" t="n"/>
    </row>
    <row r="641" ht="15.75" customHeight="1" s="58">
      <c r="A641" s="45" t="n"/>
      <c r="B641" s="51" t="n"/>
      <c r="C641" s="51" t="n"/>
      <c r="D641" s="53" t="n"/>
    </row>
    <row r="642" ht="15.75" customHeight="1" s="58">
      <c r="A642" s="45" t="n"/>
      <c r="B642" s="51" t="n"/>
      <c r="C642" s="51" t="n"/>
      <c r="D642" s="53" t="n"/>
    </row>
    <row r="643" ht="15.75" customHeight="1" s="58">
      <c r="A643" s="45" t="n"/>
      <c r="B643" s="51" t="n"/>
      <c r="C643" s="51" t="n"/>
      <c r="D643" s="53" t="n"/>
    </row>
    <row r="644" ht="15.75" customHeight="1" s="58">
      <c r="A644" s="45" t="n"/>
      <c r="B644" s="51" t="n"/>
      <c r="C644" s="51" t="n"/>
      <c r="D644" s="53" t="n"/>
    </row>
    <row r="645" ht="15.75" customHeight="1" s="58">
      <c r="A645" s="45" t="n"/>
      <c r="B645" s="51" t="n"/>
      <c r="C645" s="51" t="n"/>
      <c r="D645" s="53" t="n"/>
    </row>
    <row r="646" ht="15.75" customHeight="1" s="58">
      <c r="A646" s="45" t="n"/>
      <c r="B646" s="51" t="n"/>
      <c r="C646" s="51" t="n"/>
      <c r="D646" s="53" t="n"/>
    </row>
    <row r="647" ht="15.75" customHeight="1" s="58">
      <c r="A647" s="45" t="n"/>
      <c r="B647" s="51" t="n"/>
      <c r="C647" s="51" t="n"/>
      <c r="D647" s="53" t="n"/>
    </row>
    <row r="648" ht="15.75" customHeight="1" s="58">
      <c r="A648" s="45" t="n"/>
      <c r="B648" s="51" t="n"/>
      <c r="C648" s="51" t="n"/>
      <c r="D648" s="53" t="n"/>
    </row>
    <row r="649" ht="15.75" customHeight="1" s="58">
      <c r="A649" s="45" t="n"/>
      <c r="B649" s="51" t="n"/>
      <c r="C649" s="51" t="n"/>
      <c r="D649" s="53" t="n"/>
    </row>
    <row r="650" ht="15.75" customHeight="1" s="58">
      <c r="A650" s="45" t="n"/>
      <c r="B650" s="51" t="n"/>
      <c r="C650" s="51" t="n"/>
      <c r="D650" s="53" t="n"/>
    </row>
    <row r="651" ht="15.75" customHeight="1" s="58">
      <c r="A651" s="45" t="n"/>
      <c r="B651" s="51" t="n"/>
      <c r="C651" s="51" t="n"/>
      <c r="D651" s="53" t="n"/>
    </row>
    <row r="652" ht="15.75" customHeight="1" s="58">
      <c r="A652" s="45" t="n"/>
      <c r="B652" s="51" t="n"/>
      <c r="C652" s="51" t="n"/>
      <c r="D652" s="53" t="n"/>
    </row>
    <row r="653" ht="15.75" customHeight="1" s="58">
      <c r="A653" s="45" t="n"/>
      <c r="B653" s="51" t="n"/>
      <c r="C653" s="51" t="n"/>
      <c r="D653" s="53" t="n"/>
    </row>
    <row r="654" ht="15.75" customHeight="1" s="58">
      <c r="A654" s="45" t="n"/>
      <c r="B654" s="51" t="n"/>
      <c r="C654" s="51" t="n"/>
      <c r="D654" s="53" t="n"/>
    </row>
    <row r="655" ht="15.75" customHeight="1" s="58">
      <c r="A655" s="45" t="n"/>
      <c r="B655" s="51" t="n"/>
      <c r="C655" s="51" t="n"/>
      <c r="D655" s="53" t="n"/>
    </row>
    <row r="656" ht="15.75" customHeight="1" s="58">
      <c r="A656" s="45" t="n"/>
      <c r="B656" s="51" t="n"/>
      <c r="C656" s="51" t="n"/>
      <c r="D656" s="53" t="n"/>
    </row>
    <row r="657" ht="15.75" customHeight="1" s="58">
      <c r="A657" s="45" t="n"/>
      <c r="B657" s="51" t="n"/>
      <c r="C657" s="51" t="n"/>
      <c r="D657" s="53" t="n"/>
    </row>
    <row r="658" ht="15.75" customHeight="1" s="58">
      <c r="A658" s="45" t="n"/>
      <c r="B658" s="51" t="n"/>
      <c r="C658" s="51" t="n"/>
      <c r="D658" s="53" t="n"/>
    </row>
    <row r="659" ht="15.75" customHeight="1" s="58">
      <c r="A659" s="45" t="n"/>
      <c r="B659" s="51" t="n"/>
      <c r="C659" s="51" t="n"/>
      <c r="D659" s="53" t="n"/>
    </row>
    <row r="660" ht="15.75" customHeight="1" s="58">
      <c r="A660" s="45" t="n"/>
      <c r="B660" s="51" t="n"/>
      <c r="C660" s="51" t="n"/>
      <c r="D660" s="53" t="n"/>
    </row>
    <row r="661" ht="15.75" customHeight="1" s="58">
      <c r="A661" s="45" t="n"/>
      <c r="B661" s="51" t="n"/>
      <c r="C661" s="51" t="n"/>
      <c r="D661" s="53" t="n"/>
    </row>
    <row r="662" ht="15.75" customHeight="1" s="58">
      <c r="A662" s="45" t="n"/>
      <c r="B662" s="51" t="n"/>
      <c r="C662" s="51" t="n"/>
      <c r="D662" s="53" t="n"/>
    </row>
    <row r="663" ht="15.75" customHeight="1" s="58">
      <c r="A663" s="45" t="n"/>
      <c r="B663" s="51" t="n"/>
      <c r="C663" s="51" t="n"/>
      <c r="D663" s="53" t="n"/>
    </row>
    <row r="664" ht="15.75" customHeight="1" s="58">
      <c r="A664" s="45" t="n"/>
      <c r="B664" s="51" t="n"/>
      <c r="C664" s="51" t="n"/>
      <c r="D664" s="53" t="n"/>
    </row>
    <row r="665" ht="15.75" customHeight="1" s="58">
      <c r="A665" s="45" t="n"/>
      <c r="B665" s="51" t="n"/>
      <c r="C665" s="51" t="n"/>
      <c r="D665" s="53" t="n"/>
    </row>
    <row r="666" ht="15.75" customHeight="1" s="58">
      <c r="A666" s="45" t="n"/>
      <c r="B666" s="51" t="n"/>
      <c r="C666" s="51" t="n"/>
      <c r="D666" s="53" t="n"/>
    </row>
    <row r="667" ht="15.75" customHeight="1" s="58">
      <c r="A667" s="45" t="n"/>
      <c r="B667" s="51" t="n"/>
      <c r="C667" s="51" t="n"/>
      <c r="D667" s="53" t="n"/>
    </row>
    <row r="668" ht="15.75" customHeight="1" s="58">
      <c r="A668" s="45" t="n"/>
      <c r="B668" s="51" t="n"/>
      <c r="C668" s="51" t="n"/>
      <c r="D668" s="53" t="n"/>
    </row>
    <row r="669" ht="15.75" customHeight="1" s="58">
      <c r="A669" s="45" t="n"/>
      <c r="B669" s="51" t="n"/>
      <c r="C669" s="51" t="n"/>
      <c r="D669" s="53" t="n"/>
    </row>
    <row r="670" ht="15.75" customHeight="1" s="58">
      <c r="A670" s="45" t="n"/>
      <c r="B670" s="51" t="n"/>
      <c r="C670" s="51" t="n"/>
      <c r="D670" s="53" t="n"/>
    </row>
    <row r="671" ht="15.75" customHeight="1" s="58">
      <c r="A671" s="45" t="n"/>
      <c r="B671" s="51" t="n"/>
      <c r="C671" s="51" t="n"/>
      <c r="D671" s="53" t="n"/>
    </row>
    <row r="672" ht="15.75" customHeight="1" s="58">
      <c r="A672" s="45" t="n"/>
      <c r="B672" s="51" t="n"/>
      <c r="C672" s="51" t="n"/>
      <c r="D672" s="53" t="n"/>
    </row>
    <row r="673" ht="15.75" customHeight="1" s="58">
      <c r="A673" s="45" t="n"/>
      <c r="B673" s="51" t="n"/>
      <c r="C673" s="51" t="n"/>
      <c r="D673" s="53" t="n"/>
    </row>
    <row r="674" ht="15.75" customHeight="1" s="58">
      <c r="A674" s="45" t="n"/>
      <c r="B674" s="51" t="n"/>
      <c r="C674" s="51" t="n"/>
      <c r="D674" s="53" t="n"/>
    </row>
    <row r="675" ht="15.75" customHeight="1" s="58">
      <c r="A675" s="45" t="n"/>
      <c r="B675" s="51" t="n"/>
      <c r="C675" s="51" t="n"/>
      <c r="D675" s="53" t="n"/>
    </row>
    <row r="676" ht="15.75" customHeight="1" s="58">
      <c r="A676" s="45" t="n"/>
      <c r="B676" s="51" t="n"/>
      <c r="C676" s="51" t="n"/>
      <c r="D676" s="53" t="n"/>
    </row>
    <row r="677" ht="15.75" customHeight="1" s="58">
      <c r="A677" s="45" t="n"/>
      <c r="B677" s="51" t="n"/>
      <c r="C677" s="51" t="n"/>
      <c r="D677" s="53" t="n"/>
    </row>
    <row r="678" ht="15.75" customHeight="1" s="58">
      <c r="A678" s="45" t="n"/>
      <c r="B678" s="51" t="n"/>
      <c r="C678" s="51" t="n"/>
      <c r="D678" s="53" t="n"/>
    </row>
    <row r="679" ht="15.75" customHeight="1" s="58">
      <c r="A679" s="45" t="n"/>
      <c r="B679" s="51" t="n"/>
      <c r="C679" s="51" t="n"/>
      <c r="D679" s="53" t="n"/>
    </row>
    <row r="680" ht="15.75" customHeight="1" s="58">
      <c r="A680" s="45" t="n"/>
      <c r="B680" s="51" t="n"/>
      <c r="C680" s="51" t="n"/>
      <c r="D680" s="53" t="n"/>
    </row>
    <row r="681" ht="15.75" customHeight="1" s="58">
      <c r="A681" s="45" t="n"/>
      <c r="B681" s="51" t="n"/>
      <c r="C681" s="51" t="n"/>
      <c r="D681" s="53" t="n"/>
    </row>
    <row r="682" ht="15.75" customHeight="1" s="58">
      <c r="A682" s="45" t="n"/>
      <c r="B682" s="51" t="n"/>
      <c r="C682" s="51" t="n"/>
      <c r="D682" s="53" t="n"/>
    </row>
    <row r="683" ht="15.75" customHeight="1" s="58">
      <c r="A683" s="45" t="n"/>
      <c r="B683" s="51" t="n"/>
      <c r="C683" s="51" t="n"/>
      <c r="D683" s="53" t="n"/>
    </row>
    <row r="684" ht="15.75" customHeight="1" s="58">
      <c r="A684" s="45" t="n"/>
      <c r="B684" s="51" t="n"/>
      <c r="C684" s="51" t="n"/>
      <c r="D684" s="53" t="n"/>
    </row>
    <row r="685" ht="15.75" customHeight="1" s="58">
      <c r="A685" s="45" t="n"/>
      <c r="B685" s="51" t="n"/>
      <c r="C685" s="51" t="n"/>
      <c r="D685" s="53" t="n"/>
    </row>
    <row r="686" ht="15.75" customHeight="1" s="58">
      <c r="A686" s="45" t="n"/>
      <c r="B686" s="51" t="n"/>
      <c r="C686" s="51" t="n"/>
      <c r="D686" s="53" t="n"/>
    </row>
    <row r="687" ht="15.75" customHeight="1" s="58">
      <c r="A687" s="45" t="n"/>
      <c r="B687" s="51" t="n"/>
      <c r="C687" s="51" t="n"/>
      <c r="D687" s="53" t="n"/>
    </row>
    <row r="688" ht="15.75" customHeight="1" s="58">
      <c r="A688" s="45" t="n"/>
      <c r="B688" s="51" t="n"/>
      <c r="C688" s="51" t="n"/>
      <c r="D688" s="53" t="n"/>
    </row>
    <row r="689" ht="15.75" customHeight="1" s="58">
      <c r="A689" s="45" t="n"/>
      <c r="B689" s="51" t="n"/>
      <c r="C689" s="51" t="n"/>
      <c r="D689" s="53" t="n"/>
    </row>
    <row r="690" ht="15.75" customHeight="1" s="58">
      <c r="A690" s="45" t="n"/>
      <c r="B690" s="51" t="n"/>
      <c r="C690" s="51" t="n"/>
      <c r="D690" s="53" t="n"/>
    </row>
    <row r="691" ht="15.75" customHeight="1" s="58">
      <c r="A691" s="45" t="n"/>
      <c r="B691" s="51" t="n"/>
      <c r="C691" s="51" t="n"/>
      <c r="D691" s="53" t="n"/>
    </row>
    <row r="692" ht="15.75" customHeight="1" s="58">
      <c r="A692" s="45" t="n"/>
      <c r="B692" s="51" t="n"/>
      <c r="C692" s="51" t="n"/>
      <c r="D692" s="53" t="n"/>
    </row>
    <row r="693" ht="15.75" customHeight="1" s="58">
      <c r="A693" s="45" t="n"/>
      <c r="B693" s="51" t="n"/>
      <c r="C693" s="51" t="n"/>
      <c r="D693" s="53" t="n"/>
    </row>
    <row r="694" ht="15.75" customHeight="1" s="58">
      <c r="A694" s="45" t="n"/>
      <c r="B694" s="51" t="n"/>
      <c r="C694" s="51" t="n"/>
      <c r="D694" s="53" t="n"/>
    </row>
    <row r="695" ht="15.75" customHeight="1" s="58">
      <c r="A695" s="45" t="n"/>
      <c r="B695" s="51" t="n"/>
      <c r="C695" s="51" t="n"/>
      <c r="D695" s="53" t="n"/>
    </row>
    <row r="696" ht="15.75" customHeight="1" s="58">
      <c r="A696" s="45" t="n"/>
      <c r="B696" s="51" t="n"/>
      <c r="C696" s="51" t="n"/>
      <c r="D696" s="53" t="n"/>
    </row>
    <row r="697" ht="15.75" customHeight="1" s="58">
      <c r="A697" s="45" t="n"/>
      <c r="B697" s="51" t="n"/>
      <c r="C697" s="51" t="n"/>
      <c r="D697" s="53" t="n"/>
    </row>
    <row r="698" ht="15.75" customHeight="1" s="58">
      <c r="A698" s="45" t="n"/>
      <c r="B698" s="51" t="n"/>
      <c r="C698" s="51" t="n"/>
      <c r="D698" s="53" t="n"/>
    </row>
    <row r="699" ht="15.75" customHeight="1" s="58">
      <c r="A699" s="45" t="n"/>
      <c r="B699" s="51" t="n"/>
      <c r="C699" s="51" t="n"/>
      <c r="D699" s="53" t="n"/>
    </row>
    <row r="700" ht="15.75" customHeight="1" s="58">
      <c r="A700" s="45" t="n"/>
      <c r="B700" s="51" t="n"/>
      <c r="C700" s="51" t="n"/>
      <c r="D700" s="53" t="n"/>
    </row>
    <row r="701" ht="15.75" customHeight="1" s="58">
      <c r="A701" s="45" t="n"/>
      <c r="B701" s="51" t="n"/>
      <c r="C701" s="51" t="n"/>
      <c r="D701" s="53" t="n"/>
    </row>
    <row r="702" ht="15.75" customHeight="1" s="58">
      <c r="A702" s="45" t="n"/>
      <c r="B702" s="51" t="n"/>
      <c r="C702" s="51" t="n"/>
      <c r="D702" s="53" t="n"/>
    </row>
    <row r="703" ht="15.75" customHeight="1" s="58">
      <c r="A703" s="45" t="n"/>
      <c r="B703" s="51" t="n"/>
      <c r="C703" s="51" t="n"/>
      <c r="D703" s="53" t="n"/>
    </row>
    <row r="704" ht="15.75" customHeight="1" s="58">
      <c r="A704" s="45" t="n"/>
      <c r="B704" s="51" t="n"/>
      <c r="C704" s="51" t="n"/>
      <c r="D704" s="53" t="n"/>
    </row>
    <row r="705" ht="15.75" customHeight="1" s="58">
      <c r="A705" s="45" t="n"/>
      <c r="B705" s="51" t="n"/>
      <c r="C705" s="51" t="n"/>
      <c r="D705" s="53" t="n"/>
    </row>
    <row r="706" ht="15.75" customHeight="1" s="58">
      <c r="A706" s="45" t="n"/>
      <c r="B706" s="51" t="n"/>
      <c r="C706" s="51" t="n"/>
      <c r="D706" s="53" t="n"/>
    </row>
    <row r="707" ht="15.75" customHeight="1" s="58">
      <c r="A707" s="45" t="n"/>
      <c r="B707" s="51" t="n"/>
      <c r="C707" s="51" t="n"/>
      <c r="D707" s="53" t="n"/>
    </row>
    <row r="708" ht="15.75" customHeight="1" s="58">
      <c r="A708" s="45" t="n"/>
      <c r="B708" s="51" t="n"/>
      <c r="C708" s="51" t="n"/>
      <c r="D708" s="53" t="n"/>
    </row>
    <row r="709" ht="15.75" customHeight="1" s="58">
      <c r="A709" s="45" t="n"/>
      <c r="B709" s="51" t="n"/>
      <c r="C709" s="51" t="n"/>
      <c r="D709" s="53" t="n"/>
    </row>
    <row r="710" ht="15.75" customHeight="1" s="58">
      <c r="A710" s="45" t="n"/>
      <c r="B710" s="51" t="n"/>
      <c r="C710" s="51" t="n"/>
      <c r="D710" s="53" t="n"/>
    </row>
    <row r="711" ht="15.75" customHeight="1" s="58">
      <c r="A711" s="45" t="n"/>
      <c r="B711" s="51" t="n"/>
      <c r="C711" s="51" t="n"/>
      <c r="D711" s="53" t="n"/>
    </row>
    <row r="712" ht="15.75" customHeight="1" s="58">
      <c r="A712" s="45" t="n"/>
      <c r="B712" s="51" t="n"/>
      <c r="C712" s="51" t="n"/>
      <c r="D712" s="53" t="n"/>
    </row>
    <row r="713" ht="15.75" customHeight="1" s="58">
      <c r="A713" s="45" t="n"/>
      <c r="B713" s="51" t="n"/>
      <c r="C713" s="51" t="n"/>
      <c r="D713" s="53" t="n"/>
    </row>
    <row r="714" ht="15.75" customHeight="1" s="58">
      <c r="A714" s="45" t="n"/>
      <c r="B714" s="51" t="n"/>
      <c r="C714" s="51" t="n"/>
      <c r="D714" s="53" t="n"/>
      <c r="F714" s="73" t="n"/>
    </row>
    <row r="715" ht="15.75" customHeight="1" s="58">
      <c r="A715" s="45" t="n"/>
      <c r="B715" s="51" t="n"/>
      <c r="C715" s="51" t="n"/>
      <c r="D715" s="53" t="n"/>
    </row>
    <row r="716" ht="15.75" customHeight="1" s="58">
      <c r="A716" s="45" t="n"/>
      <c r="B716" s="51" t="n"/>
      <c r="C716" s="51" t="n"/>
      <c r="D716" s="53" t="n"/>
    </row>
    <row r="717" ht="15.75" customHeight="1" s="58">
      <c r="A717" s="45" t="n"/>
      <c r="B717" s="51" t="n"/>
      <c r="C717" s="51" t="n"/>
      <c r="D717" s="53" t="n"/>
    </row>
    <row r="718" ht="15.75" customHeight="1" s="58">
      <c r="A718" s="45" t="n"/>
      <c r="B718" s="51" t="n"/>
      <c r="C718" s="51" t="n"/>
      <c r="D718" s="53" t="n"/>
    </row>
    <row r="719" ht="15.75" customHeight="1" s="58">
      <c r="A719" s="45" t="n"/>
      <c r="B719" s="51" t="n"/>
      <c r="C719" s="51" t="n"/>
      <c r="D719" s="53" t="n"/>
    </row>
    <row r="720" ht="15.75" customHeight="1" s="58">
      <c r="A720" s="45" t="n"/>
      <c r="B720" s="51" t="n"/>
      <c r="C720" s="51" t="n"/>
      <c r="D720" s="53" t="n"/>
    </row>
    <row r="721" ht="15.75" customHeight="1" s="58">
      <c r="A721" s="45" t="n"/>
      <c r="B721" s="51" t="n"/>
      <c r="C721" s="51" t="n"/>
      <c r="D721" s="53" t="n"/>
    </row>
    <row r="722" ht="15.75" customHeight="1" s="58">
      <c r="A722" s="45" t="n"/>
      <c r="B722" s="51" t="n"/>
      <c r="C722" s="51" t="n"/>
      <c r="D722" s="53" t="n"/>
    </row>
    <row r="723" ht="15.75" customHeight="1" s="58">
      <c r="A723" s="45" t="n"/>
      <c r="B723" s="51" t="n"/>
      <c r="C723" s="51" t="n"/>
      <c r="D723" s="53" t="n"/>
    </row>
    <row r="724" ht="15.75" customHeight="1" s="58">
      <c r="A724" s="45" t="n"/>
      <c r="B724" s="51" t="n"/>
      <c r="C724" s="51" t="n"/>
      <c r="D724" s="53" t="n"/>
    </row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>
      <c r="F845" s="49" t="n"/>
      <c r="G845" s="49" t="n"/>
      <c r="H845" s="49" t="n"/>
      <c r="I845" s="49" t="n"/>
      <c r="J845" s="49" t="n"/>
      <c r="K845" s="49" t="n"/>
      <c r="L845" s="49" t="n"/>
      <c r="M845" s="49" t="n"/>
      <c r="N845" s="49" t="n"/>
      <c r="O845" s="49" t="n"/>
      <c r="P845" s="49" t="n"/>
      <c r="Q845" s="49" t="n"/>
      <c r="R845" s="49" t="n"/>
      <c r="S845" s="49" t="n"/>
      <c r="T845" s="49" t="n"/>
      <c r="U845" s="49" t="n"/>
      <c r="V845" s="49" t="n"/>
      <c r="W845" s="49" t="n"/>
    </row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>
      <c r="F854" s="49" t="n"/>
      <c r="G854" s="49" t="n"/>
      <c r="H854" s="49" t="n"/>
      <c r="I854" s="49" t="n"/>
      <c r="J854" s="49" t="n"/>
      <c r="K854" s="49" t="n"/>
      <c r="L854" s="49" t="n"/>
      <c r="M854" s="49" t="n"/>
      <c r="N854" s="49" t="n"/>
      <c r="O854" s="49" t="n"/>
      <c r="P854" s="49" t="n"/>
      <c r="Q854" s="49" t="n"/>
      <c r="R854" s="49" t="n"/>
      <c r="S854" s="49" t="n"/>
      <c r="T854" s="49" t="n"/>
      <c r="U854" s="49" t="n"/>
      <c r="V854" s="49" t="n"/>
      <c r="W854" s="49" t="n"/>
    </row>
    <row r="855" ht="15.75" customHeight="1" s="58"/>
    <row r="856" ht="15.75" customHeight="1" s="58">
      <c r="F856" s="49" t="n"/>
      <c r="G856" s="49" t="n"/>
      <c r="H856" s="49" t="n"/>
      <c r="I856" s="49" t="n"/>
      <c r="J856" s="49" t="n"/>
      <c r="K856" s="49" t="n"/>
      <c r="L856" s="49" t="n"/>
      <c r="M856" s="49" t="n"/>
      <c r="N856" s="49" t="n"/>
      <c r="O856" s="49" t="n"/>
      <c r="P856" s="49" t="n"/>
      <c r="Q856" s="49" t="n"/>
      <c r="R856" s="49" t="n"/>
      <c r="S856" s="49" t="n"/>
      <c r="T856" s="49" t="n"/>
      <c r="U856" s="49" t="n"/>
      <c r="V856" s="49" t="n"/>
      <c r="W856" s="49" t="n"/>
    </row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  <row r="1001" ht="15.75" customHeight="1" s="58"/>
    <row r="1002" ht="15.75" customHeight="1" s="58"/>
    <row r="1003" ht="15.75" customHeight="1" s="58"/>
    <row r="1004" ht="15.75" customHeight="1" s="58"/>
    <row r="1005" ht="15.75" customHeight="1" s="58"/>
    <row r="1006" ht="15.75" customHeight="1" s="58"/>
    <row r="1007" ht="15.75" customHeight="1" s="58"/>
    <row r="1008" ht="15.75" customHeight="1" s="58"/>
    <row r="1009" ht="15.75" customHeight="1" s="58"/>
    <row r="1010" ht="15.75" customHeight="1" s="58"/>
    <row r="1011" ht="15.75" customHeight="1" s="58"/>
    <row r="1012" ht="15.75" customHeight="1" s="58"/>
    <row r="1013" ht="15.75" customHeight="1" s="58"/>
    <row r="1014" ht="15.75" customHeight="1" s="58"/>
    <row r="1015" ht="15.75" customHeight="1" s="58"/>
    <row r="1016" ht="15.75" customHeight="1" s="58"/>
    <row r="1017" ht="15.75" customHeight="1" s="58"/>
    <row r="1018" ht="15.75" customHeight="1" s="58"/>
    <row r="1019" ht="15.75" customHeight="1" s="58"/>
    <row r="1020" ht="15.75" customHeight="1" s="58"/>
    <row r="1021" ht="15.75" customHeight="1" s="58"/>
    <row r="1022" ht="15.75" customHeight="1" s="58"/>
    <row r="1023" ht="15.75" customHeight="1" s="58"/>
    <row r="1024" ht="15.75" customHeight="1" s="58"/>
    <row r="1025" ht="15.75" customHeight="1" s="58"/>
    <row r="1026" ht="15.75" customHeight="1" s="58"/>
    <row r="1027" ht="15.75" customHeight="1" s="58"/>
    <row r="1028" ht="15.75" customHeight="1" s="58"/>
    <row r="1029" ht="15.75" customHeight="1" s="58"/>
    <row r="1030" ht="15.75" customHeight="1" s="58"/>
    <row r="1031" ht="15.75" customHeight="1" s="58"/>
    <row r="1032" ht="15.75" customHeight="1" s="58"/>
    <row r="1033" ht="15.75" customHeight="1" s="58"/>
    <row r="1034" ht="15.75" customHeight="1" s="58"/>
    <row r="1035" ht="15.75" customHeight="1" s="58"/>
    <row r="1036" ht="15.75" customHeight="1" s="58"/>
    <row r="1037" ht="15.75" customHeight="1" s="58"/>
    <row r="1038" ht="15.75" customHeight="1" s="58"/>
    <row r="1039" ht="15.75" customHeight="1" s="58"/>
    <row r="1040" ht="15.75" customHeight="1" s="58"/>
    <row r="1041" ht="15.75" customHeight="1" s="58"/>
    <row r="1042" ht="15.75" customHeight="1" s="58"/>
    <row r="1043" ht="15.75" customHeight="1" s="58"/>
    <row r="1044" ht="15.75" customHeight="1" s="58"/>
    <row r="1045" ht="15.75" customHeight="1" s="58"/>
    <row r="1046" ht="15.75" customHeight="1" s="58"/>
    <row r="1047" ht="15.75" customHeight="1" s="58"/>
    <row r="1048" ht="15.75" customHeight="1" s="58"/>
    <row r="1049" ht="15.75" customHeight="1" s="58"/>
    <row r="1050" ht="15.75" customHeight="1" s="58"/>
    <row r="1051" ht="15.75" customHeight="1" s="58"/>
    <row r="1052" ht="15.75" customHeight="1" s="58"/>
    <row r="1053" ht="15.75" customHeight="1" s="58"/>
    <row r="1054" ht="15.75" customHeight="1" s="58"/>
    <row r="1055" ht="15.75" customHeight="1" s="58"/>
    <row r="1056" ht="15.75" customHeight="1" s="58"/>
    <row r="1057" ht="15.75" customHeight="1" s="58"/>
    <row r="1058" ht="15.75" customHeight="1" s="58"/>
    <row r="1059" ht="15.75" customHeight="1" s="58"/>
    <row r="1060" ht="15.75" customHeight="1" s="58"/>
    <row r="1061" ht="15.75" customHeight="1" s="58"/>
    <row r="1062" ht="15.75" customHeight="1" s="58"/>
    <row r="1063" ht="15.75" customHeight="1" s="58"/>
    <row r="1064" ht="15.75" customHeight="1" s="58"/>
    <row r="1065" ht="15.75" customHeight="1" s="58"/>
    <row r="1066" ht="15.75" customHeight="1" s="58"/>
    <row r="1067" ht="15.75" customHeight="1" s="58"/>
    <row r="1068" ht="15.75" customHeight="1" s="58"/>
    <row r="1069" ht="15.75" customHeight="1" s="58"/>
    <row r="1070" ht="15.75" customHeight="1" s="58"/>
    <row r="1071" ht="15.75" customHeight="1" s="58"/>
    <row r="1072" ht="15.75" customHeight="1" s="58"/>
    <row r="1073" ht="15.75" customHeight="1" s="58"/>
    <row r="1074" ht="15.75" customHeight="1" s="58"/>
    <row r="1552" ht="15" customHeight="1" s="58"/>
    <row r="1565" ht="15" customHeight="1" s="58"/>
    <row r="2048" ht="15" customHeight="1" s="58"/>
    <row r="2050" ht="15" customFormat="1" customHeight="1" s="51"/>
    <row r="2051" ht="15" customFormat="1" customHeight="1" s="51"/>
    <row r="2052" ht="15" customFormat="1" customHeight="1" s="51"/>
    <row r="2053" ht="15" customFormat="1" customHeight="1" s="51"/>
    <row r="2054" ht="15" customFormat="1" customHeight="1" s="51"/>
    <row r="2055" ht="15" customFormat="1" customHeight="1" s="51"/>
    <row r="2056" ht="15" customFormat="1" customHeight="1" s="51"/>
    <row r="2057" ht="15" customFormat="1" customHeight="1" s="51"/>
    <row r="2058" ht="15" customFormat="1" customHeight="1" s="51"/>
    <row r="2059" ht="15" customFormat="1" customHeight="1" s="51"/>
    <row r="2060" ht="15" customFormat="1" customHeight="1" s="51"/>
    <row r="2061" ht="15" customFormat="1" customHeight="1" s="51"/>
    <row r="2062" ht="15" customFormat="1" customHeight="1" s="51"/>
    <row r="2063" ht="15" customFormat="1" customHeight="1" s="51"/>
    <row r="2064" ht="15" customFormat="1" customHeight="1" s="51"/>
    <row r="2065" ht="15" customFormat="1" customHeight="1" s="51"/>
    <row r="2066" ht="15" customFormat="1" customHeight="1" s="51"/>
    <row r="2067" ht="15" customFormat="1" customHeight="1" s="51"/>
    <row r="2068" ht="15" customFormat="1" customHeight="1" s="51"/>
    <row r="2069" ht="15" customFormat="1" customHeight="1" s="51"/>
    <row r="2070" ht="15" customFormat="1" customHeight="1" s="51"/>
    <row r="2071" ht="15" customFormat="1" customHeight="1" s="51"/>
    <row r="2072" ht="15" customFormat="1" customHeight="1" s="51"/>
    <row r="2073" ht="15" customFormat="1" customHeight="1" s="51"/>
    <row r="2074" ht="15" customFormat="1" customHeight="1" s="51"/>
    <row r="2075" ht="15" customFormat="1" customHeight="1" s="51"/>
    <row r="2076" ht="15" customFormat="1" customHeight="1" s="51"/>
    <row r="2077" ht="15" customFormat="1" customHeight="1" s="51"/>
    <row r="2078" ht="15" customFormat="1" customHeight="1" s="51"/>
    <row r="2079" ht="15" customFormat="1" customHeight="1" s="51"/>
    <row r="2080" ht="15" customFormat="1" customHeight="1" s="51"/>
    <row r="2081" ht="15" customFormat="1" customHeight="1" s="51"/>
    <row r="2082" ht="15" customFormat="1" customHeight="1" s="51"/>
    <row r="2083" ht="15" customFormat="1" customHeight="1" s="51"/>
    <row r="2084" ht="15" customFormat="1" customHeight="1" s="51"/>
    <row r="2085" ht="15" customFormat="1" customHeight="1" s="51"/>
    <row r="2086" ht="15" customFormat="1" customHeight="1" s="51"/>
    <row r="2087" ht="15" customFormat="1" customHeight="1" s="51"/>
    <row r="2088" ht="15" customFormat="1" customHeight="1" s="51"/>
    <row r="2089" ht="15" customFormat="1" customHeight="1" s="51"/>
    <row r="2090" ht="15" customFormat="1" customHeight="1" s="51"/>
    <row r="2091" ht="15" customFormat="1" customHeight="1" s="51"/>
    <row r="2092" ht="15" customFormat="1" customHeight="1" s="51"/>
    <row r="2093" ht="15" customFormat="1" customHeight="1" s="51"/>
    <row r="2094" ht="15" customFormat="1" customHeight="1" s="51"/>
    <row r="2095" ht="15" customFormat="1" customHeight="1" s="51"/>
    <row r="2096" ht="15" customFormat="1" customHeight="1" s="51"/>
    <row r="2097" ht="15" customFormat="1" customHeight="1" s="51"/>
    <row r="2098" ht="15" customFormat="1" customHeight="1" s="51"/>
    <row r="2099" ht="15" customFormat="1" customHeight="1" s="51"/>
    <row r="2100" ht="15" customFormat="1" customHeight="1" s="51"/>
    <row r="2101" ht="15" customFormat="1" customHeight="1" s="51"/>
    <row r="2102" ht="15" customFormat="1" customHeight="1" s="51"/>
    <row r="2103" ht="15" customFormat="1" customHeight="1" s="51"/>
    <row r="2104" ht="15" customFormat="1" customHeight="1" s="51"/>
    <row r="2105" ht="15" customFormat="1" customHeight="1" s="51"/>
    <row r="2106" ht="15" customFormat="1" customHeight="1" s="51"/>
    <row r="2107" ht="15" customFormat="1" customHeight="1" s="51"/>
    <row r="2108" ht="15" customFormat="1" customHeight="1" s="51"/>
    <row r="2109" ht="15" customFormat="1" customHeight="1" s="51"/>
    <row r="2110" ht="15" customFormat="1" customHeight="1" s="51"/>
    <row r="2111" ht="15" customFormat="1" customHeight="1" s="51"/>
    <row r="2112" ht="15" customFormat="1" customHeight="1" s="51"/>
    <row r="2113" ht="15" customFormat="1" customHeight="1" s="51"/>
    <row r="2114" ht="15" customFormat="1" customHeight="1" s="51"/>
    <row r="2115" ht="15" customFormat="1" customHeight="1" s="51"/>
    <row r="2116" ht="15" customFormat="1" customHeight="1" s="51"/>
    <row r="2117" ht="15" customFormat="1" customHeight="1" s="51"/>
    <row r="2118" ht="15" customFormat="1" customHeight="1" s="51"/>
    <row r="2119" ht="15" customFormat="1" customHeight="1" s="51"/>
    <row r="2120" ht="15" customFormat="1" customHeight="1" s="51"/>
    <row r="2121" ht="15" customFormat="1" customHeight="1" s="51"/>
    <row r="2122" ht="15" customFormat="1" customHeight="1" s="51"/>
    <row r="2123" ht="15" customFormat="1" customHeight="1" s="51"/>
    <row r="2124" ht="15" customFormat="1" customHeight="1" s="51"/>
    <row r="2125" ht="15" customFormat="1" customHeight="1" s="51"/>
    <row r="2126" ht="15" customFormat="1" customHeight="1" s="51"/>
    <row r="2127" ht="15" customFormat="1" customHeight="1" s="51"/>
    <row r="2128" ht="15" customFormat="1" customHeight="1" s="51"/>
    <row r="2129" ht="15" customFormat="1" customHeight="1" s="51"/>
    <row r="2130" ht="15" customFormat="1" customHeight="1" s="51"/>
    <row r="2131" ht="15" customFormat="1" customHeight="1" s="51"/>
    <row r="2132" ht="15" customFormat="1" customHeight="1" s="51"/>
    <row r="2133" ht="15" customFormat="1" customHeight="1" s="51"/>
    <row r="2134" ht="15" customFormat="1" customHeight="1" s="51"/>
    <row r="2135" ht="15" customFormat="1" customHeight="1" s="51"/>
    <row r="2136" ht="15" customFormat="1" customHeight="1" s="51"/>
    <row r="2137" ht="15" customFormat="1" customHeight="1" s="51"/>
    <row r="2138" ht="15" customFormat="1" customHeight="1" s="51"/>
    <row r="2139" ht="15" customFormat="1" customHeight="1" s="51"/>
    <row r="2140" ht="15" customFormat="1" customHeight="1" s="51"/>
    <row r="2141" ht="15" customFormat="1" customHeight="1" s="51"/>
    <row r="2142" ht="15" customFormat="1" customHeight="1" s="51"/>
    <row r="2143" ht="15" customFormat="1" customHeight="1" s="51"/>
    <row r="2144" ht="15" customFormat="1" customHeight="1" s="51"/>
    <row r="2145" ht="15" customFormat="1" customHeight="1" s="51"/>
    <row r="2146" ht="15" customFormat="1" customHeight="1" s="51"/>
    <row r="2147" ht="15" customFormat="1" customHeight="1" s="51"/>
    <row r="2148" ht="15" customFormat="1" customHeight="1" s="51"/>
    <row r="2149" ht="15" customFormat="1" customHeight="1" s="51"/>
    <row r="2150" ht="15" customFormat="1" customHeight="1" s="51"/>
    <row r="2151" ht="15" customFormat="1" customHeight="1" s="51"/>
    <row r="2152" ht="15" customFormat="1" customHeight="1" s="51"/>
    <row r="2153" ht="15" customFormat="1" customHeight="1" s="51"/>
    <row r="2154" ht="15" customFormat="1" customHeight="1" s="51"/>
    <row r="2155" ht="15" customFormat="1" customHeight="1" s="51"/>
    <row r="2156" ht="15" customFormat="1" customHeight="1" s="51"/>
    <row r="2157" ht="15" customFormat="1" customHeight="1" s="51"/>
    <row r="2158" ht="15" customFormat="1" customHeight="1" s="51"/>
    <row r="2159" ht="15" customFormat="1" customHeight="1" s="51"/>
    <row r="2160" ht="15" customFormat="1" customHeight="1" s="51"/>
    <row r="2161" ht="15" customFormat="1" customHeight="1" s="51"/>
    <row r="2162" ht="15" customFormat="1" customHeight="1" s="51"/>
    <row r="2163" ht="15" customFormat="1" customHeight="1" s="51"/>
    <row r="2164" ht="15" customFormat="1" customHeight="1" s="51"/>
    <row r="2165" ht="15" customFormat="1" customHeight="1" s="51"/>
    <row r="2166" ht="15" customFormat="1" customHeight="1" s="51"/>
    <row r="2167" ht="15" customFormat="1" customHeight="1" s="51"/>
    <row r="2168" ht="15" customFormat="1" customHeight="1" s="51"/>
    <row r="2169" ht="15" customFormat="1" customHeight="1" s="51"/>
    <row r="2170" ht="15" customFormat="1" customHeight="1" s="51"/>
    <row r="2171" ht="15" customFormat="1" customHeight="1" s="51"/>
    <row r="2172" ht="15" customFormat="1" customHeight="1" s="51"/>
    <row r="2173" ht="15" customFormat="1" customHeight="1" s="51"/>
    <row r="2174" ht="15" customFormat="1" customHeight="1" s="51"/>
    <row r="2175" ht="15" customFormat="1" customHeight="1" s="51"/>
    <row r="2176" ht="15" customFormat="1" customHeight="1" s="51"/>
    <row r="2177" ht="15" customFormat="1" customHeight="1" s="51"/>
    <row r="2178" ht="15" customFormat="1" customHeight="1" s="51"/>
    <row r="2179" ht="15" customFormat="1" customHeight="1" s="51"/>
    <row r="2180" ht="15" customFormat="1" customHeight="1" s="51"/>
    <row r="2181" ht="15" customFormat="1" customHeight="1" s="51"/>
    <row r="2182" ht="15" customFormat="1" customHeight="1" s="51"/>
    <row r="2183" ht="15" customFormat="1" customHeight="1" s="51"/>
    <row r="2184" ht="15" customFormat="1" customHeight="1" s="51"/>
    <row r="2185" ht="15" customFormat="1" customHeight="1" s="51"/>
    <row r="2186" ht="15" customFormat="1" customHeight="1" s="51"/>
    <row r="2187" ht="15" customFormat="1" customHeight="1" s="51"/>
    <row r="2188" ht="15" customFormat="1" customHeight="1" s="51"/>
    <row r="2189" ht="15" customFormat="1" customHeight="1" s="51"/>
    <row r="2190" ht="15" customFormat="1" customHeight="1" s="51"/>
    <row r="2191" ht="15" customFormat="1" customHeight="1" s="51"/>
    <row r="2192" ht="15" customFormat="1" customHeight="1" s="51"/>
    <row r="2193" ht="15" customFormat="1" customHeight="1" s="51"/>
    <row r="2194" ht="15" customFormat="1" customHeight="1" s="51"/>
    <row r="2195" ht="15" customFormat="1" customHeight="1" s="51"/>
    <row r="2196" ht="15" customFormat="1" customHeight="1" s="51"/>
    <row r="2197" ht="15" customFormat="1" customHeight="1" s="51"/>
    <row r="2198" ht="15" customFormat="1" customHeight="1" s="51"/>
    <row r="2199" ht="15" customFormat="1" customHeight="1" s="51"/>
    <row r="2200" ht="15" customFormat="1" customHeight="1" s="51"/>
    <row r="2201" ht="15" customFormat="1" customHeight="1" s="51"/>
    <row r="2202" ht="15" customFormat="1" customHeight="1" s="51"/>
    <row r="2203" ht="15" customFormat="1" customHeight="1" s="51"/>
    <row r="2204" ht="15" customFormat="1" customHeight="1" s="51"/>
    <row r="2205" ht="15" customFormat="1" customHeight="1" s="51"/>
    <row r="2206" ht="15" customFormat="1" customHeight="1" s="51"/>
    <row r="2207" ht="15" customFormat="1" customHeight="1" s="51"/>
    <row r="2208" ht="15" customFormat="1" customHeight="1" s="51"/>
    <row r="2209" ht="15" customFormat="1" customHeight="1" s="51"/>
    <row r="2210" ht="15" customFormat="1" customHeight="1" s="51"/>
    <row r="2211" ht="15" customFormat="1" customHeight="1" s="51"/>
    <row r="2212" ht="15" customFormat="1" customHeight="1" s="51"/>
    <row r="2213" ht="15" customFormat="1" customHeight="1" s="51"/>
    <row r="2214" ht="15" customFormat="1" customHeight="1" s="51"/>
    <row r="2215" ht="15" customFormat="1" customHeight="1" s="51"/>
    <row r="2216" ht="15" customFormat="1" customHeight="1" s="51"/>
    <row r="2217" ht="15" customFormat="1" customHeight="1" s="51"/>
    <row r="2218" ht="15" customFormat="1" customHeight="1" s="51"/>
    <row r="2219" ht="15" customFormat="1" customHeight="1" s="51"/>
    <row r="2220" ht="15" customFormat="1" customHeight="1" s="51"/>
    <row r="2221" ht="15" customFormat="1" customHeight="1" s="51"/>
    <row r="2222" ht="15" customFormat="1" customHeight="1" s="51"/>
    <row r="2223" ht="15" customFormat="1" customHeight="1" s="51"/>
    <row r="2224" ht="15" customFormat="1" customHeight="1" s="51"/>
    <row r="2225" ht="15" customFormat="1" customHeight="1" s="51"/>
    <row r="2226" ht="15" customFormat="1" customHeight="1" s="51"/>
    <row r="2227" ht="15" customFormat="1" customHeight="1" s="51"/>
    <row r="2228" ht="15" customFormat="1" customHeight="1" s="51"/>
    <row r="2229" ht="15" customFormat="1" customHeight="1" s="51"/>
    <row r="2230" ht="15" customFormat="1" customHeight="1" s="51"/>
    <row r="2231" ht="15" customFormat="1" customHeight="1" s="51"/>
    <row r="2232" ht="15" customFormat="1" customHeight="1" s="51"/>
    <row r="2233" ht="15" customFormat="1" customHeight="1" s="51"/>
    <row r="2234" ht="15" customFormat="1" customHeight="1" s="51"/>
    <row r="2235" ht="15" customFormat="1" customHeight="1" s="51"/>
    <row r="2236" ht="15" customFormat="1" customHeight="1" s="51"/>
    <row r="2237" ht="15" customFormat="1" customHeight="1" s="51"/>
    <row r="2238" ht="15" customFormat="1" customHeight="1" s="51"/>
    <row r="2239" ht="15" customFormat="1" customHeight="1" s="51"/>
    <row r="2240" ht="15" customFormat="1" customHeight="1" s="51"/>
    <row r="2241" ht="15" customFormat="1" customHeight="1" s="51"/>
    <row r="2242" ht="15" customFormat="1" customHeight="1" s="51"/>
    <row r="2243" ht="15" customFormat="1" customHeight="1" s="51"/>
    <row r="2244" ht="15" customFormat="1" customHeight="1" s="51"/>
    <row r="2245" ht="15" customFormat="1" customHeight="1" s="51"/>
    <row r="2246" ht="15" customFormat="1" customHeight="1" s="51"/>
    <row r="2247" ht="15" customFormat="1" customHeight="1" s="51"/>
    <row r="2248" ht="15" customFormat="1" customHeight="1" s="51"/>
    <row r="2249" ht="15" customFormat="1" customHeight="1" s="51"/>
    <row r="2250" ht="15" customFormat="1" customHeight="1" s="51"/>
    <row r="2251" ht="15" customFormat="1" customHeight="1" s="51"/>
    <row r="2252" ht="15" customFormat="1" customHeight="1" s="51"/>
    <row r="2253" ht="15" customFormat="1" customHeight="1" s="51"/>
    <row r="2254" ht="15" customFormat="1" customHeight="1" s="51"/>
    <row r="2255" ht="15" customFormat="1" customHeight="1" s="51"/>
    <row r="2256" ht="15" customFormat="1" customHeight="1" s="51"/>
    <row r="2257" ht="15" customFormat="1" customHeight="1" s="51"/>
    <row r="2258" ht="15" customFormat="1" customHeight="1" s="51"/>
    <row r="2259" ht="15" customFormat="1" customHeight="1" s="51"/>
    <row r="2260" ht="15" customFormat="1" customHeight="1" s="51"/>
    <row r="2261" ht="15" customFormat="1" customHeight="1" s="51"/>
    <row r="2262" ht="15" customFormat="1" customHeight="1" s="51"/>
    <row r="2263" ht="15" customFormat="1" customHeight="1" s="51"/>
    <row r="2264" ht="15" customFormat="1" customHeight="1" s="51"/>
    <row r="2265" ht="15" customFormat="1" customHeight="1" s="51"/>
    <row r="2266" ht="15" customFormat="1" customHeight="1" s="51"/>
    <row r="2267" ht="15" customFormat="1" customHeight="1" s="51"/>
    <row r="2268" ht="15" customFormat="1" customHeight="1" s="51"/>
    <row r="2269" ht="15" customFormat="1" customHeight="1" s="51"/>
    <row r="2270" ht="15" customFormat="1" customHeight="1" s="51"/>
    <row r="2271" ht="15" customFormat="1" customHeight="1" s="51"/>
    <row r="2272" ht="15" customFormat="1" customHeight="1" s="51"/>
    <row r="2273" ht="15" customFormat="1" customHeight="1" s="51"/>
    <row r="2274" ht="15" customFormat="1" customHeight="1" s="51"/>
    <row r="2275" ht="15" customFormat="1" customHeight="1" s="51"/>
    <row r="2276" ht="15" customFormat="1" customHeight="1" s="51"/>
    <row r="2277" ht="15" customFormat="1" customHeight="1" s="51"/>
    <row r="2278" ht="15" customFormat="1" customHeight="1" s="51"/>
    <row r="2279" ht="15" customFormat="1" customHeight="1" s="51"/>
    <row r="2280" ht="15" customFormat="1" customHeight="1" s="51"/>
    <row r="2281" ht="15" customFormat="1" customHeight="1" s="51"/>
    <row r="2282" ht="15" customFormat="1" customHeight="1" s="51"/>
    <row r="2283" ht="15" customFormat="1" customHeight="1" s="51"/>
    <row r="2284" ht="15" customFormat="1" customHeight="1" s="51"/>
    <row r="2285" ht="15" customFormat="1" customHeight="1" s="51"/>
    <row r="2286" ht="15" customFormat="1" customHeight="1" s="51"/>
    <row r="2287" ht="15" customFormat="1" customHeight="1" s="51"/>
    <row r="2288" ht="15" customFormat="1" customHeight="1" s="51"/>
    <row r="2289" ht="15" customFormat="1" customHeight="1" s="51"/>
    <row r="2290" ht="15" customFormat="1" customHeight="1" s="51"/>
    <row r="2291" ht="15" customFormat="1" customHeight="1" s="51"/>
    <row r="2292" ht="15" customFormat="1" customHeight="1" s="51"/>
    <row r="2293" ht="15" customFormat="1" customHeight="1" s="51"/>
    <row r="2294" ht="15" customFormat="1" customHeight="1" s="51"/>
    <row r="2295" ht="15" customFormat="1" customHeight="1" s="51"/>
    <row r="2296" ht="15" customFormat="1" customHeight="1" s="51"/>
    <row r="2297" ht="15" customFormat="1" customHeight="1" s="51"/>
    <row r="2298" ht="15" customFormat="1" customHeight="1" s="51"/>
    <row r="2299" ht="15" customFormat="1" customHeight="1" s="51"/>
    <row r="2300" ht="15" customFormat="1" customHeight="1" s="51"/>
    <row r="2301" ht="15" customFormat="1" customHeight="1" s="51"/>
    <row r="2302" ht="15" customFormat="1" customHeight="1" s="51"/>
    <row r="2303" ht="15" customFormat="1" customHeight="1" s="51"/>
    <row r="2304" ht="15" customFormat="1" customHeight="1" s="51"/>
    <row r="2305" ht="15" customFormat="1" customHeight="1" s="51"/>
    <row r="2306" ht="15" customFormat="1" customHeight="1" s="51"/>
    <row r="2307" ht="15" customFormat="1" customHeight="1" s="51"/>
    <row r="2308" ht="15" customFormat="1" customHeight="1" s="51"/>
    <row r="2309" ht="15" customFormat="1" customHeight="1" s="51"/>
    <row r="2310" ht="15" customFormat="1" customHeight="1" s="51"/>
    <row r="2311" ht="15" customFormat="1" customHeight="1" s="51"/>
    <row r="2312" ht="15" customFormat="1" customHeight="1" s="51"/>
    <row r="2313" ht="15" customFormat="1" customHeight="1" s="51"/>
    <row r="2314" ht="15" customFormat="1" customHeight="1" s="51"/>
    <row r="2315" ht="15" customFormat="1" customHeight="1" s="51"/>
    <row r="2316" ht="15" customFormat="1" customHeight="1" s="51"/>
    <row r="2317" ht="15" customFormat="1" customHeight="1" s="51"/>
    <row r="2318" ht="15" customFormat="1" customHeight="1" s="51"/>
    <row r="2319" ht="15" customFormat="1" customHeight="1" s="51"/>
    <row r="2320" ht="15" customFormat="1" customHeight="1" s="51"/>
    <row r="2321" ht="15" customFormat="1" customHeight="1" s="51"/>
    <row r="2322" ht="15" customFormat="1" customHeight="1" s="51"/>
    <row r="2323" ht="15" customFormat="1" customHeight="1" s="51"/>
    <row r="2324" ht="15" customFormat="1" customHeight="1" s="51"/>
    <row r="2325" ht="15" customFormat="1" customHeight="1" s="51"/>
    <row r="2326" ht="15" customFormat="1" customHeight="1" s="51"/>
    <row r="2327" ht="15" customFormat="1" customHeight="1" s="51"/>
    <row r="2328" ht="15" customFormat="1" customHeight="1" s="51"/>
    <row r="2329" ht="15" customFormat="1" customHeight="1" s="51"/>
    <row r="2330" ht="15" customFormat="1" customHeight="1" s="51"/>
    <row r="2331" ht="15" customFormat="1" customHeight="1" s="51"/>
    <row r="2332" ht="15" customFormat="1" customHeight="1" s="51"/>
    <row r="2333" ht="15" customFormat="1" customHeight="1" s="51"/>
    <row r="2334" ht="15" customFormat="1" customHeight="1" s="51"/>
    <row r="2335" ht="15" customFormat="1" customHeight="1" s="51"/>
    <row r="2336" ht="15" customFormat="1" customHeight="1" s="51"/>
    <row r="2337" ht="15" customFormat="1" customHeight="1" s="51"/>
    <row r="2338" ht="15" customFormat="1" customHeight="1" s="51"/>
    <row r="2339" ht="15" customFormat="1" customHeight="1" s="51"/>
    <row r="2340" ht="15" customFormat="1" customHeight="1" s="51"/>
    <row r="2341" ht="15" customFormat="1" customHeight="1" s="51"/>
    <row r="2342" ht="15" customFormat="1" customHeight="1" s="51"/>
    <row r="2343" ht="15" customFormat="1" customHeight="1" s="51"/>
    <row r="2344" ht="15" customFormat="1" customHeight="1" s="51"/>
    <row r="2345" ht="15" customFormat="1" customHeight="1" s="51"/>
    <row r="2346" ht="15" customFormat="1" customHeight="1" s="51"/>
    <row r="2347" ht="15" customFormat="1" customHeight="1" s="51"/>
    <row r="2348" ht="15" customFormat="1" customHeight="1" s="51"/>
    <row r="2349" ht="15" customFormat="1" customHeight="1" s="51"/>
    <row r="2350" ht="15" customFormat="1" customHeight="1" s="51"/>
    <row r="2351" ht="15" customFormat="1" customHeight="1" s="51"/>
    <row r="2352" ht="15" customFormat="1" customHeight="1" s="51"/>
    <row r="2353" ht="15" customFormat="1" customHeight="1" s="51"/>
    <row r="2354" ht="15" customFormat="1" customHeight="1" s="51"/>
    <row r="2355" ht="15" customFormat="1" customHeight="1" s="51"/>
    <row r="2356" ht="15" customFormat="1" customHeight="1" s="51"/>
    <row r="2357" ht="15" customFormat="1" customHeight="1" s="51"/>
    <row r="2358" ht="15" customFormat="1" customHeight="1" s="51"/>
    <row r="2359" ht="15" customFormat="1" customHeight="1" s="51"/>
    <row r="2360" ht="15" customFormat="1" customHeight="1" s="51"/>
    <row r="2361" ht="15" customFormat="1" customHeight="1" s="51"/>
    <row r="2362" ht="15" customFormat="1" customHeight="1" s="51"/>
    <row r="2363" ht="15" customFormat="1" customHeight="1" s="51"/>
    <row r="2364" ht="15" customFormat="1" customHeight="1" s="51"/>
    <row r="2365" ht="15" customFormat="1" customHeight="1" s="51"/>
    <row r="2366" ht="15" customFormat="1" customHeight="1" s="51"/>
    <row r="2367" ht="15" customFormat="1" customHeight="1" s="51"/>
    <row r="2368" ht="15" customFormat="1" customHeight="1" s="51"/>
    <row r="2369" ht="15" customFormat="1" customHeight="1" s="51"/>
    <row r="2370" ht="15" customFormat="1" customHeight="1" s="51"/>
    <row r="2371" ht="15" customFormat="1" customHeight="1" s="51"/>
    <row r="2372" ht="15" customFormat="1" customHeight="1" s="51"/>
    <row r="2373" ht="15" customFormat="1" customHeight="1" s="51"/>
    <row r="2374" ht="15" customFormat="1" customHeight="1" s="51"/>
    <row r="2375" ht="15" customFormat="1" customHeight="1" s="51"/>
    <row r="2376" ht="15" customFormat="1" customHeight="1" s="51"/>
    <row r="2377" ht="15" customFormat="1" customHeight="1" s="51"/>
    <row r="2378" ht="15" customFormat="1" customHeight="1" s="51"/>
    <row r="2379" ht="15" customFormat="1" customHeight="1" s="51"/>
    <row r="2380" ht="15" customFormat="1" customHeight="1" s="51"/>
    <row r="2381" ht="15" customFormat="1" customHeight="1" s="51"/>
    <row r="2382" ht="15" customFormat="1" customHeight="1" s="51"/>
    <row r="2383" ht="15" customFormat="1" customHeight="1" s="51"/>
    <row r="2384" ht="15" customFormat="1" customHeight="1" s="51"/>
    <row r="2385" ht="15" customFormat="1" customHeight="1" s="51"/>
    <row r="2386" ht="15" customFormat="1" customHeight="1" s="51"/>
    <row r="2387" ht="15" customFormat="1" customHeight="1" s="51"/>
    <row r="2388" ht="15" customFormat="1" customHeight="1" s="51"/>
    <row r="2389" ht="15" customFormat="1" customHeight="1" s="51"/>
    <row r="2390" ht="15" customFormat="1" customHeight="1" s="51"/>
    <row r="2391" ht="15" customFormat="1" customHeight="1" s="51"/>
    <row r="2392" ht="15" customFormat="1" customHeight="1" s="51"/>
    <row r="2393" ht="15" customFormat="1" customHeight="1" s="51"/>
    <row r="2394" ht="15" customFormat="1" customHeight="1" s="51"/>
    <row r="2395" ht="15" customFormat="1" customHeight="1" s="51"/>
    <row r="2396" ht="15" customFormat="1" customHeight="1" s="51"/>
    <row r="2397" ht="15" customFormat="1" customHeight="1" s="51"/>
    <row r="2398" ht="15" customFormat="1" customHeight="1" s="51"/>
    <row r="2399" ht="15" customFormat="1" customHeight="1" s="51"/>
    <row r="2400" ht="15" customFormat="1" customHeight="1" s="51"/>
    <row r="2401" ht="15" customFormat="1" customHeight="1" s="51"/>
    <row r="2402" ht="15" customFormat="1" customHeight="1" s="51"/>
    <row r="2403" ht="15" customFormat="1" customHeight="1" s="51"/>
    <row r="2404" ht="15" customFormat="1" customHeight="1" s="51"/>
    <row r="2405" ht="15" customFormat="1" customHeight="1" s="51"/>
    <row r="2406" ht="15" customFormat="1" customHeight="1" s="51"/>
    <row r="2407" ht="15" customFormat="1" customHeight="1" s="51"/>
    <row r="2408" ht="15" customFormat="1" customHeight="1" s="51"/>
    <row r="2409" ht="15" customFormat="1" customHeight="1" s="51"/>
    <row r="2410" ht="15" customFormat="1" customHeight="1" s="51"/>
    <row r="2411" ht="15" customFormat="1" customHeight="1" s="51"/>
    <row r="2412" ht="15" customFormat="1" customHeight="1" s="51"/>
    <row r="2413" ht="15" customFormat="1" customHeight="1" s="51"/>
    <row r="2414" ht="15" customFormat="1" customHeight="1" s="51"/>
    <row r="2415" ht="15" customFormat="1" customHeight="1" s="51"/>
    <row r="2416" ht="15" customFormat="1" customHeight="1" s="51"/>
    <row r="2417" ht="15" customFormat="1" customHeight="1" s="51"/>
    <row r="2418" ht="15" customFormat="1" customHeight="1" s="51"/>
    <row r="2419" ht="15" customFormat="1" customHeight="1" s="51"/>
    <row r="2420" ht="15" customFormat="1" customHeight="1" s="51"/>
    <row r="2421" ht="15" customFormat="1" customHeight="1" s="51"/>
    <row r="2422" ht="15" customFormat="1" customHeight="1" s="51"/>
    <row r="2423" ht="15" customFormat="1" customHeight="1" s="51"/>
    <row r="2424" ht="15" customFormat="1" customHeight="1" s="51"/>
    <row r="2425" ht="15" customFormat="1" customHeight="1" s="51"/>
    <row r="2426" ht="15" customFormat="1" customHeight="1" s="51"/>
    <row r="2427" ht="15" customFormat="1" customHeight="1" s="51"/>
    <row r="2428" ht="15" customFormat="1" customHeight="1" s="51"/>
    <row r="2429" ht="15" customFormat="1" customHeight="1" s="51"/>
    <row r="2430" ht="15" customFormat="1" customHeight="1" s="51"/>
    <row r="2431" ht="15" customFormat="1" customHeight="1" s="51"/>
    <row r="2432" ht="15" customFormat="1" customHeight="1" s="51"/>
    <row r="2433" ht="15" customFormat="1" customHeight="1" s="51"/>
    <row r="2434" ht="15" customFormat="1" customHeight="1" s="51"/>
    <row r="2435" ht="15" customFormat="1" customHeight="1" s="51"/>
    <row r="2436" ht="15" customFormat="1" customHeight="1" s="51"/>
    <row r="2437" ht="15" customFormat="1" customHeight="1" s="51"/>
    <row r="2438" ht="15" customFormat="1" customHeight="1" s="51"/>
    <row r="2439" ht="15" customFormat="1" customHeight="1" s="51"/>
    <row r="2440" ht="15" customFormat="1" customHeight="1" s="51"/>
    <row r="2441" ht="15" customFormat="1" customHeight="1" s="51"/>
    <row r="2442" ht="15" customFormat="1" customHeight="1" s="51"/>
    <row r="2443" ht="15" customFormat="1" customHeight="1" s="51"/>
    <row r="2444" ht="15" customFormat="1" customHeight="1" s="51"/>
    <row r="2445" ht="15" customFormat="1" customHeight="1" s="51"/>
    <row r="2446" ht="15" customFormat="1" customHeight="1" s="51"/>
    <row r="2447" ht="15" customFormat="1" customHeight="1" s="51"/>
    <row r="2448" ht="15" customFormat="1" customHeight="1" s="51"/>
    <row r="2449" ht="15" customFormat="1" customHeight="1" s="51"/>
    <row r="2450" ht="15" customFormat="1" customHeight="1" s="51"/>
    <row r="2451" ht="15" customFormat="1" customHeight="1" s="51"/>
    <row r="2452" ht="15" customFormat="1" customHeight="1" s="51"/>
    <row r="2453" ht="15" customFormat="1" customHeight="1" s="51"/>
    <row r="2454" ht="15" customFormat="1" customHeight="1" s="51"/>
    <row r="2455" ht="15" customFormat="1" customHeight="1" s="51"/>
    <row r="2456" ht="15" customFormat="1" customHeight="1" s="51"/>
    <row r="2457" ht="15" customFormat="1" customHeight="1" s="51"/>
    <row r="2458" ht="15" customFormat="1" customHeight="1" s="51"/>
    <row r="2459" ht="15" customFormat="1" customHeight="1" s="51"/>
    <row r="2460" ht="15" customFormat="1" customHeight="1" s="51"/>
    <row r="2461" ht="15" customFormat="1" customHeight="1" s="51"/>
    <row r="2462" ht="15" customFormat="1" customHeight="1" s="51"/>
    <row r="2463" ht="15" customFormat="1" customHeight="1" s="51"/>
    <row r="2464" ht="15" customFormat="1" customHeight="1" s="51"/>
    <row r="2465" ht="15" customFormat="1" customHeight="1" s="51"/>
    <row r="2466" ht="15" customFormat="1" customHeight="1" s="51"/>
    <row r="2467" ht="15" customFormat="1" customHeight="1" s="51"/>
    <row r="2468" ht="15" customFormat="1" customHeight="1" s="51"/>
    <row r="2469" ht="15" customFormat="1" customHeight="1" s="51"/>
    <row r="2470" ht="15" customFormat="1" customHeight="1" s="51"/>
    <row r="2471" ht="15" customFormat="1" customHeight="1" s="51"/>
    <row r="2472" ht="15" customFormat="1" customHeight="1" s="51"/>
    <row r="2473" ht="15" customFormat="1" customHeight="1" s="51"/>
    <row r="2474" ht="15" customFormat="1" customHeight="1" s="51"/>
    <row r="2475" ht="15" customFormat="1" customHeight="1" s="51"/>
    <row r="2476" ht="15" customFormat="1" customHeight="1" s="51"/>
    <row r="2477" ht="15" customFormat="1" customHeight="1" s="51"/>
    <row r="2478" ht="15" customFormat="1" customHeight="1" s="51"/>
    <row r="2479" ht="15" customFormat="1" customHeight="1" s="51"/>
    <row r="2480" ht="15" customFormat="1" customHeight="1" s="51"/>
    <row r="2481" ht="15" customFormat="1" customHeight="1" s="51"/>
    <row r="2482" ht="15" customFormat="1" customHeight="1" s="51"/>
    <row r="2483" ht="15" customFormat="1" customHeight="1" s="51"/>
    <row r="2484" ht="15" customFormat="1" customHeight="1" s="51"/>
    <row r="2485" ht="15" customFormat="1" customHeight="1" s="51"/>
    <row r="2486" ht="15" customFormat="1" customHeight="1" s="51"/>
    <row r="2487" ht="15" customFormat="1" customHeight="1" s="51"/>
    <row r="2488" ht="15" customFormat="1" customHeight="1" s="51"/>
    <row r="2489" ht="15" customFormat="1" customHeight="1" s="51"/>
    <row r="2490" ht="15" customFormat="1" customHeight="1" s="51"/>
    <row r="2491" ht="15" customFormat="1" customHeight="1" s="51"/>
    <row r="2492" ht="15" customFormat="1" customHeight="1" s="51"/>
    <row r="2493" ht="15" customFormat="1" customHeight="1" s="51"/>
    <row r="2494" ht="15" customFormat="1" customHeight="1" s="51"/>
    <row r="2495" ht="15" customFormat="1" customHeight="1" s="51"/>
    <row r="2496" ht="15" customFormat="1" customHeight="1" s="51"/>
    <row r="2497" ht="15" customFormat="1" customHeight="1" s="51"/>
    <row r="2498" ht="15" customFormat="1" customHeight="1" s="51"/>
    <row r="2499" ht="15" customFormat="1" customHeight="1" s="51"/>
    <row r="2500" ht="15" customFormat="1" customHeight="1" s="51"/>
    <row r="2501" ht="15" customFormat="1" customHeight="1" s="51"/>
    <row r="2502" ht="15" customFormat="1" customHeight="1" s="51"/>
    <row r="2503" ht="15" customFormat="1" customHeight="1" s="51"/>
    <row r="2504" ht="15" customFormat="1" customHeight="1" s="51"/>
    <row r="2505" ht="15" customFormat="1" customHeight="1" s="51"/>
    <row r="2506" ht="15" customFormat="1" customHeight="1" s="51"/>
    <row r="2507" ht="15" customFormat="1" customHeight="1" s="51"/>
    <row r="2508" ht="15" customFormat="1" customHeight="1" s="51"/>
    <row r="2509" ht="15" customFormat="1" customHeight="1" s="51"/>
    <row r="2510" ht="15" customFormat="1" customHeight="1" s="51"/>
    <row r="2511" ht="15" customFormat="1" customHeight="1" s="51"/>
    <row r="2512" ht="15" customFormat="1" customHeight="1" s="51"/>
    <row r="2513" ht="15" customFormat="1" customHeight="1" s="51"/>
    <row r="2514" ht="15" customFormat="1" customHeight="1" s="51"/>
    <row r="2515" ht="15" customFormat="1" customHeight="1" s="51"/>
    <row r="2516" ht="15" customFormat="1" customHeight="1" s="51"/>
    <row r="2517" ht="15" customFormat="1" customHeight="1" s="51"/>
    <row r="2518" ht="15" customFormat="1" customHeight="1" s="51"/>
    <row r="2519" ht="15" customFormat="1" customHeight="1" s="51"/>
    <row r="2520" ht="15" customFormat="1" customHeight="1" s="51"/>
    <row r="2521" ht="15" customFormat="1" customHeight="1" s="51"/>
    <row r="2522" ht="15" customFormat="1" customHeight="1" s="51"/>
    <row r="2523" ht="15" customFormat="1" customHeight="1" s="51"/>
    <row r="2524" ht="15" customFormat="1" customHeight="1" s="51"/>
    <row r="2525" ht="15" customFormat="1" customHeight="1" s="51"/>
    <row r="2526" ht="15" customFormat="1" customHeight="1" s="51"/>
    <row r="2527" ht="15" customFormat="1" customHeight="1" s="51"/>
    <row r="2528" ht="15" customFormat="1" customHeight="1" s="51"/>
    <row r="2529" ht="15" customFormat="1" customHeight="1" s="51"/>
    <row r="2530" ht="15" customFormat="1" customHeight="1" s="51"/>
    <row r="2531" ht="15" customFormat="1" customHeight="1" s="51"/>
    <row r="2532" ht="15" customFormat="1" customHeight="1" s="51"/>
    <row r="2533" ht="15" customFormat="1" customHeight="1" s="51"/>
    <row r="2534" ht="15" customFormat="1" customHeight="1" s="51"/>
    <row r="2535" ht="15" customFormat="1" customHeight="1" s="51"/>
    <row r="2536" ht="15" customFormat="1" customHeight="1" s="51"/>
    <row r="2537" ht="15" customFormat="1" customHeight="1" s="51"/>
    <row r="2538" ht="15" customFormat="1" customHeight="1" s="51"/>
    <row r="2539" ht="15" customFormat="1" customHeight="1" s="51"/>
    <row r="2540" ht="15" customFormat="1" customHeight="1" s="51"/>
    <row r="2541" ht="15" customFormat="1" customHeight="1" s="51"/>
    <row r="2542" ht="15" customFormat="1" customHeight="1" s="51"/>
    <row r="2543" ht="15" customFormat="1" customHeight="1" s="51"/>
    <row r="2544" ht="15" customFormat="1" customHeight="1" s="51"/>
    <row r="2545" ht="15" customFormat="1" customHeight="1" s="51"/>
    <row r="2546" ht="15" customFormat="1" customHeight="1" s="51"/>
    <row r="2547" ht="15" customFormat="1" customHeight="1" s="51"/>
    <row r="2548" ht="15" customFormat="1" customHeight="1" s="51"/>
    <row r="2549" ht="15" customFormat="1" customHeight="1" s="51"/>
    <row r="2550" ht="15" customFormat="1" customHeight="1" s="51"/>
    <row r="2551" ht="15" customFormat="1" customHeight="1" s="51"/>
    <row r="2552" ht="15" customFormat="1" customHeight="1" s="51"/>
    <row r="2553" ht="15" customFormat="1" customHeight="1" s="51"/>
    <row r="2554" ht="15" customFormat="1" customHeight="1" s="51"/>
    <row r="2555" ht="15" customFormat="1" customHeight="1" s="51"/>
    <row r="2556" ht="15" customFormat="1" customHeight="1" s="51"/>
    <row r="2557" ht="15" customFormat="1" customHeight="1" s="51"/>
    <row r="2558" ht="15" customFormat="1" customHeight="1" s="51"/>
    <row r="2559" ht="15" customFormat="1" customHeight="1" s="51"/>
    <row r="2560" ht="15" customFormat="1" customHeight="1" s="51"/>
    <row r="2561" ht="15" customFormat="1" customHeight="1" s="51"/>
    <row r="2562" ht="15" customFormat="1" customHeight="1" s="51"/>
    <row r="2563" ht="15" customFormat="1" customHeight="1" s="51"/>
    <row r="2564" ht="15" customFormat="1" customHeight="1" s="51"/>
    <row r="2565" ht="15" customFormat="1" customHeight="1" s="51"/>
    <row r="2566" ht="15" customFormat="1" customHeight="1" s="51"/>
    <row r="2567" ht="15" customFormat="1" customHeight="1" s="51"/>
    <row r="2568" ht="15" customFormat="1" customHeight="1" s="51"/>
    <row r="2569" ht="15" customFormat="1" customHeight="1" s="51"/>
    <row r="2570" ht="15" customFormat="1" customHeight="1" s="51"/>
    <row r="2571" ht="15" customFormat="1" customHeight="1" s="51"/>
    <row r="2572" ht="15" customFormat="1" customHeight="1" s="51"/>
    <row r="2573" ht="15" customFormat="1" customHeight="1" s="51"/>
    <row r="2574" ht="15" customFormat="1" customHeight="1" s="51"/>
    <row r="2575" ht="15" customFormat="1" customHeight="1" s="51"/>
    <row r="2576" ht="15" customFormat="1" customHeight="1" s="51"/>
    <row r="2577" ht="15" customFormat="1" customHeight="1" s="51"/>
    <row r="2578" ht="15" customFormat="1" customHeight="1" s="51"/>
    <row r="2579" ht="15" customFormat="1" customHeight="1" s="51"/>
    <row r="2580" ht="15" customFormat="1" customHeight="1" s="51"/>
    <row r="2581" ht="15" customFormat="1" customHeight="1" s="51"/>
    <row r="2582" ht="15" customFormat="1" customHeight="1" s="51"/>
    <row r="2583" ht="15" customFormat="1" customHeight="1" s="51"/>
    <row r="2584" ht="15" customFormat="1" customHeight="1" s="51"/>
    <row r="2585" ht="15" customFormat="1" customHeight="1" s="51"/>
    <row r="2586" ht="15" customFormat="1" customHeight="1" s="51"/>
    <row r="2587" ht="15" customFormat="1" customHeight="1" s="51"/>
    <row r="2588" ht="15" customFormat="1" customHeight="1" s="51"/>
    <row r="2589" ht="15" customFormat="1" customHeight="1" s="51"/>
    <row r="2590" ht="15" customFormat="1" customHeight="1" s="51"/>
    <row r="2591" ht="15" customFormat="1" customHeight="1" s="51"/>
    <row r="2592" ht="15" customFormat="1" customHeight="1" s="51"/>
    <row r="2593" ht="15" customFormat="1" customHeight="1" s="51"/>
    <row r="2594" ht="15" customFormat="1" customHeight="1" s="51"/>
    <row r="2595" ht="15" customFormat="1" customHeight="1" s="51"/>
    <row r="2596" ht="15" customFormat="1" customHeight="1" s="51"/>
    <row r="2597" ht="15" customFormat="1" customHeight="1" s="51"/>
    <row r="2598" ht="15" customFormat="1" customHeight="1" s="51"/>
    <row r="2599" ht="15" customFormat="1" customHeight="1" s="51"/>
    <row r="2600" ht="15" customFormat="1" customHeight="1" s="51"/>
    <row r="2601" ht="15" customFormat="1" customHeight="1" s="51"/>
    <row r="2602" ht="15" customFormat="1" customHeight="1" s="51"/>
    <row r="2603" ht="15" customFormat="1" customHeight="1" s="51"/>
    <row r="2604" ht="15" customFormat="1" customHeight="1" s="51"/>
    <row r="2605" ht="15" customFormat="1" customHeight="1" s="51"/>
    <row r="2606" ht="15" customFormat="1" customHeight="1" s="51"/>
    <row r="2607" ht="15" customFormat="1" customHeight="1" s="51"/>
    <row r="2608" ht="15" customFormat="1" customHeight="1" s="51"/>
    <row r="2609" ht="15" customFormat="1" customHeight="1" s="51"/>
    <row r="2610" ht="15" customFormat="1" customHeight="1" s="51"/>
    <row r="2611" ht="15" customFormat="1" customHeight="1" s="51"/>
    <row r="2612" ht="15" customFormat="1" customHeight="1" s="51"/>
    <row r="2613" ht="15" customFormat="1" customHeight="1" s="51"/>
    <row r="2614" ht="15" customFormat="1" customHeight="1" s="51"/>
    <row r="2615" ht="15" customFormat="1" customHeight="1" s="51"/>
    <row r="2616" ht="15" customFormat="1" customHeight="1" s="51"/>
    <row r="2617" ht="15" customFormat="1" customHeight="1" s="51"/>
    <row r="2618" ht="15" customFormat="1" customHeight="1" s="51"/>
    <row r="2619" ht="15" customFormat="1" customHeight="1" s="51"/>
    <row r="2620" ht="15" customFormat="1" customHeight="1" s="51"/>
    <row r="2621" ht="15" customFormat="1" customHeight="1" s="51"/>
    <row r="2622" ht="15" customFormat="1" customHeight="1" s="51"/>
    <row r="2623" ht="15" customFormat="1" customHeight="1" s="51"/>
    <row r="2624" ht="15" customFormat="1" customHeight="1" s="51"/>
    <row r="2625" ht="15" customFormat="1" customHeight="1" s="51"/>
    <row r="2626" ht="15" customFormat="1" customHeight="1" s="51"/>
    <row r="2627" ht="15" customFormat="1" customHeight="1" s="51"/>
    <row r="2628" ht="15" customFormat="1" customHeight="1" s="51"/>
    <row r="2629" ht="15" customFormat="1" customHeight="1" s="51"/>
    <row r="2630" ht="15" customFormat="1" customHeight="1" s="51"/>
    <row r="2631" ht="15" customFormat="1" customHeight="1" s="51"/>
    <row r="2632" ht="15" customFormat="1" customHeight="1" s="51"/>
    <row r="2633" ht="15" customFormat="1" customHeight="1" s="51"/>
    <row r="2634" ht="15" customFormat="1" customHeight="1" s="51"/>
    <row r="2635" ht="15" customFormat="1" customHeight="1" s="51"/>
    <row r="2636" ht="15" customFormat="1" customHeight="1" s="51"/>
    <row r="2637" ht="15" customFormat="1" customHeight="1" s="51"/>
    <row r="2638" ht="15" customFormat="1" customHeight="1" s="51"/>
    <row r="2639" ht="15" customFormat="1" customHeight="1" s="51"/>
    <row r="2640" ht="15" customFormat="1" customHeight="1" s="51"/>
    <row r="2641" ht="15" customFormat="1" customHeight="1" s="51"/>
    <row r="2642" ht="15" customFormat="1" customHeight="1" s="51"/>
    <row r="2643" ht="15" customFormat="1" customHeight="1" s="51"/>
    <row r="2644" ht="15" customFormat="1" customHeight="1" s="51"/>
    <row r="2645" ht="15" customFormat="1" customHeight="1" s="51"/>
    <row r="2646" ht="15" customFormat="1" customHeight="1" s="51"/>
    <row r="2647" ht="15" customFormat="1" customHeight="1" s="51"/>
    <row r="2648" ht="15" customFormat="1" customHeight="1" s="51"/>
    <row r="2649" ht="15" customFormat="1" customHeight="1" s="51"/>
    <row r="2650" ht="15" customFormat="1" customHeight="1" s="51"/>
    <row r="2651" ht="15" customFormat="1" customHeight="1" s="51"/>
    <row r="2652" ht="15" customFormat="1" customHeight="1" s="51"/>
    <row r="2653" ht="15" customFormat="1" customHeight="1" s="51"/>
    <row r="2654" ht="15" customFormat="1" customHeight="1" s="51"/>
    <row r="2655" ht="15" customFormat="1" customHeight="1" s="51"/>
    <row r="2656" ht="15" customFormat="1" customHeight="1" s="51"/>
    <row r="2657" ht="15" customFormat="1" customHeight="1" s="51"/>
    <row r="2658" ht="15" customFormat="1" customHeight="1" s="51"/>
    <row r="2659" ht="15" customFormat="1" customHeight="1" s="51"/>
    <row r="2660" ht="15" customFormat="1" customHeight="1" s="51"/>
    <row r="2661" ht="15" customFormat="1" customHeight="1" s="51"/>
    <row r="2662" ht="15" customFormat="1" customHeight="1" s="51"/>
    <row r="2663" ht="15" customFormat="1" customHeight="1" s="51"/>
    <row r="2664" ht="15" customFormat="1" customHeight="1" s="51"/>
    <row r="2665" ht="15" customFormat="1" customHeight="1" s="51"/>
    <row r="2666" ht="15" customFormat="1" customHeight="1" s="51"/>
    <row r="2667" ht="15" customFormat="1" customHeight="1" s="51"/>
    <row r="2668" ht="15" customFormat="1" customHeight="1" s="51"/>
    <row r="2669" ht="15" customFormat="1" customHeight="1" s="51"/>
    <row r="2670" ht="15" customFormat="1" customHeight="1" s="51"/>
    <row r="2671" ht="15" customFormat="1" customHeight="1" s="51"/>
    <row r="2672" ht="15" customFormat="1" customHeight="1" s="51"/>
    <row r="2673" ht="15" customFormat="1" customHeight="1" s="51"/>
    <row r="2674" ht="15" customFormat="1" customHeight="1" s="51"/>
    <row r="2675" ht="15" customFormat="1" customHeight="1" s="51"/>
    <row r="2676" ht="15" customFormat="1" customHeight="1" s="51"/>
    <row r="2677" ht="15" customFormat="1" customHeight="1" s="51"/>
    <row r="2678" ht="15" customFormat="1" customHeight="1" s="51"/>
    <row r="2679" ht="15" customFormat="1" customHeight="1" s="51"/>
    <row r="2680" ht="15" customFormat="1" customHeight="1" s="51"/>
    <row r="2681" ht="15" customFormat="1" customHeight="1" s="51"/>
    <row r="2682" ht="15" customFormat="1" customHeight="1" s="51"/>
    <row r="2683" ht="15" customFormat="1" customHeight="1" s="51"/>
    <row r="2684" ht="15" customFormat="1" customHeight="1" s="51"/>
    <row r="2685" ht="15" customFormat="1" customHeight="1" s="51"/>
    <row r="2686" ht="15" customFormat="1" customHeight="1" s="51"/>
    <row r="2687" ht="15" customFormat="1" customHeight="1" s="51"/>
    <row r="2688" ht="15" customFormat="1" customHeight="1" s="51"/>
    <row r="2689" ht="15" customFormat="1" customHeight="1" s="51"/>
    <row r="2690" ht="15" customFormat="1" customHeight="1" s="51"/>
    <row r="2691" ht="15" customFormat="1" customHeight="1" s="51"/>
    <row r="2692" ht="15" customFormat="1" customHeight="1" s="51"/>
    <row r="2693" ht="15" customFormat="1" customHeight="1" s="51"/>
    <row r="2694" ht="15" customFormat="1" customHeight="1" s="51"/>
    <row r="2695" ht="15" customFormat="1" customHeight="1" s="51"/>
    <row r="2696" ht="15" customFormat="1" customHeight="1" s="51"/>
    <row r="2697" ht="15" customFormat="1" customHeight="1" s="51"/>
    <row r="2698" ht="15" customFormat="1" customHeight="1" s="51"/>
    <row r="2699" ht="15" customFormat="1" customHeight="1" s="51"/>
    <row r="2700" ht="15" customFormat="1" customHeight="1" s="51"/>
    <row r="2701" ht="15" customFormat="1" customHeight="1" s="51"/>
    <row r="2702" ht="15" customFormat="1" customHeight="1" s="51"/>
    <row r="2703" ht="15" customFormat="1" customHeight="1" s="51"/>
    <row r="2704" ht="15" customFormat="1" customHeight="1" s="51"/>
    <row r="2705" ht="15" customFormat="1" customHeight="1" s="51"/>
    <row r="2706" ht="15" customFormat="1" customHeight="1" s="51"/>
    <row r="2707" ht="15" customFormat="1" customHeight="1" s="51"/>
    <row r="2708" ht="15" customFormat="1" customHeight="1" s="51"/>
    <row r="2709" ht="15" customFormat="1" customHeight="1" s="51"/>
    <row r="2710" ht="15" customFormat="1" customHeight="1" s="51"/>
    <row r="2711" ht="15" customFormat="1" customHeight="1" s="51"/>
    <row r="2712" ht="15" customFormat="1" customHeight="1" s="51"/>
    <row r="2713" ht="15" customFormat="1" customHeight="1" s="51"/>
    <row r="2714" ht="15" customFormat="1" customHeight="1" s="51"/>
    <row r="2715" ht="15" customFormat="1" customHeight="1" s="51"/>
    <row r="2716" ht="15" customFormat="1" customHeight="1" s="51"/>
    <row r="2717" ht="15" customFormat="1" customHeight="1" s="51"/>
    <row r="2718" ht="15" customFormat="1" customHeight="1" s="51"/>
    <row r="2719" ht="15" customFormat="1" customHeight="1" s="51"/>
    <row r="2720" ht="15" customFormat="1" customHeight="1" s="51"/>
    <row r="2721" ht="15" customFormat="1" customHeight="1" s="51"/>
    <row r="2722" ht="15" customFormat="1" customHeight="1" s="51"/>
    <row r="2723" ht="15" customFormat="1" customHeight="1" s="51"/>
    <row r="2724" ht="15" customFormat="1" customHeight="1" s="51"/>
    <row r="2725" ht="15" customFormat="1" customHeight="1" s="51"/>
    <row r="2726" ht="15" customFormat="1" customHeight="1" s="51"/>
    <row r="2727" ht="15" customFormat="1" customHeight="1" s="51"/>
    <row r="2728" ht="15" customFormat="1" customHeight="1" s="51"/>
    <row r="2729" ht="15" customFormat="1" customHeight="1" s="51"/>
    <row r="2730" ht="15" customFormat="1" customHeight="1" s="51"/>
    <row r="2731" ht="15" customFormat="1" customHeight="1" s="51"/>
    <row r="2732" ht="15" customFormat="1" customHeight="1" s="51"/>
    <row r="2733" ht="15" customFormat="1" customHeight="1" s="51"/>
    <row r="2734" ht="15" customFormat="1" customHeight="1" s="51"/>
    <row r="2735" ht="15" customFormat="1" customHeight="1" s="51"/>
    <row r="2736" ht="15" customFormat="1" customHeight="1" s="51"/>
    <row r="2737" ht="15" customFormat="1" customHeight="1" s="51"/>
    <row r="2738" ht="15" customFormat="1" customHeight="1" s="51"/>
    <row r="2739" ht="15" customFormat="1" customHeight="1" s="51"/>
    <row r="2740" ht="15" customFormat="1" customHeight="1" s="51"/>
    <row r="2741" ht="15" customFormat="1" customHeight="1" s="51"/>
    <row r="2742" ht="15" customFormat="1" customHeight="1" s="51"/>
    <row r="2743" ht="15" customFormat="1" customHeight="1" s="51"/>
    <row r="2744" ht="15" customFormat="1" customHeight="1" s="51"/>
    <row r="2745" ht="15" customFormat="1" customHeight="1" s="51"/>
    <row r="2746" ht="15" customFormat="1" customHeight="1" s="51"/>
    <row r="2747" ht="15" customFormat="1" customHeight="1" s="51"/>
    <row r="2748" ht="15" customFormat="1" customHeight="1" s="51"/>
    <row r="2749" ht="15" customFormat="1" customHeight="1" s="51"/>
    <row r="2750" ht="15" customFormat="1" customHeight="1" s="51"/>
    <row r="2751" ht="15" customFormat="1" customHeight="1" s="51"/>
    <row r="2752" ht="15" customFormat="1" customHeight="1" s="51"/>
    <row r="2753" ht="15" customFormat="1" customHeight="1" s="51"/>
    <row r="2754" ht="15" customFormat="1" customHeight="1" s="51"/>
    <row r="2755" ht="15" customFormat="1" customHeight="1" s="51"/>
    <row r="2756" ht="15" customFormat="1" customHeight="1" s="51"/>
    <row r="2757" ht="15" customFormat="1" customHeight="1" s="51"/>
    <row r="2758" ht="15" customFormat="1" customHeight="1" s="51"/>
    <row r="2759" ht="15" customFormat="1" customHeight="1" s="51"/>
    <row r="2760" ht="15" customFormat="1" customHeight="1" s="51"/>
    <row r="2761" ht="15" customFormat="1" customHeight="1" s="51"/>
    <row r="2762" ht="15" customFormat="1" customHeight="1" s="51"/>
    <row r="2763" ht="15" customFormat="1" customHeight="1" s="51"/>
    <row r="2764" ht="15" customFormat="1" customHeight="1" s="51"/>
    <row r="2765" ht="15" customFormat="1" customHeight="1" s="51"/>
    <row r="2766" ht="15" customFormat="1" customHeight="1" s="51"/>
    <row r="2767" ht="15" customFormat="1" customHeight="1" s="51"/>
    <row r="2768" ht="15" customFormat="1" customHeight="1" s="51"/>
    <row r="2769" ht="15" customFormat="1" customHeight="1" s="51"/>
    <row r="2770" ht="15" customFormat="1" customHeight="1" s="51"/>
    <row r="2771" ht="15" customFormat="1" customHeight="1" s="51"/>
    <row r="2772" ht="15" customFormat="1" customHeight="1" s="51"/>
    <row r="2773" ht="15" customFormat="1" customHeight="1" s="51"/>
    <row r="2774" ht="15" customFormat="1" customHeight="1" s="51"/>
    <row r="2775" ht="15" customFormat="1" customHeight="1" s="51"/>
    <row r="2776" ht="15" customFormat="1" customHeight="1" s="51"/>
    <row r="2777" ht="15" customFormat="1" customHeight="1" s="51"/>
    <row r="2778" ht="15" customFormat="1" customHeight="1" s="51"/>
    <row r="2779" ht="15" customFormat="1" customHeight="1" s="51"/>
    <row r="2780" ht="15" customFormat="1" customHeight="1" s="51"/>
    <row r="2781" ht="15" customFormat="1" customHeight="1" s="51"/>
    <row r="2782" ht="15" customFormat="1" customHeight="1" s="51"/>
    <row r="2783" ht="15" customFormat="1" customHeight="1" s="51"/>
    <row r="2784" ht="15" customFormat="1" customHeight="1" s="51"/>
    <row r="2785" ht="15" customFormat="1" customHeight="1" s="51"/>
    <row r="2786" ht="15" customFormat="1" customHeight="1" s="51"/>
    <row r="2787" ht="15" customFormat="1" customHeight="1" s="51"/>
    <row r="2788" ht="15" customFormat="1" customHeight="1" s="51"/>
    <row r="2789" ht="15" customFormat="1" customHeight="1" s="51"/>
    <row r="2790" ht="15" customFormat="1" customHeight="1" s="51"/>
    <row r="2791" ht="15" customFormat="1" customHeight="1" s="51"/>
    <row r="2792" ht="15" customFormat="1" customHeight="1" s="51"/>
    <row r="2793" ht="15" customFormat="1" customHeight="1" s="51"/>
    <row r="2794" ht="15" customFormat="1" customHeight="1" s="51"/>
    <row r="2795" ht="15" customFormat="1" customHeight="1" s="51"/>
    <row r="2796" ht="15" customFormat="1" customHeight="1" s="51"/>
    <row r="2797" ht="15" customFormat="1" customHeight="1" s="51"/>
    <row r="2798" ht="15" customFormat="1" customHeight="1" s="51"/>
    <row r="2799" ht="15" customFormat="1" customHeight="1" s="51"/>
    <row r="2800" ht="15" customFormat="1" customHeight="1" s="51"/>
    <row r="2801" ht="15" customFormat="1" customHeight="1" s="51"/>
    <row r="2802" ht="15" customFormat="1" customHeight="1" s="51"/>
    <row r="2803" ht="15" customFormat="1" customHeight="1" s="51"/>
    <row r="2804" ht="15" customFormat="1" customHeight="1" s="51"/>
    <row r="2805" ht="15" customFormat="1" customHeight="1" s="51"/>
    <row r="2806" ht="15" customFormat="1" customHeight="1" s="51"/>
    <row r="2807" ht="15" customFormat="1" customHeight="1" s="51"/>
    <row r="2808" ht="15" customFormat="1" customHeight="1" s="51"/>
    <row r="2809" ht="15" customFormat="1" customHeight="1" s="51"/>
    <row r="2810" ht="15" customFormat="1" customHeight="1" s="51"/>
    <row r="2811" ht="15" customFormat="1" customHeight="1" s="51"/>
    <row r="2812" ht="15" customFormat="1" customHeight="1" s="51"/>
    <row r="2813" ht="15" customFormat="1" customHeight="1" s="51"/>
    <row r="2814" ht="15" customFormat="1" customHeight="1" s="51"/>
    <row r="2815" ht="15" customFormat="1" customHeight="1" s="51"/>
    <row r="2816" ht="15" customFormat="1" customHeight="1" s="51"/>
    <row r="2817" ht="15" customFormat="1" customHeight="1" s="51"/>
    <row r="2818" ht="15" customFormat="1" customHeight="1" s="51"/>
    <row r="2819" ht="15" customFormat="1" customHeight="1" s="51"/>
    <row r="2820" ht="15" customFormat="1" customHeight="1" s="51"/>
    <row r="2821" ht="15" customFormat="1" customHeight="1" s="51"/>
    <row r="2822" ht="15" customFormat="1" customHeight="1" s="51"/>
    <row r="2823" ht="15" customFormat="1" customHeight="1" s="51"/>
    <row r="2824" ht="15" customFormat="1" customHeight="1" s="51"/>
    <row r="2825" ht="15" customFormat="1" customHeight="1" s="51"/>
    <row r="2826" ht="15" customFormat="1" customHeight="1" s="51"/>
    <row r="2827" ht="15" customFormat="1" customHeight="1" s="51"/>
    <row r="2828" ht="15" customFormat="1" customHeight="1" s="51"/>
    <row r="2829" ht="15" customFormat="1" customHeight="1" s="51"/>
    <row r="2830" ht="15" customFormat="1" customHeight="1" s="51"/>
    <row r="2831" ht="15" customFormat="1" customHeight="1" s="51"/>
    <row r="2832" ht="15" customFormat="1" customHeight="1" s="51"/>
    <row r="2833" ht="15" customFormat="1" customHeight="1" s="51"/>
    <row r="2834" ht="15" customFormat="1" customHeight="1" s="51"/>
    <row r="2835" ht="15" customFormat="1" customHeight="1" s="51"/>
    <row r="2836" ht="15" customFormat="1" customHeight="1" s="51"/>
    <row r="2837" ht="15" customFormat="1" customHeight="1" s="51"/>
    <row r="2838" ht="15" customFormat="1" customHeight="1" s="51"/>
    <row r="2839" ht="15" customFormat="1" customHeight="1" s="51"/>
    <row r="2840" ht="15" customFormat="1" customHeight="1" s="51"/>
    <row r="2841" ht="15" customFormat="1" customHeight="1" s="51"/>
    <row r="2842" ht="15" customFormat="1" customHeight="1" s="51"/>
    <row r="2843" ht="15" customFormat="1" customHeight="1" s="51"/>
    <row r="2844" ht="15" customFormat="1" customHeight="1" s="51"/>
    <row r="2845" ht="15" customFormat="1" customHeight="1" s="51"/>
    <row r="2846" ht="15" customFormat="1" customHeight="1" s="51"/>
    <row r="2847" ht="15" customFormat="1" customHeight="1" s="51"/>
    <row r="2848" ht="15" customFormat="1" customHeight="1" s="51"/>
    <row r="2849" ht="15" customFormat="1" customHeight="1" s="51"/>
    <row r="2850" ht="15" customFormat="1" customHeight="1" s="51"/>
    <row r="2851" ht="15" customFormat="1" customHeight="1" s="51"/>
    <row r="2852" ht="15" customFormat="1" customHeight="1" s="51"/>
    <row r="2853" ht="15" customFormat="1" customHeight="1" s="51"/>
    <row r="2854" ht="15" customFormat="1" customHeight="1" s="51"/>
    <row r="2855" ht="15" customFormat="1" customHeight="1" s="51"/>
    <row r="2856" ht="15" customFormat="1" customHeight="1" s="51"/>
    <row r="2857" ht="15" customFormat="1" customHeight="1" s="51"/>
    <row r="2858" ht="15" customFormat="1" customHeight="1" s="51"/>
    <row r="2859" ht="15" customFormat="1" customHeight="1" s="51"/>
    <row r="2860" ht="15" customFormat="1" customHeight="1" s="51"/>
    <row r="2861" ht="15" customFormat="1" customHeight="1" s="51"/>
    <row r="2862" ht="15" customFormat="1" customHeight="1" s="51"/>
    <row r="2863" ht="15" customFormat="1" customHeight="1" s="51"/>
    <row r="2864" ht="15" customFormat="1" customHeight="1" s="51"/>
    <row r="2865" ht="15" customFormat="1" customHeight="1" s="51"/>
    <row r="2866" ht="15" customFormat="1" customHeight="1" s="51"/>
    <row r="2867" ht="15" customFormat="1" customHeight="1" s="51"/>
    <row r="2868" ht="15" customFormat="1" customHeight="1" s="51"/>
    <row r="2869" ht="15" customFormat="1" customHeight="1" s="51"/>
    <row r="2870" ht="15" customFormat="1" customHeight="1" s="51"/>
    <row r="2871" ht="15" customFormat="1" customHeight="1" s="51"/>
    <row r="2872" ht="15" customFormat="1" customHeight="1" s="51"/>
    <row r="2873" ht="15" customFormat="1" customHeight="1" s="51"/>
    <row r="2874" ht="15" customFormat="1" customHeight="1" s="51"/>
    <row r="2875" ht="15" customFormat="1" customHeight="1" s="51"/>
    <row r="2876" ht="15" customFormat="1" customHeight="1" s="51"/>
    <row r="2877" ht="15" customFormat="1" customHeight="1" s="51"/>
    <row r="2878" ht="15" customFormat="1" customHeight="1" s="51"/>
    <row r="2879" ht="15" customFormat="1" customHeight="1" s="51"/>
    <row r="2880" ht="15" customFormat="1" customHeight="1" s="51"/>
    <row r="2881" ht="15" customFormat="1" customHeight="1" s="51"/>
    <row r="2882" ht="15" customFormat="1" customHeight="1" s="51"/>
    <row r="2883" ht="15" customFormat="1" customHeight="1" s="51"/>
    <row r="2884" ht="15" customFormat="1" customHeight="1" s="51"/>
    <row r="2885" ht="15" customFormat="1" customHeight="1" s="51"/>
    <row r="2886" ht="15" customFormat="1" customHeight="1" s="51"/>
    <row r="2887" ht="15" customFormat="1" customHeight="1" s="51"/>
    <row r="2888" ht="15" customFormat="1" customHeight="1" s="51"/>
    <row r="2889" ht="15" customFormat="1" customHeight="1" s="51"/>
    <row r="2890" ht="15" customFormat="1" customHeight="1" s="51"/>
    <row r="2891" ht="15" customFormat="1" customHeight="1" s="51"/>
    <row r="2892" ht="15" customFormat="1" customHeight="1" s="51"/>
    <row r="2893" ht="15" customFormat="1" customHeight="1" s="51"/>
    <row r="2894" ht="15" customFormat="1" customHeight="1" s="51"/>
    <row r="2895" ht="15" customFormat="1" customHeight="1" s="51"/>
    <row r="2896" ht="15" customFormat="1" customHeight="1" s="51"/>
    <row r="2897" ht="15" customFormat="1" customHeight="1" s="51"/>
    <row r="2898" ht="15" customFormat="1" customHeight="1" s="51"/>
    <row r="2899" ht="15" customFormat="1" customHeight="1" s="51"/>
    <row r="2900" ht="15" customFormat="1" customHeight="1" s="51"/>
    <row r="2901" ht="15" customFormat="1" customHeight="1" s="51"/>
    <row r="2902" ht="15" customFormat="1" customHeight="1" s="51"/>
    <row r="2903" ht="15" customFormat="1" customHeight="1" s="51"/>
    <row r="2904" ht="15" customFormat="1" customHeight="1" s="51"/>
    <row r="2905" ht="15" customFormat="1" customHeight="1" s="51"/>
    <row r="2906" ht="15" customFormat="1" customHeight="1" s="51"/>
    <row r="2907" ht="15" customFormat="1" customHeight="1" s="51"/>
    <row r="2908" ht="15" customFormat="1" customHeight="1" s="51"/>
    <row r="2909" ht="15" customFormat="1" customHeight="1" s="51"/>
    <row r="2910" ht="15" customFormat="1" customHeight="1" s="51"/>
    <row r="2911" ht="15" customFormat="1" customHeight="1" s="51"/>
    <row r="2912" ht="15" customFormat="1" customHeight="1" s="51"/>
    <row r="2913" ht="15" customFormat="1" customHeight="1" s="51"/>
    <row r="2914" ht="15" customFormat="1" customHeight="1" s="51"/>
    <row r="2915" ht="15" customFormat="1" customHeight="1" s="51"/>
    <row r="2916" ht="15" customFormat="1" customHeight="1" s="51"/>
    <row r="2917" ht="15" customFormat="1" customHeight="1" s="51"/>
    <row r="2918" ht="15" customFormat="1" customHeight="1" s="51"/>
    <row r="2919" ht="15" customFormat="1" customHeight="1" s="51"/>
    <row r="2920" ht="15" customFormat="1" customHeight="1" s="51"/>
    <row r="2921" ht="15" customFormat="1" customHeight="1" s="51"/>
    <row r="2922" ht="15" customFormat="1" customHeight="1" s="51"/>
    <row r="2923" ht="15" customFormat="1" customHeight="1" s="51"/>
    <row r="2924" ht="15" customFormat="1" customHeight="1" s="51"/>
    <row r="2925" ht="15" customFormat="1" customHeight="1" s="51"/>
    <row r="2926" ht="15" customFormat="1" customHeight="1" s="51"/>
    <row r="2927" ht="15" customFormat="1" customHeight="1" s="51"/>
    <row r="2928" ht="15" customFormat="1" customHeight="1" s="51"/>
    <row r="2929" ht="15" customFormat="1" customHeight="1" s="51"/>
    <row r="2930" ht="15" customFormat="1" customHeight="1" s="51"/>
    <row r="2931" ht="15" customFormat="1" customHeight="1" s="51"/>
    <row r="2932" ht="15" customFormat="1" customHeight="1" s="51"/>
    <row r="2933" ht="15" customFormat="1" customHeight="1" s="51"/>
    <row r="2934" ht="15" customFormat="1" customHeight="1" s="51"/>
    <row r="2935" ht="15" customFormat="1" customHeight="1" s="51"/>
    <row r="2936" ht="15" customFormat="1" customHeight="1" s="51"/>
    <row r="2937" ht="15" customFormat="1" customHeight="1" s="51"/>
    <row r="2938" ht="15" customFormat="1" customHeight="1" s="51"/>
    <row r="2939" ht="15" customFormat="1" customHeight="1" s="51"/>
    <row r="2940" ht="15" customFormat="1" customHeight="1" s="51"/>
    <row r="2941" ht="15" customFormat="1" customHeight="1" s="51"/>
    <row r="2942" ht="15" customFormat="1" customHeight="1" s="51"/>
    <row r="2943" ht="15" customFormat="1" customHeight="1" s="51"/>
    <row r="2944" ht="15" customFormat="1" customHeight="1" s="51"/>
    <row r="2945" ht="15" customFormat="1" customHeight="1" s="51"/>
    <row r="2946" ht="15" customFormat="1" customHeight="1" s="51"/>
    <row r="2947" ht="15" customFormat="1" customHeight="1" s="51"/>
    <row r="2948" ht="15" customFormat="1" customHeight="1" s="51"/>
    <row r="2949" ht="15" customFormat="1" customHeight="1" s="51"/>
    <row r="2950" ht="15" customFormat="1" customHeight="1" s="51"/>
    <row r="2951" ht="15" customFormat="1" customHeight="1" s="51"/>
    <row r="2952" ht="15" customFormat="1" customHeight="1" s="51"/>
    <row r="2953" ht="15" customFormat="1" customHeight="1" s="51"/>
    <row r="2954" ht="15" customFormat="1" customHeight="1" s="51"/>
    <row r="2955" ht="15" customFormat="1" customHeight="1" s="51"/>
    <row r="2956" ht="15" customFormat="1" customHeight="1" s="51"/>
    <row r="2957" ht="15" customFormat="1" customHeight="1" s="51"/>
    <row r="2958" ht="15" customFormat="1" customHeight="1" s="51"/>
    <row r="2959" ht="15" customFormat="1" customHeight="1" s="51"/>
    <row r="2960" ht="15" customFormat="1" customHeight="1" s="51"/>
    <row r="2961" ht="15" customFormat="1" customHeight="1" s="51"/>
    <row r="2962" ht="15" customFormat="1" customHeight="1" s="51"/>
    <row r="2963" ht="15" customFormat="1" customHeight="1" s="51"/>
    <row r="2964" ht="15" customFormat="1" customHeight="1" s="51"/>
    <row r="2965" ht="15" customFormat="1" customHeight="1" s="51"/>
    <row r="2966" ht="15" customFormat="1" customHeight="1" s="51"/>
    <row r="2967" ht="15" customFormat="1" customHeight="1" s="51"/>
    <row r="2968" ht="15" customFormat="1" customHeight="1" s="51"/>
    <row r="2969" ht="15" customFormat="1" customHeight="1" s="51"/>
    <row r="2970" ht="15" customFormat="1" customHeight="1" s="51"/>
    <row r="2971" ht="15" customFormat="1" customHeight="1" s="51"/>
    <row r="2972" ht="15" customFormat="1" customHeight="1" s="51"/>
    <row r="2973" ht="15" customFormat="1" customHeight="1" s="51"/>
    <row r="2974" ht="15" customFormat="1" customHeight="1" s="51"/>
    <row r="2975" ht="15" customFormat="1" customHeight="1" s="51"/>
    <row r="2976" ht="15" customFormat="1" customHeight="1" s="51"/>
    <row r="2977" ht="15" customFormat="1" customHeight="1" s="51"/>
    <row r="2978" ht="15" customFormat="1" customHeight="1" s="51"/>
    <row r="2979" ht="15" customFormat="1" customHeight="1" s="51"/>
    <row r="2980" ht="15" customFormat="1" customHeight="1" s="51"/>
    <row r="2981" ht="15" customFormat="1" customHeight="1" s="51"/>
    <row r="2982" ht="15" customFormat="1" customHeight="1" s="51"/>
    <row r="2983" ht="15" customFormat="1" customHeight="1" s="51"/>
    <row r="2984" ht="15" customFormat="1" customHeight="1" s="51"/>
    <row r="2985" ht="15" customFormat="1" customHeight="1" s="51"/>
    <row r="2986" ht="15" customFormat="1" customHeight="1" s="51"/>
    <row r="2987" ht="15" customFormat="1" customHeight="1" s="51"/>
    <row r="2988" ht="15" customFormat="1" customHeight="1" s="51"/>
    <row r="2989" ht="15" customFormat="1" customHeight="1" s="51"/>
    <row r="2990" ht="15" customFormat="1" customHeight="1" s="51"/>
    <row r="2991" ht="15" customFormat="1" customHeight="1" s="51"/>
    <row r="2992" ht="15" customFormat="1" customHeight="1" s="51"/>
    <row r="2993" ht="15" customFormat="1" customHeight="1" s="51"/>
    <row r="2994" ht="15" customFormat="1" customHeight="1" s="51"/>
    <row r="2995" ht="15" customFormat="1" customHeight="1" s="51"/>
    <row r="2996" ht="15" customFormat="1" customHeight="1" s="51"/>
    <row r="2997" ht="15" customFormat="1" customHeight="1" s="51"/>
    <row r="2998" ht="15" customFormat="1" customHeight="1" s="51"/>
    <row r="2999" ht="15" customFormat="1" customHeight="1" s="51"/>
    <row r="3000" ht="15" customFormat="1" customHeight="1" s="51"/>
    <row r="3001" ht="15" customFormat="1" customHeight="1" s="51"/>
    <row r="3002" ht="15" customFormat="1" customHeight="1" s="51"/>
    <row r="3003" ht="15" customFormat="1" customHeight="1" s="51"/>
    <row r="3004" ht="15" customFormat="1" customHeight="1" s="51"/>
    <row r="3005" ht="15" customFormat="1" customHeight="1" s="51"/>
    <row r="3006" ht="15" customFormat="1" customHeight="1" s="51"/>
    <row r="3007" ht="15" customFormat="1" customHeight="1" s="51"/>
    <row r="3008" ht="15" customFormat="1" customHeight="1" s="51"/>
    <row r="3009" ht="15" customFormat="1" customHeight="1" s="51"/>
    <row r="3010" ht="15" customFormat="1" customHeight="1" s="51"/>
    <row r="3011" ht="15" customFormat="1" customHeight="1" s="51"/>
    <row r="3012" ht="15" customFormat="1" customHeight="1" s="51"/>
    <row r="3013" ht="15" customFormat="1" customHeight="1" s="51"/>
    <row r="3014" ht="15" customFormat="1" customHeight="1" s="51"/>
    <row r="3015" ht="15" customFormat="1" customHeight="1" s="51"/>
    <row r="3016" ht="15" customFormat="1" customHeight="1" s="51"/>
    <row r="3017" ht="15" customFormat="1" customHeight="1" s="51"/>
    <row r="3018" ht="15" customFormat="1" customHeight="1" s="51"/>
    <row r="3019" ht="15" customFormat="1" customHeight="1" s="51"/>
    <row r="3020" ht="15" customFormat="1" customHeight="1" s="51"/>
    <row r="3021" ht="15" customFormat="1" customHeight="1" s="51"/>
    <row r="3022" ht="15" customFormat="1" customHeight="1" s="51"/>
    <row r="3023" ht="15" customFormat="1" customHeight="1" s="51"/>
    <row r="3024" ht="15" customFormat="1" customHeight="1" s="51"/>
    <row r="3025" ht="15" customFormat="1" customHeight="1" s="51"/>
    <row r="3026" ht="15" customFormat="1" customHeight="1" s="51"/>
    <row r="3027" ht="15" customFormat="1" customHeight="1" s="51"/>
    <row r="3028" ht="15" customFormat="1" customHeight="1" s="51"/>
    <row r="3029" ht="15" customFormat="1" customHeight="1" s="51"/>
    <row r="3030" ht="15" customFormat="1" customHeight="1" s="51"/>
    <row r="3031" ht="15" customFormat="1" customHeight="1" s="51"/>
    <row r="3032" ht="15" customFormat="1" customHeight="1" s="51"/>
    <row r="3033" ht="15" customFormat="1" customHeight="1" s="51"/>
    <row r="3034" ht="15" customFormat="1" customHeight="1" s="51"/>
    <row r="3035" ht="15" customFormat="1" customHeight="1" s="51"/>
    <row r="3036" ht="15" customFormat="1" customHeight="1" s="51"/>
    <row r="3037" ht="15" customFormat="1" customHeight="1" s="51"/>
    <row r="3038" ht="15" customFormat="1" customHeight="1" s="51"/>
    <row r="3039" ht="15" customFormat="1" customHeight="1" s="51"/>
    <row r="3040" ht="15" customFormat="1" customHeight="1" s="51"/>
    <row r="3041" ht="15" customFormat="1" customHeight="1" s="51"/>
    <row r="3042" ht="15" customFormat="1" customHeight="1" s="51"/>
    <row r="3043" ht="15" customFormat="1" customHeight="1" s="51"/>
    <row r="3044" ht="15" customFormat="1" customHeight="1" s="51"/>
    <row r="3045" ht="15" customFormat="1" customHeight="1" s="51"/>
    <row r="3046" ht="15" customFormat="1" customHeight="1" s="51"/>
    <row r="3047" ht="15" customFormat="1" customHeight="1" s="51"/>
    <row r="3048" ht="15" customFormat="1" customHeight="1" s="51"/>
    <row r="3049" ht="15" customFormat="1" customHeight="1" s="51"/>
    <row r="3050" ht="15" customFormat="1" customHeight="1" s="51"/>
    <row r="3051" ht="15" customFormat="1" customHeight="1" s="51"/>
    <row r="3052" ht="15" customFormat="1" customHeight="1" s="51"/>
    <row r="3053" ht="15" customFormat="1" customHeight="1" s="51"/>
    <row r="3054" ht="15" customFormat="1" customHeight="1" s="51"/>
    <row r="3055" ht="15" customFormat="1" customHeight="1" s="51"/>
    <row r="3056" ht="15" customFormat="1" customHeight="1" s="51"/>
    <row r="3057" ht="15" customFormat="1" customHeight="1" s="51"/>
    <row r="3058" ht="15" customFormat="1" customHeight="1" s="51"/>
    <row r="3059" ht="15" customFormat="1" customHeight="1" s="51"/>
    <row r="3060" ht="15" customFormat="1" customHeight="1" s="51"/>
    <row r="3061" ht="15" customFormat="1" customHeight="1" s="51"/>
    <row r="3062" ht="15" customFormat="1" customHeight="1" s="51"/>
    <row r="3063" ht="15" customFormat="1" customHeight="1" s="51"/>
    <row r="3064" ht="15" customFormat="1" customHeight="1" s="51"/>
    <row r="3065" ht="15" customFormat="1" customHeight="1" s="51"/>
    <row r="3066" ht="15" customFormat="1" customHeight="1" s="51"/>
    <row r="3067" ht="15" customFormat="1" customHeight="1" s="51"/>
    <row r="3068" ht="15" customFormat="1" customHeight="1" s="51"/>
    <row r="3069" ht="15" customFormat="1" customHeight="1" s="51"/>
    <row r="3070" ht="15" customFormat="1" customHeight="1" s="51"/>
    <row r="3071" ht="15" customFormat="1" customHeight="1" s="51"/>
    <row r="3072" ht="15" customFormat="1" customHeight="1" s="51"/>
    <row r="3073" ht="15" customFormat="1" customHeight="1" s="51"/>
    <row r="3074" ht="15" customFormat="1" customHeight="1" s="51"/>
    <row r="3075" ht="15" customFormat="1" customHeight="1" s="51"/>
    <row r="3076" ht="15" customFormat="1" customHeight="1" s="51"/>
    <row r="3077" ht="15" customFormat="1" customHeight="1" s="51"/>
    <row r="3078" ht="15" customFormat="1" customHeight="1" s="51"/>
    <row r="3079" ht="15" customFormat="1" customHeight="1" s="51"/>
    <row r="3080" ht="15" customFormat="1" customHeight="1" s="51"/>
    <row r="3081" ht="15" customFormat="1" customHeight="1" s="51"/>
    <row r="3082" ht="15" customFormat="1" customHeight="1" s="51"/>
    <row r="3083" ht="15" customFormat="1" customHeight="1" s="51"/>
    <row r="3084" ht="15" customFormat="1" customHeight="1" s="51"/>
    <row r="3085" ht="15" customFormat="1" customHeight="1" s="51"/>
    <row r="3086" ht="15" customFormat="1" customHeight="1" s="51"/>
    <row r="3087" ht="15" customFormat="1" customHeight="1" s="51"/>
    <row r="3088" ht="15" customFormat="1" customHeight="1" s="51"/>
    <row r="3089" ht="15" customFormat="1" customHeight="1" s="51"/>
    <row r="3090" ht="15" customFormat="1" customHeight="1" s="51"/>
    <row r="3091" ht="15" customFormat="1" customHeight="1" s="51"/>
    <row r="3092" ht="15" customFormat="1" customHeight="1" s="51"/>
    <row r="3093" ht="15" customFormat="1" customHeight="1" s="51"/>
    <row r="3094" ht="15" customFormat="1" customHeight="1" s="51"/>
    <row r="3095" ht="15" customFormat="1" customHeight="1" s="51"/>
    <row r="3096" ht="15" customFormat="1" customHeight="1" s="51"/>
    <row r="3097" ht="15" customFormat="1" customHeight="1" s="51"/>
    <row r="3098" ht="15" customFormat="1" customHeight="1" s="51"/>
    <row r="3099" ht="15" customFormat="1" customHeight="1" s="51"/>
    <row r="3100" ht="15" customFormat="1" customHeight="1" s="51"/>
    <row r="3101" ht="15" customFormat="1" customHeight="1" s="51"/>
    <row r="3102" ht="15" customFormat="1" customHeight="1" s="51"/>
    <row r="3103" ht="15" customFormat="1" customHeight="1" s="51"/>
    <row r="3104" ht="15" customFormat="1" customHeight="1" s="51"/>
    <row r="3105" ht="15" customFormat="1" customHeight="1" s="51"/>
    <row r="3106" ht="15" customFormat="1" customHeight="1" s="51"/>
    <row r="3107" ht="15" customFormat="1" customHeight="1" s="51"/>
    <row r="3108" ht="15" customFormat="1" customHeight="1" s="51"/>
    <row r="3109" ht="15" customFormat="1" customHeight="1" s="51"/>
    <row r="3110" ht="15" customFormat="1" customHeight="1" s="51"/>
    <row r="3111" ht="15" customFormat="1" customHeight="1" s="51"/>
    <row r="3112" ht="15" customFormat="1" customHeight="1" s="51"/>
    <row r="3113" ht="15" customFormat="1" customHeight="1" s="51"/>
    <row r="3114" ht="15" customFormat="1" customHeight="1" s="51"/>
    <row r="3115" ht="15" customFormat="1" customHeight="1" s="51"/>
    <row r="3116" ht="15" customFormat="1" customHeight="1" s="51"/>
    <row r="3117" ht="15" customFormat="1" customHeight="1" s="51"/>
    <row r="3118" ht="15" customFormat="1" customHeight="1" s="51"/>
    <row r="3119" ht="15" customFormat="1" customHeight="1" s="51"/>
    <row r="3120" ht="15" customFormat="1" customHeight="1" s="51"/>
    <row r="3121" ht="15" customFormat="1" customHeight="1" s="51"/>
    <row r="3122" ht="15" customFormat="1" customHeight="1" s="51"/>
    <row r="3123" ht="15" customFormat="1" customHeight="1" s="51"/>
    <row r="3124" ht="15" customFormat="1" customHeight="1" s="51"/>
    <row r="3125" ht="15" customFormat="1" customHeight="1" s="51"/>
    <row r="3126" ht="15" customFormat="1" customHeight="1" s="51"/>
    <row r="3127" ht="15" customFormat="1" customHeight="1" s="51"/>
    <row r="3128" ht="15" customFormat="1" customHeight="1" s="51"/>
    <row r="3129" ht="15" customFormat="1" customHeight="1" s="51"/>
    <row r="3130" ht="15" customFormat="1" customHeight="1" s="51"/>
    <row r="3131" ht="15" customFormat="1" customHeight="1" s="51"/>
    <row r="3132" ht="15" customFormat="1" customHeight="1" s="51"/>
    <row r="3133" ht="15" customFormat="1" customHeight="1" s="51"/>
    <row r="3134" ht="15" customFormat="1" customHeight="1" s="51"/>
    <row r="3135" ht="15" customFormat="1" customHeight="1" s="51"/>
    <row r="3136" ht="15" customFormat="1" customHeight="1" s="51"/>
    <row r="3137" ht="15" customFormat="1" customHeight="1" s="51"/>
    <row r="3138" ht="15" customFormat="1" customHeight="1" s="51"/>
    <row r="3139" ht="15" customFormat="1" customHeight="1" s="51"/>
    <row r="3140" ht="15" customFormat="1" customHeight="1" s="51"/>
    <row r="3141" ht="15" customFormat="1" customHeight="1" s="51"/>
    <row r="3142" ht="15" customFormat="1" customHeight="1" s="51"/>
    <row r="3143" ht="15" customFormat="1" customHeight="1" s="51"/>
    <row r="3144" ht="15" customFormat="1" customHeight="1" s="51"/>
    <row r="3145" ht="15" customFormat="1" customHeight="1" s="51"/>
    <row r="3146" ht="15" customFormat="1" customHeight="1" s="51"/>
    <row r="3147" ht="15" customFormat="1" customHeight="1" s="51"/>
    <row r="3148" ht="15" customFormat="1" customHeight="1" s="51"/>
    <row r="3149" ht="15" customFormat="1" customHeight="1" s="51"/>
    <row r="3150" ht="15" customFormat="1" customHeight="1" s="51"/>
    <row r="3151" ht="15" customFormat="1" customHeight="1" s="51"/>
    <row r="3152" ht="15" customFormat="1" customHeight="1" s="51"/>
    <row r="3153" ht="15" customFormat="1" customHeight="1" s="51"/>
    <row r="3154" ht="15" customFormat="1" customHeight="1" s="51"/>
    <row r="3155" ht="15" customFormat="1" customHeight="1" s="51"/>
    <row r="3156" ht="15" customFormat="1" customHeight="1" s="51"/>
    <row r="3157" ht="15" customFormat="1" customHeight="1" s="51"/>
    <row r="3158" ht="15" customFormat="1" customHeight="1" s="51"/>
    <row r="3159" ht="15" customFormat="1" customHeight="1" s="51"/>
    <row r="3160" ht="15" customFormat="1" customHeight="1" s="51"/>
    <row r="3161" ht="15" customFormat="1" customHeight="1" s="51"/>
    <row r="3162" ht="15" customFormat="1" customHeight="1" s="51"/>
    <row r="3163" ht="15" customFormat="1" customHeight="1" s="51"/>
    <row r="3164" ht="15" customFormat="1" customHeight="1" s="51"/>
    <row r="3165" ht="15" customFormat="1" customHeight="1" s="51"/>
    <row r="3166" ht="15" customFormat="1" customHeight="1" s="51"/>
    <row r="3167" ht="15" customFormat="1" customHeight="1" s="51"/>
    <row r="3168" ht="15" customFormat="1" customHeight="1" s="51"/>
    <row r="3169" ht="15" customFormat="1" customHeight="1" s="51"/>
    <row r="3170" ht="15" customFormat="1" customHeight="1" s="51"/>
    <row r="3171" ht="15" customFormat="1" customHeight="1" s="51"/>
    <row r="3172" ht="15" customFormat="1" customHeight="1" s="51"/>
    <row r="3173" ht="15" customFormat="1" customHeight="1" s="51"/>
    <row r="3174" ht="15" customFormat="1" customHeight="1" s="51"/>
    <row r="3175" ht="15" customFormat="1" customHeight="1" s="51"/>
    <row r="3176" ht="15" customFormat="1" customHeight="1" s="51"/>
    <row r="3177" ht="15" customFormat="1" customHeight="1" s="51"/>
    <row r="3178" ht="15" customFormat="1" customHeight="1" s="51"/>
    <row r="3179" ht="15" customFormat="1" customHeight="1" s="51"/>
    <row r="3180" ht="15" customFormat="1" customHeight="1" s="51"/>
    <row r="3181" ht="15" customFormat="1" customHeight="1" s="51"/>
    <row r="3182" ht="15" customFormat="1" customHeight="1" s="51"/>
    <row r="3183" ht="15" customFormat="1" customHeight="1" s="51"/>
    <row r="3184" ht="15" customFormat="1" customHeight="1" s="51"/>
    <row r="3185" ht="15" customFormat="1" customHeight="1" s="51"/>
    <row r="3186" ht="15" customFormat="1" customHeight="1" s="51"/>
    <row r="3187" ht="15" customFormat="1" customHeight="1" s="51"/>
    <row r="3188" ht="15" customFormat="1" customHeight="1" s="51"/>
    <row r="3189" ht="15" customFormat="1" customHeight="1" s="51"/>
    <row r="3190" ht="15" customFormat="1" customHeight="1" s="51"/>
    <row r="3191" ht="15" customFormat="1" customHeight="1" s="51"/>
    <row r="3192" ht="15" customFormat="1" customHeight="1" s="51"/>
    <row r="3193" ht="15" customFormat="1" customHeight="1" s="51"/>
    <row r="3194" ht="15" customFormat="1" customHeight="1" s="51"/>
    <row r="3195" ht="15" customFormat="1" customHeight="1" s="51"/>
    <row r="3196" ht="15" customFormat="1" customHeight="1" s="51"/>
    <row r="3197" ht="15" customFormat="1" customHeight="1" s="51"/>
    <row r="3198" ht="15" customFormat="1" customHeight="1" s="51"/>
    <row r="3199" ht="15" customFormat="1" customHeight="1" s="51"/>
    <row r="3200" ht="15" customFormat="1" customHeight="1" s="51"/>
    <row r="3201" ht="15" customFormat="1" customHeight="1" s="51"/>
    <row r="3202" ht="15" customFormat="1" customHeight="1" s="51"/>
    <row r="3203" ht="15" customFormat="1" customHeight="1" s="51"/>
    <row r="3204" ht="15" customFormat="1" customHeight="1" s="51"/>
    <row r="3205" ht="15" customFormat="1" customHeight="1" s="51"/>
    <row r="3206" ht="15" customFormat="1" customHeight="1" s="51"/>
    <row r="3207" ht="15" customFormat="1" customHeight="1" s="51"/>
    <row r="3208" ht="15" customFormat="1" customHeight="1" s="51"/>
    <row r="3209" ht="15" customFormat="1" customHeight="1" s="51"/>
    <row r="3210" ht="15" customFormat="1" customHeight="1" s="51"/>
    <row r="3211" ht="15" customFormat="1" customHeight="1" s="51"/>
    <row r="3212" ht="15" customFormat="1" customHeight="1" s="51"/>
    <row r="3213" ht="15" customFormat="1" customHeight="1" s="51"/>
    <row r="3214" ht="15" customFormat="1" customHeight="1" s="51"/>
    <row r="3215" ht="15" customFormat="1" customHeight="1" s="51"/>
    <row r="3216" ht="15" customFormat="1" customHeight="1" s="51"/>
    <row r="3217" ht="15" customFormat="1" customHeight="1" s="51"/>
    <row r="3218" ht="15" customFormat="1" customHeight="1" s="51"/>
    <row r="3219" ht="15" customFormat="1" customHeight="1" s="51"/>
    <row r="3220" ht="15" customFormat="1" customHeight="1" s="51"/>
    <row r="3221" ht="15" customFormat="1" customHeight="1" s="51"/>
    <row r="3222" ht="15" customFormat="1" customHeight="1" s="51"/>
    <row r="3223" ht="15" customFormat="1" customHeight="1" s="51"/>
    <row r="3224" ht="15" customFormat="1" customHeight="1" s="51"/>
    <row r="3225" ht="15" customFormat="1" customHeight="1" s="51"/>
    <row r="3226" ht="15" customFormat="1" customHeight="1" s="51"/>
    <row r="3227" ht="15" customFormat="1" customHeight="1" s="51"/>
    <row r="3228" ht="15" customFormat="1" customHeight="1" s="51"/>
    <row r="3229" ht="15" customFormat="1" customHeight="1" s="51"/>
    <row r="3230" ht="15" customFormat="1" customHeight="1" s="51"/>
    <row r="3231" ht="15" customFormat="1" customHeight="1" s="51"/>
    <row r="3232" ht="15" customFormat="1" customHeight="1" s="51"/>
    <row r="3233" ht="15" customFormat="1" customHeight="1" s="51"/>
    <row r="3234" ht="15" customFormat="1" customHeight="1" s="51"/>
    <row r="3235" ht="15" customFormat="1" customHeight="1" s="51"/>
    <row r="3236" ht="15" customFormat="1" customHeight="1" s="51"/>
    <row r="3237" ht="15" customFormat="1" customHeight="1" s="51"/>
    <row r="3238" ht="15" customFormat="1" customHeight="1" s="51"/>
    <row r="3239" ht="15" customFormat="1" customHeight="1" s="51"/>
    <row r="3240" ht="15" customFormat="1" customHeight="1" s="51"/>
    <row r="3241" ht="15" customFormat="1" customHeight="1" s="51"/>
    <row r="3242" ht="15" customFormat="1" customHeight="1" s="51"/>
    <row r="3243" ht="15" customFormat="1" customHeight="1" s="51"/>
    <row r="3244" ht="15" customFormat="1" customHeight="1" s="51"/>
    <row r="3245" ht="15" customFormat="1" customHeight="1" s="51"/>
    <row r="3246" ht="15" customFormat="1" customHeight="1" s="51"/>
    <row r="3247" ht="15" customFormat="1" customHeight="1" s="51"/>
    <row r="3248" ht="15" customFormat="1" customHeight="1" s="51"/>
    <row r="3249" ht="15" customFormat="1" customHeight="1" s="51"/>
    <row r="3250" ht="15" customFormat="1" customHeight="1" s="51"/>
    <row r="3251" ht="15" customFormat="1" customHeight="1" s="51"/>
    <row r="3252" ht="15" customFormat="1" customHeight="1" s="51"/>
    <row r="3253" ht="15" customFormat="1" customHeight="1" s="51"/>
    <row r="3254" ht="15" customFormat="1" customHeight="1" s="51"/>
    <row r="3255" ht="15" customFormat="1" customHeight="1" s="51"/>
    <row r="3256" ht="15" customFormat="1" customHeight="1" s="51"/>
    <row r="3257" ht="15" customFormat="1" customHeight="1" s="51"/>
    <row r="3258" ht="15" customFormat="1" customHeight="1" s="51"/>
    <row r="3259" ht="15" customFormat="1" customHeight="1" s="51"/>
    <row r="3260" ht="15" customFormat="1" customHeight="1" s="51"/>
    <row r="3261" ht="15" customFormat="1" customHeight="1" s="51"/>
    <row r="3262" ht="15" customFormat="1" customHeight="1" s="51"/>
    <row r="3263" ht="15" customFormat="1" customHeight="1" s="51"/>
    <row r="3264" ht="15" customFormat="1" customHeight="1" s="51"/>
    <row r="3265" ht="15" customFormat="1" customHeight="1" s="51"/>
    <row r="3266" ht="15" customFormat="1" customHeight="1" s="51"/>
    <row r="3267" ht="15" customFormat="1" customHeight="1" s="51"/>
    <row r="3268" ht="15" customFormat="1" customHeight="1" s="51"/>
    <row r="3269" ht="15" customFormat="1" customHeight="1" s="51"/>
    <row r="3270" ht="15" customFormat="1" customHeight="1" s="51"/>
    <row r="3271" ht="15" customFormat="1" customHeight="1" s="51"/>
    <row r="3272" ht="15" customFormat="1" customHeight="1" s="51"/>
    <row r="3273" ht="15" customFormat="1" customHeight="1" s="51"/>
    <row r="3274" ht="15" customFormat="1" customHeight="1" s="51"/>
    <row r="3275" ht="15" customFormat="1" customHeight="1" s="51"/>
    <row r="3276" ht="15" customFormat="1" customHeight="1" s="51"/>
    <row r="3277" ht="15" customFormat="1" customHeight="1" s="51"/>
    <row r="3278" ht="15" customFormat="1" customHeight="1" s="51"/>
    <row r="3279" ht="15" customFormat="1" customHeight="1" s="51"/>
    <row r="3280" ht="15" customFormat="1" customHeight="1" s="51"/>
    <row r="3281" ht="15" customFormat="1" customHeight="1" s="51"/>
    <row r="3282" ht="15" customFormat="1" customHeight="1" s="51"/>
    <row r="3283" ht="15" customFormat="1" customHeight="1" s="51"/>
    <row r="3284" ht="15" customFormat="1" customHeight="1" s="51"/>
    <row r="3285" ht="15" customFormat="1" customHeight="1" s="51"/>
    <row r="3286" ht="15" customFormat="1" customHeight="1" s="51"/>
    <row r="3287" ht="15" customFormat="1" customHeight="1" s="51"/>
    <row r="3288" ht="15" customFormat="1" customHeight="1" s="51"/>
    <row r="3289" ht="15" customFormat="1" customHeight="1" s="51"/>
    <row r="3290" ht="15" customFormat="1" customHeight="1" s="51"/>
    <row r="3291" ht="15" customFormat="1" customHeight="1" s="51"/>
    <row r="3292" ht="15" customFormat="1" customHeight="1" s="51"/>
    <row r="3293" ht="15" customFormat="1" customHeight="1" s="51"/>
    <row r="3294" ht="15" customFormat="1" customHeight="1" s="51"/>
    <row r="3295" ht="15" customFormat="1" customHeight="1" s="51"/>
    <row r="3296" ht="15" customFormat="1" customHeight="1" s="51"/>
    <row r="3297" ht="15" customFormat="1" customHeight="1" s="51"/>
    <row r="3298" ht="15" customFormat="1" customHeight="1" s="51"/>
    <row r="3299" ht="15" customFormat="1" customHeight="1" s="51"/>
    <row r="3300" ht="15" customFormat="1" customHeight="1" s="51"/>
    <row r="3301" ht="15" customFormat="1" customHeight="1" s="51"/>
    <row r="3302" ht="15" customFormat="1" customHeight="1" s="51"/>
    <row r="3303" ht="15" customFormat="1" customHeight="1" s="51"/>
    <row r="3304" ht="15" customFormat="1" customHeight="1" s="51"/>
    <row r="3305" ht="15" customFormat="1" customHeight="1" s="51"/>
    <row r="3306" ht="15" customFormat="1" customHeight="1" s="51"/>
    <row r="3307" ht="15" customFormat="1" customHeight="1" s="51"/>
    <row r="3308" ht="15" customFormat="1" customHeight="1" s="51"/>
    <row r="3309" ht="15" customFormat="1" customHeight="1" s="51"/>
    <row r="3310" ht="15" customFormat="1" customHeight="1" s="51"/>
    <row r="3311" ht="15" customFormat="1" customHeight="1" s="51"/>
    <row r="3312" ht="15" customFormat="1" customHeight="1" s="51"/>
    <row r="3313" ht="15" customFormat="1" customHeight="1" s="51"/>
    <row r="3314" ht="15" customFormat="1" customHeight="1" s="51"/>
    <row r="3315" ht="15" customFormat="1" customHeight="1" s="51"/>
    <row r="3316" ht="15" customFormat="1" customHeight="1" s="51"/>
    <row r="3317" ht="15" customFormat="1" customHeight="1" s="51"/>
    <row r="3318" ht="15" customFormat="1" customHeight="1" s="51"/>
    <row r="3319" ht="15" customFormat="1" customHeight="1" s="51"/>
    <row r="3320" ht="15" customFormat="1" customHeight="1" s="51"/>
    <row r="3321" ht="15" customFormat="1" customHeight="1" s="51"/>
    <row r="3322" ht="15" customFormat="1" customHeight="1" s="51"/>
    <row r="3323" ht="15" customFormat="1" customHeight="1" s="51"/>
    <row r="3324" ht="15" customFormat="1" customHeight="1" s="51"/>
    <row r="3325" ht="15" customFormat="1" customHeight="1" s="51"/>
    <row r="3326" ht="15" customFormat="1" customHeight="1" s="51"/>
    <row r="3327" ht="15" customFormat="1" customHeight="1" s="51"/>
    <row r="3328" ht="15" customFormat="1" customHeight="1" s="51"/>
    <row r="3329" ht="15" customFormat="1" customHeight="1" s="51"/>
    <row r="3330" ht="15" customFormat="1" customHeight="1" s="51"/>
    <row r="3331" ht="15" customFormat="1" customHeight="1" s="51"/>
    <row r="3332" ht="15" customFormat="1" customHeight="1" s="51"/>
    <row r="3333" ht="15" customFormat="1" customHeight="1" s="51"/>
    <row r="3334" ht="15" customFormat="1" customHeight="1" s="51"/>
    <row r="3335" ht="15" customFormat="1" customHeight="1" s="51"/>
    <row r="3336" ht="15" customFormat="1" customHeight="1" s="51"/>
    <row r="3337" ht="15" customFormat="1" customHeight="1" s="51"/>
    <row r="3338" ht="15" customFormat="1" customHeight="1" s="51"/>
    <row r="3339" ht="15" customFormat="1" customHeight="1" s="51"/>
    <row r="3340" ht="15" customFormat="1" customHeight="1" s="51"/>
    <row r="3341" ht="15" customFormat="1" customHeight="1" s="51"/>
    <row r="3342" ht="15" customFormat="1" customHeight="1" s="51"/>
    <row r="3343" ht="15" customFormat="1" customHeight="1" s="51"/>
    <row r="3344" ht="15" customFormat="1" customHeight="1" s="51"/>
    <row r="3345" ht="15" customFormat="1" customHeight="1" s="51"/>
    <row r="3346" ht="15" customFormat="1" customHeight="1" s="51"/>
    <row r="3347" ht="15" customFormat="1" customHeight="1" s="51"/>
    <row r="3348" ht="15" customFormat="1" customHeight="1" s="51"/>
    <row r="3349" ht="15" customFormat="1" customHeight="1" s="51"/>
    <row r="3350" ht="15" customFormat="1" customHeight="1" s="51"/>
    <row r="3351" ht="15" customFormat="1" customHeight="1" s="51"/>
    <row r="3352" ht="15" customFormat="1" customHeight="1" s="51"/>
    <row r="3353" ht="15" customFormat="1" customHeight="1" s="51"/>
    <row r="3354" ht="15" customFormat="1" customHeight="1" s="51"/>
    <row r="3355" ht="15" customFormat="1" customHeight="1" s="51"/>
    <row r="3356" ht="15" customFormat="1" customHeight="1" s="51"/>
    <row r="3357" ht="15" customFormat="1" customHeight="1" s="51"/>
    <row r="3358" ht="15" customFormat="1" customHeight="1" s="51"/>
    <row r="3359" ht="15" customFormat="1" customHeight="1" s="51"/>
    <row r="3360" ht="15" customFormat="1" customHeight="1" s="51"/>
    <row r="3361" ht="15" customFormat="1" customHeight="1" s="51"/>
    <row r="3362" ht="15" customFormat="1" customHeight="1" s="51"/>
    <row r="3363" ht="15" customFormat="1" customHeight="1" s="51"/>
    <row r="3364" ht="15" customFormat="1" customHeight="1" s="51"/>
    <row r="3365" ht="15" customFormat="1" customHeight="1" s="51"/>
    <row r="3366" ht="15" customFormat="1" customHeight="1" s="51"/>
    <row r="3367" ht="15" customFormat="1" customHeight="1" s="51"/>
    <row r="3368" ht="15" customFormat="1" customHeight="1" s="51"/>
    <row r="3369" ht="15" customFormat="1" customHeight="1" s="51"/>
    <row r="3370" ht="15" customFormat="1" customHeight="1" s="51"/>
    <row r="3371" ht="15" customFormat="1" customHeight="1" s="51"/>
    <row r="3372" ht="15" customFormat="1" customHeight="1" s="51"/>
    <row r="3373" ht="15" customFormat="1" customHeight="1" s="51"/>
    <row r="3374" ht="15" customFormat="1" customHeight="1" s="51"/>
    <row r="3375" ht="15" customFormat="1" customHeight="1" s="51"/>
    <row r="3376" ht="15" customFormat="1" customHeight="1" s="51"/>
    <row r="3377" ht="15" customFormat="1" customHeight="1" s="51"/>
    <row r="3378" ht="15" customFormat="1" customHeight="1" s="51"/>
    <row r="3379" ht="15" customFormat="1" customHeight="1" s="51"/>
    <row r="3380" ht="15" customFormat="1" customHeight="1" s="51"/>
    <row r="3381" ht="15" customFormat="1" customHeight="1" s="51"/>
    <row r="3382" ht="15" customFormat="1" customHeight="1" s="51"/>
    <row r="3383" ht="15" customFormat="1" customHeight="1" s="51"/>
    <row r="3384" ht="15" customFormat="1" customHeight="1" s="51"/>
    <row r="3385" ht="15" customFormat="1" customHeight="1" s="51"/>
    <row r="3386" ht="15" customFormat="1" customHeight="1" s="51"/>
    <row r="3387" ht="15" customFormat="1" customHeight="1" s="51"/>
    <row r="3388" ht="15" customFormat="1" customHeight="1" s="51"/>
    <row r="3389" ht="15" customFormat="1" customHeight="1" s="51"/>
    <row r="3390" ht="15" customFormat="1" customHeight="1" s="51"/>
    <row r="3391" ht="15" customFormat="1" customHeight="1" s="51"/>
    <row r="3392" ht="15" customFormat="1" customHeight="1" s="51"/>
    <row r="3393" ht="15" customFormat="1" customHeight="1" s="51"/>
    <row r="3394" ht="15" customFormat="1" customHeight="1" s="51"/>
    <row r="3395" ht="15" customFormat="1" customHeight="1" s="51"/>
    <row r="3396" ht="15" customFormat="1" customHeight="1" s="51"/>
    <row r="3397" ht="15" customFormat="1" customHeight="1" s="51"/>
    <row r="3398" ht="15" customFormat="1" customHeight="1" s="51"/>
    <row r="3399" ht="15" customFormat="1" customHeight="1" s="51"/>
    <row r="3400" ht="15" customFormat="1" customHeight="1" s="51"/>
    <row r="3401" ht="15" customFormat="1" customHeight="1" s="51"/>
    <row r="3402" ht="15" customFormat="1" customHeight="1" s="51"/>
    <row r="3403" ht="15" customFormat="1" customHeight="1" s="51"/>
    <row r="3404" ht="15" customFormat="1" customHeight="1" s="51"/>
    <row r="3405" ht="15" customFormat="1" customHeight="1" s="51"/>
    <row r="3406" ht="15" customFormat="1" customHeight="1" s="51"/>
    <row r="3407" ht="15" customFormat="1" customHeight="1" s="51"/>
    <row r="3408" ht="15" customFormat="1" customHeight="1" s="51"/>
    <row r="3409" ht="15" customFormat="1" customHeight="1" s="51"/>
    <row r="3410" ht="15" customFormat="1" customHeight="1" s="51"/>
    <row r="3411" ht="15" customFormat="1" customHeight="1" s="51"/>
    <row r="3412" ht="15" customFormat="1" customHeight="1" s="51"/>
    <row r="3413" ht="15" customFormat="1" customHeight="1" s="51"/>
    <row r="3414" ht="15" customFormat="1" customHeight="1" s="51"/>
    <row r="3415" ht="15" customFormat="1" customHeight="1" s="51"/>
    <row r="3416" ht="15" customFormat="1" customHeight="1" s="51"/>
    <row r="3417" ht="15" customFormat="1" customHeight="1" s="51"/>
    <row r="3418" ht="15" customFormat="1" customHeight="1" s="51"/>
    <row r="3419" ht="15" customFormat="1" customHeight="1" s="51"/>
    <row r="3420" ht="15" customFormat="1" customHeight="1" s="51"/>
    <row r="3421" ht="15" customFormat="1" customHeight="1" s="51"/>
    <row r="3422" ht="15" customFormat="1" customHeight="1" s="51"/>
    <row r="3423" ht="15" customFormat="1" customHeight="1" s="51"/>
    <row r="3424" ht="15" customFormat="1" customHeight="1" s="51"/>
    <row r="3425" ht="15" customFormat="1" customHeight="1" s="51"/>
    <row r="3426" ht="15" customFormat="1" customHeight="1" s="51"/>
    <row r="3427" ht="15" customFormat="1" customHeight="1" s="51"/>
    <row r="3428" ht="15" customFormat="1" customHeight="1" s="51"/>
    <row r="3429" ht="15" customFormat="1" customHeight="1" s="51"/>
    <row r="3430" ht="15" customFormat="1" customHeight="1" s="51"/>
    <row r="3431" ht="15" customFormat="1" customHeight="1" s="51"/>
    <row r="3432" ht="15" customFormat="1" customHeight="1" s="51"/>
    <row r="3433" ht="15" customFormat="1" customHeight="1" s="51"/>
    <row r="3434" ht="15" customFormat="1" customHeight="1" s="51"/>
    <row r="3435" ht="15" customFormat="1" customHeight="1" s="51"/>
    <row r="3436" ht="15" customFormat="1" customHeight="1" s="51"/>
    <row r="3437" ht="15" customFormat="1" customHeight="1" s="51"/>
    <row r="3438" ht="15" customFormat="1" customHeight="1" s="51"/>
    <row r="3439" ht="15" customFormat="1" customHeight="1" s="51"/>
    <row r="3440" ht="15" customFormat="1" customHeight="1" s="51"/>
    <row r="3441" ht="15" customFormat="1" customHeight="1" s="51"/>
    <row r="3442" ht="15" customFormat="1" customHeight="1" s="51"/>
    <row r="3443" ht="15" customFormat="1" customHeight="1" s="51"/>
    <row r="3444" ht="15" customFormat="1" customHeight="1" s="51"/>
    <row r="3445" ht="15" customFormat="1" customHeight="1" s="51"/>
    <row r="3446" ht="15" customFormat="1" customHeight="1" s="51"/>
    <row r="3447" ht="15" customFormat="1" customHeight="1" s="51"/>
    <row r="3448" ht="15" customFormat="1" customHeight="1" s="51"/>
    <row r="3449" ht="15" customFormat="1" customHeight="1" s="51"/>
    <row r="3450" ht="15" customFormat="1" customHeight="1" s="51"/>
    <row r="3451" ht="15" customFormat="1" customHeight="1" s="51"/>
    <row r="3452" ht="15" customFormat="1" customHeight="1" s="51"/>
    <row r="3453" ht="15" customFormat="1" customHeight="1" s="51"/>
    <row r="3454" ht="15" customFormat="1" customHeight="1" s="51"/>
    <row r="3455" ht="15" customFormat="1" customHeight="1" s="51"/>
    <row r="3456" ht="15" customFormat="1" customHeight="1" s="51"/>
    <row r="3457" ht="15" customFormat="1" customHeight="1" s="51"/>
    <row r="3458" ht="15" customFormat="1" customHeight="1" s="51"/>
    <row r="3459" ht="15" customFormat="1" customHeight="1" s="51"/>
    <row r="3460" ht="15" customFormat="1" customHeight="1" s="51"/>
    <row r="3461" ht="15" customFormat="1" customHeight="1" s="51"/>
    <row r="3462" ht="15" customFormat="1" customHeight="1" s="51"/>
    <row r="3463" ht="15" customFormat="1" customHeight="1" s="51"/>
    <row r="3464" ht="15" customFormat="1" customHeight="1" s="51"/>
    <row r="3465" ht="15" customFormat="1" customHeight="1" s="51"/>
    <row r="3466" ht="15" customFormat="1" customHeight="1" s="51"/>
    <row r="3467" ht="15" customFormat="1" customHeight="1" s="51"/>
    <row r="3468" ht="15" customFormat="1" customHeight="1" s="51"/>
    <row r="3469" ht="15" customFormat="1" customHeight="1" s="51"/>
    <row r="3470" ht="15" customFormat="1" customHeight="1" s="51"/>
    <row r="3471" ht="15" customFormat="1" customHeight="1" s="51"/>
    <row r="3472" ht="15" customFormat="1" customHeight="1" s="51"/>
    <row r="3473" ht="15" customFormat="1" customHeight="1" s="51"/>
    <row r="3474" ht="15" customFormat="1" customHeight="1" s="51"/>
    <row r="3475" ht="15" customFormat="1" customHeight="1" s="51"/>
    <row r="3476" ht="15" customFormat="1" customHeight="1" s="51"/>
    <row r="3477" ht="15" customFormat="1" customHeight="1" s="51"/>
    <row r="3478" ht="15" customFormat="1" customHeight="1" s="51"/>
    <row r="3479" ht="15" customFormat="1" customHeight="1" s="51"/>
    <row r="3480" ht="15" customFormat="1" customHeight="1" s="51"/>
    <row r="3481" ht="15" customFormat="1" customHeight="1" s="51"/>
    <row r="3482" ht="15" customFormat="1" customHeight="1" s="51"/>
    <row r="3483" ht="15" customFormat="1" customHeight="1" s="51"/>
    <row r="3484" ht="15" customFormat="1" customHeight="1" s="51"/>
    <row r="3485" ht="15" customFormat="1" customHeight="1" s="51"/>
    <row r="3486" ht="15" customFormat="1" customHeight="1" s="51"/>
    <row r="3487" ht="15" customFormat="1" customHeight="1" s="51"/>
    <row r="3488" ht="15" customFormat="1" customHeight="1" s="51"/>
    <row r="3489" ht="15" customFormat="1" customHeight="1" s="51"/>
    <row r="3490" ht="15" customFormat="1" customHeight="1" s="51"/>
    <row r="3491" ht="15" customFormat="1" customHeight="1" s="51"/>
    <row r="3492" ht="15" customFormat="1" customHeight="1" s="51"/>
    <row r="3493" ht="15" customFormat="1" customHeight="1" s="51"/>
    <row r="3494" ht="15" customFormat="1" customHeight="1" s="51"/>
    <row r="3495" ht="15" customFormat="1" customHeight="1" s="51"/>
    <row r="3496" ht="15" customFormat="1" customHeight="1" s="51"/>
    <row r="3497" ht="15" customFormat="1" customHeight="1" s="51"/>
    <row r="3498" ht="15" customFormat="1" customHeight="1" s="51"/>
    <row r="3499" ht="15" customFormat="1" customHeight="1" s="51"/>
    <row r="3500" ht="15" customFormat="1" customHeight="1" s="51"/>
  </sheetData>
  <mergeCells count="1">
    <mergeCell ref="A1:E3"/>
  </mergeCells>
  <pageMargins left="0.7" right="0.7" top="0.75" bottom="0.75" header="0" footer="0"/>
  <pageSetup orientation="portrait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9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16" sqref="B16"/>
    </sheetView>
  </sheetViews>
  <sheetFormatPr baseColWidth="10" defaultColWidth="12.625" defaultRowHeight="15" customHeight="1" outlineLevelCol="0"/>
  <cols>
    <col width="21.75" customWidth="1" style="58" min="1" max="3"/>
    <col width="9.375" customWidth="1" style="58" min="4" max="4"/>
  </cols>
  <sheetData>
    <row r="1" ht="15" customHeight="1" s="58">
      <c r="A1" s="64" t="n"/>
    </row>
    <row r="2" ht="15" customHeight="1" s="58"/>
    <row r="3" ht="15" customHeight="1" s="58"/>
    <row r="4">
      <c r="A4" s="5" t="n"/>
      <c r="B4" s="5" t="n"/>
      <c r="C4" s="5" t="n"/>
      <c r="D4" s="5" t="n"/>
    </row>
    <row r="5">
      <c r="A5" s="23" t="inlineStr">
        <is>
          <t>FECHA</t>
        </is>
      </c>
      <c r="B5" s="23" t="inlineStr">
        <is>
          <t>DESDE</t>
        </is>
      </c>
      <c r="C5" s="23" t="inlineStr">
        <is>
          <t>HACIA</t>
        </is>
      </c>
      <c r="D5" s="23" t="inlineStr">
        <is>
          <t>MONTO</t>
        </is>
      </c>
    </row>
    <row r="6">
      <c r="A6" s="62" t="n">
        <v>44562</v>
      </c>
      <c r="B6" t="inlineStr">
        <is>
          <t>CAJA</t>
        </is>
      </c>
      <c r="C6" t="inlineStr">
        <is>
          <t>CJ SALTA</t>
        </is>
      </c>
      <c r="D6" s="51" t="n">
        <v>100000</v>
      </c>
    </row>
    <row r="7">
      <c r="A7" s="62" t="n">
        <v>44563</v>
      </c>
      <c r="B7" t="inlineStr">
        <is>
          <t>CJ SALTA</t>
        </is>
      </c>
      <c r="C7" t="inlineStr">
        <is>
          <t>CAJA</t>
        </is>
      </c>
      <c r="D7" s="51" t="n">
        <v>100000</v>
      </c>
    </row>
    <row r="8">
      <c r="A8" s="62" t="n">
        <v>44564</v>
      </c>
      <c r="B8" t="inlineStr">
        <is>
          <t>BANCO</t>
        </is>
      </c>
      <c r="C8" t="inlineStr">
        <is>
          <t>CJ SALTA</t>
        </is>
      </c>
      <c r="D8" s="51" t="n">
        <v>260000</v>
      </c>
    </row>
    <row r="9">
      <c r="A9" s="62" t="n">
        <v>44565</v>
      </c>
      <c r="B9" t="inlineStr">
        <is>
          <t>MP</t>
        </is>
      </c>
      <c r="C9" t="inlineStr">
        <is>
          <t>BANCO</t>
        </is>
      </c>
      <c r="D9" s="51" t="n">
        <v>260000</v>
      </c>
    </row>
    <row r="10">
      <c r="A10" s="62" t="n">
        <v>44572</v>
      </c>
      <c r="B10" t="inlineStr">
        <is>
          <t>CAJA</t>
        </is>
      </c>
      <c r="C10" t="inlineStr">
        <is>
          <t>BANCO</t>
        </is>
      </c>
      <c r="D10" s="51" t="n">
        <v>100000</v>
      </c>
    </row>
    <row r="11">
      <c r="A11" s="62" t="n">
        <v>44573</v>
      </c>
      <c r="B11" t="inlineStr">
        <is>
          <t>CJ SALTA</t>
        </is>
      </c>
      <c r="C11" t="inlineStr">
        <is>
          <t>MP</t>
        </is>
      </c>
      <c r="D11" s="51" t="n">
        <v>100000</v>
      </c>
    </row>
    <row r="12">
      <c r="A12" s="62" t="n">
        <v>44574</v>
      </c>
      <c r="B12" t="inlineStr">
        <is>
          <t>BANCO</t>
        </is>
      </c>
      <c r="C12" t="inlineStr">
        <is>
          <t>CAJA</t>
        </is>
      </c>
      <c r="D12" s="51" t="n">
        <v>90000</v>
      </c>
    </row>
    <row r="13">
      <c r="A13" s="62" t="n">
        <v>44575</v>
      </c>
      <c r="B13" t="inlineStr">
        <is>
          <t>CAJA</t>
        </is>
      </c>
      <c r="C13" t="inlineStr">
        <is>
          <t>CJ SALTA</t>
        </is>
      </c>
      <c r="D13" s="51" t="n">
        <v>90000</v>
      </c>
    </row>
    <row r="14">
      <c r="A14" s="62" t="n">
        <v>44576</v>
      </c>
      <c r="B14" t="inlineStr">
        <is>
          <t>CJ SALTA</t>
        </is>
      </c>
      <c r="C14" t="inlineStr">
        <is>
          <t>CAJA</t>
        </is>
      </c>
      <c r="D14" s="51">
        <f>1862+7776+980+1000+1695+2850+1800+2927+1594+670+1865</f>
        <v/>
      </c>
    </row>
    <row r="15">
      <c r="A15" s="62" t="n">
        <v>44577</v>
      </c>
      <c r="B15" t="inlineStr">
        <is>
          <t>BANCO</t>
        </is>
      </c>
      <c r="C15" t="inlineStr">
        <is>
          <t>CJ SALTA</t>
        </is>
      </c>
      <c r="D15" s="51">
        <f>2000+5000+5000</f>
        <v/>
      </c>
    </row>
    <row r="16">
      <c r="A16" s="62" t="n">
        <v>44578</v>
      </c>
      <c r="B16" t="inlineStr">
        <is>
          <t>MP</t>
        </is>
      </c>
      <c r="C16" t="inlineStr">
        <is>
          <t>BANCO</t>
        </is>
      </c>
      <c r="D16" s="51" t="n">
        <v>69500</v>
      </c>
    </row>
    <row r="17" ht="15.75" customHeight="1" s="58">
      <c r="A17" s="62" t="n">
        <v>44579</v>
      </c>
      <c r="B17" t="inlineStr">
        <is>
          <t>CAJA</t>
        </is>
      </c>
      <c r="C17" t="inlineStr">
        <is>
          <t>BANCO</t>
        </is>
      </c>
      <c r="D17" s="51" t="n">
        <v>69500</v>
      </c>
    </row>
    <row r="18" ht="15.75" customHeight="1" s="58">
      <c r="A18" s="62" t="n">
        <v>44580</v>
      </c>
      <c r="B18" t="inlineStr">
        <is>
          <t>CJ SALTA</t>
        </is>
      </c>
      <c r="C18" t="inlineStr">
        <is>
          <t>MP</t>
        </is>
      </c>
      <c r="D18" s="51">
        <f>700+600+3500+1200+340+5100+900+550+290+698+3853+2350+1314+1250+950+7776</f>
        <v/>
      </c>
    </row>
    <row r="19" ht="15.75" customHeight="1" s="58">
      <c r="A19" s="62" t="n">
        <v>44581</v>
      </c>
      <c r="B19" t="inlineStr">
        <is>
          <t>BANCO</t>
        </is>
      </c>
      <c r="C19" t="inlineStr">
        <is>
          <t>CAJA</t>
        </is>
      </c>
      <c r="D19" s="51" t="n">
        <v>150000</v>
      </c>
    </row>
    <row r="20" ht="15.75" customHeight="1" s="58">
      <c r="A20" s="62" t="n">
        <v>44600</v>
      </c>
      <c r="B20" t="inlineStr">
        <is>
          <t>CAJA</t>
        </is>
      </c>
      <c r="C20" t="inlineStr">
        <is>
          <t>CJ SALTA</t>
        </is>
      </c>
      <c r="D20" s="51" t="n">
        <v>150000</v>
      </c>
    </row>
    <row r="21" ht="15.75" customHeight="1" s="58">
      <c r="A21" s="62" t="n">
        <v>44601</v>
      </c>
      <c r="B21" t="inlineStr">
        <is>
          <t>CJ SALTA</t>
        </is>
      </c>
      <c r="C21" t="inlineStr">
        <is>
          <t>CAJA</t>
        </is>
      </c>
      <c r="D21" s="51" t="n">
        <v>70000</v>
      </c>
    </row>
    <row r="22" ht="15.75" customHeight="1" s="58">
      <c r="A22" s="62" t="n">
        <v>44605</v>
      </c>
      <c r="B22" t="inlineStr">
        <is>
          <t>BANCO</t>
        </is>
      </c>
      <c r="C22" t="inlineStr">
        <is>
          <t>CJ SALTA</t>
        </is>
      </c>
      <c r="D22" s="51" t="n">
        <v>70000</v>
      </c>
    </row>
    <row r="23" ht="15.75" customHeight="1" s="58">
      <c r="A23" s="62" t="n">
        <v>44606</v>
      </c>
      <c r="B23" t="inlineStr">
        <is>
          <t>MP</t>
        </is>
      </c>
      <c r="C23" t="inlineStr">
        <is>
          <t>BANCO</t>
        </is>
      </c>
      <c r="D23" s="51">
        <f>1216+4000+500+11000+9000+5000+450+1200+280+1020+569</f>
        <v/>
      </c>
    </row>
    <row r="24" ht="15.75" customHeight="1" s="58">
      <c r="A24" s="62" t="n">
        <v>44607</v>
      </c>
      <c r="B24" t="inlineStr">
        <is>
          <t>CAJA</t>
        </is>
      </c>
      <c r="C24" t="inlineStr">
        <is>
          <t>BANCO</t>
        </is>
      </c>
      <c r="D24" s="51" t="n">
        <v>27000</v>
      </c>
    </row>
    <row r="25" ht="15.75" customHeight="1" s="58">
      <c r="A25" s="62" t="n">
        <v>44608</v>
      </c>
      <c r="B25" t="inlineStr">
        <is>
          <t>CJ SALTA</t>
        </is>
      </c>
      <c r="C25" t="inlineStr">
        <is>
          <t>MP</t>
        </is>
      </c>
      <c r="D25" s="51">
        <f>1930+1161+2425+500+6900+1200+6000+3600+400+43154</f>
        <v/>
      </c>
    </row>
    <row r="26" ht="15.75" customHeight="1" s="58">
      <c r="A26" s="62" t="n">
        <v>44609</v>
      </c>
      <c r="B26" t="inlineStr">
        <is>
          <t>BANCO</t>
        </is>
      </c>
      <c r="C26" t="inlineStr">
        <is>
          <t>CAJA</t>
        </is>
      </c>
      <c r="D26" s="51" t="n">
        <v>30000</v>
      </c>
    </row>
    <row r="27" ht="15.75" customHeight="1" s="58">
      <c r="A27" s="62" t="n">
        <v>44610</v>
      </c>
      <c r="B27" t="inlineStr">
        <is>
          <t>CAJA</t>
        </is>
      </c>
      <c r="C27" t="inlineStr">
        <is>
          <t>CJ SALTA</t>
        </is>
      </c>
      <c r="D27" s="51" t="n">
        <v>60000</v>
      </c>
    </row>
    <row r="28" ht="15.75" customHeight="1" s="58">
      <c r="A28" s="62" t="n">
        <v>44614</v>
      </c>
      <c r="B28" t="inlineStr">
        <is>
          <t>CJ SALTA</t>
        </is>
      </c>
      <c r="C28" t="inlineStr">
        <is>
          <t>CAJA</t>
        </is>
      </c>
      <c r="D28" s="51" t="n">
        <v>50000</v>
      </c>
    </row>
    <row r="29" ht="15.75" customHeight="1" s="58">
      <c r="A29" s="62" t="n">
        <v>44615</v>
      </c>
      <c r="B29" t="inlineStr">
        <is>
          <t>BANCO</t>
        </is>
      </c>
      <c r="C29" t="inlineStr">
        <is>
          <t>CJ SALTA</t>
        </is>
      </c>
      <c r="D29" s="51" t="n">
        <v>30000</v>
      </c>
    </row>
    <row r="30" ht="15.75" customHeight="1" s="58">
      <c r="A30" s="62" t="n">
        <v>44616</v>
      </c>
      <c r="B30" t="inlineStr">
        <is>
          <t>MP</t>
        </is>
      </c>
      <c r="C30" t="inlineStr">
        <is>
          <t>BANCO</t>
        </is>
      </c>
      <c r="D30" s="51" t="n">
        <v>120000</v>
      </c>
    </row>
    <row r="31" ht="15.75" customHeight="1" s="58">
      <c r="A31" s="62" t="n">
        <v>44631</v>
      </c>
      <c r="B31" t="inlineStr">
        <is>
          <t>CAJA</t>
        </is>
      </c>
      <c r="C31" t="inlineStr">
        <is>
          <t>BANCO</t>
        </is>
      </c>
      <c r="D31" s="51" t="n">
        <v>100000</v>
      </c>
    </row>
    <row r="32" ht="15.75" customHeight="1" s="58">
      <c r="A32" s="62" t="n">
        <v>44632</v>
      </c>
      <c r="B32" t="inlineStr">
        <is>
          <t>CJ SALTA</t>
        </is>
      </c>
      <c r="C32" t="inlineStr">
        <is>
          <t>MP</t>
        </is>
      </c>
      <c r="D32" s="51" t="n">
        <v>55000</v>
      </c>
    </row>
    <row r="33" ht="15.75" customHeight="1" s="58">
      <c r="A33" s="62" t="n">
        <v>44633</v>
      </c>
      <c r="B33" t="inlineStr">
        <is>
          <t>BANCO</t>
        </is>
      </c>
      <c r="C33" t="inlineStr">
        <is>
          <t>CAJA</t>
        </is>
      </c>
      <c r="D33" s="51" t="n">
        <v>55000</v>
      </c>
    </row>
    <row r="34" ht="15.75" customHeight="1" s="58">
      <c r="A34" s="62" t="n">
        <v>44642</v>
      </c>
      <c r="B34" t="inlineStr">
        <is>
          <t>CAJA</t>
        </is>
      </c>
      <c r="C34" t="inlineStr">
        <is>
          <t>CJ SALTA</t>
        </is>
      </c>
      <c r="D34" s="51" t="n">
        <v>100000</v>
      </c>
    </row>
    <row r="35" ht="15.75" customHeight="1" s="58">
      <c r="A35" s="62" t="n">
        <v>44643</v>
      </c>
      <c r="B35" t="inlineStr">
        <is>
          <t>CJ SALTA</t>
        </is>
      </c>
      <c r="C35" t="inlineStr">
        <is>
          <t>CAJA</t>
        </is>
      </c>
      <c r="D35" s="51" t="n">
        <v>100000</v>
      </c>
    </row>
    <row r="36" ht="15.75" customHeight="1" s="58">
      <c r="A36" s="62" t="n">
        <v>44644</v>
      </c>
      <c r="B36" t="inlineStr">
        <is>
          <t>BANCO</t>
        </is>
      </c>
      <c r="C36" t="inlineStr">
        <is>
          <t>CJ SALTA</t>
        </is>
      </c>
      <c r="D36" s="51" t="n">
        <v>260000</v>
      </c>
    </row>
    <row r="37" ht="15.75" customHeight="1" s="58">
      <c r="A37" s="62" t="n">
        <v>44645</v>
      </c>
      <c r="B37" t="inlineStr">
        <is>
          <t>MP</t>
        </is>
      </c>
      <c r="C37" s="63" t="inlineStr">
        <is>
          <t>BOLSILLO</t>
        </is>
      </c>
      <c r="D37" s="51" t="n">
        <v>260000</v>
      </c>
    </row>
    <row r="38" ht="15.75" customHeight="1" s="58">
      <c r="A38" s="62" t="n">
        <v>44646</v>
      </c>
      <c r="B38" t="inlineStr">
        <is>
          <t>CAJA</t>
        </is>
      </c>
      <c r="C38" t="inlineStr">
        <is>
          <t>BANCO</t>
        </is>
      </c>
      <c r="D38" s="51" t="n">
        <v>100000</v>
      </c>
    </row>
    <row r="39" ht="15.75" customHeight="1" s="58">
      <c r="A39" s="62" t="n">
        <v>44647</v>
      </c>
      <c r="B39" s="63" t="inlineStr">
        <is>
          <t>BOLSILLO</t>
        </is>
      </c>
      <c r="C39" t="inlineStr">
        <is>
          <t>MP</t>
        </is>
      </c>
      <c r="D39" s="51" t="n">
        <v>100000</v>
      </c>
    </row>
    <row r="40" ht="15.75" customHeight="1" s="58">
      <c r="A40" s="62" t="n">
        <v>44648</v>
      </c>
      <c r="B40" t="inlineStr">
        <is>
          <t>BANCO</t>
        </is>
      </c>
      <c r="C40" t="inlineStr">
        <is>
          <t>CAJA</t>
        </is>
      </c>
      <c r="D40" s="51" t="n">
        <v>90000</v>
      </c>
    </row>
    <row r="41" ht="15.75" customHeight="1" s="58">
      <c r="A41" s="62" t="n">
        <v>44653</v>
      </c>
      <c r="B41" t="inlineStr">
        <is>
          <t>CAJA</t>
        </is>
      </c>
      <c r="C41" t="inlineStr">
        <is>
          <t>CJ SALTA</t>
        </is>
      </c>
      <c r="D41" s="51" t="n">
        <v>90000</v>
      </c>
    </row>
    <row r="42" ht="15.75" customHeight="1" s="58">
      <c r="A42" s="62" t="n">
        <v>44654</v>
      </c>
      <c r="B42" t="inlineStr">
        <is>
          <t>CJ SALTA</t>
        </is>
      </c>
      <c r="C42" t="inlineStr">
        <is>
          <t>CAJA</t>
        </is>
      </c>
      <c r="D42" s="51">
        <f>1862+7776+980+1000+1695+2850+1800+2927+1594+670+1865</f>
        <v/>
      </c>
    </row>
    <row r="43" ht="15.75" customHeight="1" s="58">
      <c r="A43" s="62" t="n">
        <v>44655</v>
      </c>
      <c r="B43" t="inlineStr">
        <is>
          <t>BANCO</t>
        </is>
      </c>
      <c r="C43" t="inlineStr">
        <is>
          <t>CJ SALTA</t>
        </is>
      </c>
      <c r="D43" s="51">
        <f>2000+5000+5000</f>
        <v/>
      </c>
    </row>
    <row r="44" ht="15.75" customHeight="1" s="58">
      <c r="A44" s="62" t="n">
        <v>44656</v>
      </c>
      <c r="B44" t="inlineStr">
        <is>
          <t>MP</t>
        </is>
      </c>
      <c r="C44" t="inlineStr">
        <is>
          <t>BANCO</t>
        </is>
      </c>
      <c r="D44" s="51" t="n">
        <v>69500</v>
      </c>
    </row>
    <row r="45" ht="15.75" customHeight="1" s="58">
      <c r="A45" s="62" t="n">
        <v>44657</v>
      </c>
      <c r="B45" t="inlineStr">
        <is>
          <t>CAJA</t>
        </is>
      </c>
      <c r="C45" s="63" t="inlineStr">
        <is>
          <t>BOLSILLO</t>
        </is>
      </c>
      <c r="D45" s="51" t="n">
        <v>69500</v>
      </c>
    </row>
    <row r="46" ht="15.75" customHeight="1" s="58">
      <c r="A46" s="62" t="n">
        <v>44658</v>
      </c>
      <c r="B46" t="inlineStr">
        <is>
          <t>CJ SALTA</t>
        </is>
      </c>
      <c r="C46" t="inlineStr">
        <is>
          <t>MP</t>
        </is>
      </c>
      <c r="D46" s="51">
        <f>700+600+3500+1200+340+5100+900+550+290+698+3853+2350+1314+1250+950+7776</f>
        <v/>
      </c>
    </row>
    <row r="47" ht="15.75" customHeight="1" s="58">
      <c r="A47" s="62" t="n">
        <v>44659</v>
      </c>
      <c r="B47" t="inlineStr">
        <is>
          <t>BANCO</t>
        </is>
      </c>
      <c r="C47" t="inlineStr">
        <is>
          <t>CAJA</t>
        </is>
      </c>
      <c r="D47" s="51" t="n">
        <v>150000</v>
      </c>
    </row>
    <row r="48" ht="15.75" customHeight="1" s="58">
      <c r="A48" s="62" t="n">
        <v>44660</v>
      </c>
      <c r="B48" t="inlineStr">
        <is>
          <t>CAJA</t>
        </is>
      </c>
      <c r="C48" s="63" t="inlineStr">
        <is>
          <t>BOLSILLO</t>
        </is>
      </c>
      <c r="D48" s="51" t="n">
        <v>150000</v>
      </c>
    </row>
    <row r="49" ht="15.75" customHeight="1" s="58">
      <c r="A49" s="62" t="n">
        <v>44661</v>
      </c>
      <c r="B49" s="63" t="inlineStr">
        <is>
          <t>BOLSILLO</t>
        </is>
      </c>
      <c r="C49" t="inlineStr">
        <is>
          <t>BANCO</t>
        </is>
      </c>
      <c r="D49" s="51" t="n">
        <v>70000</v>
      </c>
    </row>
    <row r="50" ht="15.75" customHeight="1" s="58">
      <c r="A50" s="62" t="n">
        <v>44670</v>
      </c>
      <c r="B50" t="inlineStr">
        <is>
          <t>BANCO</t>
        </is>
      </c>
      <c r="C50" t="inlineStr">
        <is>
          <t>CJ SALTA</t>
        </is>
      </c>
      <c r="D50" s="51" t="n">
        <v>70000</v>
      </c>
    </row>
    <row r="51" ht="15.75" customHeight="1" s="58">
      <c r="A51" s="62" t="n">
        <v>44671</v>
      </c>
      <c r="B51" t="inlineStr">
        <is>
          <t>MP</t>
        </is>
      </c>
      <c r="C51" t="inlineStr">
        <is>
          <t>BANCO</t>
        </is>
      </c>
      <c r="D51" s="51">
        <f>1216+4000+500+11000+9000+5000+450+1200+280+1020+569</f>
        <v/>
      </c>
    </row>
    <row r="52" ht="15.75" customHeight="1" s="58">
      <c r="A52" s="62" t="n">
        <v>44672</v>
      </c>
      <c r="B52" t="inlineStr">
        <is>
          <t>CAJA</t>
        </is>
      </c>
      <c r="C52" t="inlineStr">
        <is>
          <t>BANCO</t>
        </is>
      </c>
      <c r="D52" s="51" t="n">
        <v>27000</v>
      </c>
    </row>
    <row r="53" ht="15.75" customHeight="1" s="58">
      <c r="A53" s="62" t="n">
        <v>44678</v>
      </c>
      <c r="B53" t="inlineStr">
        <is>
          <t>CJ SALTA</t>
        </is>
      </c>
      <c r="C53" t="inlineStr">
        <is>
          <t>MP</t>
        </is>
      </c>
      <c r="D53" s="51">
        <f>1930+1161+2425+500+6900+1200+6000+3600+400+43154</f>
        <v/>
      </c>
    </row>
    <row r="54" ht="15.75" customHeight="1" s="58">
      <c r="A54" s="62" t="n">
        <v>44679</v>
      </c>
      <c r="B54" t="inlineStr">
        <is>
          <t>CAJA</t>
        </is>
      </c>
      <c r="C54" t="inlineStr">
        <is>
          <t>CJ SALTA</t>
        </is>
      </c>
      <c r="D54" s="51" t="n">
        <v>30000</v>
      </c>
    </row>
    <row r="55" ht="15.75" customHeight="1" s="58">
      <c r="A55" s="62" t="n">
        <v>44680</v>
      </c>
      <c r="B55" t="inlineStr">
        <is>
          <t>CJ SALTA</t>
        </is>
      </c>
      <c r="C55" t="inlineStr">
        <is>
          <t>CAJA</t>
        </is>
      </c>
      <c r="D55" s="51" t="n">
        <v>60000</v>
      </c>
    </row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idden="1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6.5" customHeight="1" s="58"/>
    <row r="74" ht="16.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</sheetData>
  <mergeCells count="1">
    <mergeCell ref="A1:D3"/>
  </mergeCell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Z10"/>
  <sheetViews>
    <sheetView workbookViewId="0">
      <selection activeCell="A6" sqref="A6:E10"/>
    </sheetView>
  </sheetViews>
  <sheetFormatPr baseColWidth="10" defaultColWidth="12.625" defaultRowHeight="15" customHeight="1" outlineLevelCol="0"/>
  <cols>
    <col width="10.5" customWidth="1" style="58" min="1" max="1"/>
    <col width="12.5" customWidth="1" style="58" min="2" max="2"/>
    <col width="13.5" customWidth="1" style="58" min="3" max="3"/>
    <col width="12.5" customWidth="1" style="58" min="4" max="4"/>
    <col width="11.625" customWidth="1" style="58" min="5" max="5"/>
    <col width="9.375" customWidth="1" style="58" min="6" max="26"/>
  </cols>
  <sheetData>
    <row r="3">
      <c r="H3" s="50" t="n"/>
    </row>
    <row r="4">
      <c r="A4" s="49" t="inlineStr">
        <is>
          <t>EXISTENCIAS AL FINAL DEL PERIODO</t>
        </is>
      </c>
      <c r="B4" s="49" t="n"/>
      <c r="C4" s="49" t="n"/>
      <c r="D4" s="49" t="n"/>
      <c r="E4" s="49" t="n"/>
      <c r="F4" s="49" t="n"/>
      <c r="G4" s="49" t="n"/>
      <c r="H4" s="49" t="n"/>
      <c r="I4" s="49" t="n"/>
      <c r="J4" s="49" t="n"/>
      <c r="K4" s="49" t="n"/>
      <c r="L4" s="49" t="n"/>
      <c r="M4" s="49" t="n"/>
      <c r="N4" s="49" t="n"/>
      <c r="O4" s="49" t="n"/>
      <c r="P4" s="49" t="n"/>
      <c r="Q4" s="49" t="n"/>
      <c r="R4" s="49" t="n"/>
      <c r="S4" s="49" t="n"/>
      <c r="T4" s="49" t="n"/>
      <c r="U4" s="49" t="n"/>
      <c r="V4" s="49" t="n"/>
      <c r="W4" s="49" t="n"/>
      <c r="X4" s="49" t="n"/>
      <c r="Y4" s="49" t="n"/>
      <c r="Z4" s="49" t="n"/>
    </row>
    <row r="5">
      <c r="A5" s="49" t="n"/>
      <c r="B5" s="49" t="n"/>
      <c r="C5" s="49" t="n"/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  <c r="Q5" s="49" t="n"/>
      <c r="R5" s="49" t="n"/>
      <c r="S5" s="49" t="n"/>
      <c r="T5" s="49" t="n"/>
      <c r="U5" s="49" t="n"/>
      <c r="V5" s="49" t="n"/>
      <c r="W5" s="49" t="n"/>
      <c r="X5" s="49" t="n"/>
      <c r="Y5" s="49" t="n"/>
      <c r="Z5" s="49" t="n"/>
    </row>
    <row r="6">
      <c r="A6" s="74" t="inlineStr">
        <is>
          <t>PERIODO</t>
        </is>
      </c>
      <c r="B6" s="74" t="inlineStr">
        <is>
          <t>CAJA CHICA</t>
        </is>
      </c>
      <c r="C6" s="74" t="inlineStr">
        <is>
          <t>CAJA FUERTE</t>
        </is>
      </c>
      <c r="D6" s="74" t="inlineStr">
        <is>
          <t>CAJA SALTA</t>
        </is>
      </c>
      <c r="E6" s="74" t="inlineStr">
        <is>
          <t>CA BANCO</t>
        </is>
      </c>
    </row>
    <row r="7">
      <c r="A7" s="23" t="n">
        <v>202201</v>
      </c>
      <c r="B7" s="23" t="n">
        <v>1630</v>
      </c>
      <c r="C7" s="23" t="n">
        <v>0</v>
      </c>
      <c r="D7" s="23" t="n">
        <v>0</v>
      </c>
      <c r="E7" s="23" t="n">
        <v>24754</v>
      </c>
    </row>
    <row r="8">
      <c r="A8" s="23">
        <f>+A7+1</f>
        <v/>
      </c>
      <c r="B8" s="23" t="n">
        <v>635</v>
      </c>
      <c r="C8" s="23" t="n">
        <v>0</v>
      </c>
      <c r="D8" s="22" t="n">
        <v>0</v>
      </c>
      <c r="E8" s="49">
        <f>17555+47129</f>
        <v/>
      </c>
    </row>
    <row r="9">
      <c r="A9" s="49">
        <f>+A8+1</f>
        <v/>
      </c>
      <c r="B9" s="23" t="n">
        <v>18800</v>
      </c>
      <c r="C9" s="23" t="n">
        <v>90000</v>
      </c>
      <c r="D9" s="23" t="n"/>
      <c r="E9" s="23">
        <f>36036+29996</f>
        <v/>
      </c>
    </row>
    <row r="10" ht="15.75" customHeight="1" s="58">
      <c r="A10" s="49">
        <f>+A9+1</f>
        <v/>
      </c>
      <c r="B10" s="23" t="n">
        <v>18800</v>
      </c>
      <c r="C10" s="23" t="n">
        <v>90000</v>
      </c>
      <c r="D10" s="23" t="n"/>
      <c r="E10" s="23">
        <f>36036+29996</f>
        <v/>
      </c>
    </row>
    <row r="11" ht="15.75" customHeight="1" s="58"/>
    <row r="12" ht="15.75" customHeight="1" s="58"/>
    <row r="13" ht="15.75" customHeight="1" s="58"/>
    <row r="14" ht="15.75" customHeight="1" s="58"/>
    <row r="15" ht="15.75" customHeight="1" s="58"/>
    <row r="16" ht="15.75" customHeight="1" s="58"/>
    <row r="17" ht="15.75" customHeight="1" s="58"/>
    <row r="18" ht="15.75" customHeight="1" s="58"/>
    <row r="19" ht="15.75" customHeight="1" s="58"/>
    <row r="20" ht="15.75" customHeight="1" s="58"/>
    <row r="21" ht="15.75" customHeight="1" s="58"/>
    <row r="22" ht="15.75" customHeight="1" s="58"/>
    <row r="23" ht="15.75" customHeight="1" s="58"/>
    <row r="24" ht="15.75" customHeight="1" s="58"/>
    <row r="25" ht="15.75" customHeight="1" s="58"/>
    <row r="26" ht="15.75" customHeight="1" s="58"/>
    <row r="27" ht="15.75" customHeight="1" s="58"/>
    <row r="28" ht="15.75" customHeight="1" s="58"/>
    <row r="29" ht="15.75" customHeight="1" s="58"/>
    <row r="30" ht="15.75" customHeight="1" s="58"/>
    <row r="31" ht="15.75" customHeight="1" s="58"/>
    <row r="32" ht="15.75" customHeight="1" s="58"/>
    <row r="33" ht="15.75" customHeight="1" s="58"/>
    <row r="34" ht="15.75" customHeight="1" s="58"/>
    <row r="35" ht="15.75" customHeight="1" s="58"/>
    <row r="36" ht="15.75" customHeight="1" s="58"/>
    <row r="37" ht="15.75" customHeight="1" s="58"/>
    <row r="38" ht="15.75" customHeight="1" s="58"/>
    <row r="39" ht="15.75" customHeight="1" s="58"/>
    <row r="40" ht="15.75" customHeight="1" s="58"/>
    <row r="41" ht="15.75" customHeight="1" s="58"/>
    <row r="42" ht="15.75" customHeight="1" s="58"/>
    <row r="43" ht="15.75" customHeight="1" s="58"/>
    <row r="44" ht="15.75" customHeight="1" s="58"/>
    <row r="45" ht="15.75" customHeight="1" s="58"/>
    <row r="46" ht="15.75" customHeight="1" s="58"/>
    <row r="47" ht="15.75" customHeight="1" s="58"/>
    <row r="48" ht="15.75" customHeight="1" s="58"/>
    <row r="49" ht="15.75" customHeight="1" s="58"/>
    <row r="50" ht="15.75" customHeight="1" s="58"/>
    <row r="51" ht="15.75" customHeight="1" s="58"/>
    <row r="52" ht="15.75" customHeight="1" s="58"/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</sheetData>
  <pageMargins left="0.7" right="0.7" top="0.75" bottom="0.75" header="0" footer="0"/>
  <pageSetup orientation="portrait" paperSize="9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5" sqref="A5"/>
    </sheetView>
  </sheetViews>
  <sheetFormatPr baseColWidth="10" defaultRowHeight="14.25"/>
  <sheetData>
    <row r="1" ht="30" customHeight="1" s="58">
      <c r="A1" s="74" t="inlineStr">
        <is>
          <t>PERIODO</t>
        </is>
      </c>
      <c r="B1" s="74" t="inlineStr">
        <is>
          <t>CAJA CHICA</t>
        </is>
      </c>
      <c r="C1" s="74" t="inlineStr">
        <is>
          <t>CAJA FUERTE</t>
        </is>
      </c>
      <c r="D1" s="74" t="inlineStr">
        <is>
          <t>CAJA SALTA</t>
        </is>
      </c>
      <c r="E1" s="74" t="inlineStr">
        <is>
          <t>CA BANCO</t>
        </is>
      </c>
    </row>
    <row r="2" ht="15" customHeight="1" s="58">
      <c r="A2" s="23" t="n">
        <v>202201</v>
      </c>
      <c r="B2" s="23" t="n">
        <v>1630</v>
      </c>
      <c r="C2" s="23" t="n">
        <v>0</v>
      </c>
      <c r="D2" s="23" t="n">
        <v>0</v>
      </c>
      <c r="E2" s="23" t="n">
        <v>24754</v>
      </c>
    </row>
    <row r="3" ht="15" customHeight="1" s="58">
      <c r="A3" s="23" t="n">
        <v>202202</v>
      </c>
      <c r="B3" s="23" t="n">
        <v>635</v>
      </c>
      <c r="C3" s="23" t="n">
        <v>0</v>
      </c>
      <c r="D3" s="22" t="n">
        <v>0</v>
      </c>
      <c r="E3" s="49">
        <f>17555+47129</f>
        <v/>
      </c>
    </row>
    <row r="4" ht="15" customHeight="1" s="58">
      <c r="A4" s="49" t="n">
        <v>202203</v>
      </c>
      <c r="B4" s="23" t="n">
        <v>18800</v>
      </c>
      <c r="C4" s="23" t="n">
        <v>90000</v>
      </c>
      <c r="D4" s="23" t="n"/>
      <c r="E4" s="23">
        <f>36036+29996</f>
        <v/>
      </c>
    </row>
    <row r="5" ht="15" customHeight="1" s="58">
      <c r="A5" s="49" t="n">
        <v>202204</v>
      </c>
      <c r="B5" s="23" t="inlineStr">
        <is>
          <t>chiche</t>
        </is>
      </c>
      <c r="C5" s="23" t="n"/>
      <c r="D5" s="23" t="n"/>
      <c r="E5" s="23" t="n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10" defaultColWidth="12.625" defaultRowHeight="15" customHeight="1" outlineLevelCol="0"/>
  <cols>
    <col width="15.875" customWidth="1" style="58" min="1" max="1"/>
    <col width="13.75" customWidth="1" style="58" min="2" max="2"/>
    <col width="13.25" customWidth="1" style="58" min="3" max="3"/>
    <col width="9.375" customWidth="1" style="58" min="4" max="26"/>
  </cols>
  <sheetData>
    <row r="1">
      <c r="B1" s="26" t="inlineStr">
        <is>
          <t>Transferencias</t>
        </is>
      </c>
      <c r="C1" s="26" t="inlineStr">
        <is>
          <t>Tarjeta Crédito</t>
        </is>
      </c>
      <c r="D1" s="26" t="inlineStr">
        <is>
          <t>Débito</t>
        </is>
      </c>
    </row>
    <row r="2">
      <c r="A2" s="26" t="inlineStr">
        <is>
          <t>Comisión Bancos</t>
        </is>
      </c>
      <c r="B2" s="23" t="n">
        <v>0</v>
      </c>
      <c r="C2" s="23" t="n">
        <v>2</v>
      </c>
      <c r="D2" s="23" t="n">
        <v>0.9</v>
      </c>
    </row>
    <row r="3">
      <c r="A3" s="26" t="inlineStr">
        <is>
          <t>Rentas</t>
        </is>
      </c>
      <c r="B3" s="23" t="n">
        <v>2.25</v>
      </c>
      <c r="C3" s="23" t="n">
        <v>2.25</v>
      </c>
      <c r="D3" s="23" t="n">
        <v>2.25</v>
      </c>
    </row>
    <row r="4">
      <c r="A4" s="26" t="inlineStr">
        <is>
          <t>Cheque</t>
        </is>
      </c>
      <c r="B4" s="23" t="n">
        <v>0</v>
      </c>
      <c r="C4" s="23" t="n">
        <v>1.2</v>
      </c>
      <c r="D4" s="23" t="n">
        <v>1.2</v>
      </c>
    </row>
    <row r="5">
      <c r="C5" s="23">
        <f>SUM(C2:C4)</f>
        <v/>
      </c>
    </row>
    <row r="6">
      <c r="C6" s="23">
        <f>100-C5</f>
        <v/>
      </c>
    </row>
    <row r="21" ht="15.75" customHeight="1" s="58"/>
    <row r="22" ht="15.75" customHeight="1" s="58"/>
    <row r="23" ht="15.75" customHeight="1" s="58"/>
    <row r="24" ht="15.75" customHeight="1" s="58"/>
    <row r="25" ht="15.75" customHeight="1" s="58"/>
    <row r="26" ht="15.75" customHeight="1" s="58"/>
    <row r="27" ht="15.75" customHeight="1" s="58"/>
    <row r="28" ht="15.75" customHeight="1" s="58"/>
    <row r="29" ht="15.75" customHeight="1" s="58"/>
    <row r="30" ht="15.75" customHeight="1" s="58"/>
    <row r="31" ht="15.75" customHeight="1" s="58"/>
    <row r="32" ht="15.75" customHeight="1" s="58"/>
    <row r="33" ht="15.75" customHeight="1" s="58"/>
    <row r="34" ht="15.75" customHeight="1" s="58"/>
    <row r="35" ht="15.75" customHeight="1" s="58"/>
    <row r="36" ht="15.75" customHeight="1" s="58"/>
    <row r="37" ht="15.75" customHeight="1" s="58"/>
    <row r="38" ht="15.75" customHeight="1" s="58"/>
    <row r="39" ht="15.75" customHeight="1" s="58"/>
    <row r="40" ht="15.75" customHeight="1" s="58"/>
    <row r="41" ht="15.75" customHeight="1" s="58"/>
    <row r="42" ht="15.75" customHeight="1" s="58"/>
    <row r="43" ht="15.75" customHeight="1" s="58"/>
    <row r="44" ht="15.75" customHeight="1" s="58"/>
    <row r="45" ht="15.75" customHeight="1" s="58"/>
    <row r="46" ht="15.75" customHeight="1" s="58"/>
    <row r="47" ht="15.75" customHeight="1" s="58"/>
    <row r="48" ht="15.75" customHeight="1" s="58"/>
    <row r="49" ht="15.75" customHeight="1" s="58"/>
    <row r="50" ht="15.75" customHeight="1" s="58"/>
    <row r="51" ht="15.75" customHeight="1" s="58"/>
    <row r="52" ht="15.75" customHeight="1" s="58"/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</dc:creator>
  <dcterms:created xsi:type="dcterms:W3CDTF">2017-12-08T22:56:29Z</dcterms:created>
  <dcterms:modified xsi:type="dcterms:W3CDTF">2022-04-27T20:41:23Z</dcterms:modified>
  <cp:lastModifiedBy>Javier Van Dam</cp:lastModifiedBy>
</cp:coreProperties>
</file>