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javiv\Documents\GitHub\Minisat_est_Analisis_RJ\Calculos\"/>
    </mc:Choice>
  </mc:AlternateContent>
  <xr:revisionPtr revIDLastSave="0" documentId="13_ncr:1_{1E1C6A70-34EB-4850-9E5F-1F45C14B3FE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MoS Estatico X" sheetId="1" r:id="rId1"/>
    <sheet name="MoS Estatico Y" sheetId="2" r:id="rId2"/>
    <sheet name="MoS Estatico Z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7" i="1" l="1"/>
  <c r="X8" i="1"/>
  <c r="X9" i="1"/>
  <c r="X10" i="1"/>
  <c r="Z10" i="1" s="1"/>
  <c r="X11" i="1"/>
  <c r="Y11" i="1" s="1"/>
  <c r="X12" i="1"/>
  <c r="X13" i="1"/>
  <c r="X14" i="1"/>
  <c r="Z14" i="1" s="1"/>
  <c r="X15" i="1"/>
  <c r="X16" i="1"/>
  <c r="X17" i="1"/>
  <c r="Y17" i="1" s="1"/>
  <c r="X6" i="1"/>
  <c r="AC65" i="3"/>
  <c r="AB65" i="3"/>
  <c r="AC64" i="3"/>
  <c r="AB64" i="3"/>
  <c r="AC63" i="3"/>
  <c r="AB63" i="3"/>
  <c r="AC62" i="3"/>
  <c r="AB62" i="3"/>
  <c r="AC61" i="3"/>
  <c r="AB61" i="3"/>
  <c r="AC60" i="3"/>
  <c r="AB60" i="3"/>
  <c r="AC59" i="3"/>
  <c r="AB59" i="3"/>
  <c r="AC58" i="3"/>
  <c r="AB58" i="3"/>
  <c r="AC57" i="3"/>
  <c r="AB57" i="3"/>
  <c r="AC56" i="3"/>
  <c r="AB56" i="3"/>
  <c r="AC55" i="3"/>
  <c r="AB55" i="3"/>
  <c r="AC54" i="3"/>
  <c r="AB54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U33" i="3"/>
  <c r="U32" i="3"/>
  <c r="U31" i="3"/>
  <c r="U30" i="3"/>
  <c r="U29" i="3"/>
  <c r="U28" i="3"/>
  <c r="U27" i="3"/>
  <c r="U26" i="3"/>
  <c r="U25" i="3"/>
  <c r="U24" i="3"/>
  <c r="U23" i="3"/>
  <c r="U22" i="3"/>
  <c r="Z17" i="3"/>
  <c r="Y17" i="3"/>
  <c r="M17" i="3"/>
  <c r="L17" i="3"/>
  <c r="Z16" i="3"/>
  <c r="Y16" i="3"/>
  <c r="Z15" i="3"/>
  <c r="Y15" i="3"/>
  <c r="Z14" i="3"/>
  <c r="Y14" i="3"/>
  <c r="Z13" i="3"/>
  <c r="Y13" i="3"/>
  <c r="M13" i="3"/>
  <c r="L13" i="3"/>
  <c r="Z12" i="3"/>
  <c r="Y12" i="3"/>
  <c r="Z11" i="3"/>
  <c r="Y11" i="3"/>
  <c r="Z10" i="3"/>
  <c r="Y10" i="3"/>
  <c r="Z9" i="3"/>
  <c r="Y9" i="3"/>
  <c r="Z8" i="3"/>
  <c r="Y8" i="3"/>
  <c r="Z7" i="3"/>
  <c r="Y7" i="3"/>
  <c r="Z6" i="3"/>
  <c r="Y6" i="3"/>
  <c r="M6" i="3"/>
  <c r="L6" i="3"/>
  <c r="AC65" i="2"/>
  <c r="AB65" i="2"/>
  <c r="AC64" i="2"/>
  <c r="AB64" i="2"/>
  <c r="AC63" i="2"/>
  <c r="AB63" i="2"/>
  <c r="AC62" i="2"/>
  <c r="AB62" i="2"/>
  <c r="AC61" i="2"/>
  <c r="AB61" i="2"/>
  <c r="AC60" i="2"/>
  <c r="AB60" i="2"/>
  <c r="AC59" i="2"/>
  <c r="AB59" i="2"/>
  <c r="AC58" i="2"/>
  <c r="AB58" i="2"/>
  <c r="AC57" i="2"/>
  <c r="AB57" i="2"/>
  <c r="AC56" i="2"/>
  <c r="AB56" i="2"/>
  <c r="AC55" i="2"/>
  <c r="AB55" i="2"/>
  <c r="AC54" i="2"/>
  <c r="AB54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U33" i="2"/>
  <c r="U32" i="2"/>
  <c r="U31" i="2"/>
  <c r="U30" i="2"/>
  <c r="U29" i="2"/>
  <c r="U28" i="2"/>
  <c r="U27" i="2"/>
  <c r="U26" i="2"/>
  <c r="U25" i="2"/>
  <c r="U24" i="2"/>
  <c r="U23" i="2"/>
  <c r="U22" i="2"/>
  <c r="Z17" i="2"/>
  <c r="Y17" i="2"/>
  <c r="M17" i="2"/>
  <c r="L17" i="2"/>
  <c r="Z16" i="2"/>
  <c r="Y16" i="2"/>
  <c r="Z15" i="2"/>
  <c r="Y15" i="2"/>
  <c r="Z14" i="2"/>
  <c r="Y14" i="2"/>
  <c r="Z13" i="2"/>
  <c r="Y13" i="2"/>
  <c r="M13" i="2"/>
  <c r="L13" i="2"/>
  <c r="Z12" i="2"/>
  <c r="Y12" i="2"/>
  <c r="Z11" i="2"/>
  <c r="Y11" i="2"/>
  <c r="Z10" i="2"/>
  <c r="Y10" i="2"/>
  <c r="Z9" i="2"/>
  <c r="Y9" i="2"/>
  <c r="Z8" i="2"/>
  <c r="Y8" i="2"/>
  <c r="Z7" i="2"/>
  <c r="Y7" i="2"/>
  <c r="Z6" i="2"/>
  <c r="Y6" i="2"/>
  <c r="M6" i="2"/>
  <c r="L6" i="2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W50" i="1"/>
  <c r="W49" i="1"/>
  <c r="W48" i="1"/>
  <c r="W47" i="1"/>
  <c r="W46" i="1"/>
  <c r="W45" i="1"/>
  <c r="W44" i="1"/>
  <c r="W43" i="1"/>
  <c r="W42" i="1"/>
  <c r="W41" i="1"/>
  <c r="W40" i="1"/>
  <c r="W39" i="1"/>
  <c r="U33" i="1"/>
  <c r="U32" i="1"/>
  <c r="U31" i="1"/>
  <c r="U30" i="1"/>
  <c r="U29" i="1"/>
  <c r="U28" i="1"/>
  <c r="U27" i="1"/>
  <c r="U26" i="1"/>
  <c r="U25" i="1"/>
  <c r="U24" i="1"/>
  <c r="U23" i="1"/>
  <c r="Z16" i="1"/>
  <c r="Y16" i="1"/>
  <c r="Z15" i="1"/>
  <c r="Y15" i="1"/>
  <c r="Z13" i="1"/>
  <c r="Y13" i="1"/>
  <c r="Z12" i="1"/>
  <c r="Y12" i="1"/>
  <c r="Y10" i="1"/>
  <c r="Z9" i="1"/>
  <c r="Y9" i="1"/>
  <c r="Z8" i="1"/>
  <c r="Y8" i="1"/>
  <c r="Z7" i="1"/>
  <c r="Y7" i="1"/>
  <c r="AC54" i="1"/>
  <c r="AB54" i="1"/>
  <c r="W38" i="1"/>
  <c r="Y6" i="1"/>
  <c r="U22" i="1"/>
  <c r="Z6" i="1"/>
  <c r="M6" i="1"/>
  <c r="L6" i="1"/>
  <c r="M17" i="1"/>
  <c r="L17" i="1"/>
  <c r="M13" i="1"/>
  <c r="L13" i="1"/>
  <c r="Z17" i="1" l="1"/>
  <c r="Z11" i="1"/>
  <c r="Y14" i="1"/>
</calcChain>
</file>

<file path=xl/sharedStrings.xml><?xml version="1.0" encoding="utf-8"?>
<sst xmlns="http://schemas.openxmlformats.org/spreadsheetml/2006/main" count="259" uniqueCount="51">
  <si>
    <t>Shell 2D Elements</t>
  </si>
  <si>
    <t>Material</t>
  </si>
  <si>
    <t>Maximum Von Mises Stress</t>
  </si>
  <si>
    <t>KP</t>
  </si>
  <si>
    <t>KM</t>
  </si>
  <si>
    <t>KLD</t>
  </si>
  <si>
    <t>FOSY</t>
  </si>
  <si>
    <t>FOSU</t>
  </si>
  <si>
    <t>σy (Pa)</t>
  </si>
  <si>
    <t>σu (Pa)</t>
  </si>
  <si>
    <t>MOSy</t>
  </si>
  <si>
    <t>MOSu</t>
  </si>
  <si>
    <t>Aluminio Al7075 T6</t>
  </si>
  <si>
    <t>BAR 1D Elements</t>
  </si>
  <si>
    <t>Maximum Combined Stress</t>
  </si>
  <si>
    <t>Minimum Combined Stress</t>
  </si>
  <si>
    <t>As</t>
  </si>
  <si>
    <t>Phi_n</t>
  </si>
  <si>
    <t>F_v_max</t>
  </si>
  <si>
    <t>sf_Y</t>
  </si>
  <si>
    <t>sf_U</t>
  </si>
  <si>
    <t>Tensile Total</t>
  </si>
  <si>
    <t>ELEMENTOS CBUSH (TORNILLOS) Acero A286-M8</t>
  </si>
  <si>
    <t>F_A</t>
  </si>
  <si>
    <t>Gapping</t>
  </si>
  <si>
    <t>F_v_min</t>
  </si>
  <si>
    <t>sf_g</t>
  </si>
  <si>
    <t>MoSg</t>
  </si>
  <si>
    <t>MoS_tot_y</t>
  </si>
  <si>
    <t>MoS_tot_u</t>
  </si>
  <si>
    <t>Sliding</t>
  </si>
  <si>
    <t>mu_s</t>
  </si>
  <si>
    <t>F_Q</t>
  </si>
  <si>
    <t>Shear Combined</t>
  </si>
  <si>
    <t>MoS_slip</t>
  </si>
  <si>
    <t>τ</t>
  </si>
  <si>
    <t>τy (Pa)</t>
  </si>
  <si>
    <t>τu (Pa)</t>
  </si>
  <si>
    <t>MoS_comb_y</t>
  </si>
  <si>
    <t>MoS_comb_u</t>
  </si>
  <si>
    <t>ANALISIS ESTATICO X</t>
  </si>
  <si>
    <t>ANALISIS ESTATICO Y</t>
  </si>
  <si>
    <t>Tornillo</t>
  </si>
  <si>
    <t>ANALISIS ESTATICO Z</t>
  </si>
  <si>
    <t>INPUT F06</t>
  </si>
  <si>
    <t>F_X</t>
  </si>
  <si>
    <t>F_Y</t>
  </si>
  <si>
    <t>F_Z</t>
  </si>
  <si>
    <t>M_X</t>
  </si>
  <si>
    <t>M_Y</t>
  </si>
  <si>
    <t>M_Z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</si>
</sst>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11" fontId="0" fillId="0" borderId="0" xfId="0" applyNumberFormat="1"/>
    <xf numFmtId="2" fontId="0" fillId="0" borderId="0" xfId="0" applyNumberFormat="1"/>
    <xf numFmtId="0" fontId="0" fillId="0" borderId="0" xfId="0" applyNumberFormat="1"/>
    <xf numFmtId="11" fontId="0" fillId="2" borderId="0" xfId="0" applyNumberFormat="1" applyFill="1"/>
    <xf numFmtId="0" fontId="3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K65"/>
  <sheetViews>
    <sheetView tabSelected="1" topLeftCell="K1" workbookViewId="0">
      <selection activeCell="X6" sqref="X6:X17"/>
    </sheetView>
  </sheetViews>
  <sheetFormatPr baseColWidth="10" defaultColWidth="9.140625" defaultRowHeight="15" x14ac:dyDescent="0.25"/>
  <cols>
    <col min="12" max="13" width="12.5703125" bestFit="1" customWidth="1"/>
    <col min="25" max="25" width="11.85546875" bestFit="1" customWidth="1"/>
    <col min="28" max="28" width="11.85546875" bestFit="1" customWidth="1"/>
  </cols>
  <sheetData>
    <row r="1" spans="2:37" x14ac:dyDescent="0.25">
      <c r="B1" s="8" t="s">
        <v>40</v>
      </c>
      <c r="C1" s="8"/>
      <c r="D1" s="8"/>
      <c r="E1" s="8"/>
      <c r="F1" s="8"/>
      <c r="G1" s="8"/>
      <c r="H1" s="8"/>
      <c r="I1" s="8"/>
      <c r="J1" s="8"/>
      <c r="K1" s="8"/>
      <c r="L1" s="8"/>
      <c r="Q1" s="7" t="s">
        <v>22</v>
      </c>
      <c r="R1" s="7"/>
      <c r="S1" s="7"/>
      <c r="T1" s="7"/>
      <c r="U1" s="7"/>
      <c r="V1" s="7"/>
      <c r="AD1" s="7" t="s">
        <v>44</v>
      </c>
      <c r="AE1" s="7"/>
      <c r="AF1" s="7"/>
      <c r="AG1" s="7"/>
      <c r="AH1" s="7"/>
      <c r="AI1" s="7"/>
      <c r="AJ1" s="7"/>
      <c r="AK1" s="7"/>
    </row>
    <row r="2" spans="2:37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Q2" s="7"/>
      <c r="R2" s="7"/>
      <c r="S2" s="7"/>
      <c r="T2" s="7"/>
      <c r="U2" s="7"/>
      <c r="V2" s="7"/>
      <c r="AD2" s="7"/>
      <c r="AE2" s="7"/>
      <c r="AF2" s="7"/>
      <c r="AG2" s="7"/>
      <c r="AH2" s="7"/>
      <c r="AI2" s="7"/>
      <c r="AJ2" s="7"/>
      <c r="AK2" s="7"/>
    </row>
    <row r="4" spans="2:37" x14ac:dyDescent="0.25">
      <c r="D4" t="s">
        <v>0</v>
      </c>
      <c r="Q4" s="7" t="s">
        <v>21</v>
      </c>
      <c r="R4" s="7"/>
    </row>
    <row r="5" spans="2:37" x14ac:dyDescent="0.25"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s="1" t="s">
        <v>8</v>
      </c>
      <c r="K5" t="s">
        <v>9</v>
      </c>
      <c r="L5" t="s">
        <v>10</v>
      </c>
      <c r="M5" t="s">
        <v>11</v>
      </c>
      <c r="P5" t="s">
        <v>42</v>
      </c>
      <c r="Q5" t="s">
        <v>16</v>
      </c>
      <c r="R5" t="s">
        <v>18</v>
      </c>
      <c r="S5" t="s">
        <v>17</v>
      </c>
      <c r="T5" t="s">
        <v>19</v>
      </c>
      <c r="U5" s="1" t="s">
        <v>8</v>
      </c>
      <c r="V5" s="1" t="s">
        <v>20</v>
      </c>
      <c r="W5" t="s">
        <v>9</v>
      </c>
      <c r="X5" t="s">
        <v>23</v>
      </c>
      <c r="Y5" t="s">
        <v>28</v>
      </c>
      <c r="Z5" t="s">
        <v>29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</row>
    <row r="6" spans="2:37" x14ac:dyDescent="0.25">
      <c r="C6" t="s">
        <v>12</v>
      </c>
      <c r="D6" s="2">
        <v>182000000</v>
      </c>
      <c r="E6">
        <v>1.1000000000000001</v>
      </c>
      <c r="F6">
        <v>1.2</v>
      </c>
      <c r="G6">
        <v>1.1000000000000001</v>
      </c>
      <c r="H6">
        <v>1.1000000000000001</v>
      </c>
      <c r="I6">
        <v>1.25</v>
      </c>
      <c r="J6" s="2">
        <v>434000000</v>
      </c>
      <c r="K6" s="2">
        <v>510000000</v>
      </c>
      <c r="L6" s="3">
        <f>(J6/PRODUCT(D6:H6))-1</f>
        <v>0.49299736076595546</v>
      </c>
      <c r="M6" s="3">
        <f>(K6/(E6*F6*G6*I6*D6))-1</f>
        <v>0.54391063481972535</v>
      </c>
      <c r="P6">
        <v>1</v>
      </c>
      <c r="Q6" s="2">
        <v>3.6600000000000002E-5</v>
      </c>
      <c r="R6">
        <v>21972.1</v>
      </c>
      <c r="S6">
        <v>3.7999999999999999E-2</v>
      </c>
      <c r="T6">
        <v>1</v>
      </c>
      <c r="U6" s="2">
        <v>950000000</v>
      </c>
      <c r="V6">
        <v>1.4</v>
      </c>
      <c r="W6" s="2">
        <v>1100000000</v>
      </c>
      <c r="X6" s="5">
        <f>AE6</f>
        <v>138567600</v>
      </c>
      <c r="Y6" s="2">
        <f>((Q6*U6)/(R6+S6*X6*T6))-1</f>
        <v>-0.99342416434074299</v>
      </c>
      <c r="Z6" s="2">
        <f>((Q6*W6)/(R6+S6*X6*V6))-1</f>
        <v>-0.99455487408949717</v>
      </c>
      <c r="AD6">
        <v>1</v>
      </c>
      <c r="AE6" s="2">
        <v>138567600</v>
      </c>
      <c r="AF6" s="2">
        <v>-44957640</v>
      </c>
      <c r="AG6" s="2">
        <v>-220097800</v>
      </c>
      <c r="AH6" s="2">
        <v>358.07170000000002</v>
      </c>
      <c r="AI6" s="2">
        <v>4923298</v>
      </c>
      <c r="AJ6" s="2">
        <v>4287095</v>
      </c>
    </row>
    <row r="7" spans="2:37" x14ac:dyDescent="0.25">
      <c r="D7" s="2"/>
      <c r="J7" s="2"/>
      <c r="K7" s="2"/>
      <c r="L7" s="3"/>
      <c r="M7" s="3"/>
      <c r="P7">
        <v>2</v>
      </c>
      <c r="Q7" s="2">
        <v>3.6600000000000002E-5</v>
      </c>
      <c r="R7">
        <v>21972.1</v>
      </c>
      <c r="S7">
        <v>3.7999999999999999E-2</v>
      </c>
      <c r="T7">
        <v>1</v>
      </c>
      <c r="U7" s="2">
        <v>950000000</v>
      </c>
      <c r="V7">
        <v>1.4</v>
      </c>
      <c r="W7" s="2">
        <v>1100000000</v>
      </c>
      <c r="X7" s="5">
        <f t="shared" ref="X7:X17" si="0">AE7</f>
        <v>685234100</v>
      </c>
      <c r="Y7" s="2">
        <f t="shared" ref="Y7:Y17" si="1">((Q7*U7)/(R7+S7*X7*T7))-1</f>
        <v>-0.99866581573056512</v>
      </c>
      <c r="Z7" s="2">
        <f t="shared" ref="Z7:Z17" si="2">((Q7*W7)/(R7+S7*X7*V7))-1</f>
        <v>-0.99889627345186782</v>
      </c>
      <c r="AD7">
        <v>2</v>
      </c>
      <c r="AE7" s="2">
        <v>685234100</v>
      </c>
      <c r="AF7" s="2">
        <v>-81432890</v>
      </c>
      <c r="AG7" s="2">
        <v>-12289480</v>
      </c>
      <c r="AH7" s="2">
        <v>145.32169999999999</v>
      </c>
      <c r="AI7" s="2">
        <v>18725370</v>
      </c>
      <c r="AJ7" s="2">
        <v>-154890.6</v>
      </c>
    </row>
    <row r="8" spans="2:37" x14ac:dyDescent="0.25">
      <c r="P8">
        <v>3</v>
      </c>
      <c r="Q8" s="2">
        <v>3.6600000000000002E-5</v>
      </c>
      <c r="R8">
        <v>21972.1</v>
      </c>
      <c r="S8">
        <v>3.7999999999999999E-2</v>
      </c>
      <c r="T8">
        <v>1</v>
      </c>
      <c r="U8" s="2">
        <v>950000000</v>
      </c>
      <c r="V8">
        <v>1.4</v>
      </c>
      <c r="W8" s="2">
        <v>1100000000</v>
      </c>
      <c r="X8" s="5">
        <f t="shared" si="0"/>
        <v>685222900</v>
      </c>
      <c r="Y8" s="2">
        <f t="shared" si="1"/>
        <v>-0.99866579394164767</v>
      </c>
      <c r="Z8" s="2">
        <f t="shared" si="2"/>
        <v>-0.99889625542227345</v>
      </c>
      <c r="AD8">
        <v>3</v>
      </c>
      <c r="AE8" s="2">
        <v>685222900</v>
      </c>
      <c r="AF8" s="2">
        <v>81433450</v>
      </c>
      <c r="AG8" s="2">
        <v>-12288560</v>
      </c>
      <c r="AH8" s="2">
        <v>-146.93029999999999</v>
      </c>
      <c r="AI8" s="2">
        <v>18725210</v>
      </c>
      <c r="AJ8" s="2">
        <v>155011.20000000001</v>
      </c>
    </row>
    <row r="9" spans="2:37" x14ac:dyDescent="0.25">
      <c r="N9" s="1" t="s">
        <v>35</v>
      </c>
      <c r="P9">
        <v>4</v>
      </c>
      <c r="Q9" s="2">
        <v>3.6600000000000002E-5</v>
      </c>
      <c r="R9">
        <v>21972.1</v>
      </c>
      <c r="S9">
        <v>3.7999999999999999E-2</v>
      </c>
      <c r="T9">
        <v>1</v>
      </c>
      <c r="U9" s="2">
        <v>950000000</v>
      </c>
      <c r="V9">
        <v>1.4</v>
      </c>
      <c r="W9" s="2">
        <v>1100000000</v>
      </c>
      <c r="X9" s="5">
        <f t="shared" si="0"/>
        <v>138570800</v>
      </c>
      <c r="Y9" s="2">
        <f t="shared" si="1"/>
        <v>-0.99342431556476984</v>
      </c>
      <c r="Z9" s="2">
        <f t="shared" si="2"/>
        <v>-0.99455499945951675</v>
      </c>
      <c r="AD9">
        <v>4</v>
      </c>
      <c r="AE9" s="2">
        <v>138570800</v>
      </c>
      <c r="AF9" s="2">
        <v>44960150</v>
      </c>
      <c r="AG9" s="2">
        <v>-220095800</v>
      </c>
      <c r="AH9" s="2">
        <v>-358.04790000000003</v>
      </c>
      <c r="AI9" s="2">
        <v>4923326</v>
      </c>
      <c r="AJ9" s="2">
        <v>-4287149</v>
      </c>
    </row>
    <row r="10" spans="2:37" x14ac:dyDescent="0.25">
      <c r="P10">
        <v>5</v>
      </c>
      <c r="Q10" s="2">
        <v>3.6600000000000002E-5</v>
      </c>
      <c r="R10">
        <v>21972.1</v>
      </c>
      <c r="S10">
        <v>3.7999999999999999E-2</v>
      </c>
      <c r="T10">
        <v>1</v>
      </c>
      <c r="U10" s="2">
        <v>950000000</v>
      </c>
      <c r="V10">
        <v>1.4</v>
      </c>
      <c r="W10" s="2">
        <v>1100000000</v>
      </c>
      <c r="X10" s="5">
        <f t="shared" si="0"/>
        <v>272923400</v>
      </c>
      <c r="Y10" s="2">
        <f t="shared" si="1"/>
        <v>-0.99665449870867207</v>
      </c>
      <c r="Z10" s="2">
        <f t="shared" si="2"/>
        <v>-0.99723137170434561</v>
      </c>
      <c r="AD10">
        <v>5</v>
      </c>
      <c r="AE10" s="2">
        <v>272923400</v>
      </c>
      <c r="AF10" s="2">
        <v>-60290230</v>
      </c>
      <c r="AG10" s="2">
        <v>-494113600</v>
      </c>
      <c r="AH10" s="2">
        <v>1986.4739999999999</v>
      </c>
      <c r="AI10" s="2">
        <v>2898666</v>
      </c>
      <c r="AJ10" s="2">
        <v>8129951</v>
      </c>
    </row>
    <row r="11" spans="2:37" x14ac:dyDescent="0.25">
      <c r="D11" t="s">
        <v>13</v>
      </c>
      <c r="P11">
        <v>6</v>
      </c>
      <c r="Q11" s="2">
        <v>3.6600000000000002E-5</v>
      </c>
      <c r="R11">
        <v>21972.1</v>
      </c>
      <c r="S11">
        <v>3.7999999999999999E-2</v>
      </c>
      <c r="T11">
        <v>1</v>
      </c>
      <c r="U11" s="2">
        <v>950000000</v>
      </c>
      <c r="V11">
        <v>1.4</v>
      </c>
      <c r="W11" s="2">
        <v>1100000000</v>
      </c>
      <c r="X11" s="5">
        <f t="shared" si="0"/>
        <v>272926900</v>
      </c>
      <c r="Y11" s="2">
        <f t="shared" si="1"/>
        <v>-0.99665454152050248</v>
      </c>
      <c r="Z11" s="2">
        <f t="shared" si="2"/>
        <v>-0.99723140715544045</v>
      </c>
      <c r="AD11">
        <v>6</v>
      </c>
      <c r="AE11" s="2">
        <v>272926900</v>
      </c>
      <c r="AF11" s="2">
        <v>60287980</v>
      </c>
      <c r="AG11" s="2">
        <v>-494116000</v>
      </c>
      <c r="AH11" s="2">
        <v>-1985.7170000000001</v>
      </c>
      <c r="AI11" s="2">
        <v>2898716</v>
      </c>
      <c r="AJ11" s="2">
        <v>-8130023</v>
      </c>
    </row>
    <row r="12" spans="2:37" x14ac:dyDescent="0.25">
      <c r="C12" t="s">
        <v>1</v>
      </c>
      <c r="D12" t="s">
        <v>14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s="1" t="s">
        <v>8</v>
      </c>
      <c r="K12" t="s">
        <v>9</v>
      </c>
      <c r="L12" t="s">
        <v>10</v>
      </c>
      <c r="M12" t="s">
        <v>11</v>
      </c>
      <c r="P12">
        <v>7</v>
      </c>
      <c r="Q12" s="2">
        <v>3.6600000000000002E-5</v>
      </c>
      <c r="R12">
        <v>21972.1</v>
      </c>
      <c r="S12">
        <v>3.7999999999999999E-2</v>
      </c>
      <c r="T12">
        <v>1</v>
      </c>
      <c r="U12" s="2">
        <v>950000000</v>
      </c>
      <c r="V12">
        <v>1.4</v>
      </c>
      <c r="W12" s="2">
        <v>1100000000</v>
      </c>
      <c r="X12" s="5">
        <f t="shared" si="0"/>
        <v>-272918500</v>
      </c>
      <c r="Y12" s="2">
        <f t="shared" si="1"/>
        <v>-1.0033597673359671</v>
      </c>
      <c r="Z12" s="2">
        <f t="shared" si="2"/>
        <v>-1.0027770703468133</v>
      </c>
      <c r="AD12">
        <v>7</v>
      </c>
      <c r="AE12" s="2">
        <v>-272918500</v>
      </c>
      <c r="AF12" s="2">
        <v>60287110</v>
      </c>
      <c r="AG12" s="2">
        <v>-494111500</v>
      </c>
      <c r="AH12" s="2">
        <v>1985.76</v>
      </c>
      <c r="AI12" s="2">
        <v>2898743</v>
      </c>
      <c r="AJ12" s="2">
        <v>-8129794</v>
      </c>
    </row>
    <row r="13" spans="2:37" x14ac:dyDescent="0.25">
      <c r="C13" t="s">
        <v>12</v>
      </c>
      <c r="D13" s="2">
        <v>180000000</v>
      </c>
      <c r="E13">
        <v>1.1000000000000001</v>
      </c>
      <c r="F13">
        <v>1.2</v>
      </c>
      <c r="G13">
        <v>1.1000000000000001</v>
      </c>
      <c r="H13">
        <v>1.1000000000000001</v>
      </c>
      <c r="I13">
        <v>1.25</v>
      </c>
      <c r="J13" s="2">
        <v>434000000</v>
      </c>
      <c r="K13" s="2">
        <v>510000000</v>
      </c>
      <c r="L13" s="3">
        <f>(J13/PRODUCT(D13:H13))-1</f>
        <v>0.50958622033002166</v>
      </c>
      <c r="M13" s="3">
        <f>(K13/(D13*E13*F13*G13*I13))-1</f>
        <v>0.56106519742883343</v>
      </c>
      <c r="P13">
        <v>8</v>
      </c>
      <c r="Q13" s="2">
        <v>3.6600000000000002E-5</v>
      </c>
      <c r="R13">
        <v>21972.1</v>
      </c>
      <c r="S13">
        <v>3.7999999999999999E-2</v>
      </c>
      <c r="T13">
        <v>1</v>
      </c>
      <c r="U13" s="2">
        <v>950000000</v>
      </c>
      <c r="V13">
        <v>1.4</v>
      </c>
      <c r="W13" s="2">
        <v>1100000000</v>
      </c>
      <c r="X13" s="5">
        <f t="shared" si="0"/>
        <v>-138570400</v>
      </c>
      <c r="Y13" s="2">
        <f t="shared" si="1"/>
        <v>-1.0066308101997614</v>
      </c>
      <c r="Z13" s="2">
        <f t="shared" si="2"/>
        <v>-1.0054775710079529</v>
      </c>
      <c r="AD13">
        <v>8</v>
      </c>
      <c r="AE13" s="2">
        <v>-138570400</v>
      </c>
      <c r="AF13" s="2">
        <v>44955520</v>
      </c>
      <c r="AG13" s="2">
        <v>-220096500</v>
      </c>
      <c r="AH13" s="2">
        <v>357.91050000000001</v>
      </c>
      <c r="AI13" s="2">
        <v>4923330</v>
      </c>
      <c r="AJ13" s="2">
        <v>-4287100</v>
      </c>
    </row>
    <row r="14" spans="2:37" x14ac:dyDescent="0.25">
      <c r="D14" s="2"/>
      <c r="J14" s="2"/>
      <c r="K14" s="2"/>
      <c r="L14" s="3"/>
      <c r="M14" s="3"/>
      <c r="P14">
        <v>9</v>
      </c>
      <c r="Q14" s="2">
        <v>3.6600000000000002E-5</v>
      </c>
      <c r="R14">
        <v>21972.1</v>
      </c>
      <c r="S14">
        <v>3.7999999999999999E-2</v>
      </c>
      <c r="T14">
        <v>1</v>
      </c>
      <c r="U14" s="2">
        <v>950000000</v>
      </c>
      <c r="V14">
        <v>1.4</v>
      </c>
      <c r="W14" s="2">
        <v>1100000000</v>
      </c>
      <c r="X14" s="5">
        <f t="shared" si="0"/>
        <v>-138567100</v>
      </c>
      <c r="Y14" s="2">
        <f t="shared" si="1"/>
        <v>-1.006630968775384</v>
      </c>
      <c r="Z14" s="2">
        <f t="shared" si="2"/>
        <v>-1.0054777018472516</v>
      </c>
      <c r="AD14">
        <v>9</v>
      </c>
      <c r="AE14" s="2">
        <v>-138567100</v>
      </c>
      <c r="AF14" s="2">
        <v>-44953180</v>
      </c>
      <c r="AG14" s="2">
        <v>-220099200</v>
      </c>
      <c r="AH14" s="2">
        <v>-358.036</v>
      </c>
      <c r="AI14" s="2">
        <v>4923298</v>
      </c>
      <c r="AJ14" s="2">
        <v>4287046</v>
      </c>
    </row>
    <row r="15" spans="2:37" x14ac:dyDescent="0.25">
      <c r="P15">
        <v>10</v>
      </c>
      <c r="Q15" s="2">
        <v>3.6600000000000002E-5</v>
      </c>
      <c r="R15">
        <v>21972.1</v>
      </c>
      <c r="S15">
        <v>3.7999999999999999E-2</v>
      </c>
      <c r="T15">
        <v>1</v>
      </c>
      <c r="U15" s="2">
        <v>950000000</v>
      </c>
      <c r="V15">
        <v>1.4</v>
      </c>
      <c r="W15" s="2">
        <v>1100000000</v>
      </c>
      <c r="X15" s="5">
        <f t="shared" si="0"/>
        <v>-272915600</v>
      </c>
      <c r="Y15" s="2">
        <f t="shared" si="1"/>
        <v>-1.0033598031126387</v>
      </c>
      <c r="Z15" s="2">
        <f t="shared" si="2"/>
        <v>-1.0027770999006755</v>
      </c>
      <c r="AD15">
        <v>10</v>
      </c>
      <c r="AE15" s="2">
        <v>-272915600</v>
      </c>
      <c r="AF15" s="2">
        <v>-60289190</v>
      </c>
      <c r="AG15" s="2">
        <v>-494110300</v>
      </c>
      <c r="AH15" s="2">
        <v>-1986.4110000000001</v>
      </c>
      <c r="AI15" s="2">
        <v>2898691</v>
      </c>
      <c r="AJ15" s="2">
        <v>8129735</v>
      </c>
    </row>
    <row r="16" spans="2:37" x14ac:dyDescent="0.25">
      <c r="C16" t="s">
        <v>1</v>
      </c>
      <c r="D16" t="s">
        <v>15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s="1" t="s">
        <v>8</v>
      </c>
      <c r="K16" t="s">
        <v>9</v>
      </c>
      <c r="L16" t="s">
        <v>10</v>
      </c>
      <c r="M16" t="s">
        <v>11</v>
      </c>
      <c r="P16">
        <v>11</v>
      </c>
      <c r="Q16" s="2">
        <v>3.6600000000000002E-5</v>
      </c>
      <c r="R16">
        <v>21972.1</v>
      </c>
      <c r="S16">
        <v>3.7999999999999999E-2</v>
      </c>
      <c r="T16">
        <v>1</v>
      </c>
      <c r="U16" s="2">
        <v>950000000</v>
      </c>
      <c r="V16">
        <v>1.4</v>
      </c>
      <c r="W16" s="2">
        <v>1100000000</v>
      </c>
      <c r="X16" s="5">
        <f t="shared" si="0"/>
        <v>-685231600</v>
      </c>
      <c r="Y16" s="2">
        <f t="shared" si="1"/>
        <v>-1.0013364426695095</v>
      </c>
      <c r="Z16" s="2">
        <f t="shared" si="2"/>
        <v>-1.0011050618772317</v>
      </c>
      <c r="AD16">
        <v>11</v>
      </c>
      <c r="AE16" s="2">
        <v>-685231600</v>
      </c>
      <c r="AF16" s="2">
        <v>81417780</v>
      </c>
      <c r="AG16" s="2">
        <v>-12291030</v>
      </c>
      <c r="AH16" s="2">
        <v>146.77760000000001</v>
      </c>
      <c r="AI16" s="2">
        <v>18725430</v>
      </c>
      <c r="AJ16" s="2">
        <v>155128.29999999999</v>
      </c>
    </row>
    <row r="17" spans="3:36" x14ac:dyDescent="0.25">
      <c r="C17" t="s">
        <v>12</v>
      </c>
      <c r="D17" s="2">
        <v>182000000</v>
      </c>
      <c r="E17">
        <v>1.1000000000000001</v>
      </c>
      <c r="F17">
        <v>1.2</v>
      </c>
      <c r="G17">
        <v>1.1000000000000001</v>
      </c>
      <c r="H17">
        <v>1.1000000000000001</v>
      </c>
      <c r="I17">
        <v>1.25</v>
      </c>
      <c r="J17" s="2">
        <v>434000000</v>
      </c>
      <c r="K17" s="2">
        <v>510000000</v>
      </c>
      <c r="L17" s="3">
        <f>(J17/PRODUCT(D17:H17))-1</f>
        <v>0.49299736076595546</v>
      </c>
      <c r="M17" s="3">
        <f>(K17/(PRODUCT(D17:G17)*I17))-1</f>
        <v>0.54391063481972535</v>
      </c>
      <c r="P17">
        <v>12</v>
      </c>
      <c r="Q17" s="2">
        <v>3.6600000000000002E-5</v>
      </c>
      <c r="R17">
        <v>21972.1</v>
      </c>
      <c r="S17">
        <v>3.7999999999999999E-2</v>
      </c>
      <c r="T17">
        <v>1</v>
      </c>
      <c r="U17" s="2">
        <v>950000000</v>
      </c>
      <c r="V17">
        <v>1.4</v>
      </c>
      <c r="W17" s="2">
        <v>1100000000</v>
      </c>
      <c r="X17" s="5">
        <f t="shared" si="0"/>
        <v>-685242500</v>
      </c>
      <c r="Y17" s="2">
        <f t="shared" si="1"/>
        <v>-1.00133642139306</v>
      </c>
      <c r="Z17" s="2">
        <f t="shared" si="2"/>
        <v>-1.0011050442886573</v>
      </c>
      <c r="AD17">
        <v>12</v>
      </c>
      <c r="AE17" s="2">
        <v>-685242500</v>
      </c>
      <c r="AF17" s="2">
        <v>-81418860</v>
      </c>
      <c r="AG17" s="2">
        <v>-12292020</v>
      </c>
      <c r="AH17" s="2">
        <v>-145.2783</v>
      </c>
      <c r="AI17" s="2">
        <v>18725580</v>
      </c>
      <c r="AJ17" s="2">
        <v>-155004</v>
      </c>
    </row>
    <row r="18" spans="3:36" x14ac:dyDescent="0.25">
      <c r="D18" s="2"/>
      <c r="J18" s="2"/>
      <c r="K18" s="2"/>
      <c r="L18" s="3"/>
      <c r="M18" s="3"/>
    </row>
    <row r="19" spans="3:36" x14ac:dyDescent="0.25">
      <c r="D19" s="2"/>
      <c r="J19" s="2"/>
      <c r="K19" s="2"/>
      <c r="L19" s="3"/>
      <c r="M19" s="3"/>
    </row>
    <row r="20" spans="3:36" x14ac:dyDescent="0.25">
      <c r="Q20" s="7" t="s">
        <v>24</v>
      </c>
      <c r="R20" s="7"/>
    </row>
    <row r="21" spans="3:36" x14ac:dyDescent="0.25">
      <c r="P21" t="s">
        <v>42</v>
      </c>
      <c r="Q21" t="s">
        <v>25</v>
      </c>
      <c r="R21" t="s">
        <v>17</v>
      </c>
      <c r="S21" t="s">
        <v>26</v>
      </c>
      <c r="T21" t="s">
        <v>23</v>
      </c>
      <c r="U21" t="s">
        <v>27</v>
      </c>
    </row>
    <row r="22" spans="3:36" x14ac:dyDescent="0.25">
      <c r="J22" s="1"/>
      <c r="P22">
        <v>1</v>
      </c>
      <c r="Q22">
        <v>13241.4</v>
      </c>
      <c r="R22">
        <v>3.7999999999999999E-2</v>
      </c>
      <c r="S22">
        <v>1</v>
      </c>
      <c r="T22" s="5">
        <v>0</v>
      </c>
      <c r="U22" s="4" t="e">
        <f>(Q22/((1-R22)*T22*S22))-1</f>
        <v>#DIV/0!</v>
      </c>
    </row>
    <row r="23" spans="3:36" x14ac:dyDescent="0.25">
      <c r="J23" s="2"/>
      <c r="K23" s="2"/>
      <c r="L23" s="3"/>
      <c r="M23" s="3"/>
      <c r="P23">
        <v>2</v>
      </c>
      <c r="Q23">
        <v>13241.4</v>
      </c>
      <c r="R23">
        <v>3.7999999999999999E-2</v>
      </c>
      <c r="S23">
        <v>1</v>
      </c>
      <c r="T23" s="5">
        <v>0</v>
      </c>
      <c r="U23" s="4" t="e">
        <f t="shared" ref="U23:U33" si="3">(Q23/((1-R23)*T23*S23))-1</f>
        <v>#DIV/0!</v>
      </c>
    </row>
    <row r="24" spans="3:36" x14ac:dyDescent="0.25">
      <c r="D24" s="2"/>
      <c r="J24" s="2"/>
      <c r="K24" s="2"/>
      <c r="L24" s="3"/>
      <c r="M24" s="3"/>
      <c r="P24">
        <v>3</v>
      </c>
      <c r="Q24">
        <v>13241.4</v>
      </c>
      <c r="R24">
        <v>3.7999999999999999E-2</v>
      </c>
      <c r="S24">
        <v>1</v>
      </c>
      <c r="T24" s="5">
        <v>0</v>
      </c>
      <c r="U24" s="4" t="e">
        <f t="shared" si="3"/>
        <v>#DIV/0!</v>
      </c>
      <c r="AC24" s="6"/>
    </row>
    <row r="25" spans="3:36" x14ac:dyDescent="0.25">
      <c r="P25">
        <v>4</v>
      </c>
      <c r="Q25">
        <v>13241.4</v>
      </c>
      <c r="R25">
        <v>3.7999999999999999E-2</v>
      </c>
      <c r="S25">
        <v>1</v>
      </c>
      <c r="T25" s="5">
        <v>0</v>
      </c>
      <c r="U25" s="4" t="e">
        <f t="shared" si="3"/>
        <v>#DIV/0!</v>
      </c>
    </row>
    <row r="26" spans="3:36" x14ac:dyDescent="0.25">
      <c r="J26" s="1"/>
      <c r="P26">
        <v>5</v>
      </c>
      <c r="Q26">
        <v>13241.4</v>
      </c>
      <c r="R26">
        <v>3.7999999999999999E-2</v>
      </c>
      <c r="S26">
        <v>1</v>
      </c>
      <c r="T26" s="5">
        <v>0</v>
      </c>
      <c r="U26" s="4" t="e">
        <f t="shared" si="3"/>
        <v>#DIV/0!</v>
      </c>
    </row>
    <row r="27" spans="3:36" x14ac:dyDescent="0.25">
      <c r="J27" s="2"/>
      <c r="K27" s="2"/>
      <c r="L27" s="3"/>
      <c r="M27" s="3"/>
      <c r="P27">
        <v>6</v>
      </c>
      <c r="Q27">
        <v>13241.4</v>
      </c>
      <c r="R27">
        <v>3.7999999999999999E-2</v>
      </c>
      <c r="S27">
        <v>1</v>
      </c>
      <c r="T27" s="5">
        <v>0</v>
      </c>
      <c r="U27" s="4" t="e">
        <f t="shared" si="3"/>
        <v>#DIV/0!</v>
      </c>
    </row>
    <row r="28" spans="3:36" x14ac:dyDescent="0.25">
      <c r="D28" s="2"/>
      <c r="J28" s="2"/>
      <c r="K28" s="2"/>
      <c r="L28" s="3"/>
      <c r="M28" s="3"/>
      <c r="P28">
        <v>7</v>
      </c>
      <c r="Q28">
        <v>13241.4</v>
      </c>
      <c r="R28">
        <v>3.7999999999999999E-2</v>
      </c>
      <c r="S28">
        <v>1</v>
      </c>
      <c r="T28" s="5">
        <v>0</v>
      </c>
      <c r="U28" s="4" t="e">
        <f t="shared" si="3"/>
        <v>#DIV/0!</v>
      </c>
    </row>
    <row r="29" spans="3:36" x14ac:dyDescent="0.25">
      <c r="P29">
        <v>8</v>
      </c>
      <c r="Q29">
        <v>13241.4</v>
      </c>
      <c r="R29">
        <v>3.7999999999999999E-2</v>
      </c>
      <c r="S29">
        <v>1</v>
      </c>
      <c r="T29" s="5">
        <v>0</v>
      </c>
      <c r="U29" s="4" t="e">
        <f t="shared" si="3"/>
        <v>#DIV/0!</v>
      </c>
    </row>
    <row r="30" spans="3:36" x14ac:dyDescent="0.25">
      <c r="P30">
        <v>9</v>
      </c>
      <c r="Q30">
        <v>13241.4</v>
      </c>
      <c r="R30">
        <v>3.7999999999999999E-2</v>
      </c>
      <c r="S30">
        <v>1</v>
      </c>
      <c r="T30" s="5">
        <v>0</v>
      </c>
      <c r="U30" s="4" t="e">
        <f t="shared" si="3"/>
        <v>#DIV/0!</v>
      </c>
      <c r="W30" s="2"/>
    </row>
    <row r="31" spans="3:36" x14ac:dyDescent="0.25">
      <c r="P31">
        <v>10</v>
      </c>
      <c r="Q31">
        <v>13241.4</v>
      </c>
      <c r="R31">
        <v>3.7999999999999999E-2</v>
      </c>
      <c r="S31">
        <v>1</v>
      </c>
      <c r="T31" s="5">
        <v>0</v>
      </c>
      <c r="U31" s="4" t="e">
        <f t="shared" si="3"/>
        <v>#DIV/0!</v>
      </c>
    </row>
    <row r="32" spans="3:36" x14ac:dyDescent="0.25">
      <c r="P32">
        <v>11</v>
      </c>
      <c r="Q32">
        <v>13241.4</v>
      </c>
      <c r="R32">
        <v>3.7999999999999999E-2</v>
      </c>
      <c r="S32">
        <v>1</v>
      </c>
      <c r="T32" s="5">
        <v>0</v>
      </c>
      <c r="U32" s="4" t="e">
        <f t="shared" si="3"/>
        <v>#DIV/0!</v>
      </c>
    </row>
    <row r="33" spans="16:23" x14ac:dyDescent="0.25">
      <c r="P33">
        <v>12</v>
      </c>
      <c r="Q33">
        <v>13241.4</v>
      </c>
      <c r="R33">
        <v>3.7999999999999999E-2</v>
      </c>
      <c r="S33">
        <v>1</v>
      </c>
      <c r="T33" s="5">
        <v>0</v>
      </c>
      <c r="U33" s="4" t="e">
        <f t="shared" si="3"/>
        <v>#DIV/0!</v>
      </c>
    </row>
    <row r="36" spans="16:23" x14ac:dyDescent="0.25">
      <c r="Q36" s="7" t="s">
        <v>30</v>
      </c>
      <c r="R36" s="7"/>
    </row>
    <row r="37" spans="16:23" x14ac:dyDescent="0.25">
      <c r="P37" t="s">
        <v>42</v>
      </c>
      <c r="Q37" t="s">
        <v>25</v>
      </c>
      <c r="R37" t="s">
        <v>17</v>
      </c>
      <c r="S37" t="s">
        <v>31</v>
      </c>
      <c r="T37" s="1" t="s">
        <v>20</v>
      </c>
      <c r="U37" t="s">
        <v>32</v>
      </c>
      <c r="V37" t="s">
        <v>23</v>
      </c>
      <c r="W37" t="s">
        <v>34</v>
      </c>
    </row>
    <row r="38" spans="16:23" x14ac:dyDescent="0.25">
      <c r="P38">
        <v>1</v>
      </c>
      <c r="Q38">
        <v>13241.4</v>
      </c>
      <c r="R38">
        <v>3.7999999999999999E-2</v>
      </c>
      <c r="S38">
        <v>0.2</v>
      </c>
      <c r="T38">
        <v>1.4</v>
      </c>
      <c r="U38" s="5">
        <v>0</v>
      </c>
      <c r="V38" s="5">
        <v>0</v>
      </c>
      <c r="W38" s="4" t="e">
        <f>(((Q38-(1-R38)*V38)*S38)/(T38*U38))-1</f>
        <v>#DIV/0!</v>
      </c>
    </row>
    <row r="39" spans="16:23" x14ac:dyDescent="0.25">
      <c r="P39">
        <v>2</v>
      </c>
      <c r="Q39">
        <v>13241.4</v>
      </c>
      <c r="R39">
        <v>3.7999999999999999E-2</v>
      </c>
      <c r="S39">
        <v>0.2</v>
      </c>
      <c r="T39">
        <v>1.4</v>
      </c>
      <c r="U39" s="5">
        <v>0</v>
      </c>
      <c r="V39" s="5">
        <v>0</v>
      </c>
      <c r="W39" s="4" t="e">
        <f t="shared" ref="W39:W50" si="4">(((Q39-(1-R39)*V39)*S39)/(T39*U39))-1</f>
        <v>#DIV/0!</v>
      </c>
    </row>
    <row r="40" spans="16:23" x14ac:dyDescent="0.25">
      <c r="P40">
        <v>3</v>
      </c>
      <c r="Q40">
        <v>13241.4</v>
      </c>
      <c r="R40">
        <v>3.7999999999999999E-2</v>
      </c>
      <c r="S40">
        <v>0.2</v>
      </c>
      <c r="T40">
        <v>1.4</v>
      </c>
      <c r="U40" s="5">
        <v>0</v>
      </c>
      <c r="V40" s="5">
        <v>0</v>
      </c>
      <c r="W40" s="4" t="e">
        <f t="shared" si="4"/>
        <v>#DIV/0!</v>
      </c>
    </row>
    <row r="41" spans="16:23" x14ac:dyDescent="0.25">
      <c r="P41">
        <v>4</v>
      </c>
      <c r="Q41">
        <v>13241.4</v>
      </c>
      <c r="R41">
        <v>3.7999999999999999E-2</v>
      </c>
      <c r="S41">
        <v>0.2</v>
      </c>
      <c r="T41">
        <v>1.4</v>
      </c>
      <c r="U41" s="5">
        <v>0</v>
      </c>
      <c r="V41" s="5">
        <v>0</v>
      </c>
      <c r="W41" s="4" t="e">
        <f t="shared" si="4"/>
        <v>#DIV/0!</v>
      </c>
    </row>
    <row r="42" spans="16:23" x14ac:dyDescent="0.25">
      <c r="P42">
        <v>5</v>
      </c>
      <c r="Q42">
        <v>13241.4</v>
      </c>
      <c r="R42">
        <v>3.7999999999999999E-2</v>
      </c>
      <c r="S42">
        <v>0.2</v>
      </c>
      <c r="T42">
        <v>1.4</v>
      </c>
      <c r="U42" s="5">
        <v>0</v>
      </c>
      <c r="V42" s="5">
        <v>0</v>
      </c>
      <c r="W42" s="4" t="e">
        <f t="shared" si="4"/>
        <v>#DIV/0!</v>
      </c>
    </row>
    <row r="43" spans="16:23" x14ac:dyDescent="0.25">
      <c r="P43">
        <v>6</v>
      </c>
      <c r="Q43">
        <v>13241.4</v>
      </c>
      <c r="R43">
        <v>3.7999999999999999E-2</v>
      </c>
      <c r="S43">
        <v>0.2</v>
      </c>
      <c r="T43">
        <v>1.4</v>
      </c>
      <c r="U43" s="5">
        <v>0</v>
      </c>
      <c r="V43" s="5">
        <v>0</v>
      </c>
      <c r="W43" s="4" t="e">
        <f t="shared" si="4"/>
        <v>#DIV/0!</v>
      </c>
    </row>
    <row r="44" spans="16:23" x14ac:dyDescent="0.25">
      <c r="P44">
        <v>7</v>
      </c>
      <c r="Q44">
        <v>13241.4</v>
      </c>
      <c r="R44">
        <v>3.7999999999999999E-2</v>
      </c>
      <c r="S44">
        <v>0.2</v>
      </c>
      <c r="T44">
        <v>1.4</v>
      </c>
      <c r="U44" s="5">
        <v>0</v>
      </c>
      <c r="V44" s="5">
        <v>0</v>
      </c>
      <c r="W44" s="4" t="e">
        <f t="shared" si="4"/>
        <v>#DIV/0!</v>
      </c>
    </row>
    <row r="45" spans="16:23" x14ac:dyDescent="0.25">
      <c r="P45">
        <v>8</v>
      </c>
      <c r="Q45">
        <v>13241.4</v>
      </c>
      <c r="R45">
        <v>3.7999999999999999E-2</v>
      </c>
      <c r="S45">
        <v>0.2</v>
      </c>
      <c r="T45">
        <v>1.4</v>
      </c>
      <c r="U45" s="5">
        <v>0</v>
      </c>
      <c r="V45" s="5">
        <v>0</v>
      </c>
      <c r="W45" s="4" t="e">
        <f t="shared" si="4"/>
        <v>#DIV/0!</v>
      </c>
    </row>
    <row r="46" spans="16:23" x14ac:dyDescent="0.25">
      <c r="P46">
        <v>9</v>
      </c>
      <c r="Q46">
        <v>13241.4</v>
      </c>
      <c r="R46">
        <v>3.7999999999999999E-2</v>
      </c>
      <c r="S46">
        <v>0.2</v>
      </c>
      <c r="T46">
        <v>1.4</v>
      </c>
      <c r="U46" s="5">
        <v>0</v>
      </c>
      <c r="V46" s="5">
        <v>0</v>
      </c>
      <c r="W46" s="4" t="e">
        <f t="shared" si="4"/>
        <v>#DIV/0!</v>
      </c>
    </row>
    <row r="47" spans="16:23" x14ac:dyDescent="0.25">
      <c r="P47">
        <v>10</v>
      </c>
      <c r="Q47">
        <v>13241.4</v>
      </c>
      <c r="R47">
        <v>3.7999999999999999E-2</v>
      </c>
      <c r="S47">
        <v>0.2</v>
      </c>
      <c r="T47">
        <v>1.4</v>
      </c>
      <c r="U47" s="5">
        <v>0</v>
      </c>
      <c r="V47" s="5">
        <v>0</v>
      </c>
      <c r="W47" s="4" t="e">
        <f t="shared" si="4"/>
        <v>#DIV/0!</v>
      </c>
    </row>
    <row r="48" spans="16:23" x14ac:dyDescent="0.25">
      <c r="P48">
        <v>11</v>
      </c>
      <c r="Q48">
        <v>13241.4</v>
      </c>
      <c r="R48">
        <v>3.7999999999999999E-2</v>
      </c>
      <c r="S48">
        <v>0.2</v>
      </c>
      <c r="T48">
        <v>1.4</v>
      </c>
      <c r="U48" s="5">
        <v>0</v>
      </c>
      <c r="V48" s="5">
        <v>0</v>
      </c>
      <c r="W48" s="4" t="e">
        <f t="shared" si="4"/>
        <v>#DIV/0!</v>
      </c>
    </row>
    <row r="49" spans="16:29" x14ac:dyDescent="0.25">
      <c r="P49">
        <v>12</v>
      </c>
      <c r="Q49">
        <v>13241.4</v>
      </c>
      <c r="R49">
        <v>3.7999999999999999E-2</v>
      </c>
      <c r="S49">
        <v>0.2</v>
      </c>
      <c r="T49">
        <v>1.4</v>
      </c>
      <c r="U49" s="5">
        <v>0</v>
      </c>
      <c r="V49" s="5">
        <v>0</v>
      </c>
      <c r="W49" s="4" t="e">
        <f t="shared" si="4"/>
        <v>#DIV/0!</v>
      </c>
    </row>
    <row r="50" spans="16:29" x14ac:dyDescent="0.25">
      <c r="Q50">
        <v>13241.4</v>
      </c>
      <c r="R50">
        <v>3.7999999999999999E-2</v>
      </c>
      <c r="S50">
        <v>0.2</v>
      </c>
      <c r="T50">
        <v>1.4</v>
      </c>
      <c r="U50" s="5">
        <v>0</v>
      </c>
      <c r="V50" s="5">
        <v>0</v>
      </c>
      <c r="W50" s="4" t="e">
        <f t="shared" si="4"/>
        <v>#DIV/0!</v>
      </c>
    </row>
    <row r="52" spans="16:29" x14ac:dyDescent="0.25">
      <c r="Q52" s="7" t="s">
        <v>33</v>
      </c>
      <c r="R52" s="7"/>
    </row>
    <row r="53" spans="16:29" x14ac:dyDescent="0.25">
      <c r="P53" t="s">
        <v>42</v>
      </c>
      <c r="Q53" t="s">
        <v>16</v>
      </c>
      <c r="R53" t="s">
        <v>18</v>
      </c>
      <c r="S53" t="s">
        <v>17</v>
      </c>
      <c r="T53" t="s">
        <v>19</v>
      </c>
      <c r="U53" s="1" t="s">
        <v>8</v>
      </c>
      <c r="V53" s="1" t="s">
        <v>36</v>
      </c>
      <c r="W53" s="1" t="s">
        <v>20</v>
      </c>
      <c r="X53" t="s">
        <v>9</v>
      </c>
      <c r="Y53" s="1" t="s">
        <v>37</v>
      </c>
      <c r="Z53" t="s">
        <v>23</v>
      </c>
      <c r="AA53" t="s">
        <v>32</v>
      </c>
      <c r="AB53" t="s">
        <v>38</v>
      </c>
      <c r="AC53" t="s">
        <v>39</v>
      </c>
    </row>
    <row r="54" spans="16:29" x14ac:dyDescent="0.25">
      <c r="P54">
        <v>1</v>
      </c>
      <c r="Q54" s="2">
        <v>3.6600000000000002E-5</v>
      </c>
      <c r="R54">
        <v>21972.1</v>
      </c>
      <c r="S54">
        <v>3.7999999999999999E-2</v>
      </c>
      <c r="T54">
        <v>1</v>
      </c>
      <c r="U54" s="2">
        <v>950000000</v>
      </c>
      <c r="V54" s="2">
        <v>548000000</v>
      </c>
      <c r="W54">
        <v>1.4</v>
      </c>
      <c r="X54" s="2">
        <v>1100000000</v>
      </c>
      <c r="Y54" s="2">
        <v>655000000</v>
      </c>
      <c r="Z54" s="5">
        <v>0</v>
      </c>
      <c r="AA54" s="5">
        <v>0</v>
      </c>
      <c r="AB54" s="2">
        <f>(1/(SQRT(((AA54*T54)/(V54*Q54))^2 + ( (R54+S54*Z54*T54)/(Q54*U54))^2)))-1</f>
        <v>0.58246139422267351</v>
      </c>
      <c r="AC54" s="2">
        <f>(1/(SQRT(((AA54*W54)/(V54*Q54))^2 + ( (R54+S54*Z54*W54)/(Q54*X54))^2)))-1</f>
        <v>0.8323237196262534</v>
      </c>
    </row>
    <row r="55" spans="16:29" x14ac:dyDescent="0.25">
      <c r="P55">
        <v>2</v>
      </c>
      <c r="Q55" s="2">
        <v>3.6600000000000002E-5</v>
      </c>
      <c r="R55">
        <v>21972.1</v>
      </c>
      <c r="S55">
        <v>3.7999999999999999E-2</v>
      </c>
      <c r="T55">
        <v>1</v>
      </c>
      <c r="U55" s="2">
        <v>950000000</v>
      </c>
      <c r="V55" s="2">
        <v>548000000</v>
      </c>
      <c r="W55">
        <v>1.4</v>
      </c>
      <c r="X55" s="2">
        <v>1100000000</v>
      </c>
      <c r="Y55" s="2">
        <v>655000000</v>
      </c>
      <c r="Z55" s="5">
        <v>0</v>
      </c>
      <c r="AA55" s="5">
        <v>0</v>
      </c>
      <c r="AB55" s="2">
        <f t="shared" ref="AB55:AB65" si="5">(1/(SQRT(((AA55*T55)/(V55*Q55))^2 + ( (R55+S55*Z55*T55)/(Q55*U55))^2)))-1</f>
        <v>0.58246139422267351</v>
      </c>
      <c r="AC55" s="2">
        <f t="shared" ref="AC55:AC65" si="6">(1/(SQRT(((AA55*W55)/(V55*Q55))^2 + ( (R55+S55*Z55*W55)/(Q55*X55))^2)))-1</f>
        <v>0.8323237196262534</v>
      </c>
    </row>
    <row r="56" spans="16:29" x14ac:dyDescent="0.25">
      <c r="P56">
        <v>3</v>
      </c>
      <c r="Q56" s="2">
        <v>3.6600000000000002E-5</v>
      </c>
      <c r="R56">
        <v>21972.1</v>
      </c>
      <c r="S56">
        <v>3.7999999999999999E-2</v>
      </c>
      <c r="T56">
        <v>1</v>
      </c>
      <c r="U56" s="2">
        <v>950000000</v>
      </c>
      <c r="V56" s="2">
        <v>548000000</v>
      </c>
      <c r="W56">
        <v>1.4</v>
      </c>
      <c r="X56" s="2">
        <v>1100000000</v>
      </c>
      <c r="Y56" s="2">
        <v>655000000</v>
      </c>
      <c r="Z56" s="5">
        <v>0</v>
      </c>
      <c r="AA56" s="5">
        <v>0</v>
      </c>
      <c r="AB56" s="2">
        <f t="shared" si="5"/>
        <v>0.58246139422267351</v>
      </c>
      <c r="AC56" s="2">
        <f t="shared" si="6"/>
        <v>0.8323237196262534</v>
      </c>
    </row>
    <row r="57" spans="16:29" x14ac:dyDescent="0.25">
      <c r="P57">
        <v>4</v>
      </c>
      <c r="Q57" s="2">
        <v>3.6600000000000002E-5</v>
      </c>
      <c r="R57">
        <v>21972.1</v>
      </c>
      <c r="S57">
        <v>3.7999999999999999E-2</v>
      </c>
      <c r="T57">
        <v>1</v>
      </c>
      <c r="U57" s="2">
        <v>950000000</v>
      </c>
      <c r="V57" s="2">
        <v>548000000</v>
      </c>
      <c r="W57">
        <v>1.4</v>
      </c>
      <c r="X57" s="2">
        <v>1100000000</v>
      </c>
      <c r="Y57" s="2">
        <v>655000000</v>
      </c>
      <c r="Z57" s="5">
        <v>0</v>
      </c>
      <c r="AA57" s="5">
        <v>0</v>
      </c>
      <c r="AB57" s="2">
        <f t="shared" si="5"/>
        <v>0.58246139422267351</v>
      </c>
      <c r="AC57" s="2">
        <f t="shared" si="6"/>
        <v>0.8323237196262534</v>
      </c>
    </row>
    <row r="58" spans="16:29" x14ac:dyDescent="0.25">
      <c r="P58">
        <v>5</v>
      </c>
      <c r="Q58" s="2">
        <v>3.6600000000000002E-5</v>
      </c>
      <c r="R58">
        <v>21972.1</v>
      </c>
      <c r="S58">
        <v>3.7999999999999999E-2</v>
      </c>
      <c r="T58">
        <v>1</v>
      </c>
      <c r="U58" s="2">
        <v>950000000</v>
      </c>
      <c r="V58" s="2">
        <v>548000000</v>
      </c>
      <c r="W58">
        <v>1.4</v>
      </c>
      <c r="X58" s="2">
        <v>1100000000</v>
      </c>
      <c r="Y58" s="2">
        <v>655000000</v>
      </c>
      <c r="Z58" s="5">
        <v>0</v>
      </c>
      <c r="AA58" s="5">
        <v>0</v>
      </c>
      <c r="AB58" s="2">
        <f t="shared" si="5"/>
        <v>0.58246139422267351</v>
      </c>
      <c r="AC58" s="2">
        <f t="shared" si="6"/>
        <v>0.8323237196262534</v>
      </c>
    </row>
    <row r="59" spans="16:29" x14ac:dyDescent="0.25">
      <c r="P59">
        <v>6</v>
      </c>
      <c r="Q59" s="2">
        <v>3.6600000000000002E-5</v>
      </c>
      <c r="R59">
        <v>21972.1</v>
      </c>
      <c r="S59">
        <v>3.7999999999999999E-2</v>
      </c>
      <c r="T59">
        <v>1</v>
      </c>
      <c r="U59" s="2">
        <v>950000000</v>
      </c>
      <c r="V59" s="2">
        <v>548000000</v>
      </c>
      <c r="W59">
        <v>1.4</v>
      </c>
      <c r="X59" s="2">
        <v>1100000000</v>
      </c>
      <c r="Y59" s="2">
        <v>655000000</v>
      </c>
      <c r="Z59" s="5">
        <v>0</v>
      </c>
      <c r="AA59" s="5">
        <v>0</v>
      </c>
      <c r="AB59" s="2">
        <f t="shared" si="5"/>
        <v>0.58246139422267351</v>
      </c>
      <c r="AC59" s="2">
        <f t="shared" si="6"/>
        <v>0.8323237196262534</v>
      </c>
    </row>
    <row r="60" spans="16:29" x14ac:dyDescent="0.25">
      <c r="P60">
        <v>7</v>
      </c>
      <c r="Q60" s="2">
        <v>3.6600000000000002E-5</v>
      </c>
      <c r="R60">
        <v>21972.1</v>
      </c>
      <c r="S60">
        <v>3.7999999999999999E-2</v>
      </c>
      <c r="T60">
        <v>1</v>
      </c>
      <c r="U60" s="2">
        <v>950000000</v>
      </c>
      <c r="V60" s="2">
        <v>548000000</v>
      </c>
      <c r="W60">
        <v>1.4</v>
      </c>
      <c r="X60" s="2">
        <v>1100000000</v>
      </c>
      <c r="Y60" s="2">
        <v>655000000</v>
      </c>
      <c r="Z60" s="5">
        <v>0</v>
      </c>
      <c r="AA60" s="5">
        <v>0</v>
      </c>
      <c r="AB60" s="2">
        <f t="shared" si="5"/>
        <v>0.58246139422267351</v>
      </c>
      <c r="AC60" s="2">
        <f t="shared" si="6"/>
        <v>0.8323237196262534</v>
      </c>
    </row>
    <row r="61" spans="16:29" x14ac:dyDescent="0.25">
      <c r="P61">
        <v>8</v>
      </c>
      <c r="Q61" s="2">
        <v>3.6600000000000002E-5</v>
      </c>
      <c r="R61">
        <v>21972.1</v>
      </c>
      <c r="S61">
        <v>3.7999999999999999E-2</v>
      </c>
      <c r="T61">
        <v>1</v>
      </c>
      <c r="U61" s="2">
        <v>950000000</v>
      </c>
      <c r="V61" s="2">
        <v>548000000</v>
      </c>
      <c r="W61">
        <v>1.4</v>
      </c>
      <c r="X61" s="2">
        <v>1100000000</v>
      </c>
      <c r="Y61" s="2">
        <v>655000000</v>
      </c>
      <c r="Z61" s="5">
        <v>0</v>
      </c>
      <c r="AA61" s="5">
        <v>0</v>
      </c>
      <c r="AB61" s="2">
        <f t="shared" si="5"/>
        <v>0.58246139422267351</v>
      </c>
      <c r="AC61" s="2">
        <f t="shared" si="6"/>
        <v>0.8323237196262534</v>
      </c>
    </row>
    <row r="62" spans="16:29" x14ac:dyDescent="0.25">
      <c r="P62">
        <v>9</v>
      </c>
      <c r="Q62" s="2">
        <v>3.6600000000000002E-5</v>
      </c>
      <c r="R62">
        <v>21972.1</v>
      </c>
      <c r="S62">
        <v>3.7999999999999999E-2</v>
      </c>
      <c r="T62">
        <v>1</v>
      </c>
      <c r="U62" s="2">
        <v>950000000</v>
      </c>
      <c r="V62" s="2">
        <v>548000000</v>
      </c>
      <c r="W62">
        <v>1.4</v>
      </c>
      <c r="X62" s="2">
        <v>1100000000</v>
      </c>
      <c r="Y62" s="2">
        <v>655000000</v>
      </c>
      <c r="Z62" s="5">
        <v>0</v>
      </c>
      <c r="AA62" s="5">
        <v>0</v>
      </c>
      <c r="AB62" s="2">
        <f t="shared" si="5"/>
        <v>0.58246139422267351</v>
      </c>
      <c r="AC62" s="2">
        <f t="shared" si="6"/>
        <v>0.8323237196262534</v>
      </c>
    </row>
    <row r="63" spans="16:29" x14ac:dyDescent="0.25">
      <c r="P63">
        <v>10</v>
      </c>
      <c r="Q63" s="2">
        <v>3.6600000000000002E-5</v>
      </c>
      <c r="R63">
        <v>21972.1</v>
      </c>
      <c r="S63">
        <v>3.7999999999999999E-2</v>
      </c>
      <c r="T63">
        <v>1</v>
      </c>
      <c r="U63" s="2">
        <v>950000000</v>
      </c>
      <c r="V63" s="2">
        <v>548000000</v>
      </c>
      <c r="W63">
        <v>1.4</v>
      </c>
      <c r="X63" s="2">
        <v>1100000000</v>
      </c>
      <c r="Y63" s="2">
        <v>655000000</v>
      </c>
      <c r="Z63" s="5">
        <v>0</v>
      </c>
      <c r="AA63" s="5">
        <v>0</v>
      </c>
      <c r="AB63" s="2">
        <f t="shared" si="5"/>
        <v>0.58246139422267351</v>
      </c>
      <c r="AC63" s="2">
        <f t="shared" si="6"/>
        <v>0.8323237196262534</v>
      </c>
    </row>
    <row r="64" spans="16:29" x14ac:dyDescent="0.25">
      <c r="P64">
        <v>11</v>
      </c>
      <c r="Q64" s="2">
        <v>3.6600000000000002E-5</v>
      </c>
      <c r="R64">
        <v>21972.1</v>
      </c>
      <c r="S64">
        <v>3.7999999999999999E-2</v>
      </c>
      <c r="T64">
        <v>1</v>
      </c>
      <c r="U64" s="2">
        <v>950000000</v>
      </c>
      <c r="V64" s="2">
        <v>548000000</v>
      </c>
      <c r="W64">
        <v>1.4</v>
      </c>
      <c r="X64" s="2">
        <v>1100000000</v>
      </c>
      <c r="Y64" s="2">
        <v>655000000</v>
      </c>
      <c r="Z64" s="5">
        <v>0</v>
      </c>
      <c r="AA64" s="5">
        <v>0</v>
      </c>
      <c r="AB64" s="2">
        <f t="shared" si="5"/>
        <v>0.58246139422267351</v>
      </c>
      <c r="AC64" s="2">
        <f t="shared" si="6"/>
        <v>0.8323237196262534</v>
      </c>
    </row>
    <row r="65" spans="16:29" x14ac:dyDescent="0.25">
      <c r="P65">
        <v>12</v>
      </c>
      <c r="Q65" s="2">
        <v>3.6600000000000002E-5</v>
      </c>
      <c r="R65">
        <v>21972.1</v>
      </c>
      <c r="S65">
        <v>3.7999999999999999E-2</v>
      </c>
      <c r="T65">
        <v>1</v>
      </c>
      <c r="U65" s="2">
        <v>950000000</v>
      </c>
      <c r="V65" s="2">
        <v>548000000</v>
      </c>
      <c r="W65">
        <v>1.4</v>
      </c>
      <c r="X65" s="2">
        <v>1100000000</v>
      </c>
      <c r="Y65" s="2">
        <v>655000000</v>
      </c>
      <c r="Z65" s="5">
        <v>0</v>
      </c>
      <c r="AA65" s="5">
        <v>0</v>
      </c>
      <c r="AB65" s="2">
        <f t="shared" si="5"/>
        <v>0.58246139422267351</v>
      </c>
      <c r="AC65" s="2">
        <f t="shared" si="6"/>
        <v>0.8323237196262534</v>
      </c>
    </row>
  </sheetData>
  <mergeCells count="7">
    <mergeCell ref="AD1:AK2"/>
    <mergeCell ref="Q52:R52"/>
    <mergeCell ref="B1:L2"/>
    <mergeCell ref="Q1:V2"/>
    <mergeCell ref="Q4:R4"/>
    <mergeCell ref="Q20:R20"/>
    <mergeCell ref="Q36:R36"/>
  </mergeCells>
  <conditionalFormatting sqref="L6:M7 L13:M14">
    <cfRule type="cellIs" dxfId="32" priority="10" operator="lessThan">
      <formula>0</formula>
    </cfRule>
    <cfRule type="cellIs" dxfId="31" priority="11" operator="greaterThan">
      <formula>0</formula>
    </cfRule>
  </conditionalFormatting>
  <conditionalFormatting sqref="L17:M19">
    <cfRule type="cellIs" dxfId="30" priority="8" operator="lessThan">
      <formula>0</formula>
    </cfRule>
    <cfRule type="cellIs" dxfId="29" priority="9" operator="greaterThan">
      <formula>0</formula>
    </cfRule>
  </conditionalFormatting>
  <conditionalFormatting sqref="L23:M24">
    <cfRule type="cellIs" dxfId="28" priority="6" operator="lessThan">
      <formula>0</formula>
    </cfRule>
    <cfRule type="cellIs" dxfId="27" priority="7" operator="greaterThan">
      <formula>0</formula>
    </cfRule>
  </conditionalFormatting>
  <conditionalFormatting sqref="L27:M28">
    <cfRule type="cellIs" dxfId="26" priority="4" operator="lessThan">
      <formula>0</formula>
    </cfRule>
    <cfRule type="cellIs" dxfId="25" priority="5" operator="greaterThan">
      <formula>0</formula>
    </cfRule>
  </conditionalFormatting>
  <conditionalFormatting sqref="Y6:Z17">
    <cfRule type="cellIs" dxfId="24" priority="3" operator="greaterThan">
      <formula>0</formula>
    </cfRule>
  </conditionalFormatting>
  <conditionalFormatting sqref="Y6:Z17 U22:U33 W38:W50 AB54:AC65">
    <cfRule type="cellIs" dxfId="23" priority="1" operator="lessThan">
      <formula>0</formula>
    </cfRule>
    <cfRule type="cellIs" dxfId="2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C2AAF-AA2E-43AA-8D17-51A2E4C44F0A}">
  <dimension ref="B1:AC65"/>
  <sheetViews>
    <sheetView workbookViewId="0">
      <selection activeCell="B3" sqref="B3"/>
    </sheetView>
  </sheetViews>
  <sheetFormatPr baseColWidth="10" defaultColWidth="9.140625" defaultRowHeight="15" x14ac:dyDescent="0.25"/>
  <cols>
    <col min="12" max="13" width="12.5703125" bestFit="1" customWidth="1"/>
    <col min="25" max="25" width="11.85546875" bestFit="1" customWidth="1"/>
    <col min="28" max="28" width="11.85546875" bestFit="1" customWidth="1"/>
  </cols>
  <sheetData>
    <row r="1" spans="2:26" x14ac:dyDescent="0.25">
      <c r="B1" s="8" t="s">
        <v>41</v>
      </c>
      <c r="C1" s="8"/>
      <c r="D1" s="8"/>
      <c r="E1" s="8"/>
      <c r="F1" s="8"/>
      <c r="G1" s="8"/>
      <c r="H1" s="8"/>
      <c r="I1" s="8"/>
      <c r="J1" s="8"/>
      <c r="K1" s="8"/>
      <c r="L1" s="8"/>
      <c r="Q1" s="7" t="s">
        <v>22</v>
      </c>
      <c r="R1" s="7"/>
      <c r="S1" s="7"/>
      <c r="T1" s="7"/>
      <c r="U1" s="7"/>
      <c r="V1" s="7"/>
    </row>
    <row r="2" spans="2:26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Q2" s="7"/>
      <c r="R2" s="7"/>
      <c r="S2" s="7"/>
      <c r="T2" s="7"/>
      <c r="U2" s="7"/>
      <c r="V2" s="7"/>
    </row>
    <row r="4" spans="2:26" x14ac:dyDescent="0.25">
      <c r="D4" t="s">
        <v>0</v>
      </c>
      <c r="Q4" s="7" t="s">
        <v>21</v>
      </c>
      <c r="R4" s="7"/>
    </row>
    <row r="5" spans="2:26" x14ac:dyDescent="0.25"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s="1" t="s">
        <v>8</v>
      </c>
      <c r="K5" t="s">
        <v>9</v>
      </c>
      <c r="L5" t="s">
        <v>10</v>
      </c>
      <c r="M5" t="s">
        <v>11</v>
      </c>
      <c r="P5" t="s">
        <v>42</v>
      </c>
      <c r="Q5" t="s">
        <v>16</v>
      </c>
      <c r="R5" t="s">
        <v>18</v>
      </c>
      <c r="S5" t="s">
        <v>17</v>
      </c>
      <c r="T5" t="s">
        <v>19</v>
      </c>
      <c r="U5" s="1" t="s">
        <v>8</v>
      </c>
      <c r="V5" s="1" t="s">
        <v>20</v>
      </c>
      <c r="W5" t="s">
        <v>9</v>
      </c>
      <c r="X5" t="s">
        <v>23</v>
      </c>
      <c r="Y5" t="s">
        <v>28</v>
      </c>
      <c r="Z5" t="s">
        <v>29</v>
      </c>
    </row>
    <row r="6" spans="2:26" x14ac:dyDescent="0.25">
      <c r="C6" t="s">
        <v>12</v>
      </c>
      <c r="D6" s="2">
        <v>182000000</v>
      </c>
      <c r="E6">
        <v>1.1000000000000001</v>
      </c>
      <c r="F6">
        <v>1.2</v>
      </c>
      <c r="G6">
        <v>1.1000000000000001</v>
      </c>
      <c r="H6">
        <v>1.1000000000000001</v>
      </c>
      <c r="I6">
        <v>1.25</v>
      </c>
      <c r="J6" s="2">
        <v>434000000</v>
      </c>
      <c r="K6" s="2">
        <v>510000000</v>
      </c>
      <c r="L6" s="3">
        <f>(J6/PRODUCT(D6:H6))-1</f>
        <v>0.49299736076595546</v>
      </c>
      <c r="M6" s="3">
        <f>(K6/(E6*F6*G6*I6*D6))-1</f>
        <v>0.54391063481972535</v>
      </c>
      <c r="P6">
        <v>1</v>
      </c>
      <c r="Q6" s="2">
        <v>3.6600000000000002E-5</v>
      </c>
      <c r="R6">
        <v>21972.1</v>
      </c>
      <c r="S6">
        <v>3.7999999999999999E-2</v>
      </c>
      <c r="T6">
        <v>1</v>
      </c>
      <c r="U6" s="2">
        <v>950000000</v>
      </c>
      <c r="V6">
        <v>1.4</v>
      </c>
      <c r="W6" s="2">
        <v>1100000000</v>
      </c>
      <c r="X6" s="5">
        <v>0</v>
      </c>
      <c r="Y6" s="2">
        <f>((Q6*U6)/(R6+S6*X6*T6))-1</f>
        <v>0.58246139422267351</v>
      </c>
      <c r="Z6" s="2">
        <f>((Q6*W6)/(R6+S6*X6*V6))-1</f>
        <v>0.8323237196262534</v>
      </c>
    </row>
    <row r="7" spans="2:26" x14ac:dyDescent="0.25">
      <c r="D7" s="2"/>
      <c r="J7" s="2"/>
      <c r="K7" s="2"/>
      <c r="L7" s="3"/>
      <c r="M7" s="3"/>
      <c r="P7">
        <v>2</v>
      </c>
      <c r="Q7" s="2">
        <v>3.6600000000000002E-5</v>
      </c>
      <c r="R7">
        <v>21972.1</v>
      </c>
      <c r="S7">
        <v>3.7999999999999999E-2</v>
      </c>
      <c r="T7">
        <v>1</v>
      </c>
      <c r="U7" s="2">
        <v>950000000</v>
      </c>
      <c r="V7">
        <v>1.4</v>
      </c>
      <c r="W7" s="2">
        <v>1100000000</v>
      </c>
      <c r="X7" s="5">
        <v>0</v>
      </c>
      <c r="Y7" s="2">
        <f t="shared" ref="Y7:Y17" si="0">((Q7*U7)/(R7+S7*X7*T7))-1</f>
        <v>0.58246139422267351</v>
      </c>
      <c r="Z7" s="2">
        <f t="shared" ref="Z7:Z17" si="1">((Q7*W7)/(R7+S7*X7*V7))-1</f>
        <v>0.8323237196262534</v>
      </c>
    </row>
    <row r="8" spans="2:26" x14ac:dyDescent="0.25">
      <c r="P8">
        <v>3</v>
      </c>
      <c r="Q8" s="2">
        <v>3.6600000000000002E-5</v>
      </c>
      <c r="R8">
        <v>21972.1</v>
      </c>
      <c r="S8">
        <v>3.7999999999999999E-2</v>
      </c>
      <c r="T8">
        <v>1</v>
      </c>
      <c r="U8" s="2">
        <v>950000000</v>
      </c>
      <c r="V8">
        <v>1.4</v>
      </c>
      <c r="W8" s="2">
        <v>1100000000</v>
      </c>
      <c r="X8" s="5">
        <v>0</v>
      </c>
      <c r="Y8" s="2">
        <f t="shared" si="0"/>
        <v>0.58246139422267351</v>
      </c>
      <c r="Z8" s="2">
        <f t="shared" si="1"/>
        <v>0.8323237196262534</v>
      </c>
    </row>
    <row r="9" spans="2:26" x14ac:dyDescent="0.25">
      <c r="N9" s="1" t="s">
        <v>35</v>
      </c>
      <c r="P9">
        <v>4</v>
      </c>
      <c r="Q9" s="2">
        <v>3.6600000000000002E-5</v>
      </c>
      <c r="R9">
        <v>21972.1</v>
      </c>
      <c r="S9">
        <v>3.7999999999999999E-2</v>
      </c>
      <c r="T9">
        <v>1</v>
      </c>
      <c r="U9" s="2">
        <v>950000000</v>
      </c>
      <c r="V9">
        <v>1.4</v>
      </c>
      <c r="W9" s="2">
        <v>1100000000</v>
      </c>
      <c r="X9" s="5">
        <v>0</v>
      </c>
      <c r="Y9" s="2">
        <f t="shared" si="0"/>
        <v>0.58246139422267351</v>
      </c>
      <c r="Z9" s="2">
        <f t="shared" si="1"/>
        <v>0.8323237196262534</v>
      </c>
    </row>
    <row r="10" spans="2:26" x14ac:dyDescent="0.25">
      <c r="P10">
        <v>5</v>
      </c>
      <c r="Q10" s="2">
        <v>3.6600000000000002E-5</v>
      </c>
      <c r="R10">
        <v>21972.1</v>
      </c>
      <c r="S10">
        <v>3.7999999999999999E-2</v>
      </c>
      <c r="T10">
        <v>1</v>
      </c>
      <c r="U10" s="2">
        <v>950000000</v>
      </c>
      <c r="V10">
        <v>1.4</v>
      </c>
      <c r="W10" s="2">
        <v>1100000000</v>
      </c>
      <c r="X10" s="5">
        <v>0</v>
      </c>
      <c r="Y10" s="2">
        <f t="shared" si="0"/>
        <v>0.58246139422267351</v>
      </c>
      <c r="Z10" s="2">
        <f t="shared" si="1"/>
        <v>0.8323237196262534</v>
      </c>
    </row>
    <row r="11" spans="2:26" x14ac:dyDescent="0.25">
      <c r="D11" t="s">
        <v>13</v>
      </c>
      <c r="P11">
        <v>6</v>
      </c>
      <c r="Q11" s="2">
        <v>3.6600000000000002E-5</v>
      </c>
      <c r="R11">
        <v>21972.1</v>
      </c>
      <c r="S11">
        <v>3.7999999999999999E-2</v>
      </c>
      <c r="T11">
        <v>1</v>
      </c>
      <c r="U11" s="2">
        <v>950000000</v>
      </c>
      <c r="V11">
        <v>1.4</v>
      </c>
      <c r="W11" s="2">
        <v>1100000000</v>
      </c>
      <c r="X11" s="5">
        <v>0</v>
      </c>
      <c r="Y11" s="2">
        <f t="shared" si="0"/>
        <v>0.58246139422267351</v>
      </c>
      <c r="Z11" s="2">
        <f t="shared" si="1"/>
        <v>0.8323237196262534</v>
      </c>
    </row>
    <row r="12" spans="2:26" x14ac:dyDescent="0.25">
      <c r="C12" t="s">
        <v>1</v>
      </c>
      <c r="D12" t="s">
        <v>14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s="1" t="s">
        <v>8</v>
      </c>
      <c r="K12" t="s">
        <v>9</v>
      </c>
      <c r="L12" t="s">
        <v>10</v>
      </c>
      <c r="M12" t="s">
        <v>11</v>
      </c>
      <c r="P12">
        <v>7</v>
      </c>
      <c r="Q12" s="2">
        <v>3.6600000000000002E-5</v>
      </c>
      <c r="R12">
        <v>21972.1</v>
      </c>
      <c r="S12">
        <v>3.7999999999999999E-2</v>
      </c>
      <c r="T12">
        <v>1</v>
      </c>
      <c r="U12" s="2">
        <v>950000000</v>
      </c>
      <c r="V12">
        <v>1.4</v>
      </c>
      <c r="W12" s="2">
        <v>1100000000</v>
      </c>
      <c r="X12" s="5">
        <v>0</v>
      </c>
      <c r="Y12" s="2">
        <f t="shared" si="0"/>
        <v>0.58246139422267351</v>
      </c>
      <c r="Z12" s="2">
        <f t="shared" si="1"/>
        <v>0.8323237196262534</v>
      </c>
    </row>
    <row r="13" spans="2:26" x14ac:dyDescent="0.25">
      <c r="C13" t="s">
        <v>12</v>
      </c>
      <c r="D13" s="2">
        <v>180000000</v>
      </c>
      <c r="E13">
        <v>1.1000000000000001</v>
      </c>
      <c r="F13">
        <v>1.2</v>
      </c>
      <c r="G13">
        <v>1.1000000000000001</v>
      </c>
      <c r="H13">
        <v>1.1000000000000001</v>
      </c>
      <c r="I13">
        <v>1.25</v>
      </c>
      <c r="J13" s="2">
        <v>434000000</v>
      </c>
      <c r="K13" s="2">
        <v>510000000</v>
      </c>
      <c r="L13" s="3">
        <f>(J13/PRODUCT(D13:H13))-1</f>
        <v>0.50958622033002166</v>
      </c>
      <c r="M13" s="3">
        <f>(K13/(D13*E13*F13*G13*I13))-1</f>
        <v>0.56106519742883343</v>
      </c>
      <c r="P13">
        <v>8</v>
      </c>
      <c r="Q13" s="2">
        <v>3.6600000000000002E-5</v>
      </c>
      <c r="R13">
        <v>21972.1</v>
      </c>
      <c r="S13">
        <v>3.7999999999999999E-2</v>
      </c>
      <c r="T13">
        <v>1</v>
      </c>
      <c r="U13" s="2">
        <v>950000000</v>
      </c>
      <c r="V13">
        <v>1.4</v>
      </c>
      <c r="W13" s="2">
        <v>1100000000</v>
      </c>
      <c r="X13" s="5">
        <v>0</v>
      </c>
      <c r="Y13" s="2">
        <f t="shared" si="0"/>
        <v>0.58246139422267351</v>
      </c>
      <c r="Z13" s="2">
        <f t="shared" si="1"/>
        <v>0.8323237196262534</v>
      </c>
    </row>
    <row r="14" spans="2:26" x14ac:dyDescent="0.25">
      <c r="D14" s="2"/>
      <c r="J14" s="2"/>
      <c r="K14" s="2"/>
      <c r="L14" s="3"/>
      <c r="M14" s="3"/>
      <c r="P14">
        <v>9</v>
      </c>
      <c r="Q14" s="2">
        <v>3.6600000000000002E-5</v>
      </c>
      <c r="R14">
        <v>21972.1</v>
      </c>
      <c r="S14">
        <v>3.7999999999999999E-2</v>
      </c>
      <c r="T14">
        <v>1</v>
      </c>
      <c r="U14" s="2">
        <v>950000000</v>
      </c>
      <c r="V14">
        <v>1.4</v>
      </c>
      <c r="W14" s="2">
        <v>1100000000</v>
      </c>
      <c r="X14" s="5">
        <v>0</v>
      </c>
      <c r="Y14" s="2">
        <f t="shared" si="0"/>
        <v>0.58246139422267351</v>
      </c>
      <c r="Z14" s="2">
        <f t="shared" si="1"/>
        <v>0.8323237196262534</v>
      </c>
    </row>
    <row r="15" spans="2:26" x14ac:dyDescent="0.25">
      <c r="P15">
        <v>10</v>
      </c>
      <c r="Q15" s="2">
        <v>3.6600000000000002E-5</v>
      </c>
      <c r="R15">
        <v>21972.1</v>
      </c>
      <c r="S15">
        <v>3.7999999999999999E-2</v>
      </c>
      <c r="T15">
        <v>1</v>
      </c>
      <c r="U15" s="2">
        <v>950000000</v>
      </c>
      <c r="V15">
        <v>1.4</v>
      </c>
      <c r="W15" s="2">
        <v>1100000000</v>
      </c>
      <c r="X15" s="5">
        <v>0</v>
      </c>
      <c r="Y15" s="2">
        <f t="shared" si="0"/>
        <v>0.58246139422267351</v>
      </c>
      <c r="Z15" s="2">
        <f t="shared" si="1"/>
        <v>0.8323237196262534</v>
      </c>
    </row>
    <row r="16" spans="2:26" x14ac:dyDescent="0.25">
      <c r="C16" t="s">
        <v>1</v>
      </c>
      <c r="D16" t="s">
        <v>15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s="1" t="s">
        <v>8</v>
      </c>
      <c r="K16" t="s">
        <v>9</v>
      </c>
      <c r="L16" t="s">
        <v>10</v>
      </c>
      <c r="M16" t="s">
        <v>11</v>
      </c>
      <c r="P16">
        <v>11</v>
      </c>
      <c r="Q16" s="2">
        <v>3.6600000000000002E-5</v>
      </c>
      <c r="R16">
        <v>21972.1</v>
      </c>
      <c r="S16">
        <v>3.7999999999999999E-2</v>
      </c>
      <c r="T16">
        <v>1</v>
      </c>
      <c r="U16" s="2">
        <v>950000000</v>
      </c>
      <c r="V16">
        <v>1.4</v>
      </c>
      <c r="W16" s="2">
        <v>1100000000</v>
      </c>
      <c r="X16" s="5">
        <v>0</v>
      </c>
      <c r="Y16" s="2">
        <f t="shared" si="0"/>
        <v>0.58246139422267351</v>
      </c>
      <c r="Z16" s="2">
        <f t="shared" si="1"/>
        <v>0.8323237196262534</v>
      </c>
    </row>
    <row r="17" spans="3:29" x14ac:dyDescent="0.25">
      <c r="C17" t="s">
        <v>12</v>
      </c>
      <c r="D17" s="2">
        <v>182000000</v>
      </c>
      <c r="E17">
        <v>1.1000000000000001</v>
      </c>
      <c r="F17">
        <v>1.2</v>
      </c>
      <c r="G17">
        <v>1.1000000000000001</v>
      </c>
      <c r="H17">
        <v>1.1000000000000001</v>
      </c>
      <c r="I17">
        <v>1.25</v>
      </c>
      <c r="J17" s="2">
        <v>434000000</v>
      </c>
      <c r="K17" s="2">
        <v>510000000</v>
      </c>
      <c r="L17" s="3">
        <f>(J17/PRODUCT(D17:H17))-1</f>
        <v>0.49299736076595546</v>
      </c>
      <c r="M17" s="3">
        <f>(K17/(PRODUCT(D17:G17)*I17))-1</f>
        <v>0.54391063481972535</v>
      </c>
      <c r="P17">
        <v>12</v>
      </c>
      <c r="Q17" s="2">
        <v>3.6600000000000002E-5</v>
      </c>
      <c r="R17">
        <v>21972.1</v>
      </c>
      <c r="S17">
        <v>3.7999999999999999E-2</v>
      </c>
      <c r="T17">
        <v>1</v>
      </c>
      <c r="U17" s="2">
        <v>950000000</v>
      </c>
      <c r="V17">
        <v>1.4</v>
      </c>
      <c r="W17" s="2">
        <v>1100000000</v>
      </c>
      <c r="X17" s="5">
        <v>0</v>
      </c>
      <c r="Y17" s="2">
        <f t="shared" si="0"/>
        <v>0.58246139422267351</v>
      </c>
      <c r="Z17" s="2">
        <f t="shared" si="1"/>
        <v>0.8323237196262534</v>
      </c>
    </row>
    <row r="18" spans="3:29" x14ac:dyDescent="0.25">
      <c r="D18" s="2"/>
      <c r="J18" s="2"/>
      <c r="K18" s="2"/>
      <c r="L18" s="3"/>
      <c r="M18" s="3"/>
    </row>
    <row r="19" spans="3:29" x14ac:dyDescent="0.25">
      <c r="D19" s="2"/>
      <c r="J19" s="2"/>
      <c r="K19" s="2"/>
      <c r="L19" s="3"/>
      <c r="M19" s="3"/>
    </row>
    <row r="20" spans="3:29" x14ac:dyDescent="0.25">
      <c r="Q20" s="7" t="s">
        <v>24</v>
      </c>
      <c r="R20" s="7"/>
    </row>
    <row r="21" spans="3:29" x14ac:dyDescent="0.25">
      <c r="P21" t="s">
        <v>42</v>
      </c>
      <c r="Q21" t="s">
        <v>25</v>
      </c>
      <c r="R21" t="s">
        <v>17</v>
      </c>
      <c r="S21" t="s">
        <v>26</v>
      </c>
      <c r="T21" t="s">
        <v>23</v>
      </c>
      <c r="U21" t="s">
        <v>27</v>
      </c>
    </row>
    <row r="22" spans="3:29" x14ac:dyDescent="0.25">
      <c r="J22" s="1"/>
      <c r="P22">
        <v>1</v>
      </c>
      <c r="Q22">
        <v>13241.4</v>
      </c>
      <c r="R22">
        <v>3.7999999999999999E-2</v>
      </c>
      <c r="S22">
        <v>1</v>
      </c>
      <c r="T22" s="5">
        <v>0</v>
      </c>
      <c r="U22" s="4" t="e">
        <f>(Q22/((1-R22)*T22*S22))-1</f>
        <v>#DIV/0!</v>
      </c>
    </row>
    <row r="23" spans="3:29" x14ac:dyDescent="0.25">
      <c r="J23" s="2"/>
      <c r="K23" s="2"/>
      <c r="L23" s="3"/>
      <c r="M23" s="3"/>
      <c r="P23">
        <v>2</v>
      </c>
      <c r="Q23">
        <v>13241.4</v>
      </c>
      <c r="R23">
        <v>3.7999999999999999E-2</v>
      </c>
      <c r="S23">
        <v>1</v>
      </c>
      <c r="T23" s="5">
        <v>0</v>
      </c>
      <c r="U23" s="4" t="e">
        <f t="shared" ref="U23:U33" si="2">(Q23/((1-R23)*T23*S23))-1</f>
        <v>#DIV/0!</v>
      </c>
    </row>
    <row r="24" spans="3:29" x14ac:dyDescent="0.25">
      <c r="D24" s="2"/>
      <c r="J24" s="2"/>
      <c r="K24" s="2"/>
      <c r="L24" s="3"/>
      <c r="M24" s="3"/>
      <c r="P24">
        <v>3</v>
      </c>
      <c r="Q24">
        <v>13241.4</v>
      </c>
      <c r="R24">
        <v>3.7999999999999999E-2</v>
      </c>
      <c r="S24">
        <v>1</v>
      </c>
      <c r="T24" s="5">
        <v>0</v>
      </c>
      <c r="U24" s="4" t="e">
        <f t="shared" si="2"/>
        <v>#DIV/0!</v>
      </c>
      <c r="AC24" s="6"/>
    </row>
    <row r="25" spans="3:29" x14ac:dyDescent="0.25">
      <c r="P25">
        <v>4</v>
      </c>
      <c r="Q25">
        <v>13241.4</v>
      </c>
      <c r="R25">
        <v>3.7999999999999999E-2</v>
      </c>
      <c r="S25">
        <v>1</v>
      </c>
      <c r="T25" s="5">
        <v>0</v>
      </c>
      <c r="U25" s="4" t="e">
        <f t="shared" si="2"/>
        <v>#DIV/0!</v>
      </c>
    </row>
    <row r="26" spans="3:29" x14ac:dyDescent="0.25">
      <c r="J26" s="1"/>
      <c r="P26">
        <v>5</v>
      </c>
      <c r="Q26">
        <v>13241.4</v>
      </c>
      <c r="R26">
        <v>3.7999999999999999E-2</v>
      </c>
      <c r="S26">
        <v>1</v>
      </c>
      <c r="T26" s="5">
        <v>0</v>
      </c>
      <c r="U26" s="4" t="e">
        <f t="shared" si="2"/>
        <v>#DIV/0!</v>
      </c>
    </row>
    <row r="27" spans="3:29" x14ac:dyDescent="0.25">
      <c r="J27" s="2"/>
      <c r="K27" s="2"/>
      <c r="L27" s="3"/>
      <c r="M27" s="3"/>
      <c r="P27">
        <v>6</v>
      </c>
      <c r="Q27">
        <v>13241.4</v>
      </c>
      <c r="R27">
        <v>3.7999999999999999E-2</v>
      </c>
      <c r="S27">
        <v>1</v>
      </c>
      <c r="T27" s="5">
        <v>0</v>
      </c>
      <c r="U27" s="4" t="e">
        <f t="shared" si="2"/>
        <v>#DIV/0!</v>
      </c>
    </row>
    <row r="28" spans="3:29" x14ac:dyDescent="0.25">
      <c r="D28" s="2"/>
      <c r="J28" s="2"/>
      <c r="K28" s="2"/>
      <c r="L28" s="3"/>
      <c r="M28" s="3"/>
      <c r="P28">
        <v>7</v>
      </c>
      <c r="Q28">
        <v>13241.4</v>
      </c>
      <c r="R28">
        <v>3.7999999999999999E-2</v>
      </c>
      <c r="S28">
        <v>1</v>
      </c>
      <c r="T28" s="5">
        <v>0</v>
      </c>
      <c r="U28" s="4" t="e">
        <f t="shared" si="2"/>
        <v>#DIV/0!</v>
      </c>
    </row>
    <row r="29" spans="3:29" x14ac:dyDescent="0.25">
      <c r="P29">
        <v>8</v>
      </c>
      <c r="Q29">
        <v>13241.4</v>
      </c>
      <c r="R29">
        <v>3.7999999999999999E-2</v>
      </c>
      <c r="S29">
        <v>1</v>
      </c>
      <c r="T29" s="5">
        <v>0</v>
      </c>
      <c r="U29" s="4" t="e">
        <f t="shared" si="2"/>
        <v>#DIV/0!</v>
      </c>
    </row>
    <row r="30" spans="3:29" x14ac:dyDescent="0.25">
      <c r="P30">
        <v>9</v>
      </c>
      <c r="Q30">
        <v>13241.4</v>
      </c>
      <c r="R30">
        <v>3.7999999999999999E-2</v>
      </c>
      <c r="S30">
        <v>1</v>
      </c>
      <c r="T30" s="5">
        <v>0</v>
      </c>
      <c r="U30" s="4" t="e">
        <f t="shared" si="2"/>
        <v>#DIV/0!</v>
      </c>
      <c r="W30" s="2"/>
    </row>
    <row r="31" spans="3:29" x14ac:dyDescent="0.25">
      <c r="P31">
        <v>10</v>
      </c>
      <c r="Q31">
        <v>13241.4</v>
      </c>
      <c r="R31">
        <v>3.7999999999999999E-2</v>
      </c>
      <c r="S31">
        <v>1</v>
      </c>
      <c r="T31" s="5">
        <v>0</v>
      </c>
      <c r="U31" s="4" t="e">
        <f t="shared" si="2"/>
        <v>#DIV/0!</v>
      </c>
    </row>
    <row r="32" spans="3:29" x14ac:dyDescent="0.25">
      <c r="P32">
        <v>11</v>
      </c>
      <c r="Q32">
        <v>13241.4</v>
      </c>
      <c r="R32">
        <v>3.7999999999999999E-2</v>
      </c>
      <c r="S32">
        <v>1</v>
      </c>
      <c r="T32" s="5">
        <v>0</v>
      </c>
      <c r="U32" s="4" t="e">
        <f t="shared" si="2"/>
        <v>#DIV/0!</v>
      </c>
    </row>
    <row r="33" spans="16:23" x14ac:dyDescent="0.25">
      <c r="P33">
        <v>12</v>
      </c>
      <c r="Q33">
        <v>13241.4</v>
      </c>
      <c r="R33">
        <v>3.7999999999999999E-2</v>
      </c>
      <c r="S33">
        <v>1</v>
      </c>
      <c r="T33" s="5">
        <v>0</v>
      </c>
      <c r="U33" s="4" t="e">
        <f t="shared" si="2"/>
        <v>#DIV/0!</v>
      </c>
    </row>
    <row r="36" spans="16:23" x14ac:dyDescent="0.25">
      <c r="Q36" s="7" t="s">
        <v>30</v>
      </c>
      <c r="R36" s="7"/>
    </row>
    <row r="37" spans="16:23" x14ac:dyDescent="0.25">
      <c r="P37" t="s">
        <v>42</v>
      </c>
      <c r="Q37" t="s">
        <v>25</v>
      </c>
      <c r="R37" t="s">
        <v>17</v>
      </c>
      <c r="S37" t="s">
        <v>31</v>
      </c>
      <c r="T37" s="1" t="s">
        <v>20</v>
      </c>
      <c r="U37" t="s">
        <v>32</v>
      </c>
      <c r="V37" t="s">
        <v>23</v>
      </c>
      <c r="W37" t="s">
        <v>34</v>
      </c>
    </row>
    <row r="38" spans="16:23" x14ac:dyDescent="0.25">
      <c r="P38">
        <v>1</v>
      </c>
      <c r="Q38">
        <v>13241.4</v>
      </c>
      <c r="R38">
        <v>3.7999999999999999E-2</v>
      </c>
      <c r="S38">
        <v>0.2</v>
      </c>
      <c r="T38">
        <v>1.4</v>
      </c>
      <c r="U38" s="5">
        <v>0</v>
      </c>
      <c r="V38" s="5">
        <v>0</v>
      </c>
      <c r="W38" s="4" t="e">
        <f>(((Q38-(1-R38)*V38)*S38)/(T38*U38))-1</f>
        <v>#DIV/0!</v>
      </c>
    </row>
    <row r="39" spans="16:23" x14ac:dyDescent="0.25">
      <c r="P39">
        <v>2</v>
      </c>
      <c r="Q39">
        <v>13241.4</v>
      </c>
      <c r="R39">
        <v>3.7999999999999999E-2</v>
      </c>
      <c r="S39">
        <v>0.2</v>
      </c>
      <c r="T39">
        <v>1.4</v>
      </c>
      <c r="U39" s="5">
        <v>0</v>
      </c>
      <c r="V39" s="5">
        <v>0</v>
      </c>
      <c r="W39" s="4" t="e">
        <f t="shared" ref="W39:W50" si="3">(((Q39-(1-R39)*V39)*S39)/(T39*U39))-1</f>
        <v>#DIV/0!</v>
      </c>
    </row>
    <row r="40" spans="16:23" x14ac:dyDescent="0.25">
      <c r="P40">
        <v>3</v>
      </c>
      <c r="Q40">
        <v>13241.4</v>
      </c>
      <c r="R40">
        <v>3.7999999999999999E-2</v>
      </c>
      <c r="S40">
        <v>0.2</v>
      </c>
      <c r="T40">
        <v>1.4</v>
      </c>
      <c r="U40" s="5">
        <v>0</v>
      </c>
      <c r="V40" s="5">
        <v>0</v>
      </c>
      <c r="W40" s="4" t="e">
        <f t="shared" si="3"/>
        <v>#DIV/0!</v>
      </c>
    </row>
    <row r="41" spans="16:23" x14ac:dyDescent="0.25">
      <c r="P41">
        <v>4</v>
      </c>
      <c r="Q41">
        <v>13241.4</v>
      </c>
      <c r="R41">
        <v>3.7999999999999999E-2</v>
      </c>
      <c r="S41">
        <v>0.2</v>
      </c>
      <c r="T41">
        <v>1.4</v>
      </c>
      <c r="U41" s="5">
        <v>0</v>
      </c>
      <c r="V41" s="5">
        <v>0</v>
      </c>
      <c r="W41" s="4" t="e">
        <f t="shared" si="3"/>
        <v>#DIV/0!</v>
      </c>
    </row>
    <row r="42" spans="16:23" x14ac:dyDescent="0.25">
      <c r="P42">
        <v>5</v>
      </c>
      <c r="Q42">
        <v>13241.4</v>
      </c>
      <c r="R42">
        <v>3.7999999999999999E-2</v>
      </c>
      <c r="S42">
        <v>0.2</v>
      </c>
      <c r="T42">
        <v>1.4</v>
      </c>
      <c r="U42" s="5">
        <v>0</v>
      </c>
      <c r="V42" s="5">
        <v>0</v>
      </c>
      <c r="W42" s="4" t="e">
        <f t="shared" si="3"/>
        <v>#DIV/0!</v>
      </c>
    </row>
    <row r="43" spans="16:23" x14ac:dyDescent="0.25">
      <c r="P43">
        <v>6</v>
      </c>
      <c r="Q43">
        <v>13241.4</v>
      </c>
      <c r="R43">
        <v>3.7999999999999999E-2</v>
      </c>
      <c r="S43">
        <v>0.2</v>
      </c>
      <c r="T43">
        <v>1.4</v>
      </c>
      <c r="U43" s="5">
        <v>0</v>
      </c>
      <c r="V43" s="5">
        <v>0</v>
      </c>
      <c r="W43" s="4" t="e">
        <f t="shared" si="3"/>
        <v>#DIV/0!</v>
      </c>
    </row>
    <row r="44" spans="16:23" x14ac:dyDescent="0.25">
      <c r="P44">
        <v>7</v>
      </c>
      <c r="Q44">
        <v>13241.4</v>
      </c>
      <c r="R44">
        <v>3.7999999999999999E-2</v>
      </c>
      <c r="S44">
        <v>0.2</v>
      </c>
      <c r="T44">
        <v>1.4</v>
      </c>
      <c r="U44" s="5">
        <v>0</v>
      </c>
      <c r="V44" s="5">
        <v>0</v>
      </c>
      <c r="W44" s="4" t="e">
        <f t="shared" si="3"/>
        <v>#DIV/0!</v>
      </c>
    </row>
    <row r="45" spans="16:23" x14ac:dyDescent="0.25">
      <c r="P45">
        <v>8</v>
      </c>
      <c r="Q45">
        <v>13241.4</v>
      </c>
      <c r="R45">
        <v>3.7999999999999999E-2</v>
      </c>
      <c r="S45">
        <v>0.2</v>
      </c>
      <c r="T45">
        <v>1.4</v>
      </c>
      <c r="U45" s="5">
        <v>0</v>
      </c>
      <c r="V45" s="5">
        <v>0</v>
      </c>
      <c r="W45" s="4" t="e">
        <f t="shared" si="3"/>
        <v>#DIV/0!</v>
      </c>
    </row>
    <row r="46" spans="16:23" x14ac:dyDescent="0.25">
      <c r="P46">
        <v>9</v>
      </c>
      <c r="Q46">
        <v>13241.4</v>
      </c>
      <c r="R46">
        <v>3.7999999999999999E-2</v>
      </c>
      <c r="S46">
        <v>0.2</v>
      </c>
      <c r="T46">
        <v>1.4</v>
      </c>
      <c r="U46" s="5">
        <v>0</v>
      </c>
      <c r="V46" s="5">
        <v>0</v>
      </c>
      <c r="W46" s="4" t="e">
        <f t="shared" si="3"/>
        <v>#DIV/0!</v>
      </c>
    </row>
    <row r="47" spans="16:23" x14ac:dyDescent="0.25">
      <c r="P47">
        <v>10</v>
      </c>
      <c r="Q47">
        <v>13241.4</v>
      </c>
      <c r="R47">
        <v>3.7999999999999999E-2</v>
      </c>
      <c r="S47">
        <v>0.2</v>
      </c>
      <c r="T47">
        <v>1.4</v>
      </c>
      <c r="U47" s="5">
        <v>0</v>
      </c>
      <c r="V47" s="5">
        <v>0</v>
      </c>
      <c r="W47" s="4" t="e">
        <f t="shared" si="3"/>
        <v>#DIV/0!</v>
      </c>
    </row>
    <row r="48" spans="16:23" x14ac:dyDescent="0.25">
      <c r="P48">
        <v>11</v>
      </c>
      <c r="Q48">
        <v>13241.4</v>
      </c>
      <c r="R48">
        <v>3.7999999999999999E-2</v>
      </c>
      <c r="S48">
        <v>0.2</v>
      </c>
      <c r="T48">
        <v>1.4</v>
      </c>
      <c r="U48" s="5">
        <v>0</v>
      </c>
      <c r="V48" s="5">
        <v>0</v>
      </c>
      <c r="W48" s="4" t="e">
        <f t="shared" si="3"/>
        <v>#DIV/0!</v>
      </c>
    </row>
    <row r="49" spans="16:29" x14ac:dyDescent="0.25">
      <c r="P49">
        <v>12</v>
      </c>
      <c r="Q49">
        <v>13241.4</v>
      </c>
      <c r="R49">
        <v>3.7999999999999999E-2</v>
      </c>
      <c r="S49">
        <v>0.2</v>
      </c>
      <c r="T49">
        <v>1.4</v>
      </c>
      <c r="U49" s="5">
        <v>0</v>
      </c>
      <c r="V49" s="5">
        <v>0</v>
      </c>
      <c r="W49" s="4" t="e">
        <f t="shared" si="3"/>
        <v>#DIV/0!</v>
      </c>
    </row>
    <row r="50" spans="16:29" x14ac:dyDescent="0.25">
      <c r="Q50">
        <v>13241.4</v>
      </c>
      <c r="R50">
        <v>3.7999999999999999E-2</v>
      </c>
      <c r="S50">
        <v>0.2</v>
      </c>
      <c r="T50">
        <v>1.4</v>
      </c>
      <c r="U50" s="5">
        <v>0</v>
      </c>
      <c r="V50" s="5">
        <v>0</v>
      </c>
      <c r="W50" s="4" t="e">
        <f t="shared" si="3"/>
        <v>#DIV/0!</v>
      </c>
    </row>
    <row r="52" spans="16:29" x14ac:dyDescent="0.25">
      <c r="Q52" s="7" t="s">
        <v>33</v>
      </c>
      <c r="R52" s="7"/>
    </row>
    <row r="53" spans="16:29" x14ac:dyDescent="0.25">
      <c r="P53" t="s">
        <v>42</v>
      </c>
      <c r="Q53" t="s">
        <v>16</v>
      </c>
      <c r="R53" t="s">
        <v>18</v>
      </c>
      <c r="S53" t="s">
        <v>17</v>
      </c>
      <c r="T53" t="s">
        <v>19</v>
      </c>
      <c r="U53" s="1" t="s">
        <v>8</v>
      </c>
      <c r="V53" s="1" t="s">
        <v>36</v>
      </c>
      <c r="W53" s="1" t="s">
        <v>20</v>
      </c>
      <c r="X53" t="s">
        <v>9</v>
      </c>
      <c r="Y53" s="1" t="s">
        <v>37</v>
      </c>
      <c r="Z53" t="s">
        <v>23</v>
      </c>
      <c r="AA53" t="s">
        <v>32</v>
      </c>
      <c r="AB53" t="s">
        <v>38</v>
      </c>
      <c r="AC53" t="s">
        <v>39</v>
      </c>
    </row>
    <row r="54" spans="16:29" x14ac:dyDescent="0.25">
      <c r="P54">
        <v>1</v>
      </c>
      <c r="Q54" s="2">
        <v>3.6600000000000002E-5</v>
      </c>
      <c r="R54">
        <v>21972.1</v>
      </c>
      <c r="S54">
        <v>3.7999999999999999E-2</v>
      </c>
      <c r="T54">
        <v>1</v>
      </c>
      <c r="U54" s="2">
        <v>950000000</v>
      </c>
      <c r="V54" s="2">
        <v>548000000</v>
      </c>
      <c r="W54">
        <v>1.4</v>
      </c>
      <c r="X54" s="2">
        <v>1100000000</v>
      </c>
      <c r="Y54" s="2">
        <v>655000000</v>
      </c>
      <c r="Z54" s="5">
        <v>0</v>
      </c>
      <c r="AA54" s="5">
        <v>0</v>
      </c>
      <c r="AB54" s="2">
        <f>(1/(SQRT(((AA54*T54)/(V54*Q54))^2 + ( (R54+S54*Z54*T54)/(Q54*U54))^2)))-1</f>
        <v>0.58246139422267351</v>
      </c>
      <c r="AC54" s="2">
        <f>(1/(SQRT(((AA54*W54)/(V54*Q54))^2 + ( (R54+S54*Z54*W54)/(Q54*X54))^2)))-1</f>
        <v>0.8323237196262534</v>
      </c>
    </row>
    <row r="55" spans="16:29" x14ac:dyDescent="0.25">
      <c r="P55">
        <v>2</v>
      </c>
      <c r="Q55" s="2">
        <v>3.6600000000000002E-5</v>
      </c>
      <c r="R55">
        <v>21972.1</v>
      </c>
      <c r="S55">
        <v>3.7999999999999999E-2</v>
      </c>
      <c r="T55">
        <v>1</v>
      </c>
      <c r="U55" s="2">
        <v>950000000</v>
      </c>
      <c r="V55" s="2">
        <v>548000000</v>
      </c>
      <c r="W55">
        <v>1.4</v>
      </c>
      <c r="X55" s="2">
        <v>1100000000</v>
      </c>
      <c r="Y55" s="2">
        <v>655000000</v>
      </c>
      <c r="Z55" s="5">
        <v>0</v>
      </c>
      <c r="AA55" s="5">
        <v>0</v>
      </c>
      <c r="AB55" s="2">
        <f t="shared" ref="AB55:AB65" si="4">(1/(SQRT(((AA55*T55)/(V55*Q55))^2 + ( (R55+S55*Z55*T55)/(Q55*U55))^2)))-1</f>
        <v>0.58246139422267351</v>
      </c>
      <c r="AC55" s="2">
        <f t="shared" ref="AC55:AC65" si="5">(1/(SQRT(((AA55*W55)/(V55*Q55))^2 + ( (R55+S55*Z55*W55)/(Q55*X55))^2)))-1</f>
        <v>0.8323237196262534</v>
      </c>
    </row>
    <row r="56" spans="16:29" x14ac:dyDescent="0.25">
      <c r="P56">
        <v>3</v>
      </c>
      <c r="Q56" s="2">
        <v>3.6600000000000002E-5</v>
      </c>
      <c r="R56">
        <v>21972.1</v>
      </c>
      <c r="S56">
        <v>3.7999999999999999E-2</v>
      </c>
      <c r="T56">
        <v>1</v>
      </c>
      <c r="U56" s="2">
        <v>950000000</v>
      </c>
      <c r="V56" s="2">
        <v>548000000</v>
      </c>
      <c r="W56">
        <v>1.4</v>
      </c>
      <c r="X56" s="2">
        <v>1100000000</v>
      </c>
      <c r="Y56" s="2">
        <v>655000000</v>
      </c>
      <c r="Z56" s="5">
        <v>0</v>
      </c>
      <c r="AA56" s="5">
        <v>0</v>
      </c>
      <c r="AB56" s="2">
        <f t="shared" si="4"/>
        <v>0.58246139422267351</v>
      </c>
      <c r="AC56" s="2">
        <f t="shared" si="5"/>
        <v>0.8323237196262534</v>
      </c>
    </row>
    <row r="57" spans="16:29" x14ac:dyDescent="0.25">
      <c r="P57">
        <v>4</v>
      </c>
      <c r="Q57" s="2">
        <v>3.6600000000000002E-5</v>
      </c>
      <c r="R57">
        <v>21972.1</v>
      </c>
      <c r="S57">
        <v>3.7999999999999999E-2</v>
      </c>
      <c r="T57">
        <v>1</v>
      </c>
      <c r="U57" s="2">
        <v>950000000</v>
      </c>
      <c r="V57" s="2">
        <v>548000000</v>
      </c>
      <c r="W57">
        <v>1.4</v>
      </c>
      <c r="X57" s="2">
        <v>1100000000</v>
      </c>
      <c r="Y57" s="2">
        <v>655000000</v>
      </c>
      <c r="Z57" s="5">
        <v>0</v>
      </c>
      <c r="AA57" s="5">
        <v>0</v>
      </c>
      <c r="AB57" s="2">
        <f t="shared" si="4"/>
        <v>0.58246139422267351</v>
      </c>
      <c r="AC57" s="2">
        <f t="shared" si="5"/>
        <v>0.8323237196262534</v>
      </c>
    </row>
    <row r="58" spans="16:29" x14ac:dyDescent="0.25">
      <c r="P58">
        <v>5</v>
      </c>
      <c r="Q58" s="2">
        <v>3.6600000000000002E-5</v>
      </c>
      <c r="R58">
        <v>21972.1</v>
      </c>
      <c r="S58">
        <v>3.7999999999999999E-2</v>
      </c>
      <c r="T58">
        <v>1</v>
      </c>
      <c r="U58" s="2">
        <v>950000000</v>
      </c>
      <c r="V58" s="2">
        <v>548000000</v>
      </c>
      <c r="W58">
        <v>1.4</v>
      </c>
      <c r="X58" s="2">
        <v>1100000000</v>
      </c>
      <c r="Y58" s="2">
        <v>655000000</v>
      </c>
      <c r="Z58" s="5">
        <v>0</v>
      </c>
      <c r="AA58" s="5">
        <v>0</v>
      </c>
      <c r="AB58" s="2">
        <f t="shared" si="4"/>
        <v>0.58246139422267351</v>
      </c>
      <c r="AC58" s="2">
        <f t="shared" si="5"/>
        <v>0.8323237196262534</v>
      </c>
    </row>
    <row r="59" spans="16:29" x14ac:dyDescent="0.25">
      <c r="P59">
        <v>6</v>
      </c>
      <c r="Q59" s="2">
        <v>3.6600000000000002E-5</v>
      </c>
      <c r="R59">
        <v>21972.1</v>
      </c>
      <c r="S59">
        <v>3.7999999999999999E-2</v>
      </c>
      <c r="T59">
        <v>1</v>
      </c>
      <c r="U59" s="2">
        <v>950000000</v>
      </c>
      <c r="V59" s="2">
        <v>548000000</v>
      </c>
      <c r="W59">
        <v>1.4</v>
      </c>
      <c r="X59" s="2">
        <v>1100000000</v>
      </c>
      <c r="Y59" s="2">
        <v>655000000</v>
      </c>
      <c r="Z59" s="5">
        <v>0</v>
      </c>
      <c r="AA59" s="5">
        <v>0</v>
      </c>
      <c r="AB59" s="2">
        <f t="shared" si="4"/>
        <v>0.58246139422267351</v>
      </c>
      <c r="AC59" s="2">
        <f t="shared" si="5"/>
        <v>0.8323237196262534</v>
      </c>
    </row>
    <row r="60" spans="16:29" x14ac:dyDescent="0.25">
      <c r="P60">
        <v>7</v>
      </c>
      <c r="Q60" s="2">
        <v>3.6600000000000002E-5</v>
      </c>
      <c r="R60">
        <v>21972.1</v>
      </c>
      <c r="S60">
        <v>3.7999999999999999E-2</v>
      </c>
      <c r="T60">
        <v>1</v>
      </c>
      <c r="U60" s="2">
        <v>950000000</v>
      </c>
      <c r="V60" s="2">
        <v>548000000</v>
      </c>
      <c r="W60">
        <v>1.4</v>
      </c>
      <c r="X60" s="2">
        <v>1100000000</v>
      </c>
      <c r="Y60" s="2">
        <v>655000000</v>
      </c>
      <c r="Z60" s="5">
        <v>0</v>
      </c>
      <c r="AA60" s="5">
        <v>0</v>
      </c>
      <c r="AB60" s="2">
        <f t="shared" si="4"/>
        <v>0.58246139422267351</v>
      </c>
      <c r="AC60" s="2">
        <f t="shared" si="5"/>
        <v>0.8323237196262534</v>
      </c>
    </row>
    <row r="61" spans="16:29" x14ac:dyDescent="0.25">
      <c r="P61">
        <v>8</v>
      </c>
      <c r="Q61" s="2">
        <v>3.6600000000000002E-5</v>
      </c>
      <c r="R61">
        <v>21972.1</v>
      </c>
      <c r="S61">
        <v>3.7999999999999999E-2</v>
      </c>
      <c r="T61">
        <v>1</v>
      </c>
      <c r="U61" s="2">
        <v>950000000</v>
      </c>
      <c r="V61" s="2">
        <v>548000000</v>
      </c>
      <c r="W61">
        <v>1.4</v>
      </c>
      <c r="X61" s="2">
        <v>1100000000</v>
      </c>
      <c r="Y61" s="2">
        <v>655000000</v>
      </c>
      <c r="Z61" s="5">
        <v>0</v>
      </c>
      <c r="AA61" s="5">
        <v>0</v>
      </c>
      <c r="AB61" s="2">
        <f t="shared" si="4"/>
        <v>0.58246139422267351</v>
      </c>
      <c r="AC61" s="2">
        <f t="shared" si="5"/>
        <v>0.8323237196262534</v>
      </c>
    </row>
    <row r="62" spans="16:29" x14ac:dyDescent="0.25">
      <c r="P62">
        <v>9</v>
      </c>
      <c r="Q62" s="2">
        <v>3.6600000000000002E-5</v>
      </c>
      <c r="R62">
        <v>21972.1</v>
      </c>
      <c r="S62">
        <v>3.7999999999999999E-2</v>
      </c>
      <c r="T62">
        <v>1</v>
      </c>
      <c r="U62" s="2">
        <v>950000000</v>
      </c>
      <c r="V62" s="2">
        <v>548000000</v>
      </c>
      <c r="W62">
        <v>1.4</v>
      </c>
      <c r="X62" s="2">
        <v>1100000000</v>
      </c>
      <c r="Y62" s="2">
        <v>655000000</v>
      </c>
      <c r="Z62" s="5">
        <v>0</v>
      </c>
      <c r="AA62" s="5">
        <v>0</v>
      </c>
      <c r="AB62" s="2">
        <f t="shared" si="4"/>
        <v>0.58246139422267351</v>
      </c>
      <c r="AC62" s="2">
        <f t="shared" si="5"/>
        <v>0.8323237196262534</v>
      </c>
    </row>
    <row r="63" spans="16:29" x14ac:dyDescent="0.25">
      <c r="P63">
        <v>10</v>
      </c>
      <c r="Q63" s="2">
        <v>3.6600000000000002E-5</v>
      </c>
      <c r="R63">
        <v>21972.1</v>
      </c>
      <c r="S63">
        <v>3.7999999999999999E-2</v>
      </c>
      <c r="T63">
        <v>1</v>
      </c>
      <c r="U63" s="2">
        <v>950000000</v>
      </c>
      <c r="V63" s="2">
        <v>548000000</v>
      </c>
      <c r="W63">
        <v>1.4</v>
      </c>
      <c r="X63" s="2">
        <v>1100000000</v>
      </c>
      <c r="Y63" s="2">
        <v>655000000</v>
      </c>
      <c r="Z63" s="5">
        <v>0</v>
      </c>
      <c r="AA63" s="5">
        <v>0</v>
      </c>
      <c r="AB63" s="2">
        <f t="shared" si="4"/>
        <v>0.58246139422267351</v>
      </c>
      <c r="AC63" s="2">
        <f t="shared" si="5"/>
        <v>0.8323237196262534</v>
      </c>
    </row>
    <row r="64" spans="16:29" x14ac:dyDescent="0.25">
      <c r="P64">
        <v>11</v>
      </c>
      <c r="Q64" s="2">
        <v>3.6600000000000002E-5</v>
      </c>
      <c r="R64">
        <v>21972.1</v>
      </c>
      <c r="S64">
        <v>3.7999999999999999E-2</v>
      </c>
      <c r="T64">
        <v>1</v>
      </c>
      <c r="U64" s="2">
        <v>950000000</v>
      </c>
      <c r="V64" s="2">
        <v>548000000</v>
      </c>
      <c r="W64">
        <v>1.4</v>
      </c>
      <c r="X64" s="2">
        <v>1100000000</v>
      </c>
      <c r="Y64" s="2">
        <v>655000000</v>
      </c>
      <c r="Z64" s="5">
        <v>0</v>
      </c>
      <c r="AA64" s="5">
        <v>0</v>
      </c>
      <c r="AB64" s="2">
        <f t="shared" si="4"/>
        <v>0.58246139422267351</v>
      </c>
      <c r="AC64" s="2">
        <f t="shared" si="5"/>
        <v>0.8323237196262534</v>
      </c>
    </row>
    <row r="65" spans="16:29" x14ac:dyDescent="0.25">
      <c r="P65">
        <v>12</v>
      </c>
      <c r="Q65" s="2">
        <v>3.6600000000000002E-5</v>
      </c>
      <c r="R65">
        <v>21972.1</v>
      </c>
      <c r="S65">
        <v>3.7999999999999999E-2</v>
      </c>
      <c r="T65">
        <v>1</v>
      </c>
      <c r="U65" s="2">
        <v>950000000</v>
      </c>
      <c r="V65" s="2">
        <v>548000000</v>
      </c>
      <c r="W65">
        <v>1.4</v>
      </c>
      <c r="X65" s="2">
        <v>1100000000</v>
      </c>
      <c r="Y65" s="2">
        <v>655000000</v>
      </c>
      <c r="Z65" s="5">
        <v>0</v>
      </c>
      <c r="AA65" s="5">
        <v>0</v>
      </c>
      <c r="AB65" s="2">
        <f t="shared" si="4"/>
        <v>0.58246139422267351</v>
      </c>
      <c r="AC65" s="2">
        <f t="shared" si="5"/>
        <v>0.8323237196262534</v>
      </c>
    </row>
  </sheetData>
  <mergeCells count="6">
    <mergeCell ref="Q36:R36"/>
    <mergeCell ref="Q52:R52"/>
    <mergeCell ref="B1:L2"/>
    <mergeCell ref="Q1:V2"/>
    <mergeCell ref="Q4:R4"/>
    <mergeCell ref="Q20:R20"/>
  </mergeCells>
  <conditionalFormatting sqref="L6:M7 L13:M14">
    <cfRule type="cellIs" dxfId="21" priority="10" operator="lessThan">
      <formula>0</formula>
    </cfRule>
    <cfRule type="cellIs" dxfId="20" priority="11" operator="greaterThan">
      <formula>0</formula>
    </cfRule>
  </conditionalFormatting>
  <conditionalFormatting sqref="L17:M19">
    <cfRule type="cellIs" dxfId="19" priority="8" operator="lessThan">
      <formula>0</formula>
    </cfRule>
    <cfRule type="cellIs" dxfId="18" priority="9" operator="greaterThan">
      <formula>0</formula>
    </cfRule>
  </conditionalFormatting>
  <conditionalFormatting sqref="L23:M24">
    <cfRule type="cellIs" dxfId="17" priority="6" operator="lessThan">
      <formula>0</formula>
    </cfRule>
    <cfRule type="cellIs" dxfId="16" priority="7" operator="greaterThan">
      <formula>0</formula>
    </cfRule>
  </conditionalFormatting>
  <conditionalFormatting sqref="L27:M28">
    <cfRule type="cellIs" dxfId="15" priority="4" operator="lessThan">
      <formula>0</formula>
    </cfRule>
    <cfRule type="cellIs" dxfId="14" priority="5" operator="greaterThan">
      <formula>0</formula>
    </cfRule>
  </conditionalFormatting>
  <conditionalFormatting sqref="Y6:Z17">
    <cfRule type="cellIs" dxfId="13" priority="3" operator="greaterThan">
      <formula>0</formula>
    </cfRule>
  </conditionalFormatting>
  <conditionalFormatting sqref="Y6:Z17 U22:U33 W38:W50 AB54:AC65">
    <cfRule type="cellIs" dxfId="12" priority="1" operator="lessThan">
      <formula>0</formula>
    </cfRule>
    <cfRule type="cellIs" dxfId="1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329C4-7E96-4707-A44A-B8116FA21670}">
  <dimension ref="B1:AC65"/>
  <sheetViews>
    <sheetView workbookViewId="0">
      <selection activeCell="B3" sqref="B3"/>
    </sheetView>
  </sheetViews>
  <sheetFormatPr baseColWidth="10" defaultColWidth="9.140625" defaultRowHeight="15" x14ac:dyDescent="0.25"/>
  <cols>
    <col min="12" max="13" width="12.5703125" bestFit="1" customWidth="1"/>
    <col min="25" max="25" width="11.85546875" bestFit="1" customWidth="1"/>
    <col min="28" max="28" width="11.85546875" bestFit="1" customWidth="1"/>
  </cols>
  <sheetData>
    <row r="1" spans="2:26" x14ac:dyDescent="0.25">
      <c r="B1" s="8" t="s">
        <v>43</v>
      </c>
      <c r="C1" s="8"/>
      <c r="D1" s="8"/>
      <c r="E1" s="8"/>
      <c r="F1" s="8"/>
      <c r="G1" s="8"/>
      <c r="H1" s="8"/>
      <c r="I1" s="8"/>
      <c r="J1" s="8"/>
      <c r="K1" s="8"/>
      <c r="L1" s="8"/>
      <c r="Q1" s="7" t="s">
        <v>22</v>
      </c>
      <c r="R1" s="7"/>
      <c r="S1" s="7"/>
      <c r="T1" s="7"/>
      <c r="U1" s="7"/>
      <c r="V1" s="7"/>
    </row>
    <row r="2" spans="2:26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Q2" s="7"/>
      <c r="R2" s="7"/>
      <c r="S2" s="7"/>
      <c r="T2" s="7"/>
      <c r="U2" s="7"/>
      <c r="V2" s="7"/>
    </row>
    <row r="4" spans="2:26" x14ac:dyDescent="0.25">
      <c r="D4" t="s">
        <v>0</v>
      </c>
      <c r="Q4" s="7" t="s">
        <v>21</v>
      </c>
      <c r="R4" s="7"/>
    </row>
    <row r="5" spans="2:26" x14ac:dyDescent="0.25"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s="1" t="s">
        <v>8</v>
      </c>
      <c r="K5" t="s">
        <v>9</v>
      </c>
      <c r="L5" t="s">
        <v>10</v>
      </c>
      <c r="M5" t="s">
        <v>11</v>
      </c>
      <c r="P5" t="s">
        <v>42</v>
      </c>
      <c r="Q5" t="s">
        <v>16</v>
      </c>
      <c r="R5" t="s">
        <v>18</v>
      </c>
      <c r="S5" t="s">
        <v>17</v>
      </c>
      <c r="T5" t="s">
        <v>19</v>
      </c>
      <c r="U5" s="1" t="s">
        <v>8</v>
      </c>
      <c r="V5" s="1" t="s">
        <v>20</v>
      </c>
      <c r="W5" t="s">
        <v>9</v>
      </c>
      <c r="X5" t="s">
        <v>23</v>
      </c>
      <c r="Y5" t="s">
        <v>28</v>
      </c>
      <c r="Z5" t="s">
        <v>29</v>
      </c>
    </row>
    <row r="6" spans="2:26" x14ac:dyDescent="0.25">
      <c r="C6" t="s">
        <v>12</v>
      </c>
      <c r="D6" s="2">
        <v>182000000</v>
      </c>
      <c r="E6">
        <v>1.1000000000000001</v>
      </c>
      <c r="F6">
        <v>1.2</v>
      </c>
      <c r="G6">
        <v>1.1000000000000001</v>
      </c>
      <c r="H6">
        <v>1.1000000000000001</v>
      </c>
      <c r="I6">
        <v>1.25</v>
      </c>
      <c r="J6" s="2">
        <v>434000000</v>
      </c>
      <c r="K6" s="2">
        <v>510000000</v>
      </c>
      <c r="L6" s="3">
        <f>(J6/PRODUCT(D6:H6))-1</f>
        <v>0.49299736076595546</v>
      </c>
      <c r="M6" s="3">
        <f>(K6/(E6*F6*G6*I6*D6))-1</f>
        <v>0.54391063481972535</v>
      </c>
      <c r="P6">
        <v>1</v>
      </c>
      <c r="Q6" s="2">
        <v>3.6600000000000002E-5</v>
      </c>
      <c r="R6">
        <v>21972.1</v>
      </c>
      <c r="S6">
        <v>3.7999999999999999E-2</v>
      </c>
      <c r="T6">
        <v>1</v>
      </c>
      <c r="U6" s="2">
        <v>950000000</v>
      </c>
      <c r="V6">
        <v>1.4</v>
      </c>
      <c r="W6" s="2">
        <v>1100000000</v>
      </c>
      <c r="X6" s="5">
        <v>0</v>
      </c>
      <c r="Y6" s="2">
        <f>((Q6*U6)/(R6+S6*X6*T6))-1</f>
        <v>0.58246139422267351</v>
      </c>
      <c r="Z6" s="2">
        <f>((Q6*W6)/(R6+S6*X6*V6))-1</f>
        <v>0.8323237196262534</v>
      </c>
    </row>
    <row r="7" spans="2:26" x14ac:dyDescent="0.25">
      <c r="D7" s="2"/>
      <c r="J7" s="2"/>
      <c r="K7" s="2"/>
      <c r="L7" s="3"/>
      <c r="M7" s="3"/>
      <c r="P7">
        <v>2</v>
      </c>
      <c r="Q7" s="2">
        <v>3.6600000000000002E-5</v>
      </c>
      <c r="R7">
        <v>21972.1</v>
      </c>
      <c r="S7">
        <v>3.7999999999999999E-2</v>
      </c>
      <c r="T7">
        <v>1</v>
      </c>
      <c r="U7" s="2">
        <v>950000000</v>
      </c>
      <c r="V7">
        <v>1.4</v>
      </c>
      <c r="W7" s="2">
        <v>1100000000</v>
      </c>
      <c r="X7" s="5">
        <v>0</v>
      </c>
      <c r="Y7" s="2">
        <f t="shared" ref="Y7:Y17" si="0">((Q7*U7)/(R7+S7*X7*T7))-1</f>
        <v>0.58246139422267351</v>
      </c>
      <c r="Z7" s="2">
        <f t="shared" ref="Z7:Z17" si="1">((Q7*W7)/(R7+S7*X7*V7))-1</f>
        <v>0.8323237196262534</v>
      </c>
    </row>
    <row r="8" spans="2:26" x14ac:dyDescent="0.25">
      <c r="P8">
        <v>3</v>
      </c>
      <c r="Q8" s="2">
        <v>3.6600000000000002E-5</v>
      </c>
      <c r="R8">
        <v>21972.1</v>
      </c>
      <c r="S8">
        <v>3.7999999999999999E-2</v>
      </c>
      <c r="T8">
        <v>1</v>
      </c>
      <c r="U8" s="2">
        <v>950000000</v>
      </c>
      <c r="V8">
        <v>1.4</v>
      </c>
      <c r="W8" s="2">
        <v>1100000000</v>
      </c>
      <c r="X8" s="5">
        <v>0</v>
      </c>
      <c r="Y8" s="2">
        <f t="shared" si="0"/>
        <v>0.58246139422267351</v>
      </c>
      <c r="Z8" s="2">
        <f t="shared" si="1"/>
        <v>0.8323237196262534</v>
      </c>
    </row>
    <row r="9" spans="2:26" x14ac:dyDescent="0.25">
      <c r="N9" s="1" t="s">
        <v>35</v>
      </c>
      <c r="P9">
        <v>4</v>
      </c>
      <c r="Q9" s="2">
        <v>3.6600000000000002E-5</v>
      </c>
      <c r="R9">
        <v>21972.1</v>
      </c>
      <c r="S9">
        <v>3.7999999999999999E-2</v>
      </c>
      <c r="T9">
        <v>1</v>
      </c>
      <c r="U9" s="2">
        <v>950000000</v>
      </c>
      <c r="V9">
        <v>1.4</v>
      </c>
      <c r="W9" s="2">
        <v>1100000000</v>
      </c>
      <c r="X9" s="5">
        <v>0</v>
      </c>
      <c r="Y9" s="2">
        <f t="shared" si="0"/>
        <v>0.58246139422267351</v>
      </c>
      <c r="Z9" s="2">
        <f t="shared" si="1"/>
        <v>0.8323237196262534</v>
      </c>
    </row>
    <row r="10" spans="2:26" x14ac:dyDescent="0.25">
      <c r="P10">
        <v>5</v>
      </c>
      <c r="Q10" s="2">
        <v>3.6600000000000002E-5</v>
      </c>
      <c r="R10">
        <v>21972.1</v>
      </c>
      <c r="S10">
        <v>3.7999999999999999E-2</v>
      </c>
      <c r="T10">
        <v>1</v>
      </c>
      <c r="U10" s="2">
        <v>950000000</v>
      </c>
      <c r="V10">
        <v>1.4</v>
      </c>
      <c r="W10" s="2">
        <v>1100000000</v>
      </c>
      <c r="X10" s="5">
        <v>0</v>
      </c>
      <c r="Y10" s="2">
        <f t="shared" si="0"/>
        <v>0.58246139422267351</v>
      </c>
      <c r="Z10" s="2">
        <f t="shared" si="1"/>
        <v>0.8323237196262534</v>
      </c>
    </row>
    <row r="11" spans="2:26" x14ac:dyDescent="0.25">
      <c r="D11" t="s">
        <v>13</v>
      </c>
      <c r="P11">
        <v>6</v>
      </c>
      <c r="Q11" s="2">
        <v>3.6600000000000002E-5</v>
      </c>
      <c r="R11">
        <v>21972.1</v>
      </c>
      <c r="S11">
        <v>3.7999999999999999E-2</v>
      </c>
      <c r="T11">
        <v>1</v>
      </c>
      <c r="U11" s="2">
        <v>950000000</v>
      </c>
      <c r="V11">
        <v>1.4</v>
      </c>
      <c r="W11" s="2">
        <v>1100000000</v>
      </c>
      <c r="X11" s="5">
        <v>0</v>
      </c>
      <c r="Y11" s="2">
        <f t="shared" si="0"/>
        <v>0.58246139422267351</v>
      </c>
      <c r="Z11" s="2">
        <f t="shared" si="1"/>
        <v>0.8323237196262534</v>
      </c>
    </row>
    <row r="12" spans="2:26" x14ac:dyDescent="0.25">
      <c r="C12" t="s">
        <v>1</v>
      </c>
      <c r="D12" t="s">
        <v>14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s="1" t="s">
        <v>8</v>
      </c>
      <c r="K12" t="s">
        <v>9</v>
      </c>
      <c r="L12" t="s">
        <v>10</v>
      </c>
      <c r="M12" t="s">
        <v>11</v>
      </c>
      <c r="P12">
        <v>7</v>
      </c>
      <c r="Q12" s="2">
        <v>3.6600000000000002E-5</v>
      </c>
      <c r="R12">
        <v>21972.1</v>
      </c>
      <c r="S12">
        <v>3.7999999999999999E-2</v>
      </c>
      <c r="T12">
        <v>1</v>
      </c>
      <c r="U12" s="2">
        <v>950000000</v>
      </c>
      <c r="V12">
        <v>1.4</v>
      </c>
      <c r="W12" s="2">
        <v>1100000000</v>
      </c>
      <c r="X12" s="5">
        <v>0</v>
      </c>
      <c r="Y12" s="2">
        <f t="shared" si="0"/>
        <v>0.58246139422267351</v>
      </c>
      <c r="Z12" s="2">
        <f t="shared" si="1"/>
        <v>0.8323237196262534</v>
      </c>
    </row>
    <row r="13" spans="2:26" x14ac:dyDescent="0.25">
      <c r="C13" t="s">
        <v>12</v>
      </c>
      <c r="D13" s="2">
        <v>180000000</v>
      </c>
      <c r="E13">
        <v>1.1000000000000001</v>
      </c>
      <c r="F13">
        <v>1.2</v>
      </c>
      <c r="G13">
        <v>1.1000000000000001</v>
      </c>
      <c r="H13">
        <v>1.1000000000000001</v>
      </c>
      <c r="I13">
        <v>1.25</v>
      </c>
      <c r="J13" s="2">
        <v>434000000</v>
      </c>
      <c r="K13" s="2">
        <v>510000000</v>
      </c>
      <c r="L13" s="3">
        <f>(J13/PRODUCT(D13:H13))-1</f>
        <v>0.50958622033002166</v>
      </c>
      <c r="M13" s="3">
        <f>(K13/(D13*E13*F13*G13*I13))-1</f>
        <v>0.56106519742883343</v>
      </c>
      <c r="P13">
        <v>8</v>
      </c>
      <c r="Q13" s="2">
        <v>3.6600000000000002E-5</v>
      </c>
      <c r="R13">
        <v>21972.1</v>
      </c>
      <c r="S13">
        <v>3.7999999999999999E-2</v>
      </c>
      <c r="T13">
        <v>1</v>
      </c>
      <c r="U13" s="2">
        <v>950000000</v>
      </c>
      <c r="V13">
        <v>1.4</v>
      </c>
      <c r="W13" s="2">
        <v>1100000000</v>
      </c>
      <c r="X13" s="5">
        <v>0</v>
      </c>
      <c r="Y13" s="2">
        <f t="shared" si="0"/>
        <v>0.58246139422267351</v>
      </c>
      <c r="Z13" s="2">
        <f t="shared" si="1"/>
        <v>0.8323237196262534</v>
      </c>
    </row>
    <row r="14" spans="2:26" x14ac:dyDescent="0.25">
      <c r="D14" s="2"/>
      <c r="J14" s="2"/>
      <c r="K14" s="2"/>
      <c r="L14" s="3"/>
      <c r="M14" s="3"/>
      <c r="P14">
        <v>9</v>
      </c>
      <c r="Q14" s="2">
        <v>3.6600000000000002E-5</v>
      </c>
      <c r="R14">
        <v>21972.1</v>
      </c>
      <c r="S14">
        <v>3.7999999999999999E-2</v>
      </c>
      <c r="T14">
        <v>1</v>
      </c>
      <c r="U14" s="2">
        <v>950000000</v>
      </c>
      <c r="V14">
        <v>1.4</v>
      </c>
      <c r="W14" s="2">
        <v>1100000000</v>
      </c>
      <c r="X14" s="5">
        <v>0</v>
      </c>
      <c r="Y14" s="2">
        <f t="shared" si="0"/>
        <v>0.58246139422267351</v>
      </c>
      <c r="Z14" s="2">
        <f t="shared" si="1"/>
        <v>0.8323237196262534</v>
      </c>
    </row>
    <row r="15" spans="2:26" x14ac:dyDescent="0.25">
      <c r="P15">
        <v>10</v>
      </c>
      <c r="Q15" s="2">
        <v>3.6600000000000002E-5</v>
      </c>
      <c r="R15">
        <v>21972.1</v>
      </c>
      <c r="S15">
        <v>3.7999999999999999E-2</v>
      </c>
      <c r="T15">
        <v>1</v>
      </c>
      <c r="U15" s="2">
        <v>950000000</v>
      </c>
      <c r="V15">
        <v>1.4</v>
      </c>
      <c r="W15" s="2">
        <v>1100000000</v>
      </c>
      <c r="X15" s="5">
        <v>0</v>
      </c>
      <c r="Y15" s="2">
        <f t="shared" si="0"/>
        <v>0.58246139422267351</v>
      </c>
      <c r="Z15" s="2">
        <f t="shared" si="1"/>
        <v>0.8323237196262534</v>
      </c>
    </row>
    <row r="16" spans="2:26" x14ac:dyDescent="0.25">
      <c r="C16" t="s">
        <v>1</v>
      </c>
      <c r="D16" t="s">
        <v>15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s="1" t="s">
        <v>8</v>
      </c>
      <c r="K16" t="s">
        <v>9</v>
      </c>
      <c r="L16" t="s">
        <v>10</v>
      </c>
      <c r="M16" t="s">
        <v>11</v>
      </c>
      <c r="P16">
        <v>11</v>
      </c>
      <c r="Q16" s="2">
        <v>3.6600000000000002E-5</v>
      </c>
      <c r="R16">
        <v>21972.1</v>
      </c>
      <c r="S16">
        <v>3.7999999999999999E-2</v>
      </c>
      <c r="T16">
        <v>1</v>
      </c>
      <c r="U16" s="2">
        <v>950000000</v>
      </c>
      <c r="V16">
        <v>1.4</v>
      </c>
      <c r="W16" s="2">
        <v>1100000000</v>
      </c>
      <c r="X16" s="5">
        <v>0</v>
      </c>
      <c r="Y16" s="2">
        <f t="shared" si="0"/>
        <v>0.58246139422267351</v>
      </c>
      <c r="Z16" s="2">
        <f t="shared" si="1"/>
        <v>0.8323237196262534</v>
      </c>
    </row>
    <row r="17" spans="3:29" x14ac:dyDescent="0.25">
      <c r="C17" t="s">
        <v>12</v>
      </c>
      <c r="D17" s="2">
        <v>182000000</v>
      </c>
      <c r="E17">
        <v>1.1000000000000001</v>
      </c>
      <c r="F17">
        <v>1.2</v>
      </c>
      <c r="G17">
        <v>1.1000000000000001</v>
      </c>
      <c r="H17">
        <v>1.1000000000000001</v>
      </c>
      <c r="I17">
        <v>1.25</v>
      </c>
      <c r="J17" s="2">
        <v>434000000</v>
      </c>
      <c r="K17" s="2">
        <v>510000000</v>
      </c>
      <c r="L17" s="3">
        <f>(J17/PRODUCT(D17:H17))-1</f>
        <v>0.49299736076595546</v>
      </c>
      <c r="M17" s="3">
        <f>(K17/(PRODUCT(D17:G17)*I17))-1</f>
        <v>0.54391063481972535</v>
      </c>
      <c r="P17">
        <v>12</v>
      </c>
      <c r="Q17" s="2">
        <v>3.6600000000000002E-5</v>
      </c>
      <c r="R17">
        <v>21972.1</v>
      </c>
      <c r="S17">
        <v>3.7999999999999999E-2</v>
      </c>
      <c r="T17">
        <v>1</v>
      </c>
      <c r="U17" s="2">
        <v>950000000</v>
      </c>
      <c r="V17">
        <v>1.4</v>
      </c>
      <c r="W17" s="2">
        <v>1100000000</v>
      </c>
      <c r="X17" s="5">
        <v>0</v>
      </c>
      <c r="Y17" s="2">
        <f t="shared" si="0"/>
        <v>0.58246139422267351</v>
      </c>
      <c r="Z17" s="2">
        <f t="shared" si="1"/>
        <v>0.8323237196262534</v>
      </c>
    </row>
    <row r="18" spans="3:29" x14ac:dyDescent="0.25">
      <c r="D18" s="2"/>
      <c r="J18" s="2"/>
      <c r="K18" s="2"/>
      <c r="L18" s="3"/>
      <c r="M18" s="3"/>
    </row>
    <row r="19" spans="3:29" x14ac:dyDescent="0.25">
      <c r="D19" s="2"/>
      <c r="J19" s="2"/>
      <c r="K19" s="2"/>
      <c r="L19" s="3"/>
      <c r="M19" s="3"/>
    </row>
    <row r="20" spans="3:29" x14ac:dyDescent="0.25">
      <c r="Q20" s="7" t="s">
        <v>24</v>
      </c>
      <c r="R20" s="7"/>
    </row>
    <row r="21" spans="3:29" x14ac:dyDescent="0.25">
      <c r="P21" t="s">
        <v>42</v>
      </c>
      <c r="Q21" t="s">
        <v>25</v>
      </c>
      <c r="R21" t="s">
        <v>17</v>
      </c>
      <c r="S21" t="s">
        <v>26</v>
      </c>
      <c r="T21" t="s">
        <v>23</v>
      </c>
      <c r="U21" t="s">
        <v>27</v>
      </c>
    </row>
    <row r="22" spans="3:29" x14ac:dyDescent="0.25">
      <c r="J22" s="1"/>
      <c r="P22">
        <v>1</v>
      </c>
      <c r="Q22">
        <v>13241.4</v>
      </c>
      <c r="R22">
        <v>3.7999999999999999E-2</v>
      </c>
      <c r="S22">
        <v>1</v>
      </c>
      <c r="T22" s="5">
        <v>0</v>
      </c>
      <c r="U22" s="4" t="e">
        <f>(Q22/((1-R22)*T22*S22))-1</f>
        <v>#DIV/0!</v>
      </c>
    </row>
    <row r="23" spans="3:29" x14ac:dyDescent="0.25">
      <c r="J23" s="2"/>
      <c r="K23" s="2"/>
      <c r="L23" s="3"/>
      <c r="M23" s="3"/>
      <c r="P23">
        <v>2</v>
      </c>
      <c r="Q23">
        <v>13241.4</v>
      </c>
      <c r="R23">
        <v>3.7999999999999999E-2</v>
      </c>
      <c r="S23">
        <v>1</v>
      </c>
      <c r="T23" s="5">
        <v>0</v>
      </c>
      <c r="U23" s="4" t="e">
        <f t="shared" ref="U23:U33" si="2">(Q23/((1-R23)*T23*S23))-1</f>
        <v>#DIV/0!</v>
      </c>
    </row>
    <row r="24" spans="3:29" x14ac:dyDescent="0.25">
      <c r="D24" s="2"/>
      <c r="J24" s="2"/>
      <c r="K24" s="2"/>
      <c r="L24" s="3"/>
      <c r="M24" s="3"/>
      <c r="P24">
        <v>3</v>
      </c>
      <c r="Q24">
        <v>13241.4</v>
      </c>
      <c r="R24">
        <v>3.7999999999999999E-2</v>
      </c>
      <c r="S24">
        <v>1</v>
      </c>
      <c r="T24" s="5">
        <v>0</v>
      </c>
      <c r="U24" s="4" t="e">
        <f t="shared" si="2"/>
        <v>#DIV/0!</v>
      </c>
      <c r="AC24" s="6"/>
    </row>
    <row r="25" spans="3:29" x14ac:dyDescent="0.25">
      <c r="P25">
        <v>4</v>
      </c>
      <c r="Q25">
        <v>13241.4</v>
      </c>
      <c r="R25">
        <v>3.7999999999999999E-2</v>
      </c>
      <c r="S25">
        <v>1</v>
      </c>
      <c r="T25" s="5">
        <v>0</v>
      </c>
      <c r="U25" s="4" t="e">
        <f t="shared" si="2"/>
        <v>#DIV/0!</v>
      </c>
    </row>
    <row r="26" spans="3:29" x14ac:dyDescent="0.25">
      <c r="J26" s="1"/>
      <c r="P26">
        <v>5</v>
      </c>
      <c r="Q26">
        <v>13241.4</v>
      </c>
      <c r="R26">
        <v>3.7999999999999999E-2</v>
      </c>
      <c r="S26">
        <v>1</v>
      </c>
      <c r="T26" s="5">
        <v>0</v>
      </c>
      <c r="U26" s="4" t="e">
        <f t="shared" si="2"/>
        <v>#DIV/0!</v>
      </c>
    </row>
    <row r="27" spans="3:29" x14ac:dyDescent="0.25">
      <c r="J27" s="2"/>
      <c r="K27" s="2"/>
      <c r="L27" s="3"/>
      <c r="M27" s="3"/>
      <c r="P27">
        <v>6</v>
      </c>
      <c r="Q27">
        <v>13241.4</v>
      </c>
      <c r="R27">
        <v>3.7999999999999999E-2</v>
      </c>
      <c r="S27">
        <v>1</v>
      </c>
      <c r="T27" s="5">
        <v>0</v>
      </c>
      <c r="U27" s="4" t="e">
        <f t="shared" si="2"/>
        <v>#DIV/0!</v>
      </c>
    </row>
    <row r="28" spans="3:29" x14ac:dyDescent="0.25">
      <c r="D28" s="2"/>
      <c r="J28" s="2"/>
      <c r="K28" s="2"/>
      <c r="L28" s="3"/>
      <c r="M28" s="3"/>
      <c r="P28">
        <v>7</v>
      </c>
      <c r="Q28">
        <v>13241.4</v>
      </c>
      <c r="R28">
        <v>3.7999999999999999E-2</v>
      </c>
      <c r="S28">
        <v>1</v>
      </c>
      <c r="T28" s="5">
        <v>0</v>
      </c>
      <c r="U28" s="4" t="e">
        <f t="shared" si="2"/>
        <v>#DIV/0!</v>
      </c>
    </row>
    <row r="29" spans="3:29" x14ac:dyDescent="0.25">
      <c r="P29">
        <v>8</v>
      </c>
      <c r="Q29">
        <v>13241.4</v>
      </c>
      <c r="R29">
        <v>3.7999999999999999E-2</v>
      </c>
      <c r="S29">
        <v>1</v>
      </c>
      <c r="T29" s="5">
        <v>0</v>
      </c>
      <c r="U29" s="4" t="e">
        <f t="shared" si="2"/>
        <v>#DIV/0!</v>
      </c>
    </row>
    <row r="30" spans="3:29" x14ac:dyDescent="0.25">
      <c r="P30">
        <v>9</v>
      </c>
      <c r="Q30">
        <v>13241.4</v>
      </c>
      <c r="R30">
        <v>3.7999999999999999E-2</v>
      </c>
      <c r="S30">
        <v>1</v>
      </c>
      <c r="T30" s="5">
        <v>0</v>
      </c>
      <c r="U30" s="4" t="e">
        <f t="shared" si="2"/>
        <v>#DIV/0!</v>
      </c>
      <c r="W30" s="2"/>
    </row>
    <row r="31" spans="3:29" x14ac:dyDescent="0.25">
      <c r="P31">
        <v>10</v>
      </c>
      <c r="Q31">
        <v>13241.4</v>
      </c>
      <c r="R31">
        <v>3.7999999999999999E-2</v>
      </c>
      <c r="S31">
        <v>1</v>
      </c>
      <c r="T31" s="5">
        <v>0</v>
      </c>
      <c r="U31" s="4" t="e">
        <f t="shared" si="2"/>
        <v>#DIV/0!</v>
      </c>
    </row>
    <row r="32" spans="3:29" x14ac:dyDescent="0.25">
      <c r="P32">
        <v>11</v>
      </c>
      <c r="Q32">
        <v>13241.4</v>
      </c>
      <c r="R32">
        <v>3.7999999999999999E-2</v>
      </c>
      <c r="S32">
        <v>1</v>
      </c>
      <c r="T32" s="5">
        <v>0</v>
      </c>
      <c r="U32" s="4" t="e">
        <f t="shared" si="2"/>
        <v>#DIV/0!</v>
      </c>
    </row>
    <row r="33" spans="16:23" x14ac:dyDescent="0.25">
      <c r="P33">
        <v>12</v>
      </c>
      <c r="Q33">
        <v>13241.4</v>
      </c>
      <c r="R33">
        <v>3.7999999999999999E-2</v>
      </c>
      <c r="S33">
        <v>1</v>
      </c>
      <c r="T33" s="5">
        <v>0</v>
      </c>
      <c r="U33" s="4" t="e">
        <f t="shared" si="2"/>
        <v>#DIV/0!</v>
      </c>
    </row>
    <row r="36" spans="16:23" x14ac:dyDescent="0.25">
      <c r="Q36" s="7" t="s">
        <v>30</v>
      </c>
      <c r="R36" s="7"/>
    </row>
    <row r="37" spans="16:23" x14ac:dyDescent="0.25">
      <c r="P37" t="s">
        <v>42</v>
      </c>
      <c r="Q37" t="s">
        <v>25</v>
      </c>
      <c r="R37" t="s">
        <v>17</v>
      </c>
      <c r="S37" t="s">
        <v>31</v>
      </c>
      <c r="T37" s="1" t="s">
        <v>20</v>
      </c>
      <c r="U37" t="s">
        <v>32</v>
      </c>
      <c r="V37" t="s">
        <v>23</v>
      </c>
      <c r="W37" t="s">
        <v>34</v>
      </c>
    </row>
    <row r="38" spans="16:23" x14ac:dyDescent="0.25">
      <c r="P38">
        <v>1</v>
      </c>
      <c r="Q38">
        <v>13241.4</v>
      </c>
      <c r="R38">
        <v>3.7999999999999999E-2</v>
      </c>
      <c r="S38">
        <v>0.2</v>
      </c>
      <c r="T38">
        <v>1.4</v>
      </c>
      <c r="U38" s="5">
        <v>0</v>
      </c>
      <c r="V38" s="5">
        <v>0</v>
      </c>
      <c r="W38" s="4" t="e">
        <f>(((Q38-(1-R38)*V38)*S38)/(T38*U38))-1</f>
        <v>#DIV/0!</v>
      </c>
    </row>
    <row r="39" spans="16:23" x14ac:dyDescent="0.25">
      <c r="P39">
        <v>2</v>
      </c>
      <c r="Q39">
        <v>13241.4</v>
      </c>
      <c r="R39">
        <v>3.7999999999999999E-2</v>
      </c>
      <c r="S39">
        <v>0.2</v>
      </c>
      <c r="T39">
        <v>1.4</v>
      </c>
      <c r="U39" s="5">
        <v>0</v>
      </c>
      <c r="V39" s="5">
        <v>0</v>
      </c>
      <c r="W39" s="4" t="e">
        <f t="shared" ref="W39:W50" si="3">(((Q39-(1-R39)*V39)*S39)/(T39*U39))-1</f>
        <v>#DIV/0!</v>
      </c>
    </row>
    <row r="40" spans="16:23" x14ac:dyDescent="0.25">
      <c r="P40">
        <v>3</v>
      </c>
      <c r="Q40">
        <v>13241.4</v>
      </c>
      <c r="R40">
        <v>3.7999999999999999E-2</v>
      </c>
      <c r="S40">
        <v>0.2</v>
      </c>
      <c r="T40">
        <v>1.4</v>
      </c>
      <c r="U40" s="5">
        <v>0</v>
      </c>
      <c r="V40" s="5">
        <v>0</v>
      </c>
      <c r="W40" s="4" t="e">
        <f t="shared" si="3"/>
        <v>#DIV/0!</v>
      </c>
    </row>
    <row r="41" spans="16:23" x14ac:dyDescent="0.25">
      <c r="P41">
        <v>4</v>
      </c>
      <c r="Q41">
        <v>13241.4</v>
      </c>
      <c r="R41">
        <v>3.7999999999999999E-2</v>
      </c>
      <c r="S41">
        <v>0.2</v>
      </c>
      <c r="T41">
        <v>1.4</v>
      </c>
      <c r="U41" s="5">
        <v>0</v>
      </c>
      <c r="V41" s="5">
        <v>0</v>
      </c>
      <c r="W41" s="4" t="e">
        <f t="shared" si="3"/>
        <v>#DIV/0!</v>
      </c>
    </row>
    <row r="42" spans="16:23" x14ac:dyDescent="0.25">
      <c r="P42">
        <v>5</v>
      </c>
      <c r="Q42">
        <v>13241.4</v>
      </c>
      <c r="R42">
        <v>3.7999999999999999E-2</v>
      </c>
      <c r="S42">
        <v>0.2</v>
      </c>
      <c r="T42">
        <v>1.4</v>
      </c>
      <c r="U42" s="5">
        <v>0</v>
      </c>
      <c r="V42" s="5">
        <v>0</v>
      </c>
      <c r="W42" s="4" t="e">
        <f t="shared" si="3"/>
        <v>#DIV/0!</v>
      </c>
    </row>
    <row r="43" spans="16:23" x14ac:dyDescent="0.25">
      <c r="P43">
        <v>6</v>
      </c>
      <c r="Q43">
        <v>13241.4</v>
      </c>
      <c r="R43">
        <v>3.7999999999999999E-2</v>
      </c>
      <c r="S43">
        <v>0.2</v>
      </c>
      <c r="T43">
        <v>1.4</v>
      </c>
      <c r="U43" s="5">
        <v>0</v>
      </c>
      <c r="V43" s="5">
        <v>0</v>
      </c>
      <c r="W43" s="4" t="e">
        <f t="shared" si="3"/>
        <v>#DIV/0!</v>
      </c>
    </row>
    <row r="44" spans="16:23" x14ac:dyDescent="0.25">
      <c r="P44">
        <v>7</v>
      </c>
      <c r="Q44">
        <v>13241.4</v>
      </c>
      <c r="R44">
        <v>3.7999999999999999E-2</v>
      </c>
      <c r="S44">
        <v>0.2</v>
      </c>
      <c r="T44">
        <v>1.4</v>
      </c>
      <c r="U44" s="5">
        <v>0</v>
      </c>
      <c r="V44" s="5">
        <v>0</v>
      </c>
      <c r="W44" s="4" t="e">
        <f t="shared" si="3"/>
        <v>#DIV/0!</v>
      </c>
    </row>
    <row r="45" spans="16:23" x14ac:dyDescent="0.25">
      <c r="P45">
        <v>8</v>
      </c>
      <c r="Q45">
        <v>13241.4</v>
      </c>
      <c r="R45">
        <v>3.7999999999999999E-2</v>
      </c>
      <c r="S45">
        <v>0.2</v>
      </c>
      <c r="T45">
        <v>1.4</v>
      </c>
      <c r="U45" s="5">
        <v>0</v>
      </c>
      <c r="V45" s="5">
        <v>0</v>
      </c>
      <c r="W45" s="4" t="e">
        <f t="shared" si="3"/>
        <v>#DIV/0!</v>
      </c>
    </row>
    <row r="46" spans="16:23" x14ac:dyDescent="0.25">
      <c r="P46">
        <v>9</v>
      </c>
      <c r="Q46">
        <v>13241.4</v>
      </c>
      <c r="R46">
        <v>3.7999999999999999E-2</v>
      </c>
      <c r="S46">
        <v>0.2</v>
      </c>
      <c r="T46">
        <v>1.4</v>
      </c>
      <c r="U46" s="5">
        <v>0</v>
      </c>
      <c r="V46" s="5">
        <v>0</v>
      </c>
      <c r="W46" s="4" t="e">
        <f t="shared" si="3"/>
        <v>#DIV/0!</v>
      </c>
    </row>
    <row r="47" spans="16:23" x14ac:dyDescent="0.25">
      <c r="P47">
        <v>10</v>
      </c>
      <c r="Q47">
        <v>13241.4</v>
      </c>
      <c r="R47">
        <v>3.7999999999999999E-2</v>
      </c>
      <c r="S47">
        <v>0.2</v>
      </c>
      <c r="T47">
        <v>1.4</v>
      </c>
      <c r="U47" s="5">
        <v>0</v>
      </c>
      <c r="V47" s="5">
        <v>0</v>
      </c>
      <c r="W47" s="4" t="e">
        <f t="shared" si="3"/>
        <v>#DIV/0!</v>
      </c>
    </row>
    <row r="48" spans="16:23" x14ac:dyDescent="0.25">
      <c r="P48">
        <v>11</v>
      </c>
      <c r="Q48">
        <v>13241.4</v>
      </c>
      <c r="R48">
        <v>3.7999999999999999E-2</v>
      </c>
      <c r="S48">
        <v>0.2</v>
      </c>
      <c r="T48">
        <v>1.4</v>
      </c>
      <c r="U48" s="5">
        <v>0</v>
      </c>
      <c r="V48" s="5">
        <v>0</v>
      </c>
      <c r="W48" s="4" t="e">
        <f t="shared" si="3"/>
        <v>#DIV/0!</v>
      </c>
    </row>
    <row r="49" spans="16:29" x14ac:dyDescent="0.25">
      <c r="P49">
        <v>12</v>
      </c>
      <c r="Q49">
        <v>13241.4</v>
      </c>
      <c r="R49">
        <v>3.7999999999999999E-2</v>
      </c>
      <c r="S49">
        <v>0.2</v>
      </c>
      <c r="T49">
        <v>1.4</v>
      </c>
      <c r="U49" s="5">
        <v>0</v>
      </c>
      <c r="V49" s="5">
        <v>0</v>
      </c>
      <c r="W49" s="4" t="e">
        <f t="shared" si="3"/>
        <v>#DIV/0!</v>
      </c>
    </row>
    <row r="50" spans="16:29" x14ac:dyDescent="0.25">
      <c r="Q50">
        <v>13241.4</v>
      </c>
      <c r="R50">
        <v>3.7999999999999999E-2</v>
      </c>
      <c r="S50">
        <v>0.2</v>
      </c>
      <c r="T50">
        <v>1.4</v>
      </c>
      <c r="U50" s="5">
        <v>0</v>
      </c>
      <c r="V50" s="5">
        <v>0</v>
      </c>
      <c r="W50" s="4" t="e">
        <f t="shared" si="3"/>
        <v>#DIV/0!</v>
      </c>
    </row>
    <row r="52" spans="16:29" x14ac:dyDescent="0.25">
      <c r="Q52" s="7" t="s">
        <v>33</v>
      </c>
      <c r="R52" s="7"/>
    </row>
    <row r="53" spans="16:29" x14ac:dyDescent="0.25">
      <c r="P53" t="s">
        <v>42</v>
      </c>
      <c r="Q53" t="s">
        <v>16</v>
      </c>
      <c r="R53" t="s">
        <v>18</v>
      </c>
      <c r="S53" t="s">
        <v>17</v>
      </c>
      <c r="T53" t="s">
        <v>19</v>
      </c>
      <c r="U53" s="1" t="s">
        <v>8</v>
      </c>
      <c r="V53" s="1" t="s">
        <v>36</v>
      </c>
      <c r="W53" s="1" t="s">
        <v>20</v>
      </c>
      <c r="X53" t="s">
        <v>9</v>
      </c>
      <c r="Y53" s="1" t="s">
        <v>37</v>
      </c>
      <c r="Z53" t="s">
        <v>23</v>
      </c>
      <c r="AA53" t="s">
        <v>32</v>
      </c>
      <c r="AB53" t="s">
        <v>38</v>
      </c>
      <c r="AC53" t="s">
        <v>39</v>
      </c>
    </row>
    <row r="54" spans="16:29" x14ac:dyDescent="0.25">
      <c r="P54">
        <v>1</v>
      </c>
      <c r="Q54" s="2">
        <v>3.6600000000000002E-5</v>
      </c>
      <c r="R54">
        <v>21972.1</v>
      </c>
      <c r="S54">
        <v>3.7999999999999999E-2</v>
      </c>
      <c r="T54">
        <v>1</v>
      </c>
      <c r="U54" s="2">
        <v>950000000</v>
      </c>
      <c r="V54" s="2">
        <v>548000000</v>
      </c>
      <c r="W54">
        <v>1.4</v>
      </c>
      <c r="X54" s="2">
        <v>1100000000</v>
      </c>
      <c r="Y54" s="2">
        <v>655000000</v>
      </c>
      <c r="Z54" s="5">
        <v>0</v>
      </c>
      <c r="AA54" s="5">
        <v>0</v>
      </c>
      <c r="AB54" s="2">
        <f>(1/(SQRT(((AA54*T54)/(V54*Q54))^2 + ( (R54+S54*Z54*T54)/(Q54*U54))^2)))-1</f>
        <v>0.58246139422267351</v>
      </c>
      <c r="AC54" s="2">
        <f>(1/(SQRT(((AA54*W54)/(V54*Q54))^2 + ( (R54+S54*Z54*W54)/(Q54*X54))^2)))-1</f>
        <v>0.8323237196262534</v>
      </c>
    </row>
    <row r="55" spans="16:29" x14ac:dyDescent="0.25">
      <c r="P55">
        <v>2</v>
      </c>
      <c r="Q55" s="2">
        <v>3.6600000000000002E-5</v>
      </c>
      <c r="R55">
        <v>21972.1</v>
      </c>
      <c r="S55">
        <v>3.7999999999999999E-2</v>
      </c>
      <c r="T55">
        <v>1</v>
      </c>
      <c r="U55" s="2">
        <v>950000000</v>
      </c>
      <c r="V55" s="2">
        <v>548000000</v>
      </c>
      <c r="W55">
        <v>1.4</v>
      </c>
      <c r="X55" s="2">
        <v>1100000000</v>
      </c>
      <c r="Y55" s="2">
        <v>655000000</v>
      </c>
      <c r="Z55" s="5">
        <v>0</v>
      </c>
      <c r="AA55" s="5">
        <v>0</v>
      </c>
      <c r="AB55" s="2">
        <f t="shared" ref="AB55:AB65" si="4">(1/(SQRT(((AA55*T55)/(V55*Q55))^2 + ( (R55+S55*Z55*T55)/(Q55*U55))^2)))-1</f>
        <v>0.58246139422267351</v>
      </c>
      <c r="AC55" s="2">
        <f t="shared" ref="AC55:AC65" si="5">(1/(SQRT(((AA55*W55)/(V55*Q55))^2 + ( (R55+S55*Z55*W55)/(Q55*X55))^2)))-1</f>
        <v>0.8323237196262534</v>
      </c>
    </row>
    <row r="56" spans="16:29" x14ac:dyDescent="0.25">
      <c r="P56">
        <v>3</v>
      </c>
      <c r="Q56" s="2">
        <v>3.6600000000000002E-5</v>
      </c>
      <c r="R56">
        <v>21972.1</v>
      </c>
      <c r="S56">
        <v>3.7999999999999999E-2</v>
      </c>
      <c r="T56">
        <v>1</v>
      </c>
      <c r="U56" s="2">
        <v>950000000</v>
      </c>
      <c r="V56" s="2">
        <v>548000000</v>
      </c>
      <c r="W56">
        <v>1.4</v>
      </c>
      <c r="X56" s="2">
        <v>1100000000</v>
      </c>
      <c r="Y56" s="2">
        <v>655000000</v>
      </c>
      <c r="Z56" s="5">
        <v>0</v>
      </c>
      <c r="AA56" s="5">
        <v>0</v>
      </c>
      <c r="AB56" s="2">
        <f t="shared" si="4"/>
        <v>0.58246139422267351</v>
      </c>
      <c r="AC56" s="2">
        <f t="shared" si="5"/>
        <v>0.8323237196262534</v>
      </c>
    </row>
    <row r="57" spans="16:29" x14ac:dyDescent="0.25">
      <c r="P57">
        <v>4</v>
      </c>
      <c r="Q57" s="2">
        <v>3.6600000000000002E-5</v>
      </c>
      <c r="R57">
        <v>21972.1</v>
      </c>
      <c r="S57">
        <v>3.7999999999999999E-2</v>
      </c>
      <c r="T57">
        <v>1</v>
      </c>
      <c r="U57" s="2">
        <v>950000000</v>
      </c>
      <c r="V57" s="2">
        <v>548000000</v>
      </c>
      <c r="W57">
        <v>1.4</v>
      </c>
      <c r="X57" s="2">
        <v>1100000000</v>
      </c>
      <c r="Y57" s="2">
        <v>655000000</v>
      </c>
      <c r="Z57" s="5">
        <v>0</v>
      </c>
      <c r="AA57" s="5">
        <v>0</v>
      </c>
      <c r="AB57" s="2">
        <f t="shared" si="4"/>
        <v>0.58246139422267351</v>
      </c>
      <c r="AC57" s="2">
        <f t="shared" si="5"/>
        <v>0.8323237196262534</v>
      </c>
    </row>
    <row r="58" spans="16:29" x14ac:dyDescent="0.25">
      <c r="P58">
        <v>5</v>
      </c>
      <c r="Q58" s="2">
        <v>3.6600000000000002E-5</v>
      </c>
      <c r="R58">
        <v>21972.1</v>
      </c>
      <c r="S58">
        <v>3.7999999999999999E-2</v>
      </c>
      <c r="T58">
        <v>1</v>
      </c>
      <c r="U58" s="2">
        <v>950000000</v>
      </c>
      <c r="V58" s="2">
        <v>548000000</v>
      </c>
      <c r="W58">
        <v>1.4</v>
      </c>
      <c r="X58" s="2">
        <v>1100000000</v>
      </c>
      <c r="Y58" s="2">
        <v>655000000</v>
      </c>
      <c r="Z58" s="5">
        <v>0</v>
      </c>
      <c r="AA58" s="5">
        <v>0</v>
      </c>
      <c r="AB58" s="2">
        <f t="shared" si="4"/>
        <v>0.58246139422267351</v>
      </c>
      <c r="AC58" s="2">
        <f t="shared" si="5"/>
        <v>0.8323237196262534</v>
      </c>
    </row>
    <row r="59" spans="16:29" x14ac:dyDescent="0.25">
      <c r="P59">
        <v>6</v>
      </c>
      <c r="Q59" s="2">
        <v>3.6600000000000002E-5</v>
      </c>
      <c r="R59">
        <v>21972.1</v>
      </c>
      <c r="S59">
        <v>3.7999999999999999E-2</v>
      </c>
      <c r="T59">
        <v>1</v>
      </c>
      <c r="U59" s="2">
        <v>950000000</v>
      </c>
      <c r="V59" s="2">
        <v>548000000</v>
      </c>
      <c r="W59">
        <v>1.4</v>
      </c>
      <c r="X59" s="2">
        <v>1100000000</v>
      </c>
      <c r="Y59" s="2">
        <v>655000000</v>
      </c>
      <c r="Z59" s="5">
        <v>0</v>
      </c>
      <c r="AA59" s="5">
        <v>0</v>
      </c>
      <c r="AB59" s="2">
        <f t="shared" si="4"/>
        <v>0.58246139422267351</v>
      </c>
      <c r="AC59" s="2">
        <f t="shared" si="5"/>
        <v>0.8323237196262534</v>
      </c>
    </row>
    <row r="60" spans="16:29" x14ac:dyDescent="0.25">
      <c r="P60">
        <v>7</v>
      </c>
      <c r="Q60" s="2">
        <v>3.6600000000000002E-5</v>
      </c>
      <c r="R60">
        <v>21972.1</v>
      </c>
      <c r="S60">
        <v>3.7999999999999999E-2</v>
      </c>
      <c r="T60">
        <v>1</v>
      </c>
      <c r="U60" s="2">
        <v>950000000</v>
      </c>
      <c r="V60" s="2">
        <v>548000000</v>
      </c>
      <c r="W60">
        <v>1.4</v>
      </c>
      <c r="X60" s="2">
        <v>1100000000</v>
      </c>
      <c r="Y60" s="2">
        <v>655000000</v>
      </c>
      <c r="Z60" s="5">
        <v>0</v>
      </c>
      <c r="AA60" s="5">
        <v>0</v>
      </c>
      <c r="AB60" s="2">
        <f t="shared" si="4"/>
        <v>0.58246139422267351</v>
      </c>
      <c r="AC60" s="2">
        <f t="shared" si="5"/>
        <v>0.8323237196262534</v>
      </c>
    </row>
    <row r="61" spans="16:29" x14ac:dyDescent="0.25">
      <c r="P61">
        <v>8</v>
      </c>
      <c r="Q61" s="2">
        <v>3.6600000000000002E-5</v>
      </c>
      <c r="R61">
        <v>21972.1</v>
      </c>
      <c r="S61">
        <v>3.7999999999999999E-2</v>
      </c>
      <c r="T61">
        <v>1</v>
      </c>
      <c r="U61" s="2">
        <v>950000000</v>
      </c>
      <c r="V61" s="2">
        <v>548000000</v>
      </c>
      <c r="W61">
        <v>1.4</v>
      </c>
      <c r="X61" s="2">
        <v>1100000000</v>
      </c>
      <c r="Y61" s="2">
        <v>655000000</v>
      </c>
      <c r="Z61" s="5">
        <v>0</v>
      </c>
      <c r="AA61" s="5">
        <v>0</v>
      </c>
      <c r="AB61" s="2">
        <f t="shared" si="4"/>
        <v>0.58246139422267351</v>
      </c>
      <c r="AC61" s="2">
        <f t="shared" si="5"/>
        <v>0.8323237196262534</v>
      </c>
    </row>
    <row r="62" spans="16:29" x14ac:dyDescent="0.25">
      <c r="P62">
        <v>9</v>
      </c>
      <c r="Q62" s="2">
        <v>3.6600000000000002E-5</v>
      </c>
      <c r="R62">
        <v>21972.1</v>
      </c>
      <c r="S62">
        <v>3.7999999999999999E-2</v>
      </c>
      <c r="T62">
        <v>1</v>
      </c>
      <c r="U62" s="2">
        <v>950000000</v>
      </c>
      <c r="V62" s="2">
        <v>548000000</v>
      </c>
      <c r="W62">
        <v>1.4</v>
      </c>
      <c r="X62" s="2">
        <v>1100000000</v>
      </c>
      <c r="Y62" s="2">
        <v>655000000</v>
      </c>
      <c r="Z62" s="5">
        <v>0</v>
      </c>
      <c r="AA62" s="5">
        <v>0</v>
      </c>
      <c r="AB62" s="2">
        <f t="shared" si="4"/>
        <v>0.58246139422267351</v>
      </c>
      <c r="AC62" s="2">
        <f t="shared" si="5"/>
        <v>0.8323237196262534</v>
      </c>
    </row>
    <row r="63" spans="16:29" x14ac:dyDescent="0.25">
      <c r="P63">
        <v>10</v>
      </c>
      <c r="Q63" s="2">
        <v>3.6600000000000002E-5</v>
      </c>
      <c r="R63">
        <v>21972.1</v>
      </c>
      <c r="S63">
        <v>3.7999999999999999E-2</v>
      </c>
      <c r="T63">
        <v>1</v>
      </c>
      <c r="U63" s="2">
        <v>950000000</v>
      </c>
      <c r="V63" s="2">
        <v>548000000</v>
      </c>
      <c r="W63">
        <v>1.4</v>
      </c>
      <c r="X63" s="2">
        <v>1100000000</v>
      </c>
      <c r="Y63" s="2">
        <v>655000000</v>
      </c>
      <c r="Z63" s="5">
        <v>0</v>
      </c>
      <c r="AA63" s="5">
        <v>0</v>
      </c>
      <c r="AB63" s="2">
        <f t="shared" si="4"/>
        <v>0.58246139422267351</v>
      </c>
      <c r="AC63" s="2">
        <f t="shared" si="5"/>
        <v>0.8323237196262534</v>
      </c>
    </row>
    <row r="64" spans="16:29" x14ac:dyDescent="0.25">
      <c r="P64">
        <v>11</v>
      </c>
      <c r="Q64" s="2">
        <v>3.6600000000000002E-5</v>
      </c>
      <c r="R64">
        <v>21972.1</v>
      </c>
      <c r="S64">
        <v>3.7999999999999999E-2</v>
      </c>
      <c r="T64">
        <v>1</v>
      </c>
      <c r="U64" s="2">
        <v>950000000</v>
      </c>
      <c r="V64" s="2">
        <v>548000000</v>
      </c>
      <c r="W64">
        <v>1.4</v>
      </c>
      <c r="X64" s="2">
        <v>1100000000</v>
      </c>
      <c r="Y64" s="2">
        <v>655000000</v>
      </c>
      <c r="Z64" s="5">
        <v>0</v>
      </c>
      <c r="AA64" s="5">
        <v>0</v>
      </c>
      <c r="AB64" s="2">
        <f t="shared" si="4"/>
        <v>0.58246139422267351</v>
      </c>
      <c r="AC64" s="2">
        <f t="shared" si="5"/>
        <v>0.8323237196262534</v>
      </c>
    </row>
    <row r="65" spans="16:29" x14ac:dyDescent="0.25">
      <c r="P65">
        <v>12</v>
      </c>
      <c r="Q65" s="2">
        <v>3.6600000000000002E-5</v>
      </c>
      <c r="R65">
        <v>21972.1</v>
      </c>
      <c r="S65">
        <v>3.7999999999999999E-2</v>
      </c>
      <c r="T65">
        <v>1</v>
      </c>
      <c r="U65" s="2">
        <v>950000000</v>
      </c>
      <c r="V65" s="2">
        <v>548000000</v>
      </c>
      <c r="W65">
        <v>1.4</v>
      </c>
      <c r="X65" s="2">
        <v>1100000000</v>
      </c>
      <c r="Y65" s="2">
        <v>655000000</v>
      </c>
      <c r="Z65" s="5">
        <v>0</v>
      </c>
      <c r="AA65" s="5">
        <v>0</v>
      </c>
      <c r="AB65" s="2">
        <f t="shared" si="4"/>
        <v>0.58246139422267351</v>
      </c>
      <c r="AC65" s="2">
        <f t="shared" si="5"/>
        <v>0.8323237196262534</v>
      </c>
    </row>
  </sheetData>
  <mergeCells count="6">
    <mergeCell ref="Q36:R36"/>
    <mergeCell ref="Q52:R52"/>
    <mergeCell ref="B1:L2"/>
    <mergeCell ref="Q1:V2"/>
    <mergeCell ref="Q4:R4"/>
    <mergeCell ref="Q20:R20"/>
  </mergeCells>
  <conditionalFormatting sqref="L6:M7 L13:M14">
    <cfRule type="cellIs" dxfId="10" priority="10" operator="lessThan">
      <formula>0</formula>
    </cfRule>
    <cfRule type="cellIs" dxfId="9" priority="11" operator="greaterThan">
      <formula>0</formula>
    </cfRule>
  </conditionalFormatting>
  <conditionalFormatting sqref="L17:M19">
    <cfRule type="cellIs" dxfId="8" priority="8" operator="lessThan">
      <formula>0</formula>
    </cfRule>
    <cfRule type="cellIs" dxfId="7" priority="9" operator="greaterThan">
      <formula>0</formula>
    </cfRule>
  </conditionalFormatting>
  <conditionalFormatting sqref="L23:M24">
    <cfRule type="cellIs" dxfId="6" priority="6" operator="lessThan">
      <formula>0</formula>
    </cfRule>
    <cfRule type="cellIs" dxfId="5" priority="7" operator="greaterThan">
      <formula>0</formula>
    </cfRule>
  </conditionalFormatting>
  <conditionalFormatting sqref="L27:M28">
    <cfRule type="cellIs" dxfId="4" priority="4" operator="lessThan">
      <formula>0</formula>
    </cfRule>
    <cfRule type="cellIs" dxfId="3" priority="5" operator="greaterThan">
      <formula>0</formula>
    </cfRule>
  </conditionalFormatting>
  <conditionalFormatting sqref="Y6:Z17">
    <cfRule type="cellIs" dxfId="2" priority="3" operator="greaterThan">
      <formula>0</formula>
    </cfRule>
  </conditionalFormatting>
  <conditionalFormatting sqref="Y6:Z17 U22:U33 W38:W50 AB54:AC6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MoS Estatico X</vt:lpstr>
      <vt:lpstr>MoS Estatico Y</vt:lpstr>
      <vt:lpstr>MoS Estatico 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Vega Mateos</dc:creator>
  <cp:lastModifiedBy>Javier Vega Mateos</cp:lastModifiedBy>
  <dcterms:created xsi:type="dcterms:W3CDTF">2015-06-05T18:17:20Z</dcterms:created>
  <dcterms:modified xsi:type="dcterms:W3CDTF">2021-06-05T17:21:45Z</dcterms:modified>
</cp:coreProperties>
</file>