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fa\Documents\GitHub\Minisat_est_Analisis_RJ\Calculos\"/>
    </mc:Choice>
  </mc:AlternateContent>
  <xr:revisionPtr revIDLastSave="0" documentId="8_{D46628E3-0CEF-4001-92BF-B6876AC288A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1" i="4" l="1"/>
  <c r="M13" i="4"/>
  <c r="M6" i="4"/>
  <c r="M6" i="3"/>
  <c r="Z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W49" i="4" s="1"/>
  <c r="V48" i="4"/>
  <c r="W48" i="4" s="1"/>
  <c r="U48" i="4"/>
  <c r="V47" i="4"/>
  <c r="W47" i="4" s="1"/>
  <c r="U47" i="4"/>
  <c r="V46" i="4"/>
  <c r="U46" i="4"/>
  <c r="V45" i="4"/>
  <c r="U45" i="4"/>
  <c r="W44" i="4"/>
  <c r="V44" i="4"/>
  <c r="U44" i="4"/>
  <c r="V43" i="4"/>
  <c r="U43" i="4"/>
  <c r="V42" i="4"/>
  <c r="U42" i="4"/>
  <c r="W42" i="4" s="1"/>
  <c r="V41" i="4"/>
  <c r="W41" i="4"/>
  <c r="V40" i="4"/>
  <c r="U40" i="4"/>
  <c r="W40" i="4" s="1"/>
  <c r="V39" i="4"/>
  <c r="W39" i="4" s="1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Z13" i="4"/>
  <c r="Y13" i="4"/>
  <c r="X13" i="4"/>
  <c r="L13" i="4"/>
  <c r="Z12" i="4"/>
  <c r="X12" i="4"/>
  <c r="Y12" i="4" s="1"/>
  <c r="X11" i="4"/>
  <c r="Z11" i="4" s="1"/>
  <c r="X10" i="4"/>
  <c r="Z10" i="4" s="1"/>
  <c r="X9" i="4"/>
  <c r="Z9" i="4" s="1"/>
  <c r="X8" i="4"/>
  <c r="Y8" i="4" s="1"/>
  <c r="Y7" i="4"/>
  <c r="X7" i="4"/>
  <c r="Z7" i="4" s="1"/>
  <c r="X6" i="4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M13" i="3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Z8" i="4" l="1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<sst xmlns="http://schemas.openxmlformats.org/spreadsheetml/2006/main" count="363" uniqueCount="51">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</sst>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43" priority="10" operator="lessThan">
      <formula>0</formula>
    </cfRule>
    <cfRule type="cellIs" dxfId="42" priority="11" operator="greaterThan">
      <formula>0</formula>
    </cfRule>
  </conditionalFormatting>
  <conditionalFormatting sqref="L17:M19">
    <cfRule type="cellIs" dxfId="41" priority="8" operator="lessThan">
      <formula>0</formula>
    </cfRule>
    <cfRule type="cellIs" dxfId="40" priority="9" operator="greaterThan">
      <formula>0</formula>
    </cfRule>
  </conditionalFormatting>
  <conditionalFormatting sqref="L23:M24">
    <cfRule type="cellIs" dxfId="39" priority="6" operator="lessThan">
      <formula>0</formula>
    </cfRule>
    <cfRule type="cellIs" dxfId="38" priority="7" operator="greaterThan">
      <formula>0</formula>
    </cfRule>
  </conditionalFormatting>
  <conditionalFormatting sqref="L27:M28">
    <cfRule type="cellIs" dxfId="37" priority="4" operator="lessThan">
      <formula>0</formula>
    </cfRule>
    <cfRule type="cellIs" dxfId="36" priority="5" operator="greaterThan">
      <formula>0</formula>
    </cfRule>
  </conditionalFormatting>
  <conditionalFormatting sqref="Y6:Z17">
    <cfRule type="cellIs" dxfId="35" priority="3" operator="greaterThan">
      <formula>0</formula>
    </cfRule>
  </conditionalFormatting>
  <conditionalFormatting sqref="Y6:Z17 U22:U33 AB54:AC65 W38:W50">
    <cfRule type="cellIs" dxfId="34" priority="1" operator="lessThan">
      <formula>0</formula>
    </cfRule>
    <cfRule type="cellIs" dxfId="33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2" priority="10" operator="lessThan">
      <formula>0</formula>
    </cfRule>
    <cfRule type="cellIs" dxfId="31" priority="11" operator="greaterThan">
      <formula>0</formula>
    </cfRule>
  </conditionalFormatting>
  <conditionalFormatting sqref="L17:M19">
    <cfRule type="cellIs" dxfId="30" priority="8" operator="lessThan">
      <formula>0</formula>
    </cfRule>
    <cfRule type="cellIs" dxfId="29" priority="9" operator="greaterThan">
      <formula>0</formula>
    </cfRule>
  </conditionalFormatting>
  <conditionalFormatting sqref="L23:M24">
    <cfRule type="cellIs" dxfId="28" priority="6" operator="lessThan">
      <formula>0</formula>
    </cfRule>
    <cfRule type="cellIs" dxfId="27" priority="7" operator="greaterThan">
      <formula>0</formula>
    </cfRule>
  </conditionalFormatting>
  <conditionalFormatting sqref="L27:M28">
    <cfRule type="cellIs" dxfId="26" priority="4" operator="lessThan">
      <formula>0</formula>
    </cfRule>
    <cfRule type="cellIs" dxfId="25" priority="5" operator="greaterThan">
      <formula>0</formula>
    </cfRule>
  </conditionalFormatting>
  <conditionalFormatting sqref="Y6:Z17">
    <cfRule type="cellIs" dxfId="24" priority="3" operator="greaterThan">
      <formula>0</formula>
    </cfRule>
  </conditionalFormatting>
  <conditionalFormatting sqref="Y6:Z17 U22:U33 AB54:AC65 W38:W50">
    <cfRule type="cellIs" dxfId="23" priority="1" operator="less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21" priority="10" operator="lessThan">
      <formula>0</formula>
    </cfRule>
    <cfRule type="cellIs" dxfId="20" priority="11" operator="greaterThan">
      <formula>0</formula>
    </cfRule>
  </conditionalFormatting>
  <conditionalFormatting sqref="L17:M19">
    <cfRule type="cellIs" dxfId="19" priority="8" operator="lessThan">
      <formula>0</formula>
    </cfRule>
    <cfRule type="cellIs" dxfId="18" priority="9" operator="greaterThan">
      <formula>0</formula>
    </cfRule>
  </conditionalFormatting>
  <conditionalFormatting sqref="L23:M24">
    <cfRule type="cellIs" dxfId="17" priority="6" operator="lessThan">
      <formula>0</formula>
    </cfRule>
    <cfRule type="cellIs" dxfId="16" priority="7" operator="greaterThan">
      <formula>0</formula>
    </cfRule>
  </conditionalFormatting>
  <conditionalFormatting sqref="L27:M28">
    <cfRule type="cellIs" dxfId="15" priority="4" operator="lessThan">
      <formula>0</formula>
    </cfRule>
    <cfRule type="cellIs" dxfId="14" priority="5" operator="greaterThan">
      <formula>0</formula>
    </cfRule>
  </conditionalFormatting>
  <conditionalFormatting sqref="Y6:Z17">
    <cfRule type="cellIs" dxfId="13" priority="3" operator="greaterThan">
      <formula>0</formula>
    </cfRule>
  </conditionalFormatting>
  <conditionalFormatting sqref="Y6:Z17 U22:U33 AB54:AC65 W38:W50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tabSelected="1" workbookViewId="0">
      <selection activeCell="U41" sqref="U41"/>
    </sheetView>
  </sheetViews>
  <sheetFormatPr baseColWidth="10" defaultRowHeight="15" x14ac:dyDescent="0.25"/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171000000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0.58903812666318078</v>
      </c>
      <c r="M6" s="3">
        <f>(K6/(E6*F6*G6*I6*D6))-1</f>
        <v>0.64322652360929866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780.39499999999998</v>
      </c>
      <c r="Y6" s="2">
        <f>((Q6*U6)/(R6+S6*X6*T6))-1</f>
        <v>0.58032847762356776</v>
      </c>
      <c r="Z6" s="2">
        <f>((Q6*W6)/(R6+S6*X6*V6))-1</f>
        <v>0.82886801266669852</v>
      </c>
      <c r="AC6">
        <v>0</v>
      </c>
      <c r="AD6">
        <v>1</v>
      </c>
      <c r="AE6" s="2">
        <v>780.39499999999998</v>
      </c>
      <c r="AF6" s="2">
        <v>812.17600000000004</v>
      </c>
      <c r="AG6" s="2">
        <v>1374.5029999999999</v>
      </c>
      <c r="AH6" s="2">
        <v>5.2183120000000001E-3</v>
      </c>
      <c r="AI6" s="2">
        <v>64.534260000000003</v>
      </c>
      <c r="AJ6" s="2">
        <v>58.191490000000002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6908.277</v>
      </c>
      <c r="Y7" s="2">
        <f t="shared" ref="Y7:Y17" si="1">((Q7*U7)/(R7+S7*X7*T7))-1</f>
        <v>0.56377795348517412</v>
      </c>
      <c r="Z7" s="2">
        <f t="shared" ref="Z7:Z17" si="2">((Q7*W7)/(R7+S7*X7*V7))-1</f>
        <v>0.80217924001155372</v>
      </c>
      <c r="AC7">
        <v>0</v>
      </c>
      <c r="AD7">
        <v>2</v>
      </c>
      <c r="AE7" s="2">
        <v>6908.277</v>
      </c>
      <c r="AF7" s="2">
        <v>893.18910000000005</v>
      </c>
      <c r="AG7" s="2">
        <v>869.28369999999995</v>
      </c>
      <c r="AH7" s="2">
        <v>4.2080069999999997E-3</v>
      </c>
      <c r="AI7" s="2">
        <v>207.9211</v>
      </c>
      <c r="AJ7" s="2">
        <v>4.2485150000000003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6908.1679999999997</v>
      </c>
      <c r="Y8" s="2">
        <f t="shared" si="1"/>
        <v>0.56377824479535077</v>
      </c>
      <c r="Z8" s="2">
        <f t="shared" si="2"/>
        <v>0.80217970781179093</v>
      </c>
      <c r="AC8">
        <v>0</v>
      </c>
      <c r="AD8">
        <v>3</v>
      </c>
      <c r="AE8" s="2">
        <v>6908.1679999999997</v>
      </c>
      <c r="AF8" s="2">
        <v>893.19359999999995</v>
      </c>
      <c r="AG8" s="2">
        <v>869.29330000000004</v>
      </c>
      <c r="AH8" s="2">
        <v>4.2078000000000003E-3</v>
      </c>
      <c r="AI8" s="2">
        <v>207.9194</v>
      </c>
      <c r="AJ8" s="2">
        <v>4.2471079999999999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780.42340000000002</v>
      </c>
      <c r="Y9" s="2">
        <f t="shared" si="1"/>
        <v>0.58032840010746001</v>
      </c>
      <c r="Z9" s="2">
        <f t="shared" si="2"/>
        <v>0.82886788714439508</v>
      </c>
      <c r="AC9">
        <v>0</v>
      </c>
      <c r="AD9">
        <v>4</v>
      </c>
      <c r="AE9" s="2">
        <v>780.42340000000002</v>
      </c>
      <c r="AF9" s="2">
        <v>812.19920000000002</v>
      </c>
      <c r="AG9" s="2">
        <v>1374.4829999999999</v>
      </c>
      <c r="AH9" s="2">
        <v>5.2185340000000004E-3</v>
      </c>
      <c r="AI9" s="2">
        <v>64.534469999999999</v>
      </c>
      <c r="AJ9" s="2">
        <v>58.191989999999997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2686.1990000000001</v>
      </c>
      <c r="Y10" s="2">
        <f t="shared" si="1"/>
        <v>0.57514376481880758</v>
      </c>
      <c r="Z10" s="2">
        <f t="shared" si="2"/>
        <v>0.82048335813822759</v>
      </c>
      <c r="AC10">
        <v>0</v>
      </c>
      <c r="AD10">
        <v>5</v>
      </c>
      <c r="AE10" s="2">
        <v>2686.1990000000001</v>
      </c>
      <c r="AF10" s="2">
        <v>801.51599999999996</v>
      </c>
      <c r="AG10" s="2">
        <v>4183.3</v>
      </c>
      <c r="AH10" s="2">
        <v>1.7941660000000002E-2</v>
      </c>
      <c r="AI10" s="2">
        <v>34.465110000000003</v>
      </c>
      <c r="AJ10" s="2">
        <v>91.763289999999998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2686.2370000000001</v>
      </c>
      <c r="Y11" s="2">
        <f t="shared" si="1"/>
        <v>0.5751436617795147</v>
      </c>
      <c r="Z11" s="2">
        <f t="shared" si="2"/>
        <v>0.82048319172231743</v>
      </c>
      <c r="AC11">
        <v>0</v>
      </c>
      <c r="AD11">
        <v>6</v>
      </c>
      <c r="AE11" s="2">
        <v>2686.2370000000001</v>
      </c>
      <c r="AF11" s="2">
        <v>801.4982</v>
      </c>
      <c r="AG11" s="2">
        <v>4183.3230000000003</v>
      </c>
      <c r="AH11" s="2">
        <v>1.7935510000000002E-2</v>
      </c>
      <c r="AI11" s="2">
        <v>34.465699999999998</v>
      </c>
      <c r="AJ11" s="2">
        <v>91.763980000000004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2686.0210000000002</v>
      </c>
      <c r="Y12" s="2">
        <f t="shared" si="1"/>
        <v>0.57514424747672899</v>
      </c>
      <c r="Z12" s="2">
        <f t="shared" si="2"/>
        <v>0.82048413766579165</v>
      </c>
      <c r="AC12">
        <v>0</v>
      </c>
      <c r="AD12">
        <v>7</v>
      </c>
      <c r="AE12" s="2">
        <v>2686.0210000000002</v>
      </c>
      <c r="AF12" s="2">
        <v>801.45240000000001</v>
      </c>
      <c r="AG12" s="2">
        <v>4183.2780000000002</v>
      </c>
      <c r="AH12" s="2">
        <v>1.793604E-2</v>
      </c>
      <c r="AI12" s="2">
        <v>34.465780000000002</v>
      </c>
      <c r="AJ12" s="2">
        <v>91.757249999999999</v>
      </c>
    </row>
    <row r="13" spans="2:37" x14ac:dyDescent="0.25">
      <c r="C13" t="s">
        <v>12</v>
      </c>
      <c r="D13" s="2">
        <v>348000000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-0.2191795412086095</v>
      </c>
      <c r="M13" s="3">
        <f>(K13/(D13*E13*F13*G13*I13))-1</f>
        <v>-0.19255248408853443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780.41729999999995</v>
      </c>
      <c r="Y13" s="2">
        <f t="shared" si="1"/>
        <v>0.58032841675704572</v>
      </c>
      <c r="Z13" s="2">
        <f t="shared" si="2"/>
        <v>0.82886791410517024</v>
      </c>
      <c r="AC13">
        <v>0</v>
      </c>
      <c r="AD13">
        <v>8</v>
      </c>
      <c r="AE13" s="2">
        <v>780.41729999999995</v>
      </c>
      <c r="AF13" s="2">
        <v>812.14660000000003</v>
      </c>
      <c r="AG13" s="2">
        <v>1374.4960000000001</v>
      </c>
      <c r="AH13" s="2">
        <v>5.2178290000000002E-3</v>
      </c>
      <c r="AI13" s="2">
        <v>64.532709999999994</v>
      </c>
      <c r="AJ13" s="2">
        <v>58.189770000000003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780.38819999999998</v>
      </c>
      <c r="Y14" s="2">
        <f t="shared" si="1"/>
        <v>0.58032849618376359</v>
      </c>
      <c r="Z14" s="2">
        <f t="shared" si="2"/>
        <v>0.82886804272133707</v>
      </c>
      <c r="AC14">
        <v>0</v>
      </c>
      <c r="AD14">
        <v>9</v>
      </c>
      <c r="AE14" s="2">
        <v>780.38819999999998</v>
      </c>
      <c r="AF14" s="2">
        <v>812.12609999999995</v>
      </c>
      <c r="AG14" s="2">
        <v>1374.5219999999999</v>
      </c>
      <c r="AH14" s="2">
        <v>5.2179949999999996E-3</v>
      </c>
      <c r="AI14" s="2">
        <v>64.532470000000004</v>
      </c>
      <c r="AJ14" s="2">
        <v>58.18929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2685.9929999999999</v>
      </c>
      <c r="Y15" s="2">
        <f t="shared" si="1"/>
        <v>0.57514432340047383</v>
      </c>
      <c r="Z15" s="2">
        <f t="shared" si="2"/>
        <v>0.8204842602881659</v>
      </c>
      <c r="AC15">
        <v>0</v>
      </c>
      <c r="AD15">
        <v>10</v>
      </c>
      <c r="AE15" s="2">
        <v>2685.9929999999999</v>
      </c>
      <c r="AF15" s="2">
        <v>801.46839999999997</v>
      </c>
      <c r="AG15" s="2">
        <v>4183.2659999999996</v>
      </c>
      <c r="AH15" s="2">
        <v>1.794101E-2</v>
      </c>
      <c r="AI15" s="2">
        <v>34.46519</v>
      </c>
      <c r="AJ15" s="2">
        <v>91.756770000000003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6908.1009999999997</v>
      </c>
      <c r="Y16" s="2">
        <f t="shared" si="1"/>
        <v>0.56377842385762333</v>
      </c>
      <c r="Z16" s="2">
        <f t="shared" si="2"/>
        <v>0.80217999535884621</v>
      </c>
      <c r="AC16">
        <v>0</v>
      </c>
      <c r="AD16">
        <v>11</v>
      </c>
      <c r="AE16" s="2">
        <v>6908.1009999999997</v>
      </c>
      <c r="AF16" s="2">
        <v>893.05989999999997</v>
      </c>
      <c r="AG16" s="2">
        <v>869.23979999999995</v>
      </c>
      <c r="AH16" s="2">
        <v>4.2066380000000004E-3</v>
      </c>
      <c r="AI16" s="2">
        <v>207.91630000000001</v>
      </c>
      <c r="AJ16" s="2">
        <v>4.2459090000000002</v>
      </c>
    </row>
    <row r="17" spans="3:36" x14ac:dyDescent="0.25">
      <c r="C17" t="s">
        <v>12</v>
      </c>
      <c r="D17" s="2">
        <v>13700000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18.833979537182771</v>
      </c>
      <c r="M17" s="3">
        <f>(K17/(PRODUCT(D17:G17)*I17))-1</f>
        <v>19.510345659648912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6908.2070000000003</v>
      </c>
      <c r="Y17" s="2">
        <f t="shared" si="1"/>
        <v>0.56377814056509168</v>
      </c>
      <c r="Z17" s="2">
        <f t="shared" si="2"/>
        <v>0.80217954043369644</v>
      </c>
      <c r="AC17">
        <v>0</v>
      </c>
      <c r="AD17">
        <v>12</v>
      </c>
      <c r="AE17" s="2">
        <v>6908.2070000000003</v>
      </c>
      <c r="AF17" s="2">
        <v>893.07339999999999</v>
      </c>
      <c r="AG17" s="2">
        <v>869.22979999999995</v>
      </c>
      <c r="AH17" s="2">
        <v>4.207756E-3</v>
      </c>
      <c r="AI17" s="2">
        <v>207.9179</v>
      </c>
      <c r="AJ17" s="2">
        <v>4.2473549999999998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780.39499999999998</v>
      </c>
      <c r="U22" s="4">
        <f>(Q22/((1-R22)*T22*S22))-1</f>
        <v>16.637797608197214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6908.277</v>
      </c>
      <c r="U23" s="4">
        <f t="shared" ref="U23:U33" si="4">(Q23/((1-R23)*T23*S23))-1</f>
        <v>0.99245760765659274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6908.1679999999997</v>
      </c>
      <c r="U24" s="4">
        <f t="shared" si="4"/>
        <v>0.99248904549644212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780.42340000000002</v>
      </c>
      <c r="U25" s="4">
        <f t="shared" si="4"/>
        <v>16.637155759872222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2686.1990000000001</v>
      </c>
      <c r="U26" s="4">
        <f t="shared" si="4"/>
        <v>4.1241360243411096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2686.2370000000001</v>
      </c>
      <c r="U27" s="4">
        <f t="shared" si="4"/>
        <v>4.1240635373755419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2686.0210000000002</v>
      </c>
      <c r="U28" s="4">
        <f t="shared" si="4"/>
        <v>4.1244755958531467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780.41729999999995</v>
      </c>
      <c r="U29" s="4">
        <f t="shared" si="4"/>
        <v>16.637293617721014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780.38819999999998</v>
      </c>
      <c r="U30" s="4">
        <f t="shared" si="4"/>
        <v>16.637951297122466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2685.9929999999999</v>
      </c>
      <c r="U31" s="4">
        <f t="shared" si="4"/>
        <v>4.1245290156932892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6908.1009999999997</v>
      </c>
      <c r="U32" s="4">
        <f t="shared" si="4"/>
        <v>0.9925083701655586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6908.2070000000003</v>
      </c>
      <c r="U33" s="4">
        <f t="shared" si="4"/>
        <v>0.99247779698104921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780.39499999999998</v>
      </c>
      <c r="V38" s="5">
        <f>SQRT(AF6^2 + AG6^2)</f>
        <v>1596.5238338292982</v>
      </c>
      <c r="W38" s="4">
        <f>(((Q38-(1-R38)*U38)*S38)/(T38*V38))-1</f>
        <v>0.11766574580267686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6908.277</v>
      </c>
      <c r="V39" s="5">
        <f t="shared" ref="V39:V49" si="6">SQRT(AF7^2 + AG7^2)</f>
        <v>1246.3711002123325</v>
      </c>
      <c r="W39" s="4">
        <f t="shared" ref="W39:W49" si="7">(((Q39-(1-R39)*U39)*S39)/(T39*V39))-1</f>
        <v>-0.24401814826643942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6908.1679999999997</v>
      </c>
      <c r="V40" s="5">
        <f t="shared" si="6"/>
        <v>1246.381020597574</v>
      </c>
      <c r="W40" s="4">
        <f t="shared" si="7"/>
        <v>-0.24401214682469941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780.42340000000002</v>
      </c>
      <c r="V41" s="5">
        <f t="shared" si="6"/>
        <v>1596.5184176105329</v>
      </c>
      <c r="W41" s="4">
        <f t="shared" si="7"/>
        <v>0.11766709282801258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2686.1990000000001</v>
      </c>
      <c r="V42" s="5">
        <f t="shared" si="6"/>
        <v>4259.3927722453582</v>
      </c>
      <c r="W42" s="4">
        <f t="shared" si="7"/>
        <v>-0.64256217688909256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2686.2370000000001</v>
      </c>
      <c r="V43" s="5">
        <f t="shared" si="6"/>
        <v>4259.4120118781939</v>
      </c>
      <c r="W43" s="4">
        <f t="shared" si="7"/>
        <v>-0.64256501748262018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2686.0210000000002</v>
      </c>
      <c r="V44" s="5">
        <f t="shared" si="6"/>
        <v>4259.3591976669168</v>
      </c>
      <c r="W44" s="4">
        <f t="shared" si="7"/>
        <v>-0.64255361618588513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780.41729999999995</v>
      </c>
      <c r="V45" s="5">
        <f t="shared" si="6"/>
        <v>1596.5028512055844</v>
      </c>
      <c r="W45" s="4">
        <f t="shared" si="7"/>
        <v>0.11767851552784436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780.38819999999998</v>
      </c>
      <c r="V46" s="5">
        <f t="shared" si="6"/>
        <v>1596.5148075684137</v>
      </c>
      <c r="W46" s="4">
        <f t="shared" si="7"/>
        <v>0.11767265012754535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2685.9929999999999</v>
      </c>
      <c r="V47" s="5">
        <f t="shared" si="6"/>
        <v>4259.3504226530313</v>
      </c>
      <c r="W47" s="4">
        <f t="shared" si="7"/>
        <v>-0.64255197635908345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6908.1009999999997</v>
      </c>
      <c r="V48" s="5">
        <f t="shared" si="6"/>
        <v>1246.2478946389638</v>
      </c>
      <c r="W48" s="4">
        <f t="shared" si="7"/>
        <v>-0.24392400278657511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6908.2070000000003</v>
      </c>
      <c r="V49" s="5">
        <f t="shared" si="6"/>
        <v>1246.250593980039</v>
      </c>
      <c r="W49" s="4">
        <f t="shared" si="7"/>
        <v>-0.24393732942862201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780.39499999999998</v>
      </c>
      <c r="AA54" s="5">
        <f>SQRT(AF6^2 + AG6^2)</f>
        <v>1596.5238338292982</v>
      </c>
      <c r="AB54" s="2">
        <f>(1/(SQRT(((AA54*T54)/(V54*Q54))^2 + ( (R54+S54*Z54*T54)/(Q54*U54))^2)))-1</f>
        <v>0.56797121261438566</v>
      </c>
      <c r="AC54" s="2">
        <f>(1/(SQRT(((AA54*W54)/(V54*Q54))^2 + ( (R54+S54*Z54*W54)/(Q54*X54))^2)))-1</f>
        <v>0.79202782859572696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6908.277</v>
      </c>
      <c r="AA55" s="5">
        <f t="shared" ref="AA55:AA65" si="9">SQRT(AF7^2 + AG7^2)</f>
        <v>1246.3711002123325</v>
      </c>
      <c r="AB55" s="2">
        <f t="shared" ref="AB55:AB65" si="10">(1/(SQRT(((AA55*T55)/(V55*Q55))^2 + ( (R55+S55*Z55*T55)/(Q55*U55))^2)))-1</f>
        <v>0.55644626364321215</v>
      </c>
      <c r="AC55" s="2">
        <f t="shared" ref="AC55:AC65" si="11">(1/(SQRT(((AA55*W55)/(V55*Q55))^2 + ( (R55+S55*Z55*W55)/(Q55*X55))^2)))-1</f>
        <v>0.78042853601847906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6908.1679999999997</v>
      </c>
      <c r="AA56" s="5">
        <f t="shared" si="9"/>
        <v>1246.381020597574</v>
      </c>
      <c r="AB56" s="2">
        <f t="shared" si="10"/>
        <v>0.55644643498226398</v>
      </c>
      <c r="AC56" s="2">
        <f t="shared" si="11"/>
        <v>0.78042864708032633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780.42340000000002</v>
      </c>
      <c r="AA57" s="5">
        <f t="shared" si="9"/>
        <v>1596.5184176105329</v>
      </c>
      <c r="AB57" s="2">
        <f t="shared" si="10"/>
        <v>0.56797121976571074</v>
      </c>
      <c r="AC57" s="2">
        <f t="shared" si="11"/>
        <v>0.79202795296587625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2686.1990000000001</v>
      </c>
      <c r="AA58" s="5">
        <f t="shared" si="9"/>
        <v>4259.3927722453582</v>
      </c>
      <c r="AB58" s="2">
        <f t="shared" si="10"/>
        <v>0.49378542885320398</v>
      </c>
      <c r="AC58" s="2">
        <f t="shared" si="11"/>
        <v>0.60101327083704836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2686.2370000000001</v>
      </c>
      <c r="AA59" s="5">
        <f t="shared" si="9"/>
        <v>4259.4120118781939</v>
      </c>
      <c r="AB59" s="2">
        <f t="shared" si="10"/>
        <v>0.49378466194372073</v>
      </c>
      <c r="AC59" s="2">
        <f t="shared" si="11"/>
        <v>0.60101151908435857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2686.0210000000002</v>
      </c>
      <c r="AA60" s="5">
        <f t="shared" si="9"/>
        <v>4259.3591976669168</v>
      </c>
      <c r="AB60" s="2">
        <f t="shared" si="10"/>
        <v>0.49378702546439501</v>
      </c>
      <c r="AC60" s="2">
        <f t="shared" si="11"/>
        <v>0.60101666046232105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780.41729999999995</v>
      </c>
      <c r="AA61" s="5">
        <f t="shared" si="9"/>
        <v>1596.5028512055844</v>
      </c>
      <c r="AB61" s="2">
        <f t="shared" si="10"/>
        <v>0.56797147417812521</v>
      </c>
      <c r="AC61" s="2">
        <f t="shared" si="11"/>
        <v>0.79202867516110564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780.38819999999998</v>
      </c>
      <c r="AA62" s="5">
        <f t="shared" si="9"/>
        <v>1596.5148075684137</v>
      </c>
      <c r="AB62" s="2">
        <f t="shared" si="10"/>
        <v>0.56797136883604327</v>
      </c>
      <c r="AC62" s="2">
        <f t="shared" si="11"/>
        <v>0.79202826093363399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2685.9929999999999</v>
      </c>
      <c r="AA63" s="5">
        <f t="shared" si="9"/>
        <v>4259.3504226530313</v>
      </c>
      <c r="AB63" s="2">
        <f t="shared" si="10"/>
        <v>0.49378739991606957</v>
      </c>
      <c r="AC63" s="2">
        <f t="shared" si="11"/>
        <v>0.60101749119805081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6908.1009999999997</v>
      </c>
      <c r="AA64" s="5">
        <f t="shared" si="9"/>
        <v>1246.2478946389638</v>
      </c>
      <c r="AB64" s="2">
        <f t="shared" si="10"/>
        <v>0.55644816668106922</v>
      </c>
      <c r="AC64" s="2">
        <f t="shared" si="11"/>
        <v>0.78043348679776803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6908.2070000000003</v>
      </c>
      <c r="AA65" s="5">
        <f t="shared" si="9"/>
        <v>1246.250593980039</v>
      </c>
      <c r="AB65" s="2">
        <f t="shared" si="10"/>
        <v>0.55644785582232714</v>
      </c>
      <c r="AC65" s="2">
        <f t="shared" si="11"/>
        <v>0.78043295563661319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4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17:M19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3:M24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L27:M28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Y6:Z17">
    <cfRule type="cellIs" dxfId="2" priority="3" operator="greaterThan">
      <formula>0</formula>
    </cfRule>
  </conditionalFormatting>
  <conditionalFormatting sqref="Y6:Z17 U22:U33 AB54:AC65 W38:W5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MoS Estatico X</vt:lpstr>
      <vt:lpstr>MoS Estatico Y</vt:lpstr>
      <vt:lpstr>MoS Estatico Z</vt:lpstr>
      <vt:lpstr>Seno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Rafael luque lópez</cp:lastModifiedBy>
  <dcterms:created xsi:type="dcterms:W3CDTF">2015-06-05T18:17:20Z</dcterms:created>
  <dcterms:modified xsi:type="dcterms:W3CDTF">2021-06-05T18:48:37Z</dcterms:modified>
</cp:coreProperties>
</file>