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afa\Documents\GitHub\Minisat_est_Analisis_RJ\Calculos\"/>
    </mc:Choice>
  </mc:AlternateContent>
  <xr:revisionPtr revIDLastSave="0" documentId="13_ncr:1_{763C8989-04A1-4F20-BEB1-39EEADC46054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MoS Estatico X" sheetId="1" r:id="rId1"/>
    <sheet name="MoS Estatico Y" sheetId="2" r:id="rId2"/>
    <sheet name="MoS Estatico Z" sheetId="3" r:id="rId3"/>
    <sheet name="Seno x" sheetId="4" r:id="rId4"/>
    <sheet name="Hoja2" sheetId="7" r:id="rId5"/>
    <sheet name="Seno z" sheetId="5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4" l="1"/>
  <c r="AE7" i="4"/>
  <c r="AF7" i="4"/>
  <c r="AG7" i="4"/>
  <c r="AH7" i="4"/>
  <c r="AI7" i="4"/>
  <c r="AJ7" i="4"/>
  <c r="AE8" i="4"/>
  <c r="AF8" i="4"/>
  <c r="V40" i="4" s="1"/>
  <c r="AG8" i="4"/>
  <c r="AH8" i="4"/>
  <c r="AI8" i="4"/>
  <c r="AJ8" i="4"/>
  <c r="AE9" i="4"/>
  <c r="AF9" i="4"/>
  <c r="AG9" i="4"/>
  <c r="AH9" i="4"/>
  <c r="AI9" i="4"/>
  <c r="AJ9" i="4"/>
  <c r="AE10" i="4"/>
  <c r="AF10" i="4"/>
  <c r="V42" i="4" s="1"/>
  <c r="AG10" i="4"/>
  <c r="AH10" i="4"/>
  <c r="AI10" i="4"/>
  <c r="AJ10" i="4"/>
  <c r="AE11" i="4"/>
  <c r="AF11" i="4"/>
  <c r="AG11" i="4"/>
  <c r="AH11" i="4"/>
  <c r="AI11" i="4"/>
  <c r="AJ11" i="4"/>
  <c r="AE12" i="4"/>
  <c r="AF12" i="4"/>
  <c r="V44" i="4" s="1"/>
  <c r="AG12" i="4"/>
  <c r="AH12" i="4"/>
  <c r="AI12" i="4"/>
  <c r="AJ12" i="4"/>
  <c r="AE13" i="4"/>
  <c r="AF13" i="4"/>
  <c r="AG13" i="4"/>
  <c r="AH13" i="4"/>
  <c r="AI13" i="4"/>
  <c r="AJ13" i="4"/>
  <c r="AE14" i="4"/>
  <c r="AF14" i="4"/>
  <c r="V46" i="4" s="1"/>
  <c r="AG14" i="4"/>
  <c r="AH14" i="4"/>
  <c r="AI14" i="4"/>
  <c r="AJ14" i="4"/>
  <c r="AE15" i="4"/>
  <c r="AF15" i="4"/>
  <c r="AG15" i="4"/>
  <c r="AH15" i="4"/>
  <c r="AI15" i="4"/>
  <c r="AJ15" i="4"/>
  <c r="AE16" i="4"/>
  <c r="AF16" i="4"/>
  <c r="V48" i="4" s="1"/>
  <c r="AG16" i="4"/>
  <c r="AH16" i="4"/>
  <c r="AI16" i="4"/>
  <c r="AJ16" i="4"/>
  <c r="AE17" i="4"/>
  <c r="AF17" i="4"/>
  <c r="AG17" i="4"/>
  <c r="AH17" i="4"/>
  <c r="AI17" i="4"/>
  <c r="AJ17" i="4"/>
  <c r="AF6" i="4"/>
  <c r="AG6" i="4"/>
  <c r="AH6" i="4"/>
  <c r="AI6" i="4"/>
  <c r="AJ6" i="4"/>
  <c r="AE6" i="4"/>
  <c r="Z54" i="4" s="1"/>
  <c r="AE7" i="5"/>
  <c r="AF7" i="5"/>
  <c r="AG7" i="5"/>
  <c r="AA55" i="5" s="1"/>
  <c r="AC55" i="5" s="1"/>
  <c r="AH7" i="5"/>
  <c r="AI7" i="5"/>
  <c r="AJ7" i="5"/>
  <c r="AE8" i="5"/>
  <c r="Z56" i="5" s="1"/>
  <c r="AF8" i="5"/>
  <c r="V40" i="5" s="1"/>
  <c r="AG8" i="5"/>
  <c r="AH8" i="5"/>
  <c r="AI8" i="5"/>
  <c r="AJ8" i="5"/>
  <c r="AE9" i="5"/>
  <c r="AF9" i="5"/>
  <c r="AG9" i="5"/>
  <c r="AA57" i="5" s="1"/>
  <c r="AC57" i="5" s="1"/>
  <c r="AH9" i="5"/>
  <c r="AI9" i="5"/>
  <c r="AJ9" i="5"/>
  <c r="AE10" i="5"/>
  <c r="Z58" i="5" s="1"/>
  <c r="AF10" i="5"/>
  <c r="V42" i="5" s="1"/>
  <c r="AG10" i="5"/>
  <c r="AH10" i="5"/>
  <c r="AI10" i="5"/>
  <c r="AJ10" i="5"/>
  <c r="AE11" i="5"/>
  <c r="AF11" i="5"/>
  <c r="AG11" i="5"/>
  <c r="AA59" i="5" s="1"/>
  <c r="AC59" i="5" s="1"/>
  <c r="AH11" i="5"/>
  <c r="AI11" i="5"/>
  <c r="AJ11" i="5"/>
  <c r="AE12" i="5"/>
  <c r="Z60" i="5" s="1"/>
  <c r="AF12" i="5"/>
  <c r="V44" i="5" s="1"/>
  <c r="AG12" i="5"/>
  <c r="AH12" i="5"/>
  <c r="AI12" i="5"/>
  <c r="AJ12" i="5"/>
  <c r="AE13" i="5"/>
  <c r="AF13" i="5"/>
  <c r="AG13" i="5"/>
  <c r="AA61" i="5" s="1"/>
  <c r="AC61" i="5" s="1"/>
  <c r="AH13" i="5"/>
  <c r="AI13" i="5"/>
  <c r="AJ13" i="5"/>
  <c r="AE14" i="5"/>
  <c r="Z62" i="5" s="1"/>
  <c r="AF14" i="5"/>
  <c r="V46" i="5" s="1"/>
  <c r="AG14" i="5"/>
  <c r="AH14" i="5"/>
  <c r="AI14" i="5"/>
  <c r="AJ14" i="5"/>
  <c r="AE15" i="5"/>
  <c r="AF15" i="5"/>
  <c r="AG15" i="5"/>
  <c r="AA63" i="5" s="1"/>
  <c r="AC63" i="5" s="1"/>
  <c r="AH15" i="5"/>
  <c r="AI15" i="5"/>
  <c r="AJ15" i="5"/>
  <c r="AE16" i="5"/>
  <c r="Z64" i="5" s="1"/>
  <c r="AF16" i="5"/>
  <c r="V48" i="5" s="1"/>
  <c r="AG16" i="5"/>
  <c r="AH16" i="5"/>
  <c r="AI16" i="5"/>
  <c r="AJ16" i="5"/>
  <c r="AE17" i="5"/>
  <c r="AF17" i="5"/>
  <c r="AG17" i="5"/>
  <c r="AA65" i="5" s="1"/>
  <c r="AC65" i="5" s="1"/>
  <c r="AH17" i="5"/>
  <c r="AI17" i="5"/>
  <c r="AJ17" i="5"/>
  <c r="AF6" i="5"/>
  <c r="AG6" i="5"/>
  <c r="AH6" i="5"/>
  <c r="AI6" i="5"/>
  <c r="AJ6" i="5"/>
  <c r="AE6" i="5"/>
  <c r="X6" i="5"/>
  <c r="Z65" i="5"/>
  <c r="AA64" i="5"/>
  <c r="Z63" i="5"/>
  <c r="AA62" i="5"/>
  <c r="Z61" i="5"/>
  <c r="AA60" i="5"/>
  <c r="Z59" i="5"/>
  <c r="AA58" i="5"/>
  <c r="Z57" i="5"/>
  <c r="AA56" i="5"/>
  <c r="Z55" i="5"/>
  <c r="AA54" i="5"/>
  <c r="Z54" i="5"/>
  <c r="U49" i="5"/>
  <c r="V47" i="5"/>
  <c r="U47" i="5"/>
  <c r="V45" i="5"/>
  <c r="U45" i="5"/>
  <c r="V43" i="5"/>
  <c r="U43" i="5"/>
  <c r="V41" i="5"/>
  <c r="U41" i="5"/>
  <c r="W41" i="5" s="1"/>
  <c r="U40" i="5"/>
  <c r="W40" i="5" s="1"/>
  <c r="V39" i="5"/>
  <c r="W39" i="5" s="1"/>
  <c r="U39" i="5"/>
  <c r="V38" i="5"/>
  <c r="U38" i="5"/>
  <c r="T33" i="5"/>
  <c r="U33" i="5" s="1"/>
  <c r="T31" i="5"/>
  <c r="U31" i="5" s="1"/>
  <c r="T30" i="5"/>
  <c r="U30" i="5" s="1"/>
  <c r="T29" i="5"/>
  <c r="U29" i="5" s="1"/>
  <c r="T27" i="5"/>
  <c r="U27" i="5" s="1"/>
  <c r="T26" i="5"/>
  <c r="U26" i="5" s="1"/>
  <c r="T25" i="5"/>
  <c r="U25" i="5" s="1"/>
  <c r="T23" i="5"/>
  <c r="U23" i="5" s="1"/>
  <c r="T22" i="5"/>
  <c r="U22" i="5" s="1"/>
  <c r="X17" i="5"/>
  <c r="Z17" i="5" s="1"/>
  <c r="M17" i="5"/>
  <c r="L17" i="5"/>
  <c r="X16" i="5"/>
  <c r="Z16" i="5" s="1"/>
  <c r="X15" i="5"/>
  <c r="Z15" i="5" s="1"/>
  <c r="X13" i="5"/>
  <c r="Y13" i="5" s="1"/>
  <c r="M13" i="5"/>
  <c r="L13" i="5"/>
  <c r="X11" i="5"/>
  <c r="Z11" i="5" s="1"/>
  <c r="X10" i="5"/>
  <c r="Z10" i="5" s="1"/>
  <c r="X9" i="5"/>
  <c r="Z9" i="5" s="1"/>
  <c r="X7" i="5"/>
  <c r="Y7" i="5" s="1"/>
  <c r="Z6" i="5"/>
  <c r="M6" i="5"/>
  <c r="L6" i="5"/>
  <c r="M13" i="4"/>
  <c r="M13" i="3"/>
  <c r="U41" i="4"/>
  <c r="M6" i="4"/>
  <c r="M6" i="3"/>
  <c r="AA65" i="4"/>
  <c r="Z65" i="4"/>
  <c r="AA64" i="4"/>
  <c r="Z64" i="4"/>
  <c r="AA63" i="4"/>
  <c r="Z63" i="4"/>
  <c r="AA62" i="4"/>
  <c r="Z62" i="4"/>
  <c r="AA61" i="4"/>
  <c r="Z61" i="4"/>
  <c r="AA60" i="4"/>
  <c r="Z60" i="4"/>
  <c r="AA59" i="4"/>
  <c r="Z59" i="4"/>
  <c r="AA58" i="4"/>
  <c r="Z58" i="4"/>
  <c r="AA57" i="4"/>
  <c r="Z57" i="4"/>
  <c r="AA56" i="4"/>
  <c r="Z56" i="4"/>
  <c r="AA55" i="4"/>
  <c r="Z55" i="4"/>
  <c r="AA54" i="4"/>
  <c r="V49" i="4"/>
  <c r="U49" i="4"/>
  <c r="U48" i="4"/>
  <c r="V47" i="4"/>
  <c r="U47" i="4"/>
  <c r="U46" i="4"/>
  <c r="V45" i="4"/>
  <c r="U45" i="4"/>
  <c r="U44" i="4"/>
  <c r="V43" i="4"/>
  <c r="U43" i="4"/>
  <c r="U42" i="4"/>
  <c r="V41" i="4"/>
  <c r="W41" i="4" s="1"/>
  <c r="U40" i="4"/>
  <c r="V39" i="4"/>
  <c r="U39" i="4"/>
  <c r="V38" i="4"/>
  <c r="U38" i="4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U22" i="4"/>
  <c r="X17" i="4"/>
  <c r="Z17" i="4" s="1"/>
  <c r="M17" i="4"/>
  <c r="L17" i="4"/>
  <c r="X16" i="4"/>
  <c r="Z16" i="4" s="1"/>
  <c r="X15" i="4"/>
  <c r="Z15" i="4" s="1"/>
  <c r="X14" i="4"/>
  <c r="Y14" i="4" s="1"/>
  <c r="X13" i="4"/>
  <c r="Z13" i="4" s="1"/>
  <c r="L13" i="4"/>
  <c r="X12" i="4"/>
  <c r="Y12" i="4" s="1"/>
  <c r="X11" i="4"/>
  <c r="Z11" i="4" s="1"/>
  <c r="X10" i="4"/>
  <c r="Z10" i="4" s="1"/>
  <c r="X9" i="4"/>
  <c r="Z9" i="4" s="1"/>
  <c r="X8" i="4"/>
  <c r="Y8" i="4" s="1"/>
  <c r="X7" i="4"/>
  <c r="Z7" i="4" s="1"/>
  <c r="X6" i="4"/>
  <c r="Z6" i="4" s="1"/>
  <c r="L6" i="4"/>
  <c r="AA65" i="3"/>
  <c r="AC65" i="3" s="1"/>
  <c r="Z65" i="3"/>
  <c r="AA64" i="3"/>
  <c r="AC64" i="3" s="1"/>
  <c r="Z64" i="3"/>
  <c r="AA63" i="3"/>
  <c r="Z63" i="3"/>
  <c r="AA62" i="3"/>
  <c r="Z62" i="3"/>
  <c r="AC61" i="3"/>
  <c r="AB61" i="3"/>
  <c r="AA61" i="3"/>
  <c r="Z61" i="3"/>
  <c r="AA60" i="3"/>
  <c r="AB60" i="3" s="1"/>
  <c r="Z60" i="3"/>
  <c r="AA59" i="3"/>
  <c r="AC59" i="3" s="1"/>
  <c r="Z59" i="3"/>
  <c r="AA58" i="3"/>
  <c r="AC58" i="3" s="1"/>
  <c r="Z58" i="3"/>
  <c r="AA57" i="3"/>
  <c r="AC57" i="3" s="1"/>
  <c r="Z57" i="3"/>
  <c r="AA56" i="3"/>
  <c r="AC56" i="3" s="1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W46" i="3" s="1"/>
  <c r="U46" i="3"/>
  <c r="V45" i="3"/>
  <c r="U45" i="3"/>
  <c r="V44" i="3"/>
  <c r="U44" i="3"/>
  <c r="W44" i="3" s="1"/>
  <c r="V43" i="3"/>
  <c r="U43" i="3"/>
  <c r="W43" i="3" s="1"/>
  <c r="V42" i="3"/>
  <c r="W42" i="3" s="1"/>
  <c r="U42" i="3"/>
  <c r="V41" i="3"/>
  <c r="U41" i="3"/>
  <c r="V40" i="3"/>
  <c r="U40" i="3"/>
  <c r="V39" i="3"/>
  <c r="U39" i="3"/>
  <c r="W39" i="3" s="1"/>
  <c r="V38" i="3"/>
  <c r="U38" i="3"/>
  <c r="T33" i="3"/>
  <c r="U33" i="3" s="1"/>
  <c r="T32" i="3"/>
  <c r="U32" i="3" s="1"/>
  <c r="T31" i="3"/>
  <c r="U31" i="3" s="1"/>
  <c r="U30" i="3"/>
  <c r="T30" i="3"/>
  <c r="T29" i="3"/>
  <c r="U29" i="3" s="1"/>
  <c r="U28" i="3"/>
  <c r="T28" i="3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M17" i="3"/>
  <c r="L17" i="3"/>
  <c r="X16" i="3"/>
  <c r="Z16" i="3" s="1"/>
  <c r="X15" i="3"/>
  <c r="Z15" i="3" s="1"/>
  <c r="X14" i="3"/>
  <c r="Z14" i="3" s="1"/>
  <c r="X13" i="3"/>
  <c r="Z13" i="3" s="1"/>
  <c r="L13" i="3"/>
  <c r="X12" i="3"/>
  <c r="Y12" i="3" s="1"/>
  <c r="Z11" i="3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L6" i="3"/>
  <c r="AA65" i="2"/>
  <c r="Z65" i="2"/>
  <c r="AA64" i="2"/>
  <c r="AB64" i="2" s="1"/>
  <c r="Z64" i="2"/>
  <c r="AA63" i="2"/>
  <c r="AC63" i="2" s="1"/>
  <c r="Z63" i="2"/>
  <c r="AA62" i="2"/>
  <c r="AB62" i="2" s="1"/>
  <c r="Z62" i="2"/>
  <c r="AA61" i="2"/>
  <c r="AB61" i="2" s="1"/>
  <c r="Z61" i="2"/>
  <c r="AA60" i="2"/>
  <c r="Z60" i="2"/>
  <c r="AA59" i="2"/>
  <c r="Z59" i="2"/>
  <c r="AC58" i="2"/>
  <c r="AA58" i="2"/>
  <c r="AB58" i="2" s="1"/>
  <c r="Z58" i="2"/>
  <c r="AA57" i="2"/>
  <c r="AC57" i="2" s="1"/>
  <c r="Z57" i="2"/>
  <c r="AA56" i="2"/>
  <c r="Z56" i="2"/>
  <c r="AA55" i="2"/>
  <c r="AC55" i="2" s="1"/>
  <c r="Z55" i="2"/>
  <c r="AA54" i="2"/>
  <c r="Z54" i="2"/>
  <c r="V49" i="2"/>
  <c r="U49" i="2"/>
  <c r="V48" i="2"/>
  <c r="U48" i="2"/>
  <c r="V47" i="2"/>
  <c r="U47" i="2"/>
  <c r="W47" i="2" s="1"/>
  <c r="V46" i="2"/>
  <c r="W46" i="2" s="1"/>
  <c r="U46" i="2"/>
  <c r="V45" i="2"/>
  <c r="U45" i="2"/>
  <c r="W45" i="2" s="1"/>
  <c r="V44" i="2"/>
  <c r="U44" i="2"/>
  <c r="V43" i="2"/>
  <c r="U43" i="2"/>
  <c r="V42" i="2"/>
  <c r="U42" i="2"/>
  <c r="V41" i="2"/>
  <c r="U41" i="2"/>
  <c r="W41" i="2" s="1"/>
  <c r="V40" i="2"/>
  <c r="W40" i="2" s="1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U28" i="2"/>
  <c r="T28" i="2"/>
  <c r="T27" i="2"/>
  <c r="U27" i="2" s="1"/>
  <c r="T26" i="2"/>
  <c r="U26" i="2" s="1"/>
  <c r="U25" i="2"/>
  <c r="T25" i="2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A56" i="1"/>
  <c r="AA57" i="1"/>
  <c r="AA58" i="1"/>
  <c r="AA59" i="1"/>
  <c r="AA60" i="1"/>
  <c r="AA61" i="1"/>
  <c r="AC61" i="1" s="1"/>
  <c r="AA62" i="1"/>
  <c r="AA63" i="1"/>
  <c r="AA64" i="1"/>
  <c r="AA65" i="1"/>
  <c r="AA54" i="1"/>
  <c r="V39" i="1"/>
  <c r="V40" i="1"/>
  <c r="V41" i="1"/>
  <c r="V42" i="1"/>
  <c r="V43" i="1"/>
  <c r="V44" i="1"/>
  <c r="V45" i="1"/>
  <c r="V46" i="1"/>
  <c r="V47" i="1"/>
  <c r="V48" i="1"/>
  <c r="V49" i="1"/>
  <c r="V38" i="1"/>
  <c r="Z55" i="1"/>
  <c r="Z56" i="1"/>
  <c r="Z57" i="1"/>
  <c r="Z58" i="1"/>
  <c r="AB58" i="1" s="1"/>
  <c r="Z59" i="1"/>
  <c r="AB59" i="1" s="1"/>
  <c r="Z60" i="1"/>
  <c r="Z61" i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W41" i="1" s="1"/>
  <c r="U42" i="1"/>
  <c r="U43" i="1"/>
  <c r="U44" i="1"/>
  <c r="U45" i="1"/>
  <c r="W45" i="1" s="1"/>
  <c r="U46" i="1"/>
  <c r="U47" i="1"/>
  <c r="U48" i="1"/>
  <c r="U49" i="1"/>
  <c r="U38" i="1"/>
  <c r="W39" i="1"/>
  <c r="W43" i="1"/>
  <c r="W44" i="1"/>
  <c r="T23" i="1"/>
  <c r="T24" i="1"/>
  <c r="U24" i="1" s="1"/>
  <c r="T25" i="1"/>
  <c r="U25" i="1" s="1"/>
  <c r="T26" i="1"/>
  <c r="U26" i="1" s="1"/>
  <c r="T27" i="1"/>
  <c r="T28" i="1"/>
  <c r="T29" i="1"/>
  <c r="T30" i="1"/>
  <c r="U30" i="1" s="1"/>
  <c r="T31" i="1"/>
  <c r="U31" i="1" s="1"/>
  <c r="T32" i="1"/>
  <c r="U32" i="1" s="1"/>
  <c r="T33" i="1"/>
  <c r="U33" i="1" s="1"/>
  <c r="T22" i="1"/>
  <c r="U22" i="1" s="1"/>
  <c r="U27" i="1"/>
  <c r="X7" i="1"/>
  <c r="Z7" i="1" s="1"/>
  <c r="X8" i="1"/>
  <c r="Z8" i="1" s="1"/>
  <c r="X9" i="1"/>
  <c r="Y9" i="1" s="1"/>
  <c r="X10" i="1"/>
  <c r="Z10" i="1" s="1"/>
  <c r="X11" i="1"/>
  <c r="Y11" i="1" s="1"/>
  <c r="X12" i="1"/>
  <c r="Y12" i="1" s="1"/>
  <c r="X13" i="1"/>
  <c r="Z13" i="1" s="1"/>
  <c r="X14" i="1"/>
  <c r="Z14" i="1" s="1"/>
  <c r="X15" i="1"/>
  <c r="X16" i="1"/>
  <c r="Z16" i="1" s="1"/>
  <c r="X17" i="1"/>
  <c r="Y17" i="1" s="1"/>
  <c r="X6" i="1"/>
  <c r="Y6" i="1" s="1"/>
  <c r="AC60" i="1"/>
  <c r="AB60" i="1"/>
  <c r="AC59" i="1"/>
  <c r="AB55" i="1"/>
  <c r="U29" i="1"/>
  <c r="U28" i="1"/>
  <c r="U23" i="1"/>
  <c r="Z15" i="1"/>
  <c r="Y15" i="1"/>
  <c r="Z12" i="1"/>
  <c r="M6" i="1"/>
  <c r="L6" i="1"/>
  <c r="M17" i="1"/>
  <c r="L17" i="1"/>
  <c r="M13" i="1"/>
  <c r="L13" i="1"/>
  <c r="W42" i="4" l="1"/>
  <c r="W40" i="4"/>
  <c r="W44" i="4"/>
  <c r="AC56" i="5"/>
  <c r="AC58" i="5"/>
  <c r="AC60" i="5"/>
  <c r="AC62" i="5"/>
  <c r="Z7" i="5"/>
  <c r="W47" i="5"/>
  <c r="X8" i="5"/>
  <c r="Y8" i="5" s="1"/>
  <c r="X12" i="5"/>
  <c r="Y12" i="5" s="1"/>
  <c r="X14" i="5"/>
  <c r="U42" i="5"/>
  <c r="U44" i="5"/>
  <c r="W44" i="5" s="1"/>
  <c r="U46" i="5"/>
  <c r="W46" i="5" s="1"/>
  <c r="U48" i="5"/>
  <c r="W48" i="5" s="1"/>
  <c r="V49" i="5"/>
  <c r="T24" i="5"/>
  <c r="U24" i="5" s="1"/>
  <c r="T28" i="5"/>
  <c r="U28" i="5" s="1"/>
  <c r="T32" i="5"/>
  <c r="U32" i="5" s="1"/>
  <c r="AC54" i="5"/>
  <c r="Y13" i="4"/>
  <c r="W49" i="4"/>
  <c r="Y11" i="5"/>
  <c r="Z13" i="5"/>
  <c r="W38" i="5"/>
  <c r="W43" i="5"/>
  <c r="W45" i="5"/>
  <c r="AC64" i="5"/>
  <c r="Z12" i="5"/>
  <c r="W42" i="5"/>
  <c r="W49" i="5"/>
  <c r="Y15" i="5"/>
  <c r="AB56" i="5"/>
  <c r="Y6" i="5"/>
  <c r="Y10" i="5"/>
  <c r="Y16" i="5"/>
  <c r="Y9" i="5"/>
  <c r="Y17" i="5"/>
  <c r="AB54" i="5"/>
  <c r="AB55" i="5"/>
  <c r="AB57" i="5"/>
  <c r="AB58" i="5"/>
  <c r="AB59" i="5"/>
  <c r="AB60" i="5"/>
  <c r="AB61" i="5"/>
  <c r="AB62" i="5"/>
  <c r="AB63" i="5"/>
  <c r="AB64" i="5"/>
  <c r="AB65" i="5"/>
  <c r="Y7" i="4"/>
  <c r="W39" i="4"/>
  <c r="W47" i="4"/>
  <c r="Z12" i="4"/>
  <c r="W48" i="4"/>
  <c r="Z8" i="4"/>
  <c r="Y11" i="4"/>
  <c r="W38" i="4"/>
  <c r="W43" i="4"/>
  <c r="W45" i="4"/>
  <c r="AC54" i="4"/>
  <c r="AC56" i="4"/>
  <c r="AC58" i="4"/>
  <c r="AC60" i="4"/>
  <c r="AC62" i="4"/>
  <c r="AC64" i="4"/>
  <c r="Z14" i="4"/>
  <c r="W46" i="4"/>
  <c r="AC55" i="4"/>
  <c r="AC57" i="4"/>
  <c r="AC59" i="4"/>
  <c r="AC61" i="4"/>
  <c r="AC63" i="4"/>
  <c r="AC65" i="4"/>
  <c r="Y6" i="4"/>
  <c r="Y10" i="4"/>
  <c r="Y16" i="4"/>
  <c r="Y9" i="4"/>
  <c r="Y15" i="4"/>
  <c r="Y17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57" i="1"/>
  <c r="AC65" i="1"/>
  <c r="AC62" i="1"/>
  <c r="AC57" i="1"/>
  <c r="AB61" i="1"/>
  <c r="W48" i="1"/>
  <c r="AB56" i="1"/>
  <c r="W46" i="1"/>
  <c r="W47" i="1"/>
  <c r="AC55" i="1"/>
  <c r="AC58" i="1"/>
  <c r="W48" i="3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Y8" i="1"/>
  <c r="Z6" i="1"/>
  <c r="Y10" i="1"/>
  <c r="Z17" i="1"/>
  <c r="Z11" i="1"/>
  <c r="Y14" i="1"/>
  <c r="Z8" i="5" l="1"/>
  <c r="Y14" i="5"/>
  <c r="Z14" i="5"/>
</calcChain>
</file>

<file path=xl/sharedStrings.xml><?xml version="1.0" encoding="utf-8"?>
<sst xmlns="http://schemas.openxmlformats.org/spreadsheetml/2006/main" count="495" uniqueCount="61">
  <si>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</si>
  <si>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</si>
  <si>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</si>
  <si>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</si>
  <si>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</si>
  <si>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</si>
  <si>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</si>
  <si>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</si>
  <si>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</si>
  <si>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</si>
  <si>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</si>
  <si>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</si>
  <si>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</si>
  <si>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</si>
  <si>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</si>
  <si>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</si>
  <si>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</si>
  <si>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</si>
  <si>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</si>
  <si>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</si>
  <si>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</si>
  <si>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</si>
  <si>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</si>
  <si>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</si>
  <si>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</si>
  <si>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</si>
  <si>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</si>
  <si>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</si>
  <si>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</si>
  <si>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</si>
  <si>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</si>
  <si>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</si>
  <si>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</si>
  <si>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</si>
  <si>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</si>
  <si>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</si>
  <si>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</si>
  <si>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</si>
  <si>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</si>
  <si>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</si>
  <si>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</si>
  <si>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</si>
  <si>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</si>
  <si>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</si>
  <si>
    <t>INPUT F06</t>
  </si>
  <si>
    <t>F_X</t>
  </si>
  <si>
    <t>F_Y</t>
  </si>
  <si>
    <t>F_Z</t>
  </si>
  <si>
    <t>M_X</t>
  </si>
  <si>
    <t>M_Y</t>
  </si>
  <si>
    <t>M_Z</t>
  </si>
  <si>
    <t>ANALISIS SENO X</t>
  </si>
  <si>
    <t>ANALISIS SENO Z</t>
  </si>
  <si>
    <t xml:space="preserve">Beam </t>
  </si>
  <si>
    <t>El bueno --&gt;</t>
  </si>
  <si>
    <t>beam</t>
  </si>
  <si>
    <t>Análisis Lateral</t>
  </si>
  <si>
    <t>Análisis Longitudinal</t>
  </si>
  <si>
    <t>Maximo esfuerzo</t>
  </si>
  <si>
    <t>Elemento</t>
  </si>
  <si>
    <t>Maximo esfuerzo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</si>
</sst>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opLeftCell="L7" workbookViewId="0">
      <selection activeCell="X19" sqref="X19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40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138.7587</v>
      </c>
      <c r="Y6" s="2">
        <f>((Q6*U6)/(R6+S6*X6*T6))-1</f>
        <v>0.58208172869453723</v>
      </c>
      <c r="Z6" s="2">
        <f>((Q6*W6)/(R6+S6*X6*V6))-1</f>
        <v>0.83170832088155122</v>
      </c>
      <c r="AC6">
        <v>0</v>
      </c>
      <c r="AD6">
        <v>1</v>
      </c>
      <c r="AE6" s="2">
        <v>138.7587</v>
      </c>
      <c r="AF6" s="2">
        <v>-47.677790000000002</v>
      </c>
      <c r="AG6" s="2">
        <v>-218.77119999999999</v>
      </c>
      <c r="AH6" s="2">
        <v>3.6460069999999999E-4</v>
      </c>
      <c r="AI6" s="2">
        <v>4.9347859999999999</v>
      </c>
      <c r="AJ6" s="2">
        <v>4.3022919999999996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684.92539999999997</v>
      </c>
      <c r="Y7" s="2">
        <f t="shared" ref="Y7:Y17" si="1">((Q7*U7)/(R7+S7*X7*T7))-1</f>
        <v>0.58058909919406698</v>
      </c>
      <c r="Z7" s="2">
        <f t="shared" ref="Z7:Z17" si="2">((Q7*W7)/(R7+S7*X7*V7))-1</f>
        <v>0.82929006655416249</v>
      </c>
      <c r="AC7">
        <v>0</v>
      </c>
      <c r="AD7">
        <v>2</v>
      </c>
      <c r="AE7" s="2">
        <v>684.92539999999997</v>
      </c>
      <c r="AF7" s="2">
        <v>-84.546120000000002</v>
      </c>
      <c r="AG7" s="2">
        <v>-11.634040000000001</v>
      </c>
      <c r="AH7" s="2">
        <v>1.6075949999999999E-4</v>
      </c>
      <c r="AI7" s="2">
        <v>18.72015</v>
      </c>
      <c r="AJ7" s="2">
        <v>-0.13990069999999999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684.91399999999999</v>
      </c>
      <c r="Y8" s="2">
        <f t="shared" si="1"/>
        <v>0.58058913031995374</v>
      </c>
      <c r="Z8" s="2">
        <f t="shared" si="2"/>
        <v>0.82929011696313859</v>
      </c>
      <c r="AC8">
        <v>0</v>
      </c>
      <c r="AD8">
        <v>3</v>
      </c>
      <c r="AE8" s="2">
        <v>684.91399999999999</v>
      </c>
      <c r="AF8" s="2">
        <v>84.546660000000003</v>
      </c>
      <c r="AG8" s="2">
        <v>-11.633039999999999</v>
      </c>
      <c r="AH8" s="2">
        <v>-1.624195E-4</v>
      </c>
      <c r="AI8" s="2">
        <v>18.71998</v>
      </c>
      <c r="AJ8" s="2">
        <v>0.14002220000000001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138.76179999999999</v>
      </c>
      <c r="Y9" s="2">
        <f t="shared" si="1"/>
        <v>0.58208172021448679</v>
      </c>
      <c r="Z9" s="2">
        <f t="shared" si="2"/>
        <v>0.8317083071375817</v>
      </c>
      <c r="AC9">
        <v>0</v>
      </c>
      <c r="AD9">
        <v>4</v>
      </c>
      <c r="AE9" s="2">
        <v>138.76179999999999</v>
      </c>
      <c r="AF9" s="2">
        <v>47.680399999999999</v>
      </c>
      <c r="AG9" s="2">
        <v>-218.76900000000001</v>
      </c>
      <c r="AH9" s="2">
        <v>-3.6457870000000003E-4</v>
      </c>
      <c r="AI9" s="2">
        <v>4.9348130000000001</v>
      </c>
      <c r="AJ9" s="2">
        <v>-4.302346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273.14999999999998</v>
      </c>
      <c r="Y10" s="2">
        <f t="shared" si="1"/>
        <v>0.58171418668477148</v>
      </c>
      <c r="Z10" s="2">
        <f t="shared" si="2"/>
        <v>0.83111268561129936</v>
      </c>
      <c r="AC10">
        <v>0</v>
      </c>
      <c r="AD10">
        <v>5</v>
      </c>
      <c r="AE10" s="2">
        <v>273.14999999999998</v>
      </c>
      <c r="AF10" s="2">
        <v>-61.094479999999997</v>
      </c>
      <c r="AG10" s="2">
        <v>-496.096</v>
      </c>
      <c r="AH10" s="2">
        <v>2.0123710000000002E-3</v>
      </c>
      <c r="AI10" s="2">
        <v>2.902854</v>
      </c>
      <c r="AJ10" s="2">
        <v>8.1392220000000002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273.15339999999998</v>
      </c>
      <c r="Y11" s="2">
        <f t="shared" si="1"/>
        <v>0.58171417738839226</v>
      </c>
      <c r="Z11" s="2">
        <f t="shared" si="2"/>
        <v>0.83111267054706994</v>
      </c>
      <c r="AC11">
        <v>0</v>
      </c>
      <c r="AD11">
        <v>6</v>
      </c>
      <c r="AE11" s="2">
        <v>273.15339999999998</v>
      </c>
      <c r="AF11" s="2">
        <v>61.09205</v>
      </c>
      <c r="AG11" s="2">
        <v>-496.09879999999998</v>
      </c>
      <c r="AH11" s="2">
        <v>-2.011559E-3</v>
      </c>
      <c r="AI11" s="2">
        <v>2.9029029999999998</v>
      </c>
      <c r="AJ11" s="2">
        <v>-8.1392930000000003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-273.14510000000001</v>
      </c>
      <c r="Y12" s="2">
        <f t="shared" si="1"/>
        <v>0.58320929463829074</v>
      </c>
      <c r="Z12" s="2">
        <f t="shared" si="2"/>
        <v>0.83353633480486056</v>
      </c>
      <c r="AC12">
        <v>0</v>
      </c>
      <c r="AD12">
        <v>7</v>
      </c>
      <c r="AE12" s="2">
        <v>-273.14510000000001</v>
      </c>
      <c r="AF12" s="2">
        <v>61.091270000000002</v>
      </c>
      <c r="AG12" s="2">
        <v>-496.09379999999999</v>
      </c>
      <c r="AH12" s="2">
        <v>2.011601E-3</v>
      </c>
      <c r="AI12" s="2">
        <v>2.9029310000000002</v>
      </c>
      <c r="AJ12" s="2">
        <v>-8.1390670000000007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-138.76140000000001</v>
      </c>
      <c r="Y13" s="2">
        <f t="shared" si="1"/>
        <v>0.58284124941058657</v>
      </c>
      <c r="Z13" s="2">
        <f t="shared" si="2"/>
        <v>0.83293954400741255</v>
      </c>
      <c r="AC13">
        <v>0</v>
      </c>
      <c r="AD13">
        <v>8</v>
      </c>
      <c r="AE13" s="2">
        <v>-138.76140000000001</v>
      </c>
      <c r="AF13" s="2">
        <v>47.676110000000001</v>
      </c>
      <c r="AG13" s="2">
        <v>-218.76939999999999</v>
      </c>
      <c r="AH13" s="2">
        <v>3.6444100000000002E-4</v>
      </c>
      <c r="AI13" s="2">
        <v>4.9348190000000001</v>
      </c>
      <c r="AJ13" s="2">
        <v>-4.3022980000000004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-138.75810000000001</v>
      </c>
      <c r="Y14" s="2">
        <f t="shared" si="1"/>
        <v>0.5828412403747667</v>
      </c>
      <c r="Z14" s="2">
        <f t="shared" si="2"/>
        <v>0.83293952935705984</v>
      </c>
      <c r="AC14">
        <v>0</v>
      </c>
      <c r="AD14">
        <v>9</v>
      </c>
      <c r="AE14" s="2">
        <v>-138.75810000000001</v>
      </c>
      <c r="AF14" s="2">
        <v>-47.673650000000002</v>
      </c>
      <c r="AG14" s="2">
        <v>-218.7722</v>
      </c>
      <c r="AH14" s="2">
        <v>-3.6456439999999998E-4</v>
      </c>
      <c r="AI14" s="2">
        <v>4.9347859999999999</v>
      </c>
      <c r="AJ14" s="2">
        <v>4.3022419999999997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-273.14210000000003</v>
      </c>
      <c r="Y15" s="2">
        <f t="shared" si="1"/>
        <v>0.58320928642008862</v>
      </c>
      <c r="Z15" s="2">
        <f t="shared" si="2"/>
        <v>0.83353632147768386</v>
      </c>
      <c r="AC15">
        <v>0</v>
      </c>
      <c r="AD15">
        <v>10</v>
      </c>
      <c r="AE15" s="2">
        <v>-273.14210000000003</v>
      </c>
      <c r="AF15" s="2">
        <v>-61.09355</v>
      </c>
      <c r="AG15" s="2">
        <v>-496.0924</v>
      </c>
      <c r="AH15" s="2">
        <v>-2.012308E-3</v>
      </c>
      <c r="AI15" s="2">
        <v>2.9028779999999998</v>
      </c>
      <c r="AJ15" s="2">
        <v>8.1390030000000007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-684.92280000000005</v>
      </c>
      <c r="Y16" s="2">
        <f t="shared" si="1"/>
        <v>0.58433812305281485</v>
      </c>
      <c r="Z16" s="2">
        <f t="shared" si="2"/>
        <v>0.83536743972177674</v>
      </c>
      <c r="AC16">
        <v>0</v>
      </c>
      <c r="AD16">
        <v>11</v>
      </c>
      <c r="AE16" s="2">
        <v>-684.92280000000005</v>
      </c>
      <c r="AF16" s="2">
        <v>84.53134</v>
      </c>
      <c r="AG16" s="2">
        <v>-11.63542</v>
      </c>
      <c r="AH16" s="2">
        <v>1.6226789999999999E-4</v>
      </c>
      <c r="AI16" s="2">
        <v>18.720199999999998</v>
      </c>
      <c r="AJ16" s="2">
        <v>0.1401384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-684.93380000000002</v>
      </c>
      <c r="Y17" s="2">
        <f t="shared" si="1"/>
        <v>0.5843381532292089</v>
      </c>
      <c r="Z17" s="2">
        <f t="shared" si="2"/>
        <v>0.83536748868574451</v>
      </c>
      <c r="AC17">
        <v>0</v>
      </c>
      <c r="AD17">
        <v>12</v>
      </c>
      <c r="AE17" s="2">
        <v>-684.93380000000002</v>
      </c>
      <c r="AF17" s="2">
        <v>-84.532240000000002</v>
      </c>
      <c r="AG17" s="2">
        <v>-11.63654</v>
      </c>
      <c r="AH17" s="2">
        <v>-1.6071560000000001E-4</v>
      </c>
      <c r="AI17" s="2">
        <v>18.72035</v>
      </c>
      <c r="AJ17" s="2">
        <v>-0.14001459999999999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138.7587</v>
      </c>
      <c r="U22" s="4">
        <f>(Q22/((1-R22)*T22*S22))-1</f>
        <v>98.197016579494203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684.92539999999997</v>
      </c>
      <c r="U23" s="4">
        <f t="shared" ref="U23:U33" si="4">(Q23/((1-R23)*T23*S23))-1</f>
        <v>19.096274812481862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684.91399999999999</v>
      </c>
      <c r="U24" s="4">
        <f t="shared" si="4"/>
        <v>19.096609303429432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138.76179999999999</v>
      </c>
      <c r="U25" s="4">
        <f t="shared" si="4"/>
        <v>98.194800474259239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273.14999999999998</v>
      </c>
      <c r="U26" s="4">
        <f t="shared" si="4"/>
        <v>49.391539683137715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273.15339999999998</v>
      </c>
      <c r="U27" s="4">
        <f t="shared" si="4"/>
        <v>49.390912448642652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273.14510000000001</v>
      </c>
      <c r="U28" s="4">
        <f t="shared" si="4"/>
        <v>49.392443666201821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138.76140000000001</v>
      </c>
      <c r="U29" s="4">
        <f t="shared" si="4"/>
        <v>98.19508641775785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138.75810000000001</v>
      </c>
      <c r="U30" s="4">
        <f t="shared" si="4"/>
        <v>98.19744551452537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273.14210000000003</v>
      </c>
      <c r="U31" s="4">
        <f t="shared" si="4"/>
        <v>49.392997141228179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684.92280000000005</v>
      </c>
      <c r="U32" s="4">
        <f t="shared" si="4"/>
        <v>19.096351098910805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684.93380000000002</v>
      </c>
      <c r="U33" s="4">
        <f t="shared" si="4"/>
        <v>19.096028352592711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138.7587</v>
      </c>
      <c r="V38" s="5">
        <f>SQRT(AF6^2 + AG6^2)</f>
        <v>223.90625183036784</v>
      </c>
      <c r="W38" s="4">
        <f>(((Q38-(1-R38)*U38)*S38)/(T38*V38))-1</f>
        <v>7.3631392433514691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684.92539999999997</v>
      </c>
      <c r="V39" s="5">
        <f t="shared" ref="V39:V49" si="6">SQRT(AF7^2 + AG7^2)</f>
        <v>85.342822157320299</v>
      </c>
      <c r="W39" s="4">
        <f t="shared" ref="W39:W49" si="7">(((Q39-(1-R39)*U39)*S39)/(T39*V39))-1</f>
        <v>20.062114032952071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684.91399999999999</v>
      </c>
      <c r="V40" s="5">
        <f t="shared" si="6"/>
        <v>85.343220801638367</v>
      </c>
      <c r="W40" s="4">
        <f t="shared" si="7"/>
        <v>20.062034007774823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138.76179999999999</v>
      </c>
      <c r="V41" s="5">
        <f t="shared" si="6"/>
        <v>223.90465806936666</v>
      </c>
      <c r="W41" s="4">
        <f t="shared" si="7"/>
        <v>7.363196869739026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273.14999999999998</v>
      </c>
      <c r="V42" s="5">
        <f t="shared" si="6"/>
        <v>499.84375228912324</v>
      </c>
      <c r="W42" s="4">
        <f t="shared" si="7"/>
        <v>2.7093390657614966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273.15339999999998</v>
      </c>
      <c r="V43" s="5">
        <f t="shared" si="6"/>
        <v>499.84623429074912</v>
      </c>
      <c r="W43" s="4">
        <f t="shared" si="7"/>
        <v>2.709319712124175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273.14510000000001</v>
      </c>
      <c r="V44" s="5">
        <f t="shared" si="6"/>
        <v>499.84117644373083</v>
      </c>
      <c r="W44" s="4">
        <f t="shared" si="7"/>
        <v>2.7093595284292866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138.76140000000001</v>
      </c>
      <c r="V45" s="5">
        <f t="shared" si="6"/>
        <v>223.90413538184617</v>
      </c>
      <c r="W45" s="4">
        <f t="shared" si="7"/>
        <v>7.3632166385121955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138.75810000000001</v>
      </c>
      <c r="V46" s="5">
        <f t="shared" si="6"/>
        <v>223.906347380244</v>
      </c>
      <c r="W46" s="4">
        <f t="shared" si="7"/>
        <v>7.3631360427285983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273.14210000000003</v>
      </c>
      <c r="V47" s="5">
        <f t="shared" si="6"/>
        <v>499.84006561035352</v>
      </c>
      <c r="W47" s="4">
        <f t="shared" si="7"/>
        <v>2.709368596862169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684.92280000000005</v>
      </c>
      <c r="V48" s="5">
        <f t="shared" si="6"/>
        <v>85.328368323623764</v>
      </c>
      <c r="W48" s="4">
        <f t="shared" si="7"/>
        <v>20.065685947120869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684.93380000000002</v>
      </c>
      <c r="V49" s="5">
        <f t="shared" si="6"/>
        <v>85.329412646456205</v>
      </c>
      <c r="W49" s="4">
        <f t="shared" si="7"/>
        <v>20.065410413862498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138.7587</v>
      </c>
      <c r="AA54" s="5">
        <f>SQRT(AF6^2 + AG6^2)</f>
        <v>223.90625183036784</v>
      </c>
      <c r="AB54" s="2">
        <f>(1/(SQRT(((AA54*T54)/(V54*Q54))^2 + ( (R54+S54*Z54*T54)/(Q54*U54))^2)))-1</f>
        <v>0.58183503144276227</v>
      </c>
      <c r="AC54" s="2">
        <f>(1/(SQRT(((AA54*W54)/(V54*Q54))^2 + ( (R54+S54*Z54*W54)/(Q54*X54))^2)))-1</f>
        <v>0.83095818949570033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684.92539999999997</v>
      </c>
      <c r="AA55" s="5">
        <f t="shared" ref="AA55:AA65" si="9">SQRT(AF7^2 + AG7^2)</f>
        <v>85.342822157320299</v>
      </c>
      <c r="AB55" s="2">
        <f t="shared" ref="AB55:AB65" si="10">(1/(SQRT(((AA55*T55)/(V55*Q55))^2 + ( (R55+S55*Z55*T55)/(Q55*U55))^2)))-1</f>
        <v>0.58055335356605964</v>
      </c>
      <c r="AC55" s="2">
        <f t="shared" ref="AC55:AC65" si="11">(1/(SQRT(((AA55*W55)/(V55*Q55))^2 + ( (R55+S55*Z55*W55)/(Q55*X55))^2)))-1</f>
        <v>0.82918146254955771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684.91399999999999</v>
      </c>
      <c r="AA56" s="5">
        <f t="shared" si="9"/>
        <v>85.343220801638367</v>
      </c>
      <c r="AB56" s="2">
        <f t="shared" si="10"/>
        <v>0.58055338435590276</v>
      </c>
      <c r="AC56" s="2">
        <f t="shared" si="11"/>
        <v>0.82918151193504519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138.76179999999999</v>
      </c>
      <c r="AA57" s="5">
        <f t="shared" si="9"/>
        <v>223.90465806936666</v>
      </c>
      <c r="AB57" s="2">
        <f t="shared" si="10"/>
        <v>0.58183502647781804</v>
      </c>
      <c r="AC57" s="2">
        <f t="shared" si="11"/>
        <v>0.83095818644085795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273.14999999999998</v>
      </c>
      <c r="AA58" s="5">
        <f t="shared" si="9"/>
        <v>499.84375228912324</v>
      </c>
      <c r="AB58" s="2">
        <f t="shared" si="10"/>
        <v>0.58048676573863012</v>
      </c>
      <c r="AC58" s="2">
        <f t="shared" si="11"/>
        <v>0.82738714284241643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273.15339999999998</v>
      </c>
      <c r="AA59" s="5">
        <f t="shared" si="9"/>
        <v>499.84623429074912</v>
      </c>
      <c r="AB59" s="2">
        <f t="shared" si="10"/>
        <v>0.58048674428837921</v>
      </c>
      <c r="AC59" s="2">
        <f t="shared" si="11"/>
        <v>0.82738709098392271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273.14510000000001</v>
      </c>
      <c r="AA60" s="5">
        <f t="shared" si="9"/>
        <v>499.84117644373083</v>
      </c>
      <c r="AB60" s="2">
        <f t="shared" si="10"/>
        <v>0.58048679174097395</v>
      </c>
      <c r="AC60" s="2">
        <f t="shared" si="11"/>
        <v>0.8273872027008724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138.76140000000001</v>
      </c>
      <c r="AA61" s="5">
        <f t="shared" si="9"/>
        <v>223.90413538184617</v>
      </c>
      <c r="AB61" s="2">
        <f t="shared" si="10"/>
        <v>0.58183502872300896</v>
      </c>
      <c r="AC61" s="2">
        <f t="shared" si="11"/>
        <v>0.83095819171213336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138.75810000000001</v>
      </c>
      <c r="AA62" s="5">
        <f t="shared" si="9"/>
        <v>223.906347380244</v>
      </c>
      <c r="AB62" s="2">
        <f t="shared" si="10"/>
        <v>0.58183503287279237</v>
      </c>
      <c r="AC62" s="2">
        <f t="shared" si="11"/>
        <v>0.83095819151272665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273.14210000000003</v>
      </c>
      <c r="AA63" s="5">
        <f t="shared" si="9"/>
        <v>499.84006561035352</v>
      </c>
      <c r="AB63" s="2">
        <f t="shared" si="10"/>
        <v>0.58048680537374375</v>
      </c>
      <c r="AC63" s="2">
        <f t="shared" si="11"/>
        <v>0.82738723242027601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684.92280000000005</v>
      </c>
      <c r="AA64" s="5">
        <f t="shared" si="9"/>
        <v>85.328368323623764</v>
      </c>
      <c r="AB64" s="2">
        <f t="shared" si="10"/>
        <v>0.58055337277093266</v>
      </c>
      <c r="AC64" s="2">
        <f t="shared" si="11"/>
        <v>0.82918151082469471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684.93380000000002</v>
      </c>
      <c r="AA65" s="5">
        <f t="shared" si="9"/>
        <v>85.329412646456205</v>
      </c>
      <c r="AB65" s="2">
        <f t="shared" si="10"/>
        <v>0.58055334186456875</v>
      </c>
      <c r="AC65" s="2">
        <f t="shared" si="11"/>
        <v>0.82918145953585642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58" priority="10" operator="lessThan">
      <formula>0</formula>
    </cfRule>
    <cfRule type="cellIs" dxfId="57" priority="11" operator="greaterThan">
      <formula>0</formula>
    </cfRule>
  </conditionalFormatting>
  <conditionalFormatting sqref="L17:M19">
    <cfRule type="cellIs" dxfId="56" priority="8" operator="lessThan">
      <formula>0</formula>
    </cfRule>
    <cfRule type="cellIs" dxfId="55" priority="9" operator="greaterThan">
      <formula>0</formula>
    </cfRule>
  </conditionalFormatting>
  <conditionalFormatting sqref="L23:M24">
    <cfRule type="cellIs" dxfId="54" priority="6" operator="lessThan">
      <formula>0</formula>
    </cfRule>
    <cfRule type="cellIs" dxfId="53" priority="7" operator="greaterThan">
      <formula>0</formula>
    </cfRule>
  </conditionalFormatting>
  <conditionalFormatting sqref="L27:M28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Y6:Z17">
    <cfRule type="cellIs" dxfId="50" priority="3" operator="greaterThan">
      <formula>0</formula>
    </cfRule>
  </conditionalFormatting>
  <conditionalFormatting sqref="Y6:Z17 U22:U33 AB54:AC65 W38:W50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topLeftCell="K1" workbookViewId="0">
      <selection activeCell="AG7" sqref="AG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41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138.7619</v>
      </c>
      <c r="Y6" s="2">
        <f>((Q6*U6)/(R6+S6*X6*T6))-1</f>
        <v>0.58208171994093694</v>
      </c>
      <c r="Z6" s="2">
        <f>((Q6*W6)/(R6+S6*X6*V6))-1</f>
        <v>0.83170830669422813</v>
      </c>
      <c r="AC6">
        <v>0</v>
      </c>
      <c r="AD6">
        <v>1</v>
      </c>
      <c r="AE6" s="2">
        <v>138.7619</v>
      </c>
      <c r="AF6" s="2">
        <v>218.7687</v>
      </c>
      <c r="AG6" s="2">
        <v>47.680340000000001</v>
      </c>
      <c r="AH6" s="2">
        <v>-3.6462069999999998E-4</v>
      </c>
      <c r="AI6" s="2">
        <v>4.3023470000000001</v>
      </c>
      <c r="AJ6" s="2">
        <v>4.9348169999999998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273.15320000000003</v>
      </c>
      <c r="Y7" s="2">
        <f t="shared" ref="Y7:Y17" si="1">((Q7*U7)/(R7+S7*X7*T7))-1</f>
        <v>0.58171417793523816</v>
      </c>
      <c r="Z7" s="2">
        <f t="shared" ref="Z7:Z17" si="2">((Q7*W7)/(R7+S7*X7*V7))-1</f>
        <v>0.83111267143320111</v>
      </c>
      <c r="AC7">
        <v>0</v>
      </c>
      <c r="AD7">
        <v>2</v>
      </c>
      <c r="AE7" s="2">
        <v>273.15320000000003</v>
      </c>
      <c r="AF7" s="2">
        <v>496.09800000000001</v>
      </c>
      <c r="AG7" s="2">
        <v>61.092129999999997</v>
      </c>
      <c r="AH7" s="2">
        <v>-2.0116719999999999E-3</v>
      </c>
      <c r="AI7" s="2">
        <v>8.1392889999999998</v>
      </c>
      <c r="AJ7" s="2">
        <v>2.9029050000000001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-273.14190000000002</v>
      </c>
      <c r="Y8" s="2">
        <f t="shared" si="1"/>
        <v>0.58320928587220844</v>
      </c>
      <c r="Z8" s="2">
        <f t="shared" si="2"/>
        <v>0.83353632058920546</v>
      </c>
      <c r="AC8">
        <v>0</v>
      </c>
      <c r="AD8">
        <v>3</v>
      </c>
      <c r="AE8" s="2">
        <v>-273.14190000000002</v>
      </c>
      <c r="AF8" s="2">
        <v>496.0917</v>
      </c>
      <c r="AG8" s="2">
        <v>-61.093609999999998</v>
      </c>
      <c r="AH8" s="2">
        <v>-2.0123070000000001E-3</v>
      </c>
      <c r="AI8" s="2">
        <v>-8.1389990000000001</v>
      </c>
      <c r="AJ8" s="2">
        <v>2.9028800000000001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-138.75819999999999</v>
      </c>
      <c r="Y9" s="2">
        <f t="shared" si="1"/>
        <v>0.58284124064857945</v>
      </c>
      <c r="Z9" s="2">
        <f t="shared" si="2"/>
        <v>0.83293952980100983</v>
      </c>
      <c r="AC9">
        <v>0</v>
      </c>
      <c r="AD9">
        <v>4</v>
      </c>
      <c r="AE9" s="2">
        <v>-138.75819999999999</v>
      </c>
      <c r="AF9" s="2">
        <v>218.77189999999999</v>
      </c>
      <c r="AG9" s="2">
        <v>-47.673580000000001</v>
      </c>
      <c r="AH9" s="2">
        <v>-3.6458820000000001E-4</v>
      </c>
      <c r="AI9" s="2">
        <v>-4.3022419999999997</v>
      </c>
      <c r="AJ9" s="2">
        <v>4.9347890000000003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684.91420000000005</v>
      </c>
      <c r="Y10" s="2">
        <f t="shared" si="1"/>
        <v>0.58058912977388522</v>
      </c>
      <c r="Z10" s="2">
        <f t="shared" si="2"/>
        <v>0.82929011607877046</v>
      </c>
      <c r="AC10">
        <v>0</v>
      </c>
      <c r="AD10">
        <v>5</v>
      </c>
      <c r="AE10" s="2">
        <v>684.91420000000005</v>
      </c>
      <c r="AF10" s="2">
        <v>11.63297</v>
      </c>
      <c r="AG10" s="2">
        <v>84.545929999999998</v>
      </c>
      <c r="AH10" s="2">
        <v>-1.6234760000000001E-4</v>
      </c>
      <c r="AI10" s="2">
        <v>-0.1400235</v>
      </c>
      <c r="AJ10" s="2">
        <v>18.719989999999999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-684.93399999999997</v>
      </c>
      <c r="Y11" s="2">
        <f t="shared" si="1"/>
        <v>0.58433815377787068</v>
      </c>
      <c r="Z11" s="2">
        <f t="shared" si="2"/>
        <v>0.8353674895759986</v>
      </c>
      <c r="AC11">
        <v>0</v>
      </c>
      <c r="AD11">
        <v>6</v>
      </c>
      <c r="AE11" s="2">
        <v>-684.93399999999997</v>
      </c>
      <c r="AF11" s="2">
        <v>11.63649</v>
      </c>
      <c r="AG11" s="2">
        <v>-84.531540000000007</v>
      </c>
      <c r="AH11" s="2">
        <v>-1.6093720000000001E-4</v>
      </c>
      <c r="AI11" s="2">
        <v>0.14001549999999999</v>
      </c>
      <c r="AJ11" s="2">
        <v>18.720359999999999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684.92520000000002</v>
      </c>
      <c r="Y12" s="2">
        <f t="shared" si="1"/>
        <v>0.58058909974013506</v>
      </c>
      <c r="Z12" s="2">
        <f t="shared" si="2"/>
        <v>0.8292900674385304</v>
      </c>
      <c r="AC12">
        <v>0</v>
      </c>
      <c r="AD12">
        <v>7</v>
      </c>
      <c r="AE12" s="2">
        <v>684.92520000000002</v>
      </c>
      <c r="AF12" s="2">
        <v>11.6341</v>
      </c>
      <c r="AG12" s="2">
        <v>-84.546800000000005</v>
      </c>
      <c r="AH12" s="2">
        <v>1.6081339999999999E-4</v>
      </c>
      <c r="AI12" s="2">
        <v>0.13989960000000001</v>
      </c>
      <c r="AJ12" s="2">
        <v>18.720140000000001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138.7586</v>
      </c>
      <c r="Y13" s="2">
        <f t="shared" si="1"/>
        <v>0.5820817289680873</v>
      </c>
      <c r="Z13" s="2">
        <f t="shared" si="2"/>
        <v>0.83170832132490524</v>
      </c>
      <c r="AC13">
        <v>0</v>
      </c>
      <c r="AD13">
        <v>8</v>
      </c>
      <c r="AE13" s="2">
        <v>138.7586</v>
      </c>
      <c r="AF13" s="2">
        <v>218.7715</v>
      </c>
      <c r="AG13" s="2">
        <v>-47.677860000000003</v>
      </c>
      <c r="AH13" s="2">
        <v>3.6472749999999997E-4</v>
      </c>
      <c r="AI13" s="2">
        <v>-4.3022910000000003</v>
      </c>
      <c r="AJ13" s="2">
        <v>4.9347830000000004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-138.76140000000001</v>
      </c>
      <c r="Y14" s="2">
        <f t="shared" si="1"/>
        <v>0.58284124941058657</v>
      </c>
      <c r="Z14" s="2">
        <f t="shared" si="2"/>
        <v>0.83293954400741255</v>
      </c>
      <c r="AC14">
        <v>0</v>
      </c>
      <c r="AD14">
        <v>9</v>
      </c>
      <c r="AE14" s="2">
        <v>-138.76140000000001</v>
      </c>
      <c r="AF14" s="2">
        <v>218.7697</v>
      </c>
      <c r="AG14" s="2">
        <v>47.676169999999999</v>
      </c>
      <c r="AH14" s="2">
        <v>3.6459390000000001E-4</v>
      </c>
      <c r="AI14" s="2">
        <v>4.3022970000000003</v>
      </c>
      <c r="AJ14" s="2">
        <v>4.9348159999999996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-684.92259999999999</v>
      </c>
      <c r="Y15" s="2">
        <f t="shared" si="1"/>
        <v>0.58433812250415285</v>
      </c>
      <c r="Z15" s="2">
        <f t="shared" si="2"/>
        <v>0.83536743883152287</v>
      </c>
      <c r="AC15">
        <v>0</v>
      </c>
      <c r="AD15">
        <v>10</v>
      </c>
      <c r="AE15" s="2">
        <v>-684.92259999999999</v>
      </c>
      <c r="AF15" s="2">
        <v>11.635479999999999</v>
      </c>
      <c r="AG15" s="2">
        <v>84.532030000000006</v>
      </c>
      <c r="AH15" s="2">
        <v>1.6231899999999999E-4</v>
      </c>
      <c r="AI15" s="2">
        <v>-0.14013729999999999</v>
      </c>
      <c r="AJ15" s="2">
        <v>18.720199999999998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273.15019999999998</v>
      </c>
      <c r="Y16" s="2">
        <f t="shared" si="1"/>
        <v>0.58171418613792558</v>
      </c>
      <c r="Z16" s="2">
        <f t="shared" si="2"/>
        <v>0.83111268472516819</v>
      </c>
      <c r="AC16">
        <v>0</v>
      </c>
      <c r="AD16">
        <v>11</v>
      </c>
      <c r="AE16" s="2">
        <v>273.15019999999998</v>
      </c>
      <c r="AF16" s="2">
        <v>496.0967</v>
      </c>
      <c r="AG16" s="2">
        <v>-61.094410000000003</v>
      </c>
      <c r="AH16" s="2">
        <v>2.0123799999999998E-3</v>
      </c>
      <c r="AI16" s="2">
        <v>-8.1392260000000007</v>
      </c>
      <c r="AJ16" s="2">
        <v>2.9028520000000002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-273.14530000000002</v>
      </c>
      <c r="Y17" s="2">
        <f t="shared" si="1"/>
        <v>0.58320929518617071</v>
      </c>
      <c r="Z17" s="2">
        <f t="shared" si="2"/>
        <v>0.83353633569333874</v>
      </c>
      <c r="AC17">
        <v>0</v>
      </c>
      <c r="AD17">
        <v>12</v>
      </c>
      <c r="AE17" s="2">
        <v>-273.14530000000002</v>
      </c>
      <c r="AF17" s="2">
        <v>496.09449999999998</v>
      </c>
      <c r="AG17" s="2">
        <v>61.091209999999997</v>
      </c>
      <c r="AH17" s="2">
        <v>2.0116000000000001E-3</v>
      </c>
      <c r="AI17" s="2">
        <v>8.1390709999999995</v>
      </c>
      <c r="AJ17" s="2">
        <v>2.9029289999999999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138.7619</v>
      </c>
      <c r="U22" s="4">
        <f>(Q22/((1-R22)*T22*S22))-1</f>
        <v>98.194728988642154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273.15320000000003</v>
      </c>
      <c r="U23" s="4">
        <f t="shared" ref="U23:U33" si="4">(Q23/((1-R23)*T23*S23))-1</f>
        <v>49.390949344357175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273.14190000000002</v>
      </c>
      <c r="U24" s="4">
        <f t="shared" si="4"/>
        <v>49.393034039995555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138.75819999999999</v>
      </c>
      <c r="U25" s="4">
        <f t="shared" si="4"/>
        <v>98.197374025095939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684.91420000000005</v>
      </c>
      <c r="U26" s="4">
        <f t="shared" si="4"/>
        <v>19.096603435071231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684.93399999999997</v>
      </c>
      <c r="U27" s="4">
        <f t="shared" si="4"/>
        <v>19.09602248457379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684.92520000000002</v>
      </c>
      <c r="U28" s="4">
        <f t="shared" si="4"/>
        <v>19.096280680648142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138.7586</v>
      </c>
      <c r="U29" s="4">
        <f t="shared" si="4"/>
        <v>98.19708806840849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138.76140000000001</v>
      </c>
      <c r="U30" s="4">
        <f t="shared" si="4"/>
        <v>98.19508641775785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684.92259999999999</v>
      </c>
      <c r="U31" s="4">
        <f t="shared" si="4"/>
        <v>19.096356967121636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273.15019999999998</v>
      </c>
      <c r="U32" s="4">
        <f t="shared" si="4"/>
        <v>49.391502786558696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273.14530000000002</v>
      </c>
      <c r="U33" s="4">
        <f t="shared" si="4"/>
        <v>49.392406768299004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138.7619</v>
      </c>
      <c r="V38" s="5">
        <f>SQRT(AF6^2 + AG6^2)</f>
        <v>223.90435217343497</v>
      </c>
      <c r="W38" s="4">
        <f>(((Q38-(1-R38)*U38)*S38)/(T38*V38))-1</f>
        <v>7.3632082340783818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273.15320000000003</v>
      </c>
      <c r="V39" s="5">
        <f t="shared" ref="V39:V49" si="6">SQRT(AF7^2 + AG7^2)</f>
        <v>499.8454500662549</v>
      </c>
      <c r="W39" s="4">
        <f t="shared" ref="W39:W49" si="7">(((Q39-(1-R39)*U39)*S39)/(T39*V39))-1</f>
        <v>2.7093255867902131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273.14190000000002</v>
      </c>
      <c r="V40" s="5">
        <f t="shared" si="6"/>
        <v>499.839378192357</v>
      </c>
      <c r="W40" s="4">
        <f t="shared" si="7"/>
        <v>2.7093737532635176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138.75819999999999</v>
      </c>
      <c r="V41" s="5">
        <f t="shared" si="6"/>
        <v>223.90603935496335</v>
      </c>
      <c r="W41" s="4">
        <f t="shared" si="7"/>
        <v>7.3631474864327373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684.91420000000005</v>
      </c>
      <c r="V42" s="5">
        <f t="shared" si="6"/>
        <v>85.342488073560403</v>
      </c>
      <c r="W42" s="4">
        <f t="shared" si="7"/>
        <v>20.062214518776205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684.93399999999997</v>
      </c>
      <c r="V43" s="5">
        <f t="shared" si="6"/>
        <v>85.328712367477465</v>
      </c>
      <c r="W43" s="4">
        <f t="shared" si="7"/>
        <v>20.065582972172223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684.92520000000002</v>
      </c>
      <c r="V44" s="5">
        <f t="shared" si="6"/>
        <v>85.343503988587202</v>
      </c>
      <c r="W44" s="4">
        <f t="shared" si="7"/>
        <v>20.061946084350119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138.7586</v>
      </c>
      <c r="V45" s="5">
        <f t="shared" si="6"/>
        <v>223.90655985573446</v>
      </c>
      <c r="W45" s="4">
        <f t="shared" si="7"/>
        <v>7.3631277996663176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138.76140000000001</v>
      </c>
      <c r="V46" s="5">
        <f t="shared" si="6"/>
        <v>223.90444127787839</v>
      </c>
      <c r="W46" s="4">
        <f t="shared" si="7"/>
        <v>7.363205212768376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684.92259999999999</v>
      </c>
      <c r="V47" s="5">
        <f t="shared" si="6"/>
        <v>85.329060060165318</v>
      </c>
      <c r="W47" s="4">
        <f t="shared" si="7"/>
        <v>20.06551549617464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273.15019999999998</v>
      </c>
      <c r="V48" s="5">
        <f t="shared" si="6"/>
        <v>499.84443848475308</v>
      </c>
      <c r="W48" s="4">
        <f t="shared" si="7"/>
        <v>2.7093339185241305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273.14530000000002</v>
      </c>
      <c r="V49" s="5">
        <f t="shared" si="6"/>
        <v>499.84186386247609</v>
      </c>
      <c r="W49" s="4">
        <f t="shared" si="7"/>
        <v>2.7093543720604965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138.7619</v>
      </c>
      <c r="AA54" s="5">
        <f>SQRT(AF6^2 + AG6^2)</f>
        <v>223.90435217343497</v>
      </c>
      <c r="AB54" s="2">
        <f>(1/(SQRT(((AA54*T54)/(V54*Q54))^2 + ( (R54+S54*Z54*T54)/(Q54*U54))^2)))-1</f>
        <v>0.58183502687829836</v>
      </c>
      <c r="AC54" s="2">
        <f>(1/(SQRT(((AA54*W54)/(V54*Q54))^2 + ( (R54+S54*Z54*W54)/(Q54*X54))^2)))-1</f>
        <v>0.83095818804640031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273.15320000000003</v>
      </c>
      <c r="AA55" s="5">
        <f t="shared" ref="AA55:AA65" si="9">SQRT(AF7^2 + AG7^2)</f>
        <v>499.8454500662549</v>
      </c>
      <c r="AB55" s="2">
        <f t="shared" ref="AB55:AB65" si="10">(1/(SQRT(((AA55*T55)/(V55*Q55))^2 + ( (R55+S55*Z55*T55)/(Q55*U55))^2)))-1</f>
        <v>0.58048674868098504</v>
      </c>
      <c r="AC55" s="2">
        <f t="shared" ref="AC55:AC65" si="11">(1/(SQRT(((AA55*W55)/(V55*Q55))^2 + ( (R55+S55*Z55*W55)/(Q55*X55))^2)))-1</f>
        <v>0.82738710351935185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273.14190000000002</v>
      </c>
      <c r="AA56" s="5">
        <f t="shared" si="9"/>
        <v>499.839378192357</v>
      </c>
      <c r="AB56" s="2">
        <f t="shared" si="10"/>
        <v>0.58048680929142193</v>
      </c>
      <c r="AC56" s="2">
        <f t="shared" si="11"/>
        <v>0.82738724351689941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138.75819999999999</v>
      </c>
      <c r="AA57" s="5">
        <f t="shared" si="9"/>
        <v>223.90603935496335</v>
      </c>
      <c r="AB57" s="2">
        <f t="shared" si="10"/>
        <v>0.58183503327796826</v>
      </c>
      <c r="AC57" s="2">
        <f t="shared" si="11"/>
        <v>0.8309581931325436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684.91420000000005</v>
      </c>
      <c r="AA58" s="5">
        <f t="shared" si="9"/>
        <v>85.342488073560403</v>
      </c>
      <c r="AB58" s="2">
        <f t="shared" si="10"/>
        <v>0.58055338442365345</v>
      </c>
      <c r="AC58" s="2">
        <f t="shared" si="11"/>
        <v>0.82918151291555264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684.93399999999997</v>
      </c>
      <c r="AA59" s="5">
        <f t="shared" si="9"/>
        <v>85.328712367477465</v>
      </c>
      <c r="AB59" s="2">
        <f t="shared" si="10"/>
        <v>0.58055334190504371</v>
      </c>
      <c r="AC59" s="2">
        <f t="shared" si="11"/>
        <v>0.82918146043349639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684.92520000000002</v>
      </c>
      <c r="AA60" s="5">
        <f t="shared" si="9"/>
        <v>85.343503988587202</v>
      </c>
      <c r="AB60" s="2">
        <f t="shared" si="10"/>
        <v>0.58055335354094106</v>
      </c>
      <c r="AC60" s="2">
        <f t="shared" si="11"/>
        <v>0.8291814616985711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138.7586</v>
      </c>
      <c r="AA61" s="5">
        <f t="shared" si="9"/>
        <v>223.90655985573446</v>
      </c>
      <c r="AB61" s="2">
        <f t="shared" si="10"/>
        <v>0.58183503103758505</v>
      </c>
      <c r="AC61" s="2">
        <f t="shared" si="11"/>
        <v>0.83095818787588072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138.76140000000001</v>
      </c>
      <c r="AA62" s="5">
        <f t="shared" si="9"/>
        <v>223.90444127787839</v>
      </c>
      <c r="AB62" s="2">
        <f t="shared" si="10"/>
        <v>0.58183502804910736</v>
      </c>
      <c r="AC62" s="2">
        <f t="shared" si="11"/>
        <v>0.83095818966378276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684.92259999999999</v>
      </c>
      <c r="AA63" s="5">
        <f t="shared" si="9"/>
        <v>85.329060060165318</v>
      </c>
      <c r="AB63" s="2">
        <f t="shared" si="10"/>
        <v>0.58055337273761554</v>
      </c>
      <c r="AC63" s="2">
        <f t="shared" si="11"/>
        <v>0.82918150994879802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273.15019999999998</v>
      </c>
      <c r="AA64" s="5">
        <f t="shared" si="9"/>
        <v>499.84443848475308</v>
      </c>
      <c r="AB64" s="2">
        <f t="shared" si="10"/>
        <v>0.58048676182691938</v>
      </c>
      <c r="AC64" s="2">
        <f t="shared" si="11"/>
        <v>0.82738713176387169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273.14530000000002</v>
      </c>
      <c r="AA65" s="5">
        <f t="shared" si="9"/>
        <v>499.84186386247609</v>
      </c>
      <c r="AB65" s="2">
        <f t="shared" si="10"/>
        <v>0.58048678782328023</v>
      </c>
      <c r="AC65" s="2">
        <f t="shared" si="11"/>
        <v>0.82738719160420193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47" priority="10" operator="lessThan">
      <formula>0</formula>
    </cfRule>
    <cfRule type="cellIs" dxfId="46" priority="11" operator="greaterThan">
      <formula>0</formula>
    </cfRule>
  </conditionalFormatting>
  <conditionalFormatting sqref="L17:M19">
    <cfRule type="cellIs" dxfId="45" priority="8" operator="lessThan">
      <formula>0</formula>
    </cfRule>
    <cfRule type="cellIs" dxfId="44" priority="9" operator="greaterThan">
      <formula>0</formula>
    </cfRule>
  </conditionalFormatting>
  <conditionalFormatting sqref="L23:M24">
    <cfRule type="cellIs" dxfId="43" priority="6" operator="lessThan">
      <formula>0</formula>
    </cfRule>
    <cfRule type="cellIs" dxfId="42" priority="7" operator="greaterThan">
      <formula>0</formula>
    </cfRule>
  </conditionalFormatting>
  <conditionalFormatting sqref="L27:M28">
    <cfRule type="cellIs" dxfId="41" priority="4" operator="lessThan">
      <formula>0</formula>
    </cfRule>
    <cfRule type="cellIs" dxfId="40" priority="5" operator="greaterThan">
      <formula>0</formula>
    </cfRule>
  </conditionalFormatting>
  <conditionalFormatting sqref="Y6:Z17">
    <cfRule type="cellIs" dxfId="39" priority="3" operator="greaterThan">
      <formula>0</formula>
    </cfRule>
  </conditionalFormatting>
  <conditionalFormatting sqref="Y6:Z17 U22:U33 AB54:AC65 W38:W50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topLeftCell="R1" workbookViewId="0">
      <selection activeCell="AB4" sqref="AB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14" t="s">
        <v>43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250.38579999999999</v>
      </c>
      <c r="Y6" s="2">
        <f>((Q6*U6)/(R6+S6*X6*T6))-1</f>
        <v>0.58177643167580162</v>
      </c>
      <c r="Z6" s="2">
        <f>((Q6*W6)/(R6+S6*X6*V6))-1</f>
        <v>0.83121355149997678</v>
      </c>
      <c r="AC6">
        <v>0</v>
      </c>
      <c r="AD6">
        <v>1</v>
      </c>
      <c r="AE6" s="2">
        <v>250.38579999999999</v>
      </c>
      <c r="AF6" s="2">
        <v>-48.847000000000001</v>
      </c>
      <c r="AG6" s="2">
        <v>48.846879999999999</v>
      </c>
      <c r="AH6" s="2">
        <v>-3.1663769999999998E-8</v>
      </c>
      <c r="AI6" s="2">
        <v>2.110808</v>
      </c>
      <c r="AJ6" s="2">
        <v>2.1107909999999999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661.85220000000004</v>
      </c>
      <c r="Y7" s="2">
        <f t="shared" ref="Y7:Y17" si="1">((Q7*U7)/(R7+S7*X7*T7))-1</f>
        <v>0.58065209940614637</v>
      </c>
      <c r="Z7" s="2">
        <f t="shared" ref="Z7:Z17" si="2">((Q7*W7)/(R7+S7*X7*V7))-1</f>
        <v>0.82939209824114224</v>
      </c>
      <c r="AC7">
        <v>0</v>
      </c>
      <c r="AD7">
        <v>2</v>
      </c>
      <c r="AE7" s="2">
        <v>661.85220000000004</v>
      </c>
      <c r="AF7" s="2">
        <v>7.9061859999999999</v>
      </c>
      <c r="AG7" s="2">
        <v>138.74539999999999</v>
      </c>
      <c r="AH7" s="2">
        <v>-2.1803569999999999E-4</v>
      </c>
      <c r="AI7" s="2">
        <v>14.659599999999999</v>
      </c>
      <c r="AJ7" s="2">
        <v>-1.683254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661.8424</v>
      </c>
      <c r="Y8" s="2">
        <f t="shared" si="1"/>
        <v>0.58065212616562079</v>
      </c>
      <c r="Z8" s="2">
        <f t="shared" si="2"/>
        <v>0.82939214158000829</v>
      </c>
      <c r="AC8">
        <v>0</v>
      </c>
      <c r="AD8">
        <v>3</v>
      </c>
      <c r="AE8" s="2">
        <v>661.8424</v>
      </c>
      <c r="AF8" s="2">
        <v>-7.9059189999999999</v>
      </c>
      <c r="AG8" s="2">
        <v>138.7439</v>
      </c>
      <c r="AH8" s="2">
        <v>2.1912839999999999E-4</v>
      </c>
      <c r="AI8" s="2">
        <v>14.65944</v>
      </c>
      <c r="AJ8" s="2">
        <v>1.6834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250.38570000000001</v>
      </c>
      <c r="Y9" s="2">
        <f t="shared" si="1"/>
        <v>0.58177643194924622</v>
      </c>
      <c r="Z9" s="2">
        <f t="shared" si="2"/>
        <v>0.83121355194309143</v>
      </c>
      <c r="AC9">
        <v>0</v>
      </c>
      <c r="AD9">
        <v>4</v>
      </c>
      <c r="AE9" s="2">
        <v>250.38570000000001</v>
      </c>
      <c r="AF9" s="2">
        <v>48.846589999999999</v>
      </c>
      <c r="AG9" s="2">
        <v>48.845619999999997</v>
      </c>
      <c r="AH9" s="2">
        <v>1.281211E-8</v>
      </c>
      <c r="AI9" s="2">
        <v>2.1107819999999999</v>
      </c>
      <c r="AJ9" s="2">
        <v>-2.110814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661.84339999999997</v>
      </c>
      <c r="Y10" s="2">
        <f t="shared" si="1"/>
        <v>0.5806521234350619</v>
      </c>
      <c r="Z10" s="2">
        <f t="shared" si="2"/>
        <v>0.82939213715767512</v>
      </c>
      <c r="AC10">
        <v>0</v>
      </c>
      <c r="AD10">
        <v>5</v>
      </c>
      <c r="AE10" s="2">
        <v>661.84339999999997</v>
      </c>
      <c r="AF10" s="2">
        <v>-138.7441</v>
      </c>
      <c r="AG10" s="2">
        <v>-7.9068250000000004</v>
      </c>
      <c r="AH10" s="2">
        <v>2.1918379999999999E-4</v>
      </c>
      <c r="AI10" s="2">
        <v>-1.683395</v>
      </c>
      <c r="AJ10" s="2">
        <v>14.659470000000001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661.85619999999994</v>
      </c>
      <c r="Y11" s="2">
        <f t="shared" si="1"/>
        <v>0.58065208848391237</v>
      </c>
      <c r="Z11" s="2">
        <f t="shared" si="2"/>
        <v>0.82939208055180957</v>
      </c>
      <c r="AC11">
        <v>0</v>
      </c>
      <c r="AD11">
        <v>6</v>
      </c>
      <c r="AE11" s="2">
        <v>661.85619999999994</v>
      </c>
      <c r="AF11" s="2">
        <v>138.7449</v>
      </c>
      <c r="AG11" s="2">
        <v>-7.9104749999999999</v>
      </c>
      <c r="AH11" s="2">
        <v>-2.178231E-4</v>
      </c>
      <c r="AI11" s="2">
        <v>-1.683298</v>
      </c>
      <c r="AJ11" s="2">
        <v>-14.65968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661.85140000000001</v>
      </c>
      <c r="Y12" s="2">
        <f t="shared" si="1"/>
        <v>0.58065210159059344</v>
      </c>
      <c r="Z12" s="2">
        <f t="shared" si="2"/>
        <v>0.82939210177900868</v>
      </c>
      <c r="AC12">
        <v>0</v>
      </c>
      <c r="AD12">
        <v>7</v>
      </c>
      <c r="AE12" s="2">
        <v>661.85140000000001</v>
      </c>
      <c r="AF12" s="2">
        <v>-138.74510000000001</v>
      </c>
      <c r="AG12" s="2">
        <v>7.9055499999999999</v>
      </c>
      <c r="AH12" s="2">
        <v>-2.1798790000000001E-4</v>
      </c>
      <c r="AI12" s="2">
        <v>1.68326</v>
      </c>
      <c r="AJ12" s="2">
        <v>14.65958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250.38570000000001</v>
      </c>
      <c r="Y13" s="2">
        <f t="shared" si="1"/>
        <v>0.58177643194924622</v>
      </c>
      <c r="Z13" s="2">
        <f t="shared" si="2"/>
        <v>0.83121355194309143</v>
      </c>
      <c r="AC13">
        <v>0</v>
      </c>
      <c r="AD13">
        <v>8</v>
      </c>
      <c r="AE13" s="2">
        <v>250.38570000000001</v>
      </c>
      <c r="AF13" s="2">
        <v>-48.84554</v>
      </c>
      <c r="AG13" s="2">
        <v>-48.846679999999999</v>
      </c>
      <c r="AH13" s="2">
        <v>1.2443089999999999E-7</v>
      </c>
      <c r="AI13" s="2">
        <v>-2.1107969999999998</v>
      </c>
      <c r="AJ13" s="2">
        <v>2.1107990000000001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250.38570000000001</v>
      </c>
      <c r="Y14" s="2">
        <f t="shared" si="1"/>
        <v>0.58177643194924622</v>
      </c>
      <c r="Z14" s="2">
        <f t="shared" si="2"/>
        <v>0.83121355194309143</v>
      </c>
      <c r="AC14">
        <v>0</v>
      </c>
      <c r="AD14">
        <v>9</v>
      </c>
      <c r="AE14" s="2">
        <v>250.38570000000001</v>
      </c>
      <c r="AF14" s="2">
        <v>48.845320000000001</v>
      </c>
      <c r="AG14" s="2">
        <v>-48.845179999999999</v>
      </c>
      <c r="AH14" s="2">
        <v>-2.9450370000000001E-8</v>
      </c>
      <c r="AI14" s="2">
        <v>-2.1108039999999999</v>
      </c>
      <c r="AJ14" s="2">
        <v>-2.1107870000000002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661.84630000000004</v>
      </c>
      <c r="Y15" s="2">
        <f t="shared" si="1"/>
        <v>0.58065211551644214</v>
      </c>
      <c r="Z15" s="2">
        <f t="shared" si="2"/>
        <v>0.82939212433290832</v>
      </c>
      <c r="AC15">
        <v>0</v>
      </c>
      <c r="AD15">
        <v>10</v>
      </c>
      <c r="AE15" s="2">
        <v>661.84630000000004</v>
      </c>
      <c r="AF15" s="2">
        <v>138.74350000000001</v>
      </c>
      <c r="AG15" s="2">
        <v>7.9103149999999998</v>
      </c>
      <c r="AH15" s="2">
        <v>2.191537E-4</v>
      </c>
      <c r="AI15" s="2">
        <v>1.6834439999999999</v>
      </c>
      <c r="AJ15" s="2">
        <v>-14.65953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661.84720000000004</v>
      </c>
      <c r="Y16" s="2">
        <f t="shared" si="1"/>
        <v>0.58065211305893949</v>
      </c>
      <c r="Z16" s="2">
        <f t="shared" si="2"/>
        <v>0.82939212035280829</v>
      </c>
      <c r="AC16">
        <v>0</v>
      </c>
      <c r="AD16">
        <v>11</v>
      </c>
      <c r="AE16" s="2">
        <v>661.84720000000004</v>
      </c>
      <c r="AF16" s="2">
        <v>7.9108539999999996</v>
      </c>
      <c r="AG16" s="2">
        <v>-138.74379999999999</v>
      </c>
      <c r="AH16" s="2">
        <v>2.1919880000000001E-4</v>
      </c>
      <c r="AI16" s="2">
        <v>-14.659549999999999</v>
      </c>
      <c r="AJ16" s="2">
        <v>-1.683438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661.85519999999997</v>
      </c>
      <c r="Y17" s="2">
        <f t="shared" si="1"/>
        <v>0.58065209121447103</v>
      </c>
      <c r="Z17" s="2">
        <f t="shared" si="2"/>
        <v>0.82939208497414274</v>
      </c>
      <c r="AC17">
        <v>0</v>
      </c>
      <c r="AD17">
        <v>12</v>
      </c>
      <c r="AE17" s="2">
        <v>661.85519999999997</v>
      </c>
      <c r="AF17" s="2">
        <v>-7.9096789999999997</v>
      </c>
      <c r="AG17" s="2">
        <v>-138.74469999999999</v>
      </c>
      <c r="AH17" s="2">
        <v>-2.1800960000000001E-4</v>
      </c>
      <c r="AI17" s="2">
        <v>-14.659660000000001</v>
      </c>
      <c r="AJ17" s="2">
        <v>1.6833020000000001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13" t="s">
        <v>24</v>
      </c>
      <c r="R20" s="13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250.38579999999999</v>
      </c>
      <c r="U22" s="4">
        <f>(Q22/((1-R22)*T22*S22))-1</f>
        <v>53.972961982864305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661.85220000000004</v>
      </c>
      <c r="U23" s="4">
        <f t="shared" ref="U23:U33" si="4">(Q23/((1-R23)*T23*S23))-1</f>
        <v>19.796862297124743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661.8424</v>
      </c>
      <c r="U24" s="4">
        <f t="shared" si="4"/>
        <v>19.797170239393946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250.38570000000001</v>
      </c>
      <c r="U25" s="4">
        <f t="shared" si="4"/>
        <v>53.972983938176434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661.84339999999997</v>
      </c>
      <c r="U26" s="4">
        <f t="shared" si="4"/>
        <v>19.797138816295615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661.85619999999994</v>
      </c>
      <c r="U27" s="4">
        <f t="shared" si="4"/>
        <v>19.796736609023327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661.85140000000001</v>
      </c>
      <c r="U28" s="4">
        <f t="shared" si="4"/>
        <v>19.796887434927335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250.38570000000001</v>
      </c>
      <c r="U29" s="4">
        <f t="shared" si="4"/>
        <v>53.972983938176434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250.38570000000001</v>
      </c>
      <c r="U30" s="4">
        <f t="shared" si="4"/>
        <v>53.972983938176434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661.84630000000004</v>
      </c>
      <c r="U31" s="4">
        <f t="shared" si="4"/>
        <v>19.797047689847421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661.84720000000004</v>
      </c>
      <c r="U32" s="4">
        <f t="shared" si="4"/>
        <v>19.797019409387946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661.85519999999997</v>
      </c>
      <c r="U33" s="4">
        <f t="shared" si="4"/>
        <v>19.796768030906254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250.38579999999999</v>
      </c>
      <c r="V38" s="5">
        <f>SQRT(AF6^2 + AG6^2)</f>
        <v>69.080005028476947</v>
      </c>
      <c r="W38" s="4">
        <f>(((Q38-(1-R38)*U38)*S38)/(T38*V38))-1</f>
        <v>25.885035805410958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661.85220000000004</v>
      </c>
      <c r="V39" s="5">
        <f t="shared" ref="V39:V49" si="6">SQRT(AF7^2 + AG7^2)</f>
        <v>138.970478153551</v>
      </c>
      <c r="W39" s="4">
        <f t="shared" ref="W39:W49" si="7">(((Q39-(1-R39)*U39)*S39)/(T39*V39))-1</f>
        <v>11.957220792578122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661.8424</v>
      </c>
      <c r="V40" s="5">
        <f t="shared" si="6"/>
        <v>138.96896539315733</v>
      </c>
      <c r="W40" s="4">
        <f t="shared" si="7"/>
        <v>11.957371531056801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250.38570000000001</v>
      </c>
      <c r="V41" s="5">
        <f t="shared" si="6"/>
        <v>69.078824163505416</v>
      </c>
      <c r="W41" s="4">
        <f t="shared" si="7"/>
        <v>25.885495589437145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661.84339999999997</v>
      </c>
      <c r="V42" s="5">
        <f t="shared" si="6"/>
        <v>138.9692166142942</v>
      </c>
      <c r="W42" s="4">
        <f t="shared" si="7"/>
        <v>11.957347118497955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661.85619999999994</v>
      </c>
      <c r="V43" s="5">
        <f t="shared" si="6"/>
        <v>138.97022303621603</v>
      </c>
      <c r="W43" s="4">
        <f t="shared" si="7"/>
        <v>11.95724062342599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661.85140000000001</v>
      </c>
      <c r="V44" s="5">
        <f t="shared" si="6"/>
        <v>138.97014245805644</v>
      </c>
      <c r="W44" s="4">
        <f t="shared" si="7"/>
        <v>11.957252883093537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250.38570000000001</v>
      </c>
      <c r="V45" s="5">
        <f t="shared" si="6"/>
        <v>69.078831235871391</v>
      </c>
      <c r="W45" s="4">
        <f t="shared" si="7"/>
        <v>25.885492836870824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250.38570000000001</v>
      </c>
      <c r="V46" s="5">
        <f t="shared" si="6"/>
        <v>69.077615007575346</v>
      </c>
      <c r="W46" s="4">
        <f t="shared" si="7"/>
        <v>25.885966201464225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661.84630000000004</v>
      </c>
      <c r="V47" s="5">
        <f t="shared" si="6"/>
        <v>138.96881619863223</v>
      </c>
      <c r="W47" s="4">
        <f t="shared" si="7"/>
        <v>11.957381585092676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661.84720000000004</v>
      </c>
      <c r="V48" s="5">
        <f t="shared" si="6"/>
        <v>138.96914639390036</v>
      </c>
      <c r="W48" s="4">
        <f t="shared" si="7"/>
        <v>11.957349907904499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661.85519999999997</v>
      </c>
      <c r="V49" s="5">
        <f t="shared" si="6"/>
        <v>138.96997805271843</v>
      </c>
      <c r="W49" s="4">
        <f t="shared" si="7"/>
        <v>11.957264454031314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250.38579999999999</v>
      </c>
      <c r="AA54" s="5">
        <f>SQRT(AF6^2 + AG6^2)</f>
        <v>69.080005028476947</v>
      </c>
      <c r="AB54" s="2">
        <f>(1/(SQRT(((AA54*T54)/(V54*Q54))^2 + ( (R54+S54*Z54*T54)/(Q54*U54))^2)))-1</f>
        <v>0.58175295821788131</v>
      </c>
      <c r="AC54" s="2">
        <f>(1/(SQRT(((AA54*W54)/(V54*Q54))^2 + ( (R54+S54*Z54*W54)/(Q54*X54))^2)))-1</f>
        <v>0.83114216779339367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661.85220000000004</v>
      </c>
      <c r="AA55" s="5">
        <f t="shared" ref="AA55:AA65" si="9">SQRT(AF7^2 + AG7^2)</f>
        <v>138.970478153551</v>
      </c>
      <c r="AB55" s="2">
        <f t="shared" ref="AB55:AB65" si="10">(1/(SQRT(((AA55*T55)/(V55*Q55))^2 + ( (R55+S55*Z55*T55)/(Q55*U55))^2)))-1</f>
        <v>0.58055730960109408</v>
      </c>
      <c r="AC55" s="2">
        <f t="shared" ref="AC55:AC65" si="11">(1/(SQRT(((AA55*W55)/(V55*Q55))^2 + ( (R55+S55*Z55*W55)/(Q55*X55))^2)))-1</f>
        <v>0.82910411598549572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661.8424</v>
      </c>
      <c r="AA56" s="5">
        <f t="shared" si="9"/>
        <v>138.96896539315733</v>
      </c>
      <c r="AB56" s="2">
        <f t="shared" si="10"/>
        <v>0.58055733841922263</v>
      </c>
      <c r="AC56" s="2">
        <f t="shared" si="11"/>
        <v>0.82910416557203392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250.38570000000001</v>
      </c>
      <c r="AA57" s="5">
        <f t="shared" si="9"/>
        <v>69.078824163505416</v>
      </c>
      <c r="AB57" s="2">
        <f t="shared" si="10"/>
        <v>0.58175295929380688</v>
      </c>
      <c r="AC57" s="2">
        <f t="shared" si="11"/>
        <v>0.83114217067678231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661.84339999999997</v>
      </c>
      <c r="AA58" s="5">
        <f t="shared" si="9"/>
        <v>138.9692166142942</v>
      </c>
      <c r="AB58" s="2">
        <f t="shared" si="10"/>
        <v>0.58055733534648057</v>
      </c>
      <c r="AC58" s="2">
        <f t="shared" si="11"/>
        <v>0.82910416011085641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661.85619999999994</v>
      </c>
      <c r="AA59" s="5">
        <f t="shared" si="9"/>
        <v>138.97022303621603</v>
      </c>
      <c r="AB59" s="2">
        <f t="shared" si="10"/>
        <v>0.58055729902881725</v>
      </c>
      <c r="AC59" s="2">
        <f t="shared" si="11"/>
        <v>0.82910409936160101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661.85140000000001</v>
      </c>
      <c r="AA60" s="5">
        <f t="shared" si="9"/>
        <v>138.97014245805644</v>
      </c>
      <c r="AB60" s="2">
        <f t="shared" si="10"/>
        <v>0.58055731224305274</v>
      </c>
      <c r="AC60" s="2">
        <f t="shared" si="11"/>
        <v>0.8291041209126544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250.38570000000001</v>
      </c>
      <c r="AA61" s="5">
        <f t="shared" si="9"/>
        <v>69.078831235871391</v>
      </c>
      <c r="AB61" s="2">
        <f t="shared" si="10"/>
        <v>0.5817529592890005</v>
      </c>
      <c r="AC61" s="2">
        <f t="shared" si="11"/>
        <v>0.83114217066216733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250.38570000000001</v>
      </c>
      <c r="AA62" s="5">
        <f t="shared" si="9"/>
        <v>69.077615007575346</v>
      </c>
      <c r="AB62" s="2">
        <f t="shared" si="10"/>
        <v>0.58175296011551225</v>
      </c>
      <c r="AC62" s="2">
        <f t="shared" si="11"/>
        <v>0.83114217317553063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661.84630000000004</v>
      </c>
      <c r="AA63" s="5">
        <f t="shared" si="9"/>
        <v>138.96881619863223</v>
      </c>
      <c r="AB63" s="2">
        <f t="shared" si="10"/>
        <v>0.58055732797546633</v>
      </c>
      <c r="AC63" s="2">
        <f t="shared" si="11"/>
        <v>0.82910414895126228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661.84720000000004</v>
      </c>
      <c r="AA64" s="5">
        <f t="shared" si="9"/>
        <v>138.96914639390036</v>
      </c>
      <c r="AB64" s="2">
        <f t="shared" si="10"/>
        <v>0.58055732506800783</v>
      </c>
      <c r="AC64" s="2">
        <f t="shared" si="11"/>
        <v>0.82910414360488227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661.85519999999997</v>
      </c>
      <c r="AA65" s="5">
        <f t="shared" si="9"/>
        <v>138.96997805271843</v>
      </c>
      <c r="AB65" s="2">
        <f t="shared" si="10"/>
        <v>0.58055730209305323</v>
      </c>
      <c r="AC65" s="2">
        <f t="shared" si="11"/>
        <v>0.8291041047969403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36" priority="10" operator="lessThan">
      <formula>0</formula>
    </cfRule>
    <cfRule type="cellIs" dxfId="35" priority="11" operator="greaterThan">
      <formula>0</formula>
    </cfRule>
  </conditionalFormatting>
  <conditionalFormatting sqref="L17:M19"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L23:M24">
    <cfRule type="cellIs" dxfId="32" priority="6" operator="lessThan">
      <formula>0</formula>
    </cfRule>
    <cfRule type="cellIs" dxfId="31" priority="7" operator="greaterThan">
      <formula>0</formula>
    </cfRule>
  </conditionalFormatting>
  <conditionalFormatting sqref="L27:M28">
    <cfRule type="cellIs" dxfId="30" priority="4" operator="lessThan">
      <formula>0</formula>
    </cfRule>
    <cfRule type="cellIs" dxfId="29" priority="5" operator="greaterThan">
      <formula>0</formula>
    </cfRule>
  </conditionalFormatting>
  <conditionalFormatting sqref="Y6:Z17">
    <cfRule type="cellIs" dxfId="28" priority="3" operator="greaterThan">
      <formula>0</formula>
    </cfRule>
  </conditionalFormatting>
  <conditionalFormatting sqref="Y6:Z17 U22:U33 AB54:AC65 W38:W50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C30C-B3DA-491B-B9AB-D717A9293A94}">
  <dimension ref="B1:AK65"/>
  <sheetViews>
    <sheetView topLeftCell="V10" workbookViewId="0">
      <selection activeCell="AD19" sqref="AD19:AJ31"/>
    </sheetView>
  </sheetViews>
  <sheetFormatPr baseColWidth="10" defaultRowHeight="15" x14ac:dyDescent="0.25"/>
  <sheetData>
    <row r="1" spans="2:37" x14ac:dyDescent="0.25">
      <c r="B1" s="14" t="s">
        <v>51</v>
      </c>
      <c r="C1" s="14"/>
      <c r="D1" s="14"/>
      <c r="E1" s="14"/>
      <c r="F1" s="14"/>
      <c r="G1" s="14"/>
      <c r="H1" s="14"/>
      <c r="I1" s="14"/>
      <c r="J1" s="14"/>
      <c r="K1" s="14"/>
      <c r="L1" s="14"/>
      <c r="Q1" s="13" t="s">
        <v>22</v>
      </c>
      <c r="R1" s="13"/>
      <c r="S1" s="13"/>
      <c r="T1" s="13"/>
      <c r="U1" s="13"/>
      <c r="V1" s="13"/>
      <c r="AD1" s="13" t="s">
        <v>44</v>
      </c>
      <c r="AE1" s="13"/>
      <c r="AF1" s="13"/>
      <c r="AG1" s="13"/>
      <c r="AH1" s="13"/>
      <c r="AI1" s="13"/>
      <c r="AJ1" s="13"/>
      <c r="AK1" s="13"/>
    </row>
    <row r="2" spans="2:37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Q2" s="13"/>
      <c r="R2" s="13"/>
      <c r="S2" s="13"/>
      <c r="T2" s="13"/>
      <c r="U2" s="13"/>
      <c r="V2" s="13"/>
      <c r="AD2" s="13"/>
      <c r="AE2" s="13"/>
      <c r="AF2" s="13"/>
      <c r="AG2" s="13"/>
      <c r="AH2" s="13"/>
      <c r="AI2" s="13"/>
      <c r="AJ2" s="13"/>
      <c r="AK2" s="13"/>
    </row>
    <row r="4" spans="2:37" x14ac:dyDescent="0.25">
      <c r="D4" t="s">
        <v>0</v>
      </c>
      <c r="Q4" s="13" t="s">
        <v>21</v>
      </c>
      <c r="R4" s="13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144000000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0.88698277541252701</v>
      </c>
      <c r="M6" s="3">
        <f>(K6/(E6*F6*G6*I6*D6))-1</f>
        <v>0.95133149678604201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871.92248000000006</v>
      </c>
      <c r="Y6" s="2">
        <f>((Q6*U6)/(R6+S6*X6*T6))-1</f>
        <v>0.58007869829401648</v>
      </c>
      <c r="Z6" s="2">
        <f>((Q6*W6)/(R6+S6*X6*V6))-1</f>
        <v>0.82846356899657292</v>
      </c>
      <c r="AC6" s="11">
        <v>0</v>
      </c>
      <c r="AD6" s="11">
        <v>1</v>
      </c>
      <c r="AE6" s="12">
        <f>AE20*1.1</f>
        <v>871.92248000000006</v>
      </c>
      <c r="AF6" s="12">
        <f t="shared" ref="AF6:AJ6" si="0">AF20*1.1</f>
        <v>858.87582000000009</v>
      </c>
      <c r="AG6" s="12">
        <f t="shared" si="0"/>
        <v>1452.2134000000001</v>
      </c>
      <c r="AH6" s="12">
        <f t="shared" si="0"/>
        <v>7.0764991000000005E-3</v>
      </c>
      <c r="AI6" s="12">
        <f t="shared" si="0"/>
        <v>70.493412000000006</v>
      </c>
      <c r="AJ6" s="12">
        <f t="shared" si="0"/>
        <v>66.239877000000007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1">AE7</f>
        <v>7559.1571000000013</v>
      </c>
      <c r="Y7" s="2">
        <f t="shared" ref="Y7:Y17" si="2">((Q7*U7)/(R7+S7*X7*T7))-1</f>
        <v>0.56204036376867927</v>
      </c>
      <c r="Z7" s="2">
        <f t="shared" ref="Z7:Z17" si="3">((Q7*W7)/(R7+S7*X7*V7))-1</f>
        <v>0.79939015226747911</v>
      </c>
      <c r="AC7" s="11">
        <v>0</v>
      </c>
      <c r="AD7" s="11">
        <v>2</v>
      </c>
      <c r="AE7" s="12">
        <f t="shared" ref="AE7:AJ7" si="4">AE21*1.1</f>
        <v>7559.1571000000013</v>
      </c>
      <c r="AF7" s="12">
        <f t="shared" si="4"/>
        <v>1131.8813</v>
      </c>
      <c r="AG7" s="12">
        <f t="shared" si="4"/>
        <v>927.98739000000012</v>
      </c>
      <c r="AH7" s="12">
        <f t="shared" si="4"/>
        <v>6.3240265000000006E-3</v>
      </c>
      <c r="AI7" s="12">
        <f t="shared" si="4"/>
        <v>232.34288000000001</v>
      </c>
      <c r="AJ7" s="12">
        <f t="shared" si="4"/>
        <v>6.4130154000000008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1"/>
        <v>7559.0174000000006</v>
      </c>
      <c r="Y8" s="2">
        <f t="shared" si="2"/>
        <v>0.56204073629753593</v>
      </c>
      <c r="Z8" s="2">
        <f t="shared" si="3"/>
        <v>0.79939074997000437</v>
      </c>
      <c r="AC8" s="11">
        <v>0</v>
      </c>
      <c r="AD8" s="11">
        <v>3</v>
      </c>
      <c r="AE8" s="12">
        <f t="shared" ref="AE8:AJ8" si="5">AE22*1.1</f>
        <v>7559.0174000000006</v>
      </c>
      <c r="AF8" s="12">
        <f t="shared" si="5"/>
        <v>1131.8901000000001</v>
      </c>
      <c r="AG8" s="12">
        <f t="shared" si="5"/>
        <v>927.96418000000006</v>
      </c>
      <c r="AH8" s="12">
        <f t="shared" si="5"/>
        <v>6.3307090000000012E-3</v>
      </c>
      <c r="AI8" s="12">
        <f t="shared" si="5"/>
        <v>232.34057000000004</v>
      </c>
      <c r="AJ8" s="12">
        <f t="shared" si="5"/>
        <v>6.4111014000000006</v>
      </c>
    </row>
    <row r="9" spans="2:37" x14ac:dyDescent="0.25">
      <c r="N9" s="1"/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1"/>
        <v>871.96417000000008</v>
      </c>
      <c r="Y9" s="2">
        <f t="shared" si="2"/>
        <v>0.58007858453961592</v>
      </c>
      <c r="Z9" s="2">
        <f t="shared" si="3"/>
        <v>0.82846338481662918</v>
      </c>
      <c r="AC9" s="11">
        <v>0</v>
      </c>
      <c r="AD9" s="11">
        <v>4</v>
      </c>
      <c r="AE9" s="12">
        <f t="shared" ref="AE9:AJ9" si="6">AE23*1.1</f>
        <v>871.96417000000008</v>
      </c>
      <c r="AF9" s="12">
        <f t="shared" si="6"/>
        <v>858.90739000000008</v>
      </c>
      <c r="AG9" s="12">
        <f t="shared" si="6"/>
        <v>1452.1826000000001</v>
      </c>
      <c r="AH9" s="12">
        <f t="shared" si="6"/>
        <v>7.0765420000000008E-3</v>
      </c>
      <c r="AI9" s="12">
        <f t="shared" si="6"/>
        <v>70.493896000000007</v>
      </c>
      <c r="AJ9" s="12">
        <f t="shared" si="6"/>
        <v>66.240713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1"/>
        <v>2993.4806000000003</v>
      </c>
      <c r="Y10" s="2">
        <f t="shared" si="2"/>
        <v>0.57431099267852881</v>
      </c>
      <c r="Z10" s="2">
        <f t="shared" si="3"/>
        <v>0.8191386534085936</v>
      </c>
      <c r="AC10" s="11">
        <v>0</v>
      </c>
      <c r="AD10" s="11">
        <v>5</v>
      </c>
      <c r="AE10" s="12">
        <f t="shared" ref="AE10:AJ10" si="7">AE24*1.1</f>
        <v>2993.4806000000003</v>
      </c>
      <c r="AF10" s="12">
        <f t="shared" si="7"/>
        <v>800.57648000000006</v>
      </c>
      <c r="AG10" s="12">
        <f t="shared" si="7"/>
        <v>4651.9561000000012</v>
      </c>
      <c r="AH10" s="12">
        <f t="shared" si="7"/>
        <v>2.3000439000000001E-2</v>
      </c>
      <c r="AI10" s="12">
        <f t="shared" si="7"/>
        <v>33.799271000000005</v>
      </c>
      <c r="AJ10" s="12">
        <f t="shared" si="7"/>
        <v>104.62941500000001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1"/>
        <v>2993.5257000000006</v>
      </c>
      <c r="Y11" s="2">
        <f t="shared" si="2"/>
        <v>0.57431087051643437</v>
      </c>
      <c r="Z11" s="2">
        <f t="shared" si="3"/>
        <v>0.81913845619086145</v>
      </c>
      <c r="AC11" s="11">
        <v>0</v>
      </c>
      <c r="AD11" s="11">
        <v>6</v>
      </c>
      <c r="AE11" s="12">
        <f t="shared" ref="AE11:AJ11" si="8">AE25*1.1</f>
        <v>2993.5257000000006</v>
      </c>
      <c r="AF11" s="12">
        <f t="shared" si="8"/>
        <v>800.54744000000005</v>
      </c>
      <c r="AG11" s="12">
        <f t="shared" si="8"/>
        <v>4651.9858000000013</v>
      </c>
      <c r="AH11" s="12">
        <f t="shared" si="8"/>
        <v>2.2994806999999999E-2</v>
      </c>
      <c r="AI11" s="12">
        <f t="shared" si="8"/>
        <v>33.799931000000001</v>
      </c>
      <c r="AJ11" s="12">
        <f t="shared" si="8"/>
        <v>104.63039400000001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1"/>
        <v>2993.5785000000001</v>
      </c>
      <c r="Y12" s="2">
        <f t="shared" si="2"/>
        <v>0.57431072749742129</v>
      </c>
      <c r="Z12" s="2">
        <f t="shared" si="3"/>
        <v>0.81913822530186375</v>
      </c>
      <c r="AC12" s="11">
        <v>0</v>
      </c>
      <c r="AD12" s="11">
        <v>7</v>
      </c>
      <c r="AE12" s="12">
        <f t="shared" ref="AE12:AJ12" si="9">AE26*1.1</f>
        <v>2993.5785000000001</v>
      </c>
      <c r="AF12" s="12">
        <f t="shared" si="9"/>
        <v>800.57593000000008</v>
      </c>
      <c r="AG12" s="12">
        <f t="shared" si="9"/>
        <v>4651.9319000000005</v>
      </c>
      <c r="AH12" s="12">
        <f t="shared" si="9"/>
        <v>2.2994917000000004E-2</v>
      </c>
      <c r="AI12" s="12">
        <f t="shared" si="9"/>
        <v>33.800370999999998</v>
      </c>
      <c r="AJ12" s="12">
        <f t="shared" si="9"/>
        <v>104.63272600000001</v>
      </c>
    </row>
    <row r="13" spans="2:37" x14ac:dyDescent="0.25">
      <c r="C13" t="s">
        <v>12</v>
      </c>
      <c r="D13" s="2">
        <v>269000000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1.0132043343508812E-2</v>
      </c>
      <c r="M13" s="3">
        <f>(K13/(D13*E13*F13*G13*I13))-1</f>
        <v>4.4578942517435216E-2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1"/>
        <v>871.96780000000001</v>
      </c>
      <c r="Y13" s="2">
        <f t="shared" si="2"/>
        <v>0.58007857463488</v>
      </c>
      <c r="Z13" s="2">
        <f t="shared" si="3"/>
        <v>0.82846336877985483</v>
      </c>
      <c r="AC13" s="11">
        <v>0</v>
      </c>
      <c r="AD13" s="11">
        <v>8</v>
      </c>
      <c r="AE13" s="12">
        <f t="shared" ref="AE13:AJ13" si="10">AE27*1.1</f>
        <v>871.96780000000001</v>
      </c>
      <c r="AF13" s="12">
        <f t="shared" si="10"/>
        <v>858.87142000000006</v>
      </c>
      <c r="AG13" s="12">
        <f t="shared" si="10"/>
        <v>1452.1683</v>
      </c>
      <c r="AH13" s="12">
        <f t="shared" si="10"/>
        <v>7.0758336000000003E-3</v>
      </c>
      <c r="AI13" s="12">
        <f t="shared" si="10"/>
        <v>70.495755000000017</v>
      </c>
      <c r="AJ13" s="12">
        <f t="shared" si="10"/>
        <v>66.241900999999999</v>
      </c>
    </row>
    <row r="14" spans="2:37" x14ac:dyDescent="0.25"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1"/>
        <v>871.92523000000006</v>
      </c>
      <c r="Y14" s="2">
        <f t="shared" si="2"/>
        <v>0.58007869079042762</v>
      </c>
      <c r="Z14" s="2">
        <f t="shared" si="3"/>
        <v>0.82846355684749917</v>
      </c>
      <c r="AC14" s="11">
        <v>0</v>
      </c>
      <c r="AD14" s="11">
        <v>9</v>
      </c>
      <c r="AE14" s="12">
        <f t="shared" ref="AE14:AJ14" si="11">AE28*1.1</f>
        <v>871.92523000000006</v>
      </c>
      <c r="AF14" s="12">
        <f t="shared" si="11"/>
        <v>858.84304000000009</v>
      </c>
      <c r="AG14" s="12">
        <f t="shared" si="11"/>
        <v>1452.2057</v>
      </c>
      <c r="AH14" s="12">
        <f t="shared" si="11"/>
        <v>7.0759986000000002E-3</v>
      </c>
      <c r="AI14" s="12">
        <f t="shared" si="11"/>
        <v>70.495238000000001</v>
      </c>
      <c r="AJ14" s="12">
        <f t="shared" si="11"/>
        <v>66.241098000000008</v>
      </c>
    </row>
    <row r="15" spans="2:37" x14ac:dyDescent="0.25">
      <c r="D15" t="s">
        <v>55</v>
      </c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1"/>
        <v>2993.5477000000005</v>
      </c>
      <c r="Y15" s="2">
        <f t="shared" si="2"/>
        <v>0.57431081092517577</v>
      </c>
      <c r="Z15" s="2">
        <f t="shared" si="3"/>
        <v>0.81913835998710538</v>
      </c>
      <c r="AC15" s="11">
        <v>0</v>
      </c>
      <c r="AD15" s="11">
        <v>10</v>
      </c>
      <c r="AE15" s="12">
        <f t="shared" ref="AE15:AJ15" si="12">AE29*1.1</f>
        <v>2993.5477000000005</v>
      </c>
      <c r="AF15" s="12">
        <f t="shared" si="12"/>
        <v>800.6032100000001</v>
      </c>
      <c r="AG15" s="12">
        <f t="shared" si="12"/>
        <v>4651.9154000000008</v>
      </c>
      <c r="AH15" s="12">
        <f t="shared" si="12"/>
        <v>2.2999856000000003E-2</v>
      </c>
      <c r="AI15" s="12">
        <f t="shared" si="12"/>
        <v>33.799711000000002</v>
      </c>
      <c r="AJ15" s="12">
        <f t="shared" si="12"/>
        <v>104.63201100000001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1"/>
        <v>7559.2803000000013</v>
      </c>
      <c r="Y16" s="2">
        <f t="shared" si="2"/>
        <v>0.56204003523944124</v>
      </c>
      <c r="Z16" s="2">
        <f t="shared" si="3"/>
        <v>0.79938962516006962</v>
      </c>
      <c r="AC16" s="11">
        <v>0</v>
      </c>
      <c r="AD16" s="11">
        <v>11</v>
      </c>
      <c r="AE16" s="12">
        <f t="shared" ref="AE16:AJ16" si="13">AE30*1.1</f>
        <v>7559.2803000000013</v>
      </c>
      <c r="AF16" s="12">
        <f t="shared" si="13"/>
        <v>1131.7196000000001</v>
      </c>
      <c r="AG16" s="12">
        <f t="shared" si="13"/>
        <v>927.98211000000003</v>
      </c>
      <c r="AH16" s="12">
        <f t="shared" si="13"/>
        <v>6.3296310000000005E-3</v>
      </c>
      <c r="AI16" s="12">
        <f t="shared" si="13"/>
        <v>232.34805000000003</v>
      </c>
      <c r="AJ16" s="12">
        <f t="shared" si="13"/>
        <v>6.4095515000000001</v>
      </c>
    </row>
    <row r="17" spans="3:36" x14ac:dyDescent="0.25">
      <c r="C17" t="s">
        <v>12</v>
      </c>
      <c r="D17" s="2">
        <v>12800000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20.228556223390935</v>
      </c>
      <c r="M17" s="3">
        <f>(K17/(PRODUCT(D17:G17)*I17))-1</f>
        <v>20.952479338842974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1"/>
        <v>7559.4156000000003</v>
      </c>
      <c r="Y17" s="2">
        <f t="shared" si="2"/>
        <v>0.56203967444409786</v>
      </c>
      <c r="Z17" s="2">
        <f t="shared" si="3"/>
        <v>0.79938904628353846</v>
      </c>
      <c r="AC17" s="11">
        <v>0</v>
      </c>
      <c r="AD17" s="11">
        <v>12</v>
      </c>
      <c r="AE17" s="12">
        <f t="shared" ref="AE17:AJ17" si="14">AE31*1.1</f>
        <v>7559.4156000000003</v>
      </c>
      <c r="AF17" s="12">
        <f t="shared" si="14"/>
        <v>1131.7306000000001</v>
      </c>
      <c r="AG17" s="12">
        <f t="shared" si="14"/>
        <v>928.00510000000008</v>
      </c>
      <c r="AH17" s="12">
        <f t="shared" si="14"/>
        <v>6.3233610000000004E-3</v>
      </c>
      <c r="AI17" s="12">
        <f t="shared" si="14"/>
        <v>232.35025000000002</v>
      </c>
      <c r="AJ17" s="12">
        <f t="shared" si="14"/>
        <v>6.4115216000000004</v>
      </c>
    </row>
    <row r="18" spans="3:36" x14ac:dyDescent="0.25">
      <c r="C18" s="11" t="s">
        <v>54</v>
      </c>
      <c r="D18" s="2">
        <v>12800000</v>
      </c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  <c r="AE19" s="11" t="s">
        <v>45</v>
      </c>
      <c r="AF19" s="11" t="s">
        <v>46</v>
      </c>
      <c r="AG19" s="11" t="s">
        <v>47</v>
      </c>
      <c r="AH19" s="11" t="s">
        <v>48</v>
      </c>
      <c r="AI19" s="11" t="s">
        <v>49</v>
      </c>
      <c r="AJ19" s="11" t="s">
        <v>50</v>
      </c>
    </row>
    <row r="20" spans="3:36" x14ac:dyDescent="0.25">
      <c r="Q20" s="13" t="s">
        <v>24</v>
      </c>
      <c r="R20" s="13"/>
      <c r="AD20" s="11">
        <v>1</v>
      </c>
      <c r="AE20" s="12">
        <v>792.65679999999998</v>
      </c>
      <c r="AF20" s="12">
        <v>780.7962</v>
      </c>
      <c r="AG20" s="12">
        <v>1320.194</v>
      </c>
      <c r="AH20" s="12">
        <v>6.4331809999999996E-3</v>
      </c>
      <c r="AI20" s="12">
        <v>64.084919999999997</v>
      </c>
      <c r="AJ20" s="12">
        <v>60.218069999999997</v>
      </c>
    </row>
    <row r="21" spans="3:36" x14ac:dyDescent="0.25">
      <c r="C21" s="2"/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  <c r="AD21" s="11">
        <v>2</v>
      </c>
      <c r="AE21" s="12">
        <v>6871.9610000000002</v>
      </c>
      <c r="AF21" s="12">
        <v>1028.9829999999999</v>
      </c>
      <c r="AG21" s="12">
        <v>843.62490000000003</v>
      </c>
      <c r="AH21" s="12">
        <v>5.749115E-3</v>
      </c>
      <c r="AI21" s="12">
        <v>211.2208</v>
      </c>
      <c r="AJ21" s="12">
        <v>5.8300140000000003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871.92248000000006</v>
      </c>
      <c r="U22" s="4">
        <f>(Q22/((1-R22)*T22*S22))-1</f>
        <v>14.786322041437746</v>
      </c>
      <c r="AD22" s="11">
        <v>3</v>
      </c>
      <c r="AE22" s="12">
        <v>6871.8339999999998</v>
      </c>
      <c r="AF22" s="12">
        <v>1028.991</v>
      </c>
      <c r="AG22" s="12">
        <v>843.60379999999998</v>
      </c>
      <c r="AH22" s="12">
        <v>5.7551900000000003E-3</v>
      </c>
      <c r="AI22" s="12">
        <v>211.21870000000001</v>
      </c>
      <c r="AJ22" s="12">
        <v>5.8282740000000004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15">ABS(AE7)</f>
        <v>7559.1571000000013</v>
      </c>
      <c r="U23" s="4">
        <f t="shared" ref="U23:U33" si="16">(Q23/((1-R23)*T23*S23))-1</f>
        <v>0.82089734111347723</v>
      </c>
      <c r="AD23" s="11">
        <v>4</v>
      </c>
      <c r="AE23" s="12">
        <v>792.69470000000001</v>
      </c>
      <c r="AF23" s="12">
        <v>780.82489999999996</v>
      </c>
      <c r="AG23" s="12">
        <v>1320.1659999999999</v>
      </c>
      <c r="AH23" s="12">
        <v>6.4332199999999999E-3</v>
      </c>
      <c r="AI23" s="12">
        <v>64.085359999999994</v>
      </c>
      <c r="AJ23" s="12">
        <v>60.218829999999997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15"/>
        <v>7559.0174000000006</v>
      </c>
      <c r="U24" s="4">
        <f t="shared" si="16"/>
        <v>0.82093099355070454</v>
      </c>
      <c r="AC24" s="6"/>
      <c r="AD24" s="11">
        <v>5</v>
      </c>
      <c r="AE24" s="12">
        <v>2721.346</v>
      </c>
      <c r="AF24" s="12">
        <v>727.79679999999996</v>
      </c>
      <c r="AG24" s="12">
        <v>4229.0510000000004</v>
      </c>
      <c r="AH24" s="12">
        <v>2.0909489999999999E-2</v>
      </c>
      <c r="AI24" s="12">
        <v>30.726610000000001</v>
      </c>
      <c r="AJ24" s="12">
        <v>95.117649999999998</v>
      </c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15"/>
        <v>871.96417000000008</v>
      </c>
      <c r="U25" s="4">
        <f t="shared" si="16"/>
        <v>14.785567272161037</v>
      </c>
      <c r="AD25" s="11">
        <v>6</v>
      </c>
      <c r="AE25" s="12">
        <v>2721.3870000000002</v>
      </c>
      <c r="AF25" s="12">
        <v>727.7704</v>
      </c>
      <c r="AG25" s="12">
        <v>4229.0780000000004</v>
      </c>
      <c r="AH25" s="12">
        <v>2.0904369999999999E-2</v>
      </c>
      <c r="AI25" s="12">
        <v>30.727209999999999</v>
      </c>
      <c r="AJ25" s="12">
        <v>95.118539999999996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15"/>
        <v>2993.4806000000003</v>
      </c>
      <c r="U26" s="4">
        <f t="shared" si="16"/>
        <v>3.5981420639402382</v>
      </c>
      <c r="AD26" s="11">
        <v>7</v>
      </c>
      <c r="AE26" s="12">
        <v>2721.4349999999999</v>
      </c>
      <c r="AF26" s="12">
        <v>727.79629999999997</v>
      </c>
      <c r="AG26" s="12">
        <v>4229.0290000000005</v>
      </c>
      <c r="AH26" s="12">
        <v>2.0904470000000001E-2</v>
      </c>
      <c r="AI26" s="12">
        <v>30.727609999999999</v>
      </c>
      <c r="AJ26" s="12">
        <v>95.120660000000001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15"/>
        <v>2993.5257000000006</v>
      </c>
      <c r="U27" s="4">
        <f t="shared" si="16"/>
        <v>3.5980727890357054</v>
      </c>
      <c r="AD27" s="11">
        <v>8</v>
      </c>
      <c r="AE27" s="12">
        <v>792.69799999999998</v>
      </c>
      <c r="AF27" s="12">
        <v>780.79219999999998</v>
      </c>
      <c r="AG27" s="12">
        <v>1320.153</v>
      </c>
      <c r="AH27" s="12">
        <v>6.4325759999999997E-3</v>
      </c>
      <c r="AI27" s="12">
        <v>64.087050000000005</v>
      </c>
      <c r="AJ27" s="12">
        <v>60.219909999999999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15"/>
        <v>2993.5785000000001</v>
      </c>
      <c r="U28" s="4">
        <f t="shared" si="16"/>
        <v>3.5979916893607644</v>
      </c>
      <c r="AD28" s="11">
        <v>9</v>
      </c>
      <c r="AE28" s="12">
        <v>792.65930000000003</v>
      </c>
      <c r="AF28" s="12">
        <v>780.76639999999998</v>
      </c>
      <c r="AG28" s="12">
        <v>1320.1869999999999</v>
      </c>
      <c r="AH28" s="12">
        <v>6.4327259999999997E-3</v>
      </c>
      <c r="AI28" s="12">
        <v>64.086579999999998</v>
      </c>
      <c r="AJ28" s="12">
        <v>60.219180000000001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15"/>
        <v>871.96780000000001</v>
      </c>
      <c r="U29" s="4">
        <f t="shared" si="16"/>
        <v>14.785501556879813</v>
      </c>
      <c r="AD29" s="11">
        <v>10</v>
      </c>
      <c r="AE29" s="12">
        <v>2721.4070000000002</v>
      </c>
      <c r="AF29" s="12">
        <v>727.8211</v>
      </c>
      <c r="AG29" s="12">
        <v>4229.0140000000001</v>
      </c>
      <c r="AH29" s="12">
        <v>2.0908960000000001E-2</v>
      </c>
      <c r="AI29" s="12">
        <v>30.72701</v>
      </c>
      <c r="AJ29" s="12">
        <v>95.120009999999994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15"/>
        <v>871.92523000000006</v>
      </c>
      <c r="U30" s="4">
        <f t="shared" si="16"/>
        <v>14.786272252322672</v>
      </c>
      <c r="W30" s="2"/>
      <c r="AD30" s="11">
        <v>11</v>
      </c>
      <c r="AE30" s="12">
        <v>6872.0730000000003</v>
      </c>
      <c r="AF30" s="12">
        <v>1028.836</v>
      </c>
      <c r="AG30" s="12">
        <v>843.62009999999998</v>
      </c>
      <c r="AH30" s="12">
        <v>5.7542100000000001E-3</v>
      </c>
      <c r="AI30" s="12">
        <v>211.22550000000001</v>
      </c>
      <c r="AJ30" s="12">
        <v>5.8268649999999997</v>
      </c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15"/>
        <v>2993.5477000000005</v>
      </c>
      <c r="U31" s="4">
        <f t="shared" si="16"/>
        <v>3.5980389971568059</v>
      </c>
      <c r="AD31" s="11">
        <v>12</v>
      </c>
      <c r="AE31" s="12">
        <v>6872.1959999999999</v>
      </c>
      <c r="AF31" s="12">
        <v>1028.846</v>
      </c>
      <c r="AG31" s="12">
        <v>843.64099999999996</v>
      </c>
      <c r="AH31" s="12">
        <v>5.7485100000000001E-3</v>
      </c>
      <c r="AI31" s="12">
        <v>211.22749999999999</v>
      </c>
      <c r="AJ31" s="12">
        <v>5.8286559999999996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15"/>
        <v>7559.2803000000013</v>
      </c>
      <c r="U32" s="4">
        <f t="shared" si="16"/>
        <v>0.82086766440570558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15"/>
        <v>7559.4156000000003</v>
      </c>
      <c r="U33" s="4">
        <f t="shared" si="16"/>
        <v>0.82083507413576573</v>
      </c>
    </row>
    <row r="36" spans="16:23" x14ac:dyDescent="0.25">
      <c r="Q36" s="13" t="s">
        <v>30</v>
      </c>
      <c r="R36" s="13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871.92248000000006</v>
      </c>
      <c r="V38" s="5">
        <f>SQRT(AF6^2 + AG6^2)</f>
        <v>1687.1844692623959</v>
      </c>
      <c r="W38" s="4">
        <f>(((Q38-(1-R38)*U38)*S38)/(T38*V38))-1</f>
        <v>5.015280953855128E-2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17">ABS(AE7)</f>
        <v>7559.1571000000013</v>
      </c>
      <c r="V39" s="5">
        <f t="shared" ref="V39:V49" si="18">SQRT(AF7^2 + AG7^2)</f>
        <v>1463.6652189926158</v>
      </c>
      <c r="W39" s="4">
        <f t="shared" ref="W39:W49" si="19">(((Q39-(1-R39)*U39)*S39)/(T39*V39))-1</f>
        <v>-0.4173637530593457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17"/>
        <v>7559.0174000000006</v>
      </c>
      <c r="V40" s="5">
        <f t="shared" si="18"/>
        <v>1463.6573088811065</v>
      </c>
      <c r="W40" s="4">
        <f t="shared" si="19"/>
        <v>-0.41734748730576621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>ABS(AE9)</f>
        <v>871.96417000000008</v>
      </c>
      <c r="V41" s="5">
        <f t="shared" si="18"/>
        <v>1687.1740302468422</v>
      </c>
      <c r="W41" s="4">
        <f t="shared" si="19"/>
        <v>5.0155911272145692E-2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17"/>
        <v>2993.4806000000003</v>
      </c>
      <c r="V42" s="5">
        <f t="shared" si="18"/>
        <v>4720.3409047076684</v>
      </c>
      <c r="W42" s="4">
        <f t="shared" si="19"/>
        <v>-0.68641273186536944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17"/>
        <v>2993.5257000000006</v>
      </c>
      <c r="V43" s="5">
        <f t="shared" si="18"/>
        <v>4720.3652493310519</v>
      </c>
      <c r="W43" s="4">
        <f t="shared" si="19"/>
        <v>-0.68641566218787231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17"/>
        <v>2993.5785000000001</v>
      </c>
      <c r="V44" s="5">
        <f t="shared" si="18"/>
        <v>4720.3169620199214</v>
      </c>
      <c r="W44" s="4">
        <f t="shared" si="19"/>
        <v>-0.68641399155516314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17"/>
        <v>871.96780000000001</v>
      </c>
      <c r="V45" s="5">
        <f t="shared" si="18"/>
        <v>1687.1434105071528</v>
      </c>
      <c r="W45" s="4">
        <f t="shared" si="19"/>
        <v>5.0174674724455137E-2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17"/>
        <v>871.92523000000006</v>
      </c>
      <c r="V46" s="5">
        <f t="shared" si="18"/>
        <v>1687.1611548601193</v>
      </c>
      <c r="W46" s="4">
        <f t="shared" si="19"/>
        <v>5.0167097300222618E-2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17"/>
        <v>2993.5477000000005</v>
      </c>
      <c r="V47" s="5">
        <f t="shared" si="18"/>
        <v>4720.3053279019432</v>
      </c>
      <c r="W47" s="4">
        <f t="shared" si="19"/>
        <v>-0.68641232193930757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17"/>
        <v>7559.2803000000013</v>
      </c>
      <c r="V48" s="5">
        <f t="shared" si="18"/>
        <v>1463.5368288854957</v>
      </c>
      <c r="W48" s="4">
        <f t="shared" si="19"/>
        <v>-0.4173242094489531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17"/>
        <v>7559.4156000000003</v>
      </c>
      <c r="V49" s="5">
        <f t="shared" si="18"/>
        <v>1463.5599122011954</v>
      </c>
      <c r="W49" s="4">
        <f t="shared" si="19"/>
        <v>-0.41734610412826956</v>
      </c>
    </row>
    <row r="50" spans="16:29" x14ac:dyDescent="0.25">
      <c r="U50" s="5"/>
      <c r="V50" s="5"/>
      <c r="W50" s="4"/>
    </row>
    <row r="52" spans="16:29" x14ac:dyDescent="0.25">
      <c r="Q52" s="13" t="s">
        <v>33</v>
      </c>
      <c r="R52" s="13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871.92248000000006</v>
      </c>
      <c r="AA54" s="5">
        <f>SQRT(AF6^2 + AG6^2)</f>
        <v>1687.1844692623959</v>
      </c>
      <c r="AB54" s="2">
        <f>(1/(SQRT(((AA54*T54)/(V54*Q54))^2 + ( (R54+S54*Z54*T54)/(Q54*U54))^2)))-1</f>
        <v>0.56630344402686061</v>
      </c>
      <c r="AC54" s="2">
        <f>(1/(SQRT(((AA54*W54)/(V54*Q54))^2 + ( (R54+S54*Z54*W54)/(Q54*X54))^2)))-1</f>
        <v>0.787490807386934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20">ABS(AE7)</f>
        <v>7559.1571000000013</v>
      </c>
      <c r="AA55" s="5">
        <f t="shared" ref="AA55:AA65" si="21">SQRT(AF7^2 + AG7^2)</f>
        <v>1463.6652189926158</v>
      </c>
      <c r="AB55" s="2">
        <f t="shared" ref="AB55:AB65" si="22">(1/(SQRT(((AA55*T55)/(V55*Q55))^2 + ( (R55+S55*Z55*T55)/(Q55*U55))^2)))-1</f>
        <v>0.55198958893603756</v>
      </c>
      <c r="AC55" s="2">
        <f t="shared" ref="AC55:AC65" si="23">(1/(SQRT(((AA55*W55)/(V55*Q55))^2 + ( (R55+S55*Z55*W55)/(Q55*X55))^2)))-1</f>
        <v>0.76973356711329011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20"/>
        <v>7559.0174000000006</v>
      </c>
      <c r="AA56" s="5">
        <f t="shared" si="21"/>
        <v>1463.6573088811065</v>
      </c>
      <c r="AB56" s="2">
        <f t="shared" si="22"/>
        <v>0.55199006190877653</v>
      </c>
      <c r="AC56" s="2">
        <f t="shared" si="23"/>
        <v>0.76973444841281546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20"/>
        <v>871.96417000000008</v>
      </c>
      <c r="AA57" s="5">
        <f t="shared" si="21"/>
        <v>1687.1740302468422</v>
      </c>
      <c r="AB57" s="2">
        <f t="shared" si="22"/>
        <v>0.56630350146017294</v>
      </c>
      <c r="AC57" s="2">
        <f t="shared" si="23"/>
        <v>0.78749112541349353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20"/>
        <v>2993.4806000000003</v>
      </c>
      <c r="AA58" s="5">
        <f t="shared" si="21"/>
        <v>4720.3409047076684</v>
      </c>
      <c r="AB58" s="2">
        <f t="shared" si="22"/>
        <v>0.47624008726286338</v>
      </c>
      <c r="AC58" s="2">
        <f t="shared" si="23"/>
        <v>0.56032201473038534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20"/>
        <v>2993.5257000000006</v>
      </c>
      <c r="AA59" s="5">
        <f t="shared" si="21"/>
        <v>4720.3652493310519</v>
      </c>
      <c r="AB59" s="2">
        <f t="shared" si="22"/>
        <v>0.47623906751864697</v>
      </c>
      <c r="AC59" s="2">
        <f t="shared" si="23"/>
        <v>0.56031976335706579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20"/>
        <v>2993.5785000000001</v>
      </c>
      <c r="AA60" s="5">
        <f t="shared" si="21"/>
        <v>4720.3169620199214</v>
      </c>
      <c r="AB60" s="2">
        <f t="shared" si="22"/>
        <v>0.47624077245977348</v>
      </c>
      <c r="AC60" s="2">
        <f t="shared" si="23"/>
        <v>0.56032383639061512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20"/>
        <v>871.96780000000001</v>
      </c>
      <c r="AA61" s="5">
        <f t="shared" si="21"/>
        <v>1687.1434105071528</v>
      </c>
      <c r="AB61" s="2">
        <f t="shared" si="22"/>
        <v>0.56630398528376213</v>
      </c>
      <c r="AC61" s="2">
        <f t="shared" si="23"/>
        <v>0.78749254797899826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20"/>
        <v>871.92523000000006</v>
      </c>
      <c r="AA62" s="5">
        <f t="shared" si="21"/>
        <v>1687.1611548601193</v>
      </c>
      <c r="AB62" s="2">
        <f t="shared" si="22"/>
        <v>0.56630381245867611</v>
      </c>
      <c r="AC62" s="2">
        <f t="shared" si="23"/>
        <v>0.78749189061886304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20"/>
        <v>2993.5477000000005</v>
      </c>
      <c r="AA63" s="5">
        <f t="shared" si="21"/>
        <v>4720.3053279019432</v>
      </c>
      <c r="AB63" s="2">
        <f t="shared" si="22"/>
        <v>0.47624128043767544</v>
      </c>
      <c r="AC63" s="2">
        <f t="shared" si="23"/>
        <v>0.56032493782012849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20"/>
        <v>7559.2803000000013</v>
      </c>
      <c r="AA64" s="5">
        <f t="shared" si="21"/>
        <v>1463.5368288854957</v>
      </c>
      <c r="AB64" s="2">
        <f t="shared" si="22"/>
        <v>0.55199101292328545</v>
      </c>
      <c r="AC64" s="2">
        <f t="shared" si="23"/>
        <v>0.7697381403626935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20"/>
        <v>7559.4156000000003</v>
      </c>
      <c r="AA65" s="5">
        <f t="shared" si="21"/>
        <v>1463.5599122011954</v>
      </c>
      <c r="AB65" s="2">
        <f t="shared" si="22"/>
        <v>0.55199034510470701</v>
      </c>
      <c r="AC65" s="2">
        <f t="shared" si="23"/>
        <v>0.76973667727842643</v>
      </c>
    </row>
  </sheetData>
  <mergeCells count="7">
    <mergeCell ref="Q52:R52"/>
    <mergeCell ref="B1:L2"/>
    <mergeCell ref="Q1:V2"/>
    <mergeCell ref="AD1:AK2"/>
    <mergeCell ref="Q4:R4"/>
    <mergeCell ref="Q20:R20"/>
    <mergeCell ref="Q36:R36"/>
  </mergeCells>
  <conditionalFormatting sqref="L6:M7 L13:M13">
    <cfRule type="cellIs" dxfId="25" priority="12" operator="lessThan">
      <formula>0</formula>
    </cfRule>
    <cfRule type="cellIs" dxfId="24" priority="13" operator="greaterThan">
      <formula>0</formula>
    </cfRule>
  </conditionalFormatting>
  <conditionalFormatting sqref="L17:M19"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L23:M24">
    <cfRule type="cellIs" dxfId="21" priority="8" operator="lessThan">
      <formula>0</formula>
    </cfRule>
    <cfRule type="cellIs" dxfId="20" priority="9" operator="greaterThan">
      <formula>0</formula>
    </cfRule>
  </conditionalFormatting>
  <conditionalFormatting sqref="L27:M28">
    <cfRule type="cellIs" dxfId="19" priority="6" operator="lessThan">
      <formula>0</formula>
    </cfRule>
    <cfRule type="cellIs" dxfId="18" priority="7" operator="greaterThan">
      <formula>0</formula>
    </cfRule>
  </conditionalFormatting>
  <conditionalFormatting sqref="Y6:Z17">
    <cfRule type="cellIs" dxfId="17" priority="5" operator="greaterThan">
      <formula>0</formula>
    </cfRule>
  </conditionalFormatting>
  <conditionalFormatting sqref="Y6:Z17 U22:U33 AB54:AC65 W38:W50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L14:M14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C94C-39F4-4F51-B031-717BAE489E8A}">
  <dimension ref="D6:J19"/>
  <sheetViews>
    <sheetView workbookViewId="0">
      <selection activeCell="D6" sqref="D6:J19"/>
    </sheetView>
  </sheetViews>
  <sheetFormatPr baseColWidth="10" defaultRowHeight="15" x14ac:dyDescent="0.25"/>
  <cols>
    <col min="4" max="4" width="15" customWidth="1"/>
    <col min="5" max="5" width="13.28515625" customWidth="1"/>
  </cols>
  <sheetData>
    <row r="6" spans="4:10" x14ac:dyDescent="0.25">
      <c r="E6" s="13" t="s">
        <v>21</v>
      </c>
      <c r="F6" s="13"/>
      <c r="G6" s="11" t="s">
        <v>24</v>
      </c>
      <c r="H6" s="11" t="s">
        <v>30</v>
      </c>
      <c r="I6" s="13" t="s">
        <v>33</v>
      </c>
      <c r="J6" s="13"/>
    </row>
    <row r="7" spans="4:10" x14ac:dyDescent="0.25">
      <c r="E7" t="s">
        <v>28</v>
      </c>
      <c r="F7" t="s">
        <v>29</v>
      </c>
      <c r="G7" t="s">
        <v>27</v>
      </c>
      <c r="H7" t="s">
        <v>34</v>
      </c>
      <c r="I7" t="s">
        <v>38</v>
      </c>
      <c r="J7" t="s">
        <v>39</v>
      </c>
    </row>
    <row r="8" spans="4:10" x14ac:dyDescent="0.25">
      <c r="D8" s="11">
        <v>1</v>
      </c>
      <c r="E8" s="12">
        <v>0.58007869829401648</v>
      </c>
      <c r="F8" s="12">
        <v>0.82846356899657292</v>
      </c>
      <c r="G8" s="12">
        <v>14.786322041437746</v>
      </c>
      <c r="H8" s="12">
        <v>5.015280953855128E-2</v>
      </c>
      <c r="I8" s="12">
        <v>0.56630344402686061</v>
      </c>
      <c r="J8" s="12">
        <v>0.787490807386934</v>
      </c>
    </row>
    <row r="9" spans="4:10" x14ac:dyDescent="0.25">
      <c r="D9" s="11">
        <v>2</v>
      </c>
      <c r="E9" s="12">
        <v>0.56204036376867927</v>
      </c>
      <c r="F9" s="12">
        <v>0.79939015226747911</v>
      </c>
      <c r="G9" s="12">
        <v>0.82089734111347723</v>
      </c>
      <c r="H9" s="12">
        <v>-0.4173637530593457</v>
      </c>
      <c r="I9" s="12">
        <v>0.55198958893603756</v>
      </c>
      <c r="J9" s="12">
        <v>0.76973356711329011</v>
      </c>
    </row>
    <row r="10" spans="4:10" x14ac:dyDescent="0.25">
      <c r="D10" s="11">
        <v>3</v>
      </c>
      <c r="E10" s="12">
        <v>0.56204073629753593</v>
      </c>
      <c r="F10" s="12">
        <v>0.79939074997000437</v>
      </c>
      <c r="G10" s="12">
        <v>0.82093099355070454</v>
      </c>
      <c r="H10" s="12">
        <v>-0.41734748730576621</v>
      </c>
      <c r="I10" s="12">
        <v>0.55199006190877653</v>
      </c>
      <c r="J10" s="12">
        <v>0.76973444841281546</v>
      </c>
    </row>
    <row r="11" spans="4:10" x14ac:dyDescent="0.25">
      <c r="D11" s="11">
        <v>4</v>
      </c>
      <c r="E11" s="12">
        <v>0.58007858453961592</v>
      </c>
      <c r="F11" s="12">
        <v>0.82846338481662918</v>
      </c>
      <c r="G11" s="12">
        <v>14.785567272161037</v>
      </c>
      <c r="H11" s="12">
        <v>5.0155911272145692E-2</v>
      </c>
      <c r="I11" s="12">
        <v>0.56630350146017294</v>
      </c>
      <c r="J11" s="12">
        <v>0.78749112541349353</v>
      </c>
    </row>
    <row r="12" spans="4:10" x14ac:dyDescent="0.25">
      <c r="D12" s="11">
        <v>5</v>
      </c>
      <c r="E12" s="12">
        <v>0.57431099267852881</v>
      </c>
      <c r="F12" s="12">
        <v>0.8191386534085936</v>
      </c>
      <c r="G12" s="12">
        <v>3.5981420639402382</v>
      </c>
      <c r="H12" s="12">
        <v>-0.68641273186536944</v>
      </c>
      <c r="I12" s="12">
        <v>0.47624008726286338</v>
      </c>
      <c r="J12" s="12">
        <v>0.56032201473038534</v>
      </c>
    </row>
    <row r="13" spans="4:10" x14ac:dyDescent="0.25">
      <c r="D13" s="11">
        <v>6</v>
      </c>
      <c r="E13" s="12">
        <v>0.57431087051643437</v>
      </c>
      <c r="F13" s="12">
        <v>0.81913845619086145</v>
      </c>
      <c r="G13" s="12">
        <v>3.5980727890357054</v>
      </c>
      <c r="H13" s="12">
        <v>-0.68641566218787231</v>
      </c>
      <c r="I13" s="12">
        <v>0.47623906751864697</v>
      </c>
      <c r="J13" s="12">
        <v>0.56031976335706579</v>
      </c>
    </row>
    <row r="14" spans="4:10" x14ac:dyDescent="0.25">
      <c r="D14" s="11">
        <v>7</v>
      </c>
      <c r="E14" s="12">
        <v>0.57431072749742129</v>
      </c>
      <c r="F14" s="12">
        <v>0.81913822530186375</v>
      </c>
      <c r="G14" s="12">
        <v>3.5979916893607644</v>
      </c>
      <c r="H14" s="12">
        <v>-0.68641399155516314</v>
      </c>
      <c r="I14" s="12">
        <v>0.47624077245977348</v>
      </c>
      <c r="J14" s="12">
        <v>0.56032383639061512</v>
      </c>
    </row>
    <row r="15" spans="4:10" x14ac:dyDescent="0.25">
      <c r="D15" s="11">
        <v>8</v>
      </c>
      <c r="E15" s="12">
        <v>0.58007857463488</v>
      </c>
      <c r="F15" s="12">
        <v>0.82846336877985483</v>
      </c>
      <c r="G15" s="12">
        <v>14.785501556879813</v>
      </c>
      <c r="H15" s="12">
        <v>5.0174674724455137E-2</v>
      </c>
      <c r="I15" s="12">
        <v>0.56630398528376213</v>
      </c>
      <c r="J15" s="12">
        <v>0.78749254797899826</v>
      </c>
    </row>
    <row r="16" spans="4:10" x14ac:dyDescent="0.25">
      <c r="D16" s="11">
        <v>9</v>
      </c>
      <c r="E16" s="12">
        <v>0.58007869079042762</v>
      </c>
      <c r="F16" s="12">
        <v>0.82846355684749917</v>
      </c>
      <c r="G16" s="12">
        <v>14.786272252322672</v>
      </c>
      <c r="H16" s="12">
        <v>5.0167097300222618E-2</v>
      </c>
      <c r="I16" s="12">
        <v>0.56630381245867611</v>
      </c>
      <c r="J16" s="12">
        <v>0.78749189061886304</v>
      </c>
    </row>
    <row r="17" spans="4:10" x14ac:dyDescent="0.25">
      <c r="D17" s="11">
        <v>10</v>
      </c>
      <c r="E17" s="12">
        <v>0.57431081092517577</v>
      </c>
      <c r="F17" s="12">
        <v>0.81913835998710538</v>
      </c>
      <c r="G17" s="12">
        <v>3.5980389971568059</v>
      </c>
      <c r="H17" s="12">
        <v>-0.68641232193930757</v>
      </c>
      <c r="I17" s="12">
        <v>0.47624128043767544</v>
      </c>
      <c r="J17" s="12">
        <v>0.56032493782012849</v>
      </c>
    </row>
    <row r="18" spans="4:10" x14ac:dyDescent="0.25">
      <c r="D18" s="11">
        <v>11</v>
      </c>
      <c r="E18" s="12">
        <v>0.56204003523944124</v>
      </c>
      <c r="F18" s="12">
        <v>0.79938962516006962</v>
      </c>
      <c r="G18" s="12">
        <v>0.82086766440570558</v>
      </c>
      <c r="H18" s="12">
        <v>-0.4173242094489531</v>
      </c>
      <c r="I18" s="12">
        <v>0.55199101292328545</v>
      </c>
      <c r="J18" s="12">
        <v>0.7697381403626935</v>
      </c>
    </row>
    <row r="19" spans="4:10" x14ac:dyDescent="0.25">
      <c r="D19" s="11">
        <v>12</v>
      </c>
      <c r="E19" s="12">
        <v>0.56203967444409786</v>
      </c>
      <c r="F19" s="12">
        <v>0.79938904628353846</v>
      </c>
      <c r="G19" s="12">
        <v>0.82083507413576573</v>
      </c>
      <c r="H19" s="12">
        <v>-0.41734610412826956</v>
      </c>
      <c r="I19" s="12">
        <v>0.55199034510470701</v>
      </c>
      <c r="J19" s="12">
        <v>0.76973667727842643</v>
      </c>
    </row>
  </sheetData>
  <mergeCells count="2">
    <mergeCell ref="E6:F6"/>
    <mergeCell ref="I6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D526-36BE-496F-BEF2-8ECDAC7E47B0}">
  <dimension ref="A1:AT70"/>
  <sheetViews>
    <sheetView topLeftCell="Q49" workbookViewId="0">
      <selection activeCell="AE63" sqref="AE63"/>
    </sheetView>
  </sheetViews>
  <sheetFormatPr baseColWidth="10" defaultRowHeight="15" x14ac:dyDescent="0.25"/>
  <sheetData>
    <row r="1" spans="1:46" x14ac:dyDescent="0.25">
      <c r="A1" s="7"/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7"/>
      <c r="N1" s="7"/>
      <c r="O1" s="7"/>
      <c r="P1" s="7"/>
      <c r="Q1" s="13" t="s">
        <v>22</v>
      </c>
      <c r="R1" s="13"/>
      <c r="S1" s="13"/>
      <c r="T1" s="13"/>
      <c r="U1" s="13"/>
      <c r="V1" s="13"/>
      <c r="W1" s="7"/>
      <c r="X1" s="7"/>
      <c r="Y1" s="7"/>
      <c r="Z1" s="7"/>
      <c r="AA1" s="7"/>
      <c r="AB1" s="7"/>
      <c r="AC1" s="7"/>
      <c r="AD1" s="13" t="s">
        <v>44</v>
      </c>
      <c r="AE1" s="13"/>
      <c r="AF1" s="13"/>
      <c r="AG1" s="13"/>
      <c r="AH1" s="13"/>
      <c r="AI1" s="13"/>
      <c r="AJ1" s="13"/>
      <c r="AK1" s="13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25">
      <c r="A2" s="7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7"/>
      <c r="N2" s="7"/>
      <c r="O2" s="7"/>
      <c r="P2" s="7"/>
      <c r="Q2" s="13"/>
      <c r="R2" s="13"/>
      <c r="S2" s="13"/>
      <c r="T2" s="13"/>
      <c r="U2" s="13"/>
      <c r="V2" s="13"/>
      <c r="W2" s="7"/>
      <c r="X2" s="7"/>
      <c r="Y2" s="7"/>
      <c r="Z2" s="7"/>
      <c r="AA2" s="7"/>
      <c r="AB2" s="7"/>
      <c r="AC2" s="7"/>
      <c r="AD2" s="13"/>
      <c r="AE2" s="13"/>
      <c r="AF2" s="13"/>
      <c r="AG2" s="13"/>
      <c r="AH2" s="13"/>
      <c r="AI2" s="13"/>
      <c r="AJ2" s="13"/>
      <c r="AK2" s="13"/>
      <c r="AL2" s="7"/>
      <c r="AM2" s="7"/>
      <c r="AN2" s="7"/>
      <c r="AO2" s="7"/>
      <c r="AP2" s="7"/>
      <c r="AQ2" s="7"/>
      <c r="AR2" s="7"/>
      <c r="AS2" s="7"/>
      <c r="AT2" s="7"/>
    </row>
    <row r="3" spans="1:4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x14ac:dyDescent="0.25">
      <c r="A4" s="7"/>
      <c r="B4" s="7"/>
      <c r="C4" s="7"/>
      <c r="D4" s="7" t="s">
        <v>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3" t="s">
        <v>21</v>
      </c>
      <c r="R4" s="13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x14ac:dyDescent="0.25">
      <c r="A5" s="7"/>
      <c r="B5" s="7"/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1" t="s">
        <v>8</v>
      </c>
      <c r="K5" s="7" t="s">
        <v>9</v>
      </c>
      <c r="L5" s="7" t="s">
        <v>10</v>
      </c>
      <c r="M5" s="7" t="s">
        <v>11</v>
      </c>
      <c r="N5" s="7"/>
      <c r="O5" s="7"/>
      <c r="P5" s="7" t="s">
        <v>42</v>
      </c>
      <c r="Q5" s="7" t="s">
        <v>16</v>
      </c>
      <c r="R5" s="7" t="s">
        <v>18</v>
      </c>
      <c r="S5" s="7" t="s">
        <v>17</v>
      </c>
      <c r="T5" s="7" t="s">
        <v>19</v>
      </c>
      <c r="U5" s="1" t="s">
        <v>8</v>
      </c>
      <c r="V5" s="1" t="s">
        <v>20</v>
      </c>
      <c r="W5" s="7" t="s">
        <v>9</v>
      </c>
      <c r="X5" s="7" t="s">
        <v>23</v>
      </c>
      <c r="Y5" s="7" t="s">
        <v>28</v>
      </c>
      <c r="Z5" s="7" t="s">
        <v>29</v>
      </c>
      <c r="AA5" s="7"/>
      <c r="AB5" s="7"/>
      <c r="AC5" s="7"/>
      <c r="AD5" s="7"/>
      <c r="AE5" s="7" t="s">
        <v>45</v>
      </c>
      <c r="AF5" s="7" t="s">
        <v>46</v>
      </c>
      <c r="AG5" s="7" t="s">
        <v>47</v>
      </c>
      <c r="AH5" s="7" t="s">
        <v>48</v>
      </c>
      <c r="AI5" s="7" t="s">
        <v>49</v>
      </c>
      <c r="AJ5" s="7" t="s">
        <v>50</v>
      </c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x14ac:dyDescent="0.25">
      <c r="A6" s="7"/>
      <c r="B6" s="7"/>
      <c r="C6" s="7" t="s">
        <v>12</v>
      </c>
      <c r="D6" s="8">
        <v>150000000</v>
      </c>
      <c r="E6" s="7">
        <v>1.1000000000000001</v>
      </c>
      <c r="F6" s="7">
        <v>1.2</v>
      </c>
      <c r="G6" s="7">
        <v>1.1000000000000001</v>
      </c>
      <c r="H6" s="7">
        <v>1.1000000000000001</v>
      </c>
      <c r="I6" s="7">
        <v>1.25</v>
      </c>
      <c r="J6" s="8">
        <v>434000000</v>
      </c>
      <c r="K6" s="8">
        <v>510000000</v>
      </c>
      <c r="L6" s="3">
        <f>(J6/PRODUCT(D6:H6))-1</f>
        <v>0.81150346439602594</v>
      </c>
      <c r="M6" s="3">
        <f>(K6/(E6*F6*G6*I6*D6))-1</f>
        <v>0.8732782369146006</v>
      </c>
      <c r="N6" s="7"/>
      <c r="O6" s="7"/>
      <c r="P6" s="7">
        <v>1</v>
      </c>
      <c r="Q6" s="8">
        <v>3.6600000000000002E-5</v>
      </c>
      <c r="R6" s="7">
        <v>21972.1</v>
      </c>
      <c r="S6" s="7">
        <v>3.7999999999999999E-2</v>
      </c>
      <c r="T6" s="7">
        <v>1</v>
      </c>
      <c r="U6" s="8">
        <v>950000000</v>
      </c>
      <c r="V6" s="7">
        <v>1.4</v>
      </c>
      <c r="W6" s="8">
        <v>1100000000</v>
      </c>
      <c r="X6" s="5">
        <f>AE6</f>
        <v>137.85013000000001</v>
      </c>
      <c r="Y6" s="8">
        <f>((Q6*U6)/(R6+S6*X6*T6))-1</f>
        <v>0.58208421409177213</v>
      </c>
      <c r="Z6" s="8">
        <f>((Q6*W6)/(R6+S6*X6*V6))-1</f>
        <v>0.83171234907061642</v>
      </c>
      <c r="AA6" s="7"/>
      <c r="AB6" s="7"/>
      <c r="AC6" s="9">
        <v>0</v>
      </c>
      <c r="AD6" s="9">
        <v>1</v>
      </c>
      <c r="AE6" s="10">
        <f>AE20*1.1</f>
        <v>137.85013000000001</v>
      </c>
      <c r="AF6" s="12">
        <f t="shared" ref="AF6:AJ6" si="0">AF20*1.1</f>
        <v>249.14692000000002</v>
      </c>
      <c r="AG6" s="12">
        <f t="shared" si="0"/>
        <v>249.11062000000004</v>
      </c>
      <c r="AH6" s="12">
        <f t="shared" si="0"/>
        <v>2.0631743000000001E-7</v>
      </c>
      <c r="AI6" s="12">
        <f t="shared" si="0"/>
        <v>38.216508000000005</v>
      </c>
      <c r="AJ6" s="12">
        <f t="shared" si="0"/>
        <v>38.216397999999998</v>
      </c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x14ac:dyDescent="0.25">
      <c r="A7" s="7"/>
      <c r="B7" s="7"/>
      <c r="C7" s="7"/>
      <c r="D7" s="8"/>
      <c r="E7" s="7"/>
      <c r="F7" s="7"/>
      <c r="G7" s="7"/>
      <c r="H7" s="7"/>
      <c r="I7" s="7"/>
      <c r="J7" s="8"/>
      <c r="K7" s="8"/>
      <c r="L7" s="3"/>
      <c r="M7" s="3"/>
      <c r="N7" s="7"/>
      <c r="O7" s="7"/>
      <c r="P7" s="7">
        <v>2</v>
      </c>
      <c r="Q7" s="8">
        <v>3.6600000000000002E-5</v>
      </c>
      <c r="R7" s="7">
        <v>21972.1</v>
      </c>
      <c r="S7" s="7">
        <v>3.7999999999999999E-2</v>
      </c>
      <c r="T7" s="7">
        <v>1</v>
      </c>
      <c r="U7" s="8">
        <v>950000000</v>
      </c>
      <c r="V7" s="7">
        <v>1.4</v>
      </c>
      <c r="W7" s="8">
        <v>1100000000</v>
      </c>
      <c r="X7" s="5">
        <f t="shared" ref="X7:X17" si="1">AE7</f>
        <v>3135.3091000000004</v>
      </c>
      <c r="Y7" s="8">
        <f t="shared" ref="Y7:Y17" si="2">((Q7*U7)/(R7+S7*X7*T7))-1</f>
        <v>0.57392691638126214</v>
      </c>
      <c r="Z7" s="8">
        <f t="shared" ref="Z7:Z17" si="3">((Q7*W7)/(R7+S7*X7*V7))-1</f>
        <v>0.81851866304996279</v>
      </c>
      <c r="AA7" s="7"/>
      <c r="AB7" s="7"/>
      <c r="AC7" s="9">
        <v>0</v>
      </c>
      <c r="AD7" s="9">
        <v>2</v>
      </c>
      <c r="AE7" s="12">
        <f t="shared" ref="AE7:AJ7" si="4">AE21*1.1</f>
        <v>3135.3091000000004</v>
      </c>
      <c r="AF7" s="12">
        <f t="shared" si="4"/>
        <v>43.118130000000008</v>
      </c>
      <c r="AG7" s="12">
        <f t="shared" si="4"/>
        <v>731.74123000000009</v>
      </c>
      <c r="AH7" s="12">
        <f t="shared" si="4"/>
        <v>8.5520622000000005E-4</v>
      </c>
      <c r="AI7" s="12">
        <f t="shared" si="4"/>
        <v>104.945137</v>
      </c>
      <c r="AJ7" s="12">
        <f t="shared" si="4"/>
        <v>2.3291895</v>
      </c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3</v>
      </c>
      <c r="Q8" s="8">
        <v>3.6600000000000002E-5</v>
      </c>
      <c r="R8" s="7">
        <v>21972.1</v>
      </c>
      <c r="S8" s="7">
        <v>3.7999999999999999E-2</v>
      </c>
      <c r="T8" s="7">
        <v>1</v>
      </c>
      <c r="U8" s="8">
        <v>950000000</v>
      </c>
      <c r="V8" s="7">
        <v>1.4</v>
      </c>
      <c r="W8" s="8">
        <v>1100000000</v>
      </c>
      <c r="X8" s="5">
        <f t="shared" si="1"/>
        <v>3135.0308</v>
      </c>
      <c r="Y8" s="8">
        <f t="shared" si="2"/>
        <v>0.57392766984342014</v>
      </c>
      <c r="Z8" s="8">
        <f t="shared" si="3"/>
        <v>0.81851987919923297</v>
      </c>
      <c r="AA8" s="7"/>
      <c r="AB8" s="7"/>
      <c r="AC8" s="9">
        <v>0</v>
      </c>
      <c r="AD8" s="9">
        <v>3</v>
      </c>
      <c r="AE8" s="12">
        <f t="shared" ref="AE8:AJ8" si="5">AE22*1.1</f>
        <v>3135.0308</v>
      </c>
      <c r="AF8" s="12">
        <f t="shared" si="5"/>
        <v>42.794510000000002</v>
      </c>
      <c r="AG8" s="12">
        <f t="shared" si="5"/>
        <v>731.66104000000007</v>
      </c>
      <c r="AH8" s="12">
        <f t="shared" si="5"/>
        <v>8.4580144000000006E-4</v>
      </c>
      <c r="AI8" s="12">
        <f t="shared" si="5"/>
        <v>104.93652400000001</v>
      </c>
      <c r="AJ8" s="12">
        <f t="shared" si="5"/>
        <v>2.3255056000000001</v>
      </c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"/>
      <c r="O9" s="7"/>
      <c r="P9" s="7">
        <v>4</v>
      </c>
      <c r="Q9" s="8">
        <v>3.6600000000000002E-5</v>
      </c>
      <c r="R9" s="7">
        <v>21972.1</v>
      </c>
      <c r="S9" s="7">
        <v>3.7999999999999999E-2</v>
      </c>
      <c r="T9" s="7">
        <v>1</v>
      </c>
      <c r="U9" s="8">
        <v>950000000</v>
      </c>
      <c r="V9" s="7">
        <v>1.4</v>
      </c>
      <c r="W9" s="8">
        <v>1100000000</v>
      </c>
      <c r="X9" s="5">
        <f t="shared" si="1"/>
        <v>137.82263</v>
      </c>
      <c r="Y9" s="8">
        <f t="shared" si="2"/>
        <v>0.58208428931826495</v>
      </c>
      <c r="Z9" s="8">
        <f t="shared" si="3"/>
        <v>0.83171247099347356</v>
      </c>
      <c r="AA9" s="7"/>
      <c r="AB9" s="7"/>
      <c r="AC9" s="9">
        <v>0</v>
      </c>
      <c r="AD9" s="9">
        <v>4</v>
      </c>
      <c r="AE9" s="12">
        <f t="shared" ref="AE9:AJ9" si="6">AE23*1.1</f>
        <v>137.82263</v>
      </c>
      <c r="AF9" s="12">
        <f t="shared" si="6"/>
        <v>249.24163000000004</v>
      </c>
      <c r="AG9" s="12">
        <f t="shared" si="6"/>
        <v>249.04473000000002</v>
      </c>
      <c r="AH9" s="12">
        <f t="shared" si="6"/>
        <v>7.9968119000000011E-7</v>
      </c>
      <c r="AI9" s="12">
        <f t="shared" si="6"/>
        <v>38.211568999999997</v>
      </c>
      <c r="AJ9" s="12">
        <f t="shared" si="6"/>
        <v>38.211469999999998</v>
      </c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5</v>
      </c>
      <c r="Q10" s="8">
        <v>3.6600000000000002E-5</v>
      </c>
      <c r="R10" s="7">
        <v>21972.1</v>
      </c>
      <c r="S10" s="7">
        <v>3.7999999999999999E-2</v>
      </c>
      <c r="T10" s="7">
        <v>1</v>
      </c>
      <c r="U10" s="8">
        <v>950000000</v>
      </c>
      <c r="V10" s="7">
        <v>1.4</v>
      </c>
      <c r="W10" s="8">
        <v>1100000000</v>
      </c>
      <c r="X10" s="5">
        <f t="shared" si="1"/>
        <v>3135.1947000000005</v>
      </c>
      <c r="Y10" s="8">
        <f t="shared" si="2"/>
        <v>0.57392722610474967</v>
      </c>
      <c r="Z10" s="8">
        <f t="shared" si="3"/>
        <v>0.81851916296883354</v>
      </c>
      <c r="AA10" s="7"/>
      <c r="AB10" s="7"/>
      <c r="AC10" s="9">
        <v>0</v>
      </c>
      <c r="AD10" s="9">
        <v>5</v>
      </c>
      <c r="AE10" s="12">
        <f t="shared" ref="AE10:AJ10" si="7">AE24*1.1</f>
        <v>3135.1947000000005</v>
      </c>
      <c r="AF10" s="12">
        <f t="shared" si="7"/>
        <v>731.71735999999999</v>
      </c>
      <c r="AG10" s="12">
        <f t="shared" si="7"/>
        <v>43.207736000000004</v>
      </c>
      <c r="AH10" s="12">
        <f t="shared" si="7"/>
        <v>8.4788880000000004E-4</v>
      </c>
      <c r="AI10" s="12">
        <f t="shared" si="7"/>
        <v>2.3286549000000001</v>
      </c>
      <c r="AJ10" s="12">
        <f t="shared" si="7"/>
        <v>104.94264000000001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x14ac:dyDescent="0.25">
      <c r="A11" s="7"/>
      <c r="B11" s="7"/>
      <c r="C11" s="7"/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6</v>
      </c>
      <c r="Q11" s="8">
        <v>3.6600000000000002E-5</v>
      </c>
      <c r="R11" s="7">
        <v>21972.1</v>
      </c>
      <c r="S11" s="7">
        <v>3.7999999999999999E-2</v>
      </c>
      <c r="T11" s="7">
        <v>1</v>
      </c>
      <c r="U11" s="8">
        <v>950000000</v>
      </c>
      <c r="V11" s="7">
        <v>1.4</v>
      </c>
      <c r="W11" s="8">
        <v>1100000000</v>
      </c>
      <c r="X11" s="5">
        <f t="shared" si="1"/>
        <v>3134.7811000000002</v>
      </c>
      <c r="Y11" s="8">
        <f t="shared" si="2"/>
        <v>0.5739283458752984</v>
      </c>
      <c r="Z11" s="8">
        <f t="shared" si="3"/>
        <v>0.81852097037012062</v>
      </c>
      <c r="AA11" s="7"/>
      <c r="AB11" s="7"/>
      <c r="AC11" s="9">
        <v>0</v>
      </c>
      <c r="AD11" s="9">
        <v>6</v>
      </c>
      <c r="AE11" s="12">
        <f t="shared" ref="AE11:AJ11" si="8">AE25*1.1</f>
        <v>3134.7811000000002</v>
      </c>
      <c r="AF11" s="12">
        <f t="shared" si="8"/>
        <v>731.67622000000006</v>
      </c>
      <c r="AG11" s="12">
        <f t="shared" si="8"/>
        <v>43.313710000000007</v>
      </c>
      <c r="AH11" s="12">
        <f t="shared" si="8"/>
        <v>8.5534955000000012E-4</v>
      </c>
      <c r="AI11" s="12">
        <f t="shared" si="8"/>
        <v>2.3284514000000001</v>
      </c>
      <c r="AJ11" s="12">
        <f t="shared" si="8"/>
        <v>104.928296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 x14ac:dyDescent="0.25">
      <c r="A12" s="7"/>
      <c r="B12" s="7"/>
      <c r="C12" s="7" t="s">
        <v>1</v>
      </c>
      <c r="D12" s="7" t="s">
        <v>14</v>
      </c>
      <c r="E12" s="7" t="s">
        <v>3</v>
      </c>
      <c r="F12" s="7" t="s">
        <v>4</v>
      </c>
      <c r="G12" s="7" t="s">
        <v>5</v>
      </c>
      <c r="H12" s="7" t="s">
        <v>6</v>
      </c>
      <c r="I12" s="7" t="s">
        <v>7</v>
      </c>
      <c r="J12" s="1" t="s">
        <v>8</v>
      </c>
      <c r="K12" s="7" t="s">
        <v>9</v>
      </c>
      <c r="L12" s="7" t="s">
        <v>10</v>
      </c>
      <c r="M12" s="7" t="s">
        <v>11</v>
      </c>
      <c r="N12" s="7"/>
      <c r="O12" s="7"/>
      <c r="P12" s="7">
        <v>7</v>
      </c>
      <c r="Q12" s="8">
        <v>3.6600000000000002E-5</v>
      </c>
      <c r="R12" s="7">
        <v>21972.1</v>
      </c>
      <c r="S12" s="7">
        <v>3.7999999999999999E-2</v>
      </c>
      <c r="T12" s="7">
        <v>1</v>
      </c>
      <c r="U12" s="8">
        <v>950000000</v>
      </c>
      <c r="V12" s="7">
        <v>1.4</v>
      </c>
      <c r="W12" s="8">
        <v>1100000000</v>
      </c>
      <c r="X12" s="5">
        <f t="shared" si="1"/>
        <v>3134.9648000000002</v>
      </c>
      <c r="Y12" s="8">
        <f t="shared" si="2"/>
        <v>0.57392784853020373</v>
      </c>
      <c r="Z12" s="8">
        <f t="shared" si="3"/>
        <v>0.8185201676143179</v>
      </c>
      <c r="AA12" s="7"/>
      <c r="AB12" s="7"/>
      <c r="AC12" s="9">
        <v>0</v>
      </c>
      <c r="AD12" s="9">
        <v>7</v>
      </c>
      <c r="AE12" s="12">
        <f t="shared" ref="AE12:AJ12" si="9">AE26*1.1</f>
        <v>3134.9648000000002</v>
      </c>
      <c r="AF12" s="12">
        <f t="shared" si="9"/>
        <v>731.66181000000006</v>
      </c>
      <c r="AG12" s="12">
        <f t="shared" si="9"/>
        <v>42.735682000000004</v>
      </c>
      <c r="AH12" s="12">
        <f t="shared" si="9"/>
        <v>8.5330574999999999E-4</v>
      </c>
      <c r="AI12" s="12">
        <f t="shared" si="9"/>
        <v>2.3258411000000003</v>
      </c>
      <c r="AJ12" s="12">
        <f t="shared" si="9"/>
        <v>104.933367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x14ac:dyDescent="0.25">
      <c r="A13" s="7"/>
      <c r="B13" s="7"/>
      <c r="C13" s="7" t="s">
        <v>12</v>
      </c>
      <c r="D13" s="8">
        <v>259000000</v>
      </c>
      <c r="E13" s="7">
        <v>1.1000000000000001</v>
      </c>
      <c r="F13" s="7">
        <v>1.2</v>
      </c>
      <c r="G13" s="7">
        <v>1.1000000000000001</v>
      </c>
      <c r="H13" s="7">
        <v>1.1000000000000001</v>
      </c>
      <c r="I13" s="7">
        <v>1.25</v>
      </c>
      <c r="J13" s="8">
        <v>434000000</v>
      </c>
      <c r="K13" s="8">
        <v>510000000</v>
      </c>
      <c r="L13" s="3">
        <f>(J13/PRODUCT(D13:H13))-1</f>
        <v>4.9133280538238955E-2</v>
      </c>
      <c r="M13" s="3">
        <f>(K13/(D13*E13*F13*G13*I13))-1</f>
        <v>8.491017581926652E-2</v>
      </c>
      <c r="N13" s="7"/>
      <c r="O13" s="7"/>
      <c r="P13" s="7">
        <v>8</v>
      </c>
      <c r="Q13" s="8">
        <v>3.6600000000000002E-5</v>
      </c>
      <c r="R13" s="7">
        <v>21972.1</v>
      </c>
      <c r="S13" s="7">
        <v>3.7999999999999999E-2</v>
      </c>
      <c r="T13" s="7">
        <v>1</v>
      </c>
      <c r="U13" s="8">
        <v>950000000</v>
      </c>
      <c r="V13" s="7">
        <v>1.4</v>
      </c>
      <c r="W13" s="8">
        <v>1100000000</v>
      </c>
      <c r="X13" s="5">
        <f t="shared" si="1"/>
        <v>137.81339</v>
      </c>
      <c r="Y13" s="8">
        <f t="shared" si="2"/>
        <v>0.58208431459436838</v>
      </c>
      <c r="Z13" s="8">
        <f t="shared" si="3"/>
        <v>0.8317125119595572</v>
      </c>
      <c r="AA13" s="7"/>
      <c r="AB13" s="7"/>
      <c r="AC13" s="9">
        <v>0</v>
      </c>
      <c r="AD13" s="9">
        <v>8</v>
      </c>
      <c r="AE13" s="12">
        <f t="shared" ref="AE13:AJ13" si="10">AE27*1.1</f>
        <v>137.81339</v>
      </c>
      <c r="AF13" s="12">
        <f t="shared" si="10"/>
        <v>249.04462000000004</v>
      </c>
      <c r="AG13" s="12">
        <f t="shared" si="10"/>
        <v>249.25670000000002</v>
      </c>
      <c r="AH13" s="12">
        <f t="shared" si="10"/>
        <v>7.9115344000000002E-7</v>
      </c>
      <c r="AI13" s="12">
        <f t="shared" si="10"/>
        <v>38.209688000000007</v>
      </c>
      <c r="AJ13" s="12">
        <f t="shared" si="10"/>
        <v>38.20993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x14ac:dyDescent="0.25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3"/>
      <c r="M14" s="3"/>
      <c r="N14" s="7"/>
      <c r="O14" s="7"/>
      <c r="P14" s="7">
        <v>9</v>
      </c>
      <c r="Q14" s="8">
        <v>3.6600000000000002E-5</v>
      </c>
      <c r="R14" s="7">
        <v>21972.1</v>
      </c>
      <c r="S14" s="7">
        <v>3.7999999999999999E-2</v>
      </c>
      <c r="T14" s="7">
        <v>1</v>
      </c>
      <c r="U14" s="8">
        <v>950000000</v>
      </c>
      <c r="V14" s="7">
        <v>1.4</v>
      </c>
      <c r="W14" s="8">
        <v>1100000000</v>
      </c>
      <c r="X14" s="5">
        <f t="shared" si="1"/>
        <v>137.78600000000003</v>
      </c>
      <c r="Y14" s="8">
        <f t="shared" si="2"/>
        <v>0.58208438951996477</v>
      </c>
      <c r="Z14" s="8">
        <f t="shared" si="3"/>
        <v>0.83171263339474422</v>
      </c>
      <c r="AA14" s="7"/>
      <c r="AB14" s="7"/>
      <c r="AC14" s="9">
        <v>0</v>
      </c>
      <c r="AD14" s="9">
        <v>9</v>
      </c>
      <c r="AE14" s="12">
        <f t="shared" ref="AE14:AJ14" si="11">AE28*1.1</f>
        <v>137.78600000000003</v>
      </c>
      <c r="AF14" s="12">
        <f t="shared" si="11"/>
        <v>249.15473000000003</v>
      </c>
      <c r="AG14" s="12">
        <f t="shared" si="11"/>
        <v>249.17497</v>
      </c>
      <c r="AH14" s="12">
        <f t="shared" si="11"/>
        <v>4.6468399999999998E-8</v>
      </c>
      <c r="AI14" s="12">
        <f t="shared" si="11"/>
        <v>38.204892000000008</v>
      </c>
      <c r="AJ14" s="12">
        <f t="shared" si="11"/>
        <v>38.204881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x14ac:dyDescent="0.25">
      <c r="A15" s="7"/>
      <c r="B15" s="7"/>
      <c r="C15" s="7"/>
      <c r="D15" s="7" t="s">
        <v>53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10</v>
      </c>
      <c r="Q15" s="8">
        <v>3.6600000000000002E-5</v>
      </c>
      <c r="R15" s="7">
        <v>21972.1</v>
      </c>
      <c r="S15" s="7">
        <v>3.7999999999999999E-2</v>
      </c>
      <c r="T15" s="7">
        <v>1</v>
      </c>
      <c r="U15" s="8">
        <v>950000000</v>
      </c>
      <c r="V15" s="7">
        <v>1.4</v>
      </c>
      <c r="W15" s="8">
        <v>1100000000</v>
      </c>
      <c r="X15" s="5">
        <f t="shared" si="1"/>
        <v>3134.4313000000006</v>
      </c>
      <c r="Y15" s="8">
        <f t="shared" si="2"/>
        <v>0.57392929291652739</v>
      </c>
      <c r="Z15" s="8">
        <f t="shared" si="3"/>
        <v>0.81852249897294937</v>
      </c>
      <c r="AA15" s="7"/>
      <c r="AB15" s="7"/>
      <c r="AC15" s="9">
        <v>0</v>
      </c>
      <c r="AD15" s="9">
        <v>10</v>
      </c>
      <c r="AE15" s="12">
        <f t="shared" ref="AE15:AJ15" si="12">AE29*1.1</f>
        <v>3134.4313000000006</v>
      </c>
      <c r="AF15" s="12">
        <f t="shared" si="12"/>
        <v>731.5767800000001</v>
      </c>
      <c r="AG15" s="12">
        <f t="shared" si="12"/>
        <v>42.876163000000005</v>
      </c>
      <c r="AH15" s="12">
        <f t="shared" si="12"/>
        <v>8.461224200000001E-4</v>
      </c>
      <c r="AI15" s="12">
        <f t="shared" si="12"/>
        <v>2.3238137999999999</v>
      </c>
      <c r="AJ15" s="12">
        <f t="shared" si="12"/>
        <v>104.91712000000001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x14ac:dyDescent="0.25">
      <c r="A16" s="7"/>
      <c r="B16" s="7"/>
      <c r="C16" s="7" t="s">
        <v>1</v>
      </c>
      <c r="D16" s="7" t="s">
        <v>15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1" t="s">
        <v>8</v>
      </c>
      <c r="K16" s="7" t="s">
        <v>9</v>
      </c>
      <c r="L16" s="7" t="s">
        <v>10</v>
      </c>
      <c r="M16" s="7" t="s">
        <v>11</v>
      </c>
      <c r="N16" s="7"/>
      <c r="O16" s="7"/>
      <c r="P16" s="7">
        <v>11</v>
      </c>
      <c r="Q16" s="8">
        <v>3.6600000000000002E-5</v>
      </c>
      <c r="R16" s="7">
        <v>21972.1</v>
      </c>
      <c r="S16" s="7">
        <v>3.7999999999999999E-2</v>
      </c>
      <c r="T16" s="7">
        <v>1</v>
      </c>
      <c r="U16" s="8">
        <v>950000000</v>
      </c>
      <c r="V16" s="7">
        <v>1.4</v>
      </c>
      <c r="W16" s="8">
        <v>1100000000</v>
      </c>
      <c r="X16" s="5">
        <f t="shared" si="1"/>
        <v>3134.5919000000004</v>
      </c>
      <c r="Y16" s="8">
        <f t="shared" si="2"/>
        <v>0.57392885811129357</v>
      </c>
      <c r="Z16" s="8">
        <f t="shared" si="3"/>
        <v>0.81852179716126838</v>
      </c>
      <c r="AA16" s="7"/>
      <c r="AB16" s="7"/>
      <c r="AC16" s="9">
        <v>0</v>
      </c>
      <c r="AD16" s="9">
        <v>11</v>
      </c>
      <c r="AE16" s="12">
        <f t="shared" ref="AE16:AJ16" si="13">AE30*1.1</f>
        <v>3134.5919000000004</v>
      </c>
      <c r="AF16" s="12">
        <f t="shared" si="13"/>
        <v>43.285792000000008</v>
      </c>
      <c r="AG16" s="12">
        <f t="shared" si="13"/>
        <v>731.63354000000004</v>
      </c>
      <c r="AH16" s="12">
        <f t="shared" si="13"/>
        <v>8.4816006000000002E-4</v>
      </c>
      <c r="AI16" s="12">
        <f t="shared" si="13"/>
        <v>104.923181</v>
      </c>
      <c r="AJ16" s="12">
        <f t="shared" si="13"/>
        <v>2.3269807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x14ac:dyDescent="0.25">
      <c r="A17" s="7"/>
      <c r="B17" s="7"/>
      <c r="C17" s="7" t="s">
        <v>12</v>
      </c>
      <c r="D17" s="5">
        <v>13900000</v>
      </c>
      <c r="E17" s="7">
        <v>1.1000000000000001</v>
      </c>
      <c r="F17" s="7">
        <v>1.2</v>
      </c>
      <c r="G17" s="7">
        <v>1.1000000000000001</v>
      </c>
      <c r="H17" s="7">
        <v>1.1000000000000001</v>
      </c>
      <c r="I17" s="7">
        <v>1.25</v>
      </c>
      <c r="J17" s="8">
        <v>434000000</v>
      </c>
      <c r="K17" s="8">
        <v>510000000</v>
      </c>
      <c r="L17" s="3">
        <f>(J17/PRODUCT(D17:H17))-1</f>
        <v>18.548598536647766</v>
      </c>
      <c r="M17" s="3">
        <f>(K17/(PRODUCT(D17:G17)*I17))-1</f>
        <v>19.215232772459718</v>
      </c>
      <c r="N17" s="7"/>
      <c r="O17" s="7"/>
      <c r="P17" s="7">
        <v>12</v>
      </c>
      <c r="Q17" s="8">
        <v>3.6600000000000002E-5</v>
      </c>
      <c r="R17" s="7">
        <v>21972.1</v>
      </c>
      <c r="S17" s="7">
        <v>3.7999999999999999E-2</v>
      </c>
      <c r="T17" s="7">
        <v>1</v>
      </c>
      <c r="U17" s="8">
        <v>950000000</v>
      </c>
      <c r="V17" s="7">
        <v>1.4</v>
      </c>
      <c r="W17" s="8">
        <v>1100000000</v>
      </c>
      <c r="X17" s="5">
        <f t="shared" si="1"/>
        <v>3134.4357000000005</v>
      </c>
      <c r="Y17" s="8">
        <f t="shared" si="2"/>
        <v>0.57392928100405216</v>
      </c>
      <c r="Z17" s="8">
        <f t="shared" si="3"/>
        <v>0.81852247974522463</v>
      </c>
      <c r="AA17" s="7"/>
      <c r="AB17" s="7"/>
      <c r="AC17" s="9">
        <v>0</v>
      </c>
      <c r="AD17" s="9">
        <v>12</v>
      </c>
      <c r="AE17" s="12">
        <f t="shared" ref="AE17:AJ17" si="14">AE31*1.1</f>
        <v>3134.4357000000005</v>
      </c>
      <c r="AF17" s="12">
        <f t="shared" si="14"/>
        <v>42.928633000000005</v>
      </c>
      <c r="AG17" s="12">
        <f t="shared" si="14"/>
        <v>731.59746000000007</v>
      </c>
      <c r="AH17" s="12">
        <f t="shared" si="14"/>
        <v>8.5414010000000012E-4</v>
      </c>
      <c r="AI17" s="12">
        <f t="shared" si="14"/>
        <v>104.916482</v>
      </c>
      <c r="AJ17" s="12">
        <f t="shared" si="14"/>
        <v>2.3251217000000004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x14ac:dyDescent="0.25">
      <c r="A18" s="7"/>
      <c r="B18" s="7"/>
      <c r="C18" s="7" t="s">
        <v>54</v>
      </c>
      <c r="D18" s="5">
        <v>13900000</v>
      </c>
      <c r="E18" s="7"/>
      <c r="F18" s="7"/>
      <c r="G18" s="7"/>
      <c r="H18" s="7"/>
      <c r="I18" s="7"/>
      <c r="J18" s="8"/>
      <c r="K18" s="8"/>
      <c r="L18" s="3"/>
      <c r="M18" s="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x14ac:dyDescent="0.25">
      <c r="A19" s="7"/>
      <c r="B19" s="7"/>
      <c r="C19" s="7"/>
      <c r="D19" s="8"/>
      <c r="E19" s="7"/>
      <c r="F19" s="7"/>
      <c r="G19" s="7"/>
      <c r="H19" s="7"/>
      <c r="I19" s="7"/>
      <c r="J19" s="8"/>
      <c r="K19" s="8"/>
      <c r="L19" s="3"/>
      <c r="M19" s="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 t="s">
        <v>24</v>
      </c>
      <c r="R20" s="1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1">
        <v>1</v>
      </c>
      <c r="AE20" s="12">
        <v>125.31829999999999</v>
      </c>
      <c r="AF20" s="12">
        <v>226.49719999999999</v>
      </c>
      <c r="AG20" s="12">
        <v>226.46420000000001</v>
      </c>
      <c r="AH20" s="12">
        <v>1.875613E-7</v>
      </c>
      <c r="AI20" s="12">
        <v>34.742280000000001</v>
      </c>
      <c r="AJ20" s="12">
        <v>34.742179999999998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 x14ac:dyDescent="0.25">
      <c r="A21" s="7"/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 t="s">
        <v>42</v>
      </c>
      <c r="Q21" s="7" t="s">
        <v>25</v>
      </c>
      <c r="R21" s="7" t="s">
        <v>17</v>
      </c>
      <c r="S21" s="7" t="s">
        <v>26</v>
      </c>
      <c r="T21" s="7" t="s">
        <v>23</v>
      </c>
      <c r="U21" s="7" t="s">
        <v>27</v>
      </c>
      <c r="V21" s="7"/>
      <c r="W21" s="7"/>
      <c r="X21" s="7"/>
      <c r="Y21" s="7"/>
      <c r="Z21" s="7"/>
      <c r="AA21" s="7"/>
      <c r="AB21" s="7"/>
      <c r="AC21" s="7"/>
      <c r="AD21" s="11">
        <v>2</v>
      </c>
      <c r="AE21" s="12">
        <v>2850.2809999999999</v>
      </c>
      <c r="AF21" s="12">
        <v>39.198300000000003</v>
      </c>
      <c r="AG21" s="12">
        <v>665.21929999999998</v>
      </c>
      <c r="AH21" s="12">
        <v>7.7746019999999996E-4</v>
      </c>
      <c r="AI21" s="12">
        <v>95.404669999999996</v>
      </c>
      <c r="AJ21" s="12">
        <v>2.117445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x14ac:dyDescent="0.25">
      <c r="A22" s="7"/>
      <c r="B22" s="7"/>
      <c r="C22" s="7"/>
      <c r="D22" s="7"/>
      <c r="E22" s="7"/>
      <c r="F22" s="7"/>
      <c r="G22" s="7"/>
      <c r="H22" s="7"/>
      <c r="I22" s="7"/>
      <c r="J22" s="1"/>
      <c r="K22" s="7"/>
      <c r="L22" s="7"/>
      <c r="M22" s="7"/>
      <c r="N22" s="7"/>
      <c r="O22" s="7"/>
      <c r="P22" s="7">
        <v>1</v>
      </c>
      <c r="Q22" s="7">
        <v>13241.4</v>
      </c>
      <c r="R22" s="7">
        <v>3.7999999999999999E-2</v>
      </c>
      <c r="S22" s="7">
        <v>1</v>
      </c>
      <c r="T22" s="5">
        <f>ABS(AE6)</f>
        <v>137.85013000000001</v>
      </c>
      <c r="U22" s="4">
        <f>(Q22/((1-R22)*T22*S22))-1</f>
        <v>98.850823966934698</v>
      </c>
      <c r="V22" s="7"/>
      <c r="W22" s="7"/>
      <c r="X22" s="7"/>
      <c r="Y22" s="7"/>
      <c r="Z22" s="7"/>
      <c r="AA22" s="7"/>
      <c r="AB22" s="7"/>
      <c r="AC22" s="7"/>
      <c r="AD22" s="11">
        <v>3</v>
      </c>
      <c r="AE22" s="12">
        <v>2850.0279999999998</v>
      </c>
      <c r="AF22" s="12">
        <v>38.9041</v>
      </c>
      <c r="AG22" s="12">
        <v>665.14639999999997</v>
      </c>
      <c r="AH22" s="12">
        <v>7.6891039999999996E-4</v>
      </c>
      <c r="AI22" s="12">
        <v>95.396839999999997</v>
      </c>
      <c r="AJ22" s="12">
        <v>2.114096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x14ac:dyDescent="0.25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3"/>
      <c r="M23" s="3"/>
      <c r="N23" s="7"/>
      <c r="O23" s="7"/>
      <c r="P23" s="7">
        <v>2</v>
      </c>
      <c r="Q23" s="7">
        <v>13241.4</v>
      </c>
      <c r="R23" s="7">
        <v>3.7999999999999999E-2</v>
      </c>
      <c r="S23" s="7">
        <v>1</v>
      </c>
      <c r="T23" s="5">
        <f t="shared" ref="T23:T33" si="15">ABS(AE7)</f>
        <v>3135.3091000000004</v>
      </c>
      <c r="U23" s="4">
        <f t="shared" ref="U23:U33" si="16">(Q23/((1-R23)*T23*S23))-1</f>
        <v>3.3901410117583186</v>
      </c>
      <c r="V23" s="7"/>
      <c r="W23" s="7"/>
      <c r="X23" s="7"/>
      <c r="Y23" s="7"/>
      <c r="Z23" s="7"/>
      <c r="AA23" s="7"/>
      <c r="AB23" s="7"/>
      <c r="AC23" s="7"/>
      <c r="AD23" s="11">
        <v>4</v>
      </c>
      <c r="AE23" s="12">
        <v>125.2933</v>
      </c>
      <c r="AF23" s="12">
        <v>226.58330000000001</v>
      </c>
      <c r="AG23" s="12">
        <v>226.40430000000001</v>
      </c>
      <c r="AH23" s="12">
        <v>7.269829E-7</v>
      </c>
      <c r="AI23" s="12">
        <v>34.737789999999997</v>
      </c>
      <c r="AJ23" s="12">
        <v>34.737699999999997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x14ac:dyDescent="0.25">
      <c r="A24" s="7"/>
      <c r="B24" s="7"/>
      <c r="C24" s="7"/>
      <c r="D24" s="8"/>
      <c r="E24" s="7"/>
      <c r="F24" s="7"/>
      <c r="G24" s="7"/>
      <c r="H24" s="7"/>
      <c r="I24" s="7"/>
      <c r="J24" s="8"/>
      <c r="K24" s="8"/>
      <c r="L24" s="3"/>
      <c r="M24" s="3"/>
      <c r="N24" s="7"/>
      <c r="O24" s="7"/>
      <c r="P24" s="7">
        <v>3</v>
      </c>
      <c r="Q24" s="7">
        <v>13241.4</v>
      </c>
      <c r="R24" s="7">
        <v>3.7999999999999999E-2</v>
      </c>
      <c r="S24" s="7">
        <v>1</v>
      </c>
      <c r="T24" s="5">
        <f t="shared" si="15"/>
        <v>3135.0308</v>
      </c>
      <c r="U24" s="4">
        <f t="shared" si="16"/>
        <v>3.3905307292193312</v>
      </c>
      <c r="V24" s="7"/>
      <c r="W24" s="7"/>
      <c r="X24" s="7"/>
      <c r="Y24" s="7"/>
      <c r="Z24" s="7"/>
      <c r="AA24" s="7"/>
      <c r="AB24" s="7"/>
      <c r="AC24" s="6"/>
      <c r="AD24" s="11">
        <v>5</v>
      </c>
      <c r="AE24" s="12">
        <v>2850.1770000000001</v>
      </c>
      <c r="AF24" s="12">
        <v>665.19759999999997</v>
      </c>
      <c r="AG24" s="12">
        <v>39.279760000000003</v>
      </c>
      <c r="AH24" s="12">
        <v>7.70808E-4</v>
      </c>
      <c r="AI24" s="12">
        <v>2.116959</v>
      </c>
      <c r="AJ24" s="12">
        <v>95.4024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v>4</v>
      </c>
      <c r="Q25" s="7">
        <v>13241.4</v>
      </c>
      <c r="R25" s="7">
        <v>3.7999999999999999E-2</v>
      </c>
      <c r="S25" s="7">
        <v>1</v>
      </c>
      <c r="T25" s="5">
        <f t="shared" si="15"/>
        <v>137.82263</v>
      </c>
      <c r="U25" s="4">
        <f t="shared" si="16"/>
        <v>98.870747383423634</v>
      </c>
      <c r="V25" s="7"/>
      <c r="W25" s="7"/>
      <c r="X25" s="7"/>
      <c r="Y25" s="7"/>
      <c r="Z25" s="7"/>
      <c r="AA25" s="7"/>
      <c r="AB25" s="7"/>
      <c r="AC25" s="7"/>
      <c r="AD25" s="11">
        <v>6</v>
      </c>
      <c r="AE25" s="12">
        <v>2849.8009999999999</v>
      </c>
      <c r="AF25" s="12">
        <v>665.16020000000003</v>
      </c>
      <c r="AG25" s="12">
        <v>39.376100000000001</v>
      </c>
      <c r="AH25" s="12">
        <v>7.7759050000000005E-4</v>
      </c>
      <c r="AI25" s="12">
        <v>2.1167739999999999</v>
      </c>
      <c r="AJ25" s="12">
        <v>95.389359999999996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  <c r="K26" s="7"/>
      <c r="L26" s="7"/>
      <c r="M26" s="7"/>
      <c r="N26" s="7"/>
      <c r="O26" s="7"/>
      <c r="P26" s="7">
        <v>5</v>
      </c>
      <c r="Q26" s="7">
        <v>13241.4</v>
      </c>
      <c r="R26" s="7">
        <v>3.7999999999999999E-2</v>
      </c>
      <c r="S26" s="7">
        <v>1</v>
      </c>
      <c r="T26" s="5">
        <f t="shared" si="15"/>
        <v>3135.1947000000005</v>
      </c>
      <c r="U26" s="4">
        <f t="shared" si="16"/>
        <v>3.3903012034464917</v>
      </c>
      <c r="V26" s="7"/>
      <c r="W26" s="7"/>
      <c r="X26" s="7"/>
      <c r="Y26" s="7"/>
      <c r="Z26" s="7"/>
      <c r="AA26" s="7"/>
      <c r="AB26" s="7"/>
      <c r="AC26" s="7"/>
      <c r="AD26" s="11">
        <v>7</v>
      </c>
      <c r="AE26" s="12">
        <v>2849.9679999999998</v>
      </c>
      <c r="AF26" s="12">
        <v>665.14710000000002</v>
      </c>
      <c r="AG26" s="12">
        <v>38.850619999999999</v>
      </c>
      <c r="AH26" s="12">
        <v>7.7573249999999996E-4</v>
      </c>
      <c r="AI26" s="12">
        <v>2.114401</v>
      </c>
      <c r="AJ26" s="12">
        <v>95.393969999999996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x14ac:dyDescent="0.25">
      <c r="A27" s="7"/>
      <c r="B27" s="7"/>
      <c r="C27" s="7"/>
      <c r="D27" s="7"/>
      <c r="E27" s="7"/>
      <c r="F27" s="7"/>
      <c r="G27" s="7"/>
      <c r="H27" s="7"/>
      <c r="I27" s="7"/>
      <c r="J27" s="8"/>
      <c r="K27" s="8"/>
      <c r="L27" s="3"/>
      <c r="M27" s="3"/>
      <c r="N27" s="7"/>
      <c r="O27" s="7"/>
      <c r="P27" s="7">
        <v>6</v>
      </c>
      <c r="Q27" s="7">
        <v>13241.4</v>
      </c>
      <c r="R27" s="7">
        <v>3.7999999999999999E-2</v>
      </c>
      <c r="S27" s="7">
        <v>1</v>
      </c>
      <c r="T27" s="5">
        <f t="shared" si="15"/>
        <v>3134.7811000000002</v>
      </c>
      <c r="U27" s="4">
        <f t="shared" si="16"/>
        <v>3.3908804555600591</v>
      </c>
      <c r="V27" s="7"/>
      <c r="W27" s="7"/>
      <c r="X27" s="7"/>
      <c r="Y27" s="7"/>
      <c r="Z27" s="7"/>
      <c r="AA27" s="7"/>
      <c r="AB27" s="7"/>
      <c r="AC27" s="7"/>
      <c r="AD27" s="11">
        <v>8</v>
      </c>
      <c r="AE27" s="12">
        <v>125.28489999999999</v>
      </c>
      <c r="AF27" s="12">
        <v>226.4042</v>
      </c>
      <c r="AG27" s="12">
        <v>226.59700000000001</v>
      </c>
      <c r="AH27" s="12">
        <v>7.1923039999999998E-7</v>
      </c>
      <c r="AI27" s="12">
        <v>34.736080000000001</v>
      </c>
      <c r="AJ27" s="12">
        <v>34.7363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x14ac:dyDescent="0.25">
      <c r="A28" s="7"/>
      <c r="B28" s="7"/>
      <c r="C28" s="7"/>
      <c r="D28" s="8"/>
      <c r="E28" s="7"/>
      <c r="F28" s="7"/>
      <c r="G28" s="7"/>
      <c r="H28" s="7"/>
      <c r="I28" s="7"/>
      <c r="J28" s="8"/>
      <c r="K28" s="8"/>
      <c r="L28" s="3"/>
      <c r="M28" s="3"/>
      <c r="N28" s="7"/>
      <c r="O28" s="7"/>
      <c r="P28" s="7">
        <v>7</v>
      </c>
      <c r="Q28" s="7">
        <v>13241.4</v>
      </c>
      <c r="R28" s="7">
        <v>3.7999999999999999E-2</v>
      </c>
      <c r="S28" s="7">
        <v>1</v>
      </c>
      <c r="T28" s="5">
        <f t="shared" si="15"/>
        <v>3134.9648000000002</v>
      </c>
      <c r="U28" s="4">
        <f t="shared" si="16"/>
        <v>3.390623162483057</v>
      </c>
      <c r="V28" s="7"/>
      <c r="W28" s="7"/>
      <c r="X28" s="7"/>
      <c r="Y28" s="7"/>
      <c r="Z28" s="7"/>
      <c r="AA28" s="7"/>
      <c r="AB28" s="7"/>
      <c r="AC28" s="7"/>
      <c r="AD28" s="11">
        <v>9</v>
      </c>
      <c r="AE28" s="12">
        <v>125.26</v>
      </c>
      <c r="AF28" s="12">
        <v>226.5043</v>
      </c>
      <c r="AG28" s="12">
        <v>226.52269999999999</v>
      </c>
      <c r="AH28" s="12">
        <v>4.2243999999999998E-8</v>
      </c>
      <c r="AI28" s="12">
        <v>34.731720000000003</v>
      </c>
      <c r="AJ28" s="12">
        <v>34.73171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8</v>
      </c>
      <c r="Q29" s="7">
        <v>13241.4</v>
      </c>
      <c r="R29" s="7">
        <v>3.7999999999999999E-2</v>
      </c>
      <c r="S29" s="7">
        <v>1</v>
      </c>
      <c r="T29" s="5">
        <f t="shared" si="15"/>
        <v>137.81339</v>
      </c>
      <c r="U29" s="4">
        <f t="shared" si="16"/>
        <v>98.877443436004754</v>
      </c>
      <c r="V29" s="7"/>
      <c r="W29" s="7"/>
      <c r="X29" s="7"/>
      <c r="Y29" s="7"/>
      <c r="Z29" s="7"/>
      <c r="AA29" s="7"/>
      <c r="AB29" s="7"/>
      <c r="AC29" s="7"/>
      <c r="AD29" s="11">
        <v>10</v>
      </c>
      <c r="AE29" s="12">
        <v>2849.4830000000002</v>
      </c>
      <c r="AF29" s="12">
        <v>665.06979999999999</v>
      </c>
      <c r="AG29" s="12">
        <v>38.97833</v>
      </c>
      <c r="AH29" s="12">
        <v>7.6920220000000004E-4</v>
      </c>
      <c r="AI29" s="12">
        <v>2.1125579999999999</v>
      </c>
      <c r="AJ29" s="12">
        <v>95.379199999999997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9</v>
      </c>
      <c r="Q30" s="7">
        <v>13241.4</v>
      </c>
      <c r="R30" s="7">
        <v>3.7999999999999999E-2</v>
      </c>
      <c r="S30" s="7">
        <v>1</v>
      </c>
      <c r="T30" s="5">
        <f t="shared" si="15"/>
        <v>137.78600000000003</v>
      </c>
      <c r="U30" s="4">
        <f t="shared" si="16"/>
        <v>98.897297725814397</v>
      </c>
      <c r="V30" s="7"/>
      <c r="W30" s="8"/>
      <c r="X30" s="7"/>
      <c r="Y30" s="7"/>
      <c r="Z30" s="7"/>
      <c r="AA30" s="7"/>
      <c r="AB30" s="7"/>
      <c r="AC30" s="7"/>
      <c r="AD30" s="11">
        <v>11</v>
      </c>
      <c r="AE30" s="12">
        <v>2849.6289999999999</v>
      </c>
      <c r="AF30" s="12">
        <v>39.350720000000003</v>
      </c>
      <c r="AG30" s="12">
        <v>665.12139999999999</v>
      </c>
      <c r="AH30" s="12">
        <v>7.7105459999999995E-4</v>
      </c>
      <c r="AI30" s="12">
        <v>95.384709999999998</v>
      </c>
      <c r="AJ30" s="12">
        <v>2.115437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10</v>
      </c>
      <c r="Q31" s="7">
        <v>13241.4</v>
      </c>
      <c r="R31" s="7">
        <v>3.7999999999999999E-2</v>
      </c>
      <c r="S31" s="7">
        <v>1</v>
      </c>
      <c r="T31" s="5">
        <f t="shared" si="15"/>
        <v>3134.4313000000006</v>
      </c>
      <c r="U31" s="4">
        <f t="shared" si="16"/>
        <v>3.391370474270424</v>
      </c>
      <c r="V31" s="7"/>
      <c r="W31" s="7"/>
      <c r="X31" s="7"/>
      <c r="Y31" s="7"/>
      <c r="Z31" s="7"/>
      <c r="AA31" s="7"/>
      <c r="AB31" s="7"/>
      <c r="AC31" s="7"/>
      <c r="AD31" s="11">
        <v>12</v>
      </c>
      <c r="AE31" s="12">
        <v>2849.4870000000001</v>
      </c>
      <c r="AF31" s="12">
        <v>39.026029999999999</v>
      </c>
      <c r="AG31" s="12">
        <v>665.08860000000004</v>
      </c>
      <c r="AH31" s="12">
        <v>7.7649100000000003E-4</v>
      </c>
      <c r="AI31" s="12">
        <v>95.378619999999998</v>
      </c>
      <c r="AJ31" s="12">
        <v>2.113747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v>11</v>
      </c>
      <c r="Q32" s="7">
        <v>13241.4</v>
      </c>
      <c r="R32" s="7">
        <v>3.7999999999999999E-2</v>
      </c>
      <c r="S32" s="7">
        <v>1</v>
      </c>
      <c r="T32" s="5">
        <f t="shared" si="15"/>
        <v>3134.5919000000004</v>
      </c>
      <c r="U32" s="4">
        <f t="shared" si="16"/>
        <v>3.3911454835473362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v>12</v>
      </c>
      <c r="Q33" s="7">
        <v>13241.4</v>
      </c>
      <c r="R33" s="7">
        <v>3.7999999999999999E-2</v>
      </c>
      <c r="S33" s="7">
        <v>1</v>
      </c>
      <c r="T33" s="5">
        <f t="shared" si="15"/>
        <v>3134.4357000000005</v>
      </c>
      <c r="U33" s="4">
        <f t="shared" si="16"/>
        <v>3.3913643098338442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3" t="s">
        <v>30</v>
      </c>
      <c r="R36" s="1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 t="s">
        <v>42</v>
      </c>
      <c r="Q37" s="7" t="s">
        <v>25</v>
      </c>
      <c r="R37" s="7" t="s">
        <v>17</v>
      </c>
      <c r="S37" s="7" t="s">
        <v>31</v>
      </c>
      <c r="T37" s="1" t="s">
        <v>20</v>
      </c>
      <c r="U37" s="7" t="s">
        <v>23</v>
      </c>
      <c r="V37" s="7" t="s">
        <v>32</v>
      </c>
      <c r="W37" s="7" t="s">
        <v>34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>
        <v>13241.4</v>
      </c>
      <c r="R38" s="7">
        <v>3.7999999999999999E-2</v>
      </c>
      <c r="S38" s="7">
        <v>0.2</v>
      </c>
      <c r="T38" s="7">
        <v>1.4</v>
      </c>
      <c r="U38" s="5">
        <f>ABS(AE6)</f>
        <v>137.85013000000001</v>
      </c>
      <c r="V38" s="5">
        <f>SQRT(AF6^2 + AG6^2)</f>
        <v>352.32128624633344</v>
      </c>
      <c r="W38" s="4">
        <f>(((Q38-(1-R38)*U38)*S38)/(T38*V38))-1</f>
        <v>4.3152735815175784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v>2</v>
      </c>
      <c r="Q39" s="7">
        <v>13241.4</v>
      </c>
      <c r="R39" s="7">
        <v>3.7999999999999999E-2</v>
      </c>
      <c r="S39" s="7">
        <v>0.2</v>
      </c>
      <c r="T39" s="7">
        <v>1.4</v>
      </c>
      <c r="U39" s="5">
        <f t="shared" ref="U39:U49" si="17">ABS(AE7)</f>
        <v>3135.3091000000004</v>
      </c>
      <c r="V39" s="5">
        <f t="shared" ref="V39:V49" si="18">SQRT(AF7^2 + AG7^2)</f>
        <v>733.01050525665039</v>
      </c>
      <c r="W39" s="4">
        <f t="shared" ref="W39:W49" si="19">(((Q39-(1-R39)*U39)*S39)/(T39*V39))-1</f>
        <v>0.99280571063182377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v>3</v>
      </c>
      <c r="Q40" s="7">
        <v>13241.4</v>
      </c>
      <c r="R40" s="7">
        <v>3.7999999999999999E-2</v>
      </c>
      <c r="S40" s="7">
        <v>0.2</v>
      </c>
      <c r="T40" s="7">
        <v>1.4</v>
      </c>
      <c r="U40" s="5">
        <f t="shared" si="17"/>
        <v>3135.0308</v>
      </c>
      <c r="V40" s="5">
        <f t="shared" si="18"/>
        <v>732.91148683863719</v>
      </c>
      <c r="W40" s="4">
        <f t="shared" si="19"/>
        <v>0.99312712848995988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v>4</v>
      </c>
      <c r="Q41" s="7">
        <v>13241.4</v>
      </c>
      <c r="R41" s="7">
        <v>3.7999999999999999E-2</v>
      </c>
      <c r="S41" s="7">
        <v>0.2</v>
      </c>
      <c r="T41" s="7">
        <v>1.4</v>
      </c>
      <c r="U41" s="5">
        <f>ABS(AE9)</f>
        <v>137.82263</v>
      </c>
      <c r="V41" s="5">
        <f t="shared" si="18"/>
        <v>352.34169163729376</v>
      </c>
      <c r="W41" s="4">
        <f t="shared" si="19"/>
        <v>4.3149764808557434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>
        <v>5</v>
      </c>
      <c r="Q42" s="7">
        <v>13241.4</v>
      </c>
      <c r="R42" s="7">
        <v>3.7999999999999999E-2</v>
      </c>
      <c r="S42" s="7">
        <v>0.2</v>
      </c>
      <c r="T42" s="7">
        <v>1.4</v>
      </c>
      <c r="U42" s="5">
        <f t="shared" si="17"/>
        <v>3135.1947000000005</v>
      </c>
      <c r="V42" s="5">
        <f t="shared" si="18"/>
        <v>732.99195314520011</v>
      </c>
      <c r="W42" s="4">
        <f t="shared" si="19"/>
        <v>0.99287759761774219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>
        <v>6</v>
      </c>
      <c r="Q43" s="7">
        <v>13241.4</v>
      </c>
      <c r="R43" s="7">
        <v>3.7999999999999999E-2</v>
      </c>
      <c r="S43" s="7">
        <v>0.2</v>
      </c>
      <c r="T43" s="7">
        <v>1.4</v>
      </c>
      <c r="U43" s="5">
        <f t="shared" si="17"/>
        <v>3134.7811000000002</v>
      </c>
      <c r="V43" s="5">
        <f t="shared" si="18"/>
        <v>732.95713952962672</v>
      </c>
      <c r="W43" s="4">
        <f t="shared" si="19"/>
        <v>0.99304980377401519</v>
      </c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>
        <v>7</v>
      </c>
      <c r="Q44" s="7">
        <v>13241.4</v>
      </c>
      <c r="R44" s="7">
        <v>3.7999999999999999E-2</v>
      </c>
      <c r="S44" s="7">
        <v>0.2</v>
      </c>
      <c r="T44" s="7">
        <v>1.4</v>
      </c>
      <c r="U44" s="5">
        <f t="shared" si="17"/>
        <v>3134.9648000000002</v>
      </c>
      <c r="V44" s="5">
        <f t="shared" si="18"/>
        <v>732.90882292989306</v>
      </c>
      <c r="W44" s="4">
        <f t="shared" si="19"/>
        <v>0.99314674865832231</v>
      </c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>
        <v>8</v>
      </c>
      <c r="Q45" s="7">
        <v>13241.4</v>
      </c>
      <c r="R45" s="7">
        <v>3.7999999999999999E-2</v>
      </c>
      <c r="S45" s="7">
        <v>0.2</v>
      </c>
      <c r="T45" s="7">
        <v>1.4</v>
      </c>
      <c r="U45" s="5">
        <f t="shared" si="17"/>
        <v>137.81339</v>
      </c>
      <c r="V45" s="5">
        <f t="shared" si="18"/>
        <v>352.35227435882183</v>
      </c>
      <c r="W45" s="4">
        <f t="shared" si="19"/>
        <v>4.3148204521310092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>
        <v>9</v>
      </c>
      <c r="Q46" s="7">
        <v>13241.4</v>
      </c>
      <c r="R46" s="7">
        <v>3.7999999999999999E-2</v>
      </c>
      <c r="S46" s="7">
        <v>0.2</v>
      </c>
      <c r="T46" s="7">
        <v>1.4</v>
      </c>
      <c r="U46" s="5">
        <f t="shared" si="17"/>
        <v>137.78600000000003</v>
      </c>
      <c r="V46" s="5">
        <f t="shared" si="18"/>
        <v>352.37231042730048</v>
      </c>
      <c r="W46" s="4">
        <f t="shared" si="19"/>
        <v>4.3145289311036201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>
        <v>10</v>
      </c>
      <c r="Q47" s="7">
        <v>13241.4</v>
      </c>
      <c r="R47" s="7">
        <v>3.7999999999999999E-2</v>
      </c>
      <c r="S47" s="7">
        <v>0.2</v>
      </c>
      <c r="T47" s="7">
        <v>1.4</v>
      </c>
      <c r="U47" s="5">
        <f t="shared" si="17"/>
        <v>3134.4313000000006</v>
      </c>
      <c r="V47" s="5">
        <f t="shared" si="18"/>
        <v>732.83214339217625</v>
      </c>
      <c r="W47" s="4">
        <f t="shared" si="19"/>
        <v>0.99345534826900406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>
        <v>11</v>
      </c>
      <c r="Q48" s="7">
        <v>13241.4</v>
      </c>
      <c r="R48" s="7">
        <v>3.7999999999999999E-2</v>
      </c>
      <c r="S48" s="7">
        <v>0.2</v>
      </c>
      <c r="T48" s="7">
        <v>1.4</v>
      </c>
      <c r="U48" s="5">
        <f t="shared" si="17"/>
        <v>3134.5919000000004</v>
      </c>
      <c r="V48" s="5">
        <f t="shared" si="18"/>
        <v>732.91288475643466</v>
      </c>
      <c r="W48" s="4">
        <f t="shared" si="19"/>
        <v>0.99320562509346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>
        <v>12</v>
      </c>
      <c r="Q49" s="7">
        <v>13241.4</v>
      </c>
      <c r="R49" s="7">
        <v>3.7999999999999999E-2</v>
      </c>
      <c r="S49" s="7">
        <v>0.2</v>
      </c>
      <c r="T49" s="7">
        <v>1.4</v>
      </c>
      <c r="U49" s="5">
        <f t="shared" si="17"/>
        <v>3134.4357000000005</v>
      </c>
      <c r="V49" s="5">
        <f t="shared" si="18"/>
        <v>732.85585964069389</v>
      </c>
      <c r="W49" s="4">
        <f t="shared" si="19"/>
        <v>0.99339001213566669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</row>
    <row r="50" spans="1:4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5"/>
      <c r="V50" s="5"/>
      <c r="W50" s="4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 t="s">
        <v>33</v>
      </c>
      <c r="R52" s="13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</row>
    <row r="53" spans="1:4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 t="s">
        <v>42</v>
      </c>
      <c r="Q53" s="7" t="s">
        <v>16</v>
      </c>
      <c r="R53" s="7" t="s">
        <v>18</v>
      </c>
      <c r="S53" s="7" t="s">
        <v>17</v>
      </c>
      <c r="T53" s="7" t="s">
        <v>19</v>
      </c>
      <c r="U53" s="1" t="s">
        <v>8</v>
      </c>
      <c r="V53" s="1" t="s">
        <v>36</v>
      </c>
      <c r="W53" s="1" t="s">
        <v>20</v>
      </c>
      <c r="X53" s="7" t="s">
        <v>9</v>
      </c>
      <c r="Y53" s="1" t="s">
        <v>37</v>
      </c>
      <c r="Z53" s="7" t="s">
        <v>23</v>
      </c>
      <c r="AA53" s="7" t="s">
        <v>32</v>
      </c>
      <c r="AB53" s="7" t="s">
        <v>38</v>
      </c>
      <c r="AC53" s="7" t="s">
        <v>39</v>
      </c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>
        <v>1</v>
      </c>
      <c r="Q54" s="8">
        <v>3.6600000000000002E-5</v>
      </c>
      <c r="R54" s="7">
        <v>21972.1</v>
      </c>
      <c r="S54" s="7">
        <v>3.7999999999999999E-2</v>
      </c>
      <c r="T54" s="7">
        <v>1</v>
      </c>
      <c r="U54" s="8">
        <v>950000000</v>
      </c>
      <c r="V54" s="8">
        <v>548000000</v>
      </c>
      <c r="W54" s="7">
        <v>1.4</v>
      </c>
      <c r="X54" s="8">
        <v>1100000000</v>
      </c>
      <c r="Y54" s="8">
        <v>655000000</v>
      </c>
      <c r="Z54" s="5">
        <f>ABS(AE6)</f>
        <v>137.85013000000001</v>
      </c>
      <c r="AA54" s="5">
        <f>SQRT(AF6^2 + AG6^2)</f>
        <v>352.32128624633344</v>
      </c>
      <c r="AB54" s="8">
        <f>(1/(SQRT(((AA54*T54)/(V54*Q54))^2 + ( (R54+S54*Z54*T54)/(Q54*U54))^2)))-1</f>
        <v>0.58147360707231588</v>
      </c>
      <c r="AC54" s="8">
        <f>(1/(SQRT(((AA54*W54)/(V54*Q54))^2 + ( (R54+S54*Z54*W54)/(Q54*X54))^2)))-1</f>
        <v>0.82985671629646429</v>
      </c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>
        <v>2</v>
      </c>
      <c r="Q55" s="8">
        <v>3.6600000000000002E-5</v>
      </c>
      <c r="R55" s="7">
        <v>21972.1</v>
      </c>
      <c r="S55" s="7">
        <v>3.7999999999999999E-2</v>
      </c>
      <c r="T55" s="7">
        <v>1</v>
      </c>
      <c r="U55" s="8">
        <v>950000000</v>
      </c>
      <c r="V55" s="8">
        <v>548000000</v>
      </c>
      <c r="W55" s="7">
        <v>1.4</v>
      </c>
      <c r="X55" s="8">
        <v>1100000000</v>
      </c>
      <c r="Y55" s="8">
        <v>655000000</v>
      </c>
      <c r="Z55" s="5">
        <f t="shared" ref="Z55:Z65" si="20">ABS(AE7)</f>
        <v>3135.3091000000004</v>
      </c>
      <c r="AA55" s="5">
        <f t="shared" ref="AA55:AA65" si="21">SQRT(AF7^2 + AG7^2)</f>
        <v>733.01050525665039</v>
      </c>
      <c r="AB55" s="8">
        <f t="shared" ref="AB55:AB65" si="22">(1/(SQRT(((AA55*T55)/(V55*Q55))^2 + ( (R55+S55*Z55*T55)/(Q55*U55))^2)))-1</f>
        <v>0.57132948132222849</v>
      </c>
      <c r="AC55" s="8">
        <f t="shared" ref="AC55:AC65" si="23">(1/(SQRT(((AA55*W55)/(V55*Q55))^2 + ( (R55+S55*Z55*W55)/(Q55*X55))^2)))-1</f>
        <v>0.8106975655955817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</row>
    <row r="56" spans="1:4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>
        <v>3</v>
      </c>
      <c r="Q56" s="8">
        <v>3.6600000000000002E-5</v>
      </c>
      <c r="R56" s="7">
        <v>21972.1</v>
      </c>
      <c r="S56" s="7">
        <v>3.7999999999999999E-2</v>
      </c>
      <c r="T56" s="7">
        <v>1</v>
      </c>
      <c r="U56" s="8">
        <v>950000000</v>
      </c>
      <c r="V56" s="8">
        <v>548000000</v>
      </c>
      <c r="W56" s="7">
        <v>1.4</v>
      </c>
      <c r="X56" s="8">
        <v>1100000000</v>
      </c>
      <c r="Y56" s="8">
        <v>655000000</v>
      </c>
      <c r="Z56" s="5">
        <f t="shared" si="20"/>
        <v>3135.0308</v>
      </c>
      <c r="AA56" s="5">
        <f t="shared" si="21"/>
        <v>732.91148683863719</v>
      </c>
      <c r="AB56" s="8">
        <f t="shared" si="22"/>
        <v>0.57133093102512289</v>
      </c>
      <c r="AC56" s="8">
        <f t="shared" si="23"/>
        <v>0.81070086539436592</v>
      </c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>
        <v>4</v>
      </c>
      <c r="Q57" s="8">
        <v>3.6600000000000002E-5</v>
      </c>
      <c r="R57" s="7">
        <v>21972.1</v>
      </c>
      <c r="S57" s="7">
        <v>3.7999999999999999E-2</v>
      </c>
      <c r="T57" s="7">
        <v>1</v>
      </c>
      <c r="U57" s="8">
        <v>950000000</v>
      </c>
      <c r="V57" s="8">
        <v>548000000</v>
      </c>
      <c r="W57" s="7">
        <v>1.4</v>
      </c>
      <c r="X57" s="8">
        <v>1100000000</v>
      </c>
      <c r="Y57" s="8">
        <v>655000000</v>
      </c>
      <c r="Z57" s="5">
        <f t="shared" si="20"/>
        <v>137.82263</v>
      </c>
      <c r="AA57" s="5">
        <f t="shared" si="21"/>
        <v>352.34169163729376</v>
      </c>
      <c r="AB57" s="8">
        <f t="shared" si="22"/>
        <v>0.58147361152158017</v>
      </c>
      <c r="AC57" s="8">
        <f t="shared" si="23"/>
        <v>0.82985662322409359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>
        <v>5</v>
      </c>
      <c r="Q58" s="8">
        <v>3.6600000000000002E-5</v>
      </c>
      <c r="R58" s="7">
        <v>21972.1</v>
      </c>
      <c r="S58" s="7">
        <v>3.7999999999999999E-2</v>
      </c>
      <c r="T58" s="7">
        <v>1</v>
      </c>
      <c r="U58" s="8">
        <v>950000000</v>
      </c>
      <c r="V58" s="8">
        <v>548000000</v>
      </c>
      <c r="W58" s="7">
        <v>1.4</v>
      </c>
      <c r="X58" s="8">
        <v>1100000000</v>
      </c>
      <c r="Y58" s="8">
        <v>655000000</v>
      </c>
      <c r="Z58" s="5">
        <f t="shared" si="20"/>
        <v>3135.1947000000005</v>
      </c>
      <c r="AA58" s="5">
        <f t="shared" si="21"/>
        <v>732.99195314520011</v>
      </c>
      <c r="AB58" s="8">
        <f t="shared" si="22"/>
        <v>0.57132992066742716</v>
      </c>
      <c r="AC58" s="8">
        <f t="shared" si="23"/>
        <v>0.81069845243286465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</row>
    <row r="59" spans="1:4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>
        <v>6</v>
      </c>
      <c r="Q59" s="8">
        <v>3.6600000000000002E-5</v>
      </c>
      <c r="R59" s="7">
        <v>21972.1</v>
      </c>
      <c r="S59" s="7">
        <v>3.7999999999999999E-2</v>
      </c>
      <c r="T59" s="7">
        <v>1</v>
      </c>
      <c r="U59" s="8">
        <v>950000000</v>
      </c>
      <c r="V59" s="8">
        <v>548000000</v>
      </c>
      <c r="W59" s="7">
        <v>1.4</v>
      </c>
      <c r="X59" s="8">
        <v>1100000000</v>
      </c>
      <c r="Y59" s="8">
        <v>655000000</v>
      </c>
      <c r="Z59" s="5">
        <f t="shared" si="20"/>
        <v>3134.7811000000002</v>
      </c>
      <c r="AA59" s="5">
        <f t="shared" si="21"/>
        <v>732.95713952962672</v>
      </c>
      <c r="AB59" s="8">
        <f t="shared" si="22"/>
        <v>0.57133128100711894</v>
      </c>
      <c r="AC59" s="8">
        <f t="shared" si="23"/>
        <v>0.81070097470800051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>
        <v>7</v>
      </c>
      <c r="Q60" s="8">
        <v>3.6600000000000002E-5</v>
      </c>
      <c r="R60" s="7">
        <v>21972.1</v>
      </c>
      <c r="S60" s="7">
        <v>3.7999999999999999E-2</v>
      </c>
      <c r="T60" s="7">
        <v>1</v>
      </c>
      <c r="U60" s="8">
        <v>950000000</v>
      </c>
      <c r="V60" s="8">
        <v>548000000</v>
      </c>
      <c r="W60" s="7">
        <v>1.4</v>
      </c>
      <c r="X60" s="8">
        <v>1100000000</v>
      </c>
      <c r="Y60" s="8">
        <v>655000000</v>
      </c>
      <c r="Z60" s="5">
        <f t="shared" si="20"/>
        <v>3134.9648000000002</v>
      </c>
      <c r="AA60" s="5">
        <f t="shared" si="21"/>
        <v>732.90882292989306</v>
      </c>
      <c r="AB60" s="8">
        <f t="shared" si="22"/>
        <v>0.57133112765893035</v>
      </c>
      <c r="AC60" s="8">
        <f t="shared" si="23"/>
        <v>0.81070120657847111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>
        <v>8</v>
      </c>
      <c r="Q61" s="8">
        <v>3.6600000000000002E-5</v>
      </c>
      <c r="R61" s="7">
        <v>21972.1</v>
      </c>
      <c r="S61" s="7">
        <v>3.7999999999999999E-2</v>
      </c>
      <c r="T61" s="7">
        <v>1</v>
      </c>
      <c r="U61" s="8">
        <v>950000000</v>
      </c>
      <c r="V61" s="8">
        <v>548000000</v>
      </c>
      <c r="W61" s="7">
        <v>1.4</v>
      </c>
      <c r="X61" s="8">
        <v>1100000000</v>
      </c>
      <c r="Y61" s="8">
        <v>655000000</v>
      </c>
      <c r="Z61" s="5">
        <f t="shared" si="20"/>
        <v>137.81339</v>
      </c>
      <c r="AA61" s="5">
        <f t="shared" si="21"/>
        <v>352.35227435882183</v>
      </c>
      <c r="AB61" s="8">
        <f t="shared" si="22"/>
        <v>0.5814736001052152</v>
      </c>
      <c r="AC61" s="8">
        <f t="shared" si="23"/>
        <v>0.82985655275124826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</row>
    <row r="62" spans="1:4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>
        <v>9</v>
      </c>
      <c r="Q62" s="8">
        <v>3.6600000000000002E-5</v>
      </c>
      <c r="R62" s="7">
        <v>21972.1</v>
      </c>
      <c r="S62" s="7">
        <v>3.7999999999999999E-2</v>
      </c>
      <c r="T62" s="7">
        <v>1</v>
      </c>
      <c r="U62" s="8">
        <v>950000000</v>
      </c>
      <c r="V62" s="8">
        <v>548000000</v>
      </c>
      <c r="W62" s="7">
        <v>1.4</v>
      </c>
      <c r="X62" s="8">
        <v>1100000000</v>
      </c>
      <c r="Y62" s="8">
        <v>655000000</v>
      </c>
      <c r="Z62" s="5">
        <f t="shared" si="20"/>
        <v>137.78600000000003</v>
      </c>
      <c r="AA62" s="5">
        <f t="shared" si="21"/>
        <v>352.37231042730048</v>
      </c>
      <c r="AB62" s="8">
        <f t="shared" si="22"/>
        <v>0.58147360552728844</v>
      </c>
      <c r="AC62" s="8">
        <f t="shared" si="23"/>
        <v>0.82985646305880945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>
        <v>10</v>
      </c>
      <c r="Q63" s="8">
        <v>3.6600000000000002E-5</v>
      </c>
      <c r="R63" s="7">
        <v>21972.1</v>
      </c>
      <c r="S63" s="7">
        <v>3.7999999999999999E-2</v>
      </c>
      <c r="T63" s="7">
        <v>1</v>
      </c>
      <c r="U63" s="8">
        <v>950000000</v>
      </c>
      <c r="V63" s="8">
        <v>548000000</v>
      </c>
      <c r="W63" s="7">
        <v>1.4</v>
      </c>
      <c r="X63" s="8">
        <v>1100000000</v>
      </c>
      <c r="Y63" s="8">
        <v>655000000</v>
      </c>
      <c r="Z63" s="5">
        <f t="shared" si="20"/>
        <v>3134.4313000000006</v>
      </c>
      <c r="AA63" s="5">
        <f t="shared" si="21"/>
        <v>732.83214339217625</v>
      </c>
      <c r="AB63" s="8">
        <f t="shared" si="22"/>
        <v>0.57133310689393779</v>
      </c>
      <c r="AC63" s="8">
        <f t="shared" si="23"/>
        <v>0.81070513347605977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>
        <v>11</v>
      </c>
      <c r="Q64" s="8">
        <v>3.6600000000000002E-5</v>
      </c>
      <c r="R64" s="7">
        <v>21972.1</v>
      </c>
      <c r="S64" s="7">
        <v>3.7999999999999999E-2</v>
      </c>
      <c r="T64" s="7">
        <v>1</v>
      </c>
      <c r="U64" s="8">
        <v>950000000</v>
      </c>
      <c r="V64" s="8">
        <v>548000000</v>
      </c>
      <c r="W64" s="7">
        <v>1.4</v>
      </c>
      <c r="X64" s="8">
        <v>1100000000</v>
      </c>
      <c r="Y64" s="8">
        <v>655000000</v>
      </c>
      <c r="Z64" s="5">
        <f t="shared" si="20"/>
        <v>3134.5919000000004</v>
      </c>
      <c r="AA64" s="5">
        <f t="shared" si="21"/>
        <v>732.91288475643466</v>
      </c>
      <c r="AB64" s="8">
        <f t="shared" si="22"/>
        <v>0.57133210354000807</v>
      </c>
      <c r="AC64" s="8">
        <f t="shared" si="23"/>
        <v>0.81070272908765428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</row>
    <row r="65" spans="1:4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>
        <v>12</v>
      </c>
      <c r="Q65" s="8">
        <v>3.6600000000000002E-5</v>
      </c>
      <c r="R65" s="7">
        <v>21972.1</v>
      </c>
      <c r="S65" s="7">
        <v>3.7999999999999999E-2</v>
      </c>
      <c r="T65" s="7">
        <v>1</v>
      </c>
      <c r="U65" s="8">
        <v>950000000</v>
      </c>
      <c r="V65" s="8">
        <v>548000000</v>
      </c>
      <c r="W65" s="7">
        <v>1.4</v>
      </c>
      <c r="X65" s="8">
        <v>1100000000</v>
      </c>
      <c r="Y65" s="8">
        <v>655000000</v>
      </c>
      <c r="Z65" s="5">
        <f t="shared" si="20"/>
        <v>3134.4357000000005</v>
      </c>
      <c r="AA65" s="5">
        <f t="shared" si="21"/>
        <v>732.85585964069389</v>
      </c>
      <c r="AB65" s="8">
        <f t="shared" si="22"/>
        <v>0.5713329274152541</v>
      </c>
      <c r="AC65" s="8">
        <f t="shared" si="23"/>
        <v>0.81070461176695408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</row>
    <row r="68" spans="1:4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</row>
  </sheetData>
  <mergeCells count="7">
    <mergeCell ref="Q52:R52"/>
    <mergeCell ref="B1:L2"/>
    <mergeCell ref="Q1:V2"/>
    <mergeCell ref="AD1:AK2"/>
    <mergeCell ref="Q4:R4"/>
    <mergeCell ref="Q20:R20"/>
    <mergeCell ref="Q36:R36"/>
  </mergeCells>
  <conditionalFormatting sqref="L6:M7 L13:M13">
    <cfRule type="cellIs" dxfId="12" priority="12" operator="lessThan">
      <formula>0</formula>
    </cfRule>
    <cfRule type="cellIs" dxfId="11" priority="13" operator="greaterThan">
      <formula>0</formula>
    </cfRule>
  </conditionalFormatting>
  <conditionalFormatting sqref="L17:M19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L23:M24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L27:M28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Y6:Z17">
    <cfRule type="cellIs" dxfId="4" priority="5" operator="greaterThan">
      <formula>0</formula>
    </cfRule>
  </conditionalFormatting>
  <conditionalFormatting sqref="Y6:Z17 U22:U33 AB54:AC65 W38:W5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14:M1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C4EF-96D5-49AC-BA90-D6636ED552C9}">
  <dimension ref="B6:H26"/>
  <sheetViews>
    <sheetView tabSelected="1" topLeftCell="A10" workbookViewId="0">
      <selection activeCell="B13" sqref="B13:H26"/>
    </sheetView>
  </sheetViews>
  <sheetFormatPr baseColWidth="10" defaultRowHeight="15" x14ac:dyDescent="0.25"/>
  <sheetData>
    <row r="6" spans="2:8" x14ac:dyDescent="0.25">
      <c r="B6" t="s">
        <v>59</v>
      </c>
      <c r="C6" s="13" t="s">
        <v>56</v>
      </c>
      <c r="D6" s="13"/>
      <c r="E6" s="13"/>
      <c r="F6" s="13" t="s">
        <v>57</v>
      </c>
      <c r="G6" s="13"/>
      <c r="H6" s="13"/>
    </row>
    <row r="7" spans="2:8" x14ac:dyDescent="0.25">
      <c r="C7" t="s">
        <v>60</v>
      </c>
      <c r="D7" t="s">
        <v>10</v>
      </c>
      <c r="E7" t="s">
        <v>11</v>
      </c>
      <c r="F7" t="s">
        <v>58</v>
      </c>
      <c r="G7" t="s">
        <v>10</v>
      </c>
      <c r="H7" t="s">
        <v>11</v>
      </c>
    </row>
    <row r="8" spans="2:8" x14ac:dyDescent="0.25">
      <c r="B8" t="s">
        <v>0</v>
      </c>
      <c r="C8" s="12">
        <v>144000000</v>
      </c>
      <c r="D8" s="12">
        <v>0.88698277541252701</v>
      </c>
      <c r="E8" s="12">
        <v>0.95133149678604201</v>
      </c>
      <c r="F8" s="12">
        <v>150000000</v>
      </c>
      <c r="G8" s="12">
        <v>0.81150346439602594</v>
      </c>
      <c r="H8" s="12">
        <v>0.8732782369146006</v>
      </c>
    </row>
    <row r="9" spans="2:8" x14ac:dyDescent="0.25">
      <c r="B9" t="s">
        <v>13</v>
      </c>
      <c r="C9" s="12">
        <v>269000000</v>
      </c>
      <c r="D9" s="12">
        <v>1.0132043343508812E-2</v>
      </c>
      <c r="E9" s="12">
        <v>4.4578942517435216E-2</v>
      </c>
      <c r="F9" s="12">
        <v>259000000</v>
      </c>
      <c r="G9" s="12">
        <v>4.9133280538238955E-2</v>
      </c>
      <c r="H9" s="12">
        <v>8.491017581926652E-2</v>
      </c>
    </row>
    <row r="10" spans="2:8" x14ac:dyDescent="0.25">
      <c r="B10" t="s">
        <v>53</v>
      </c>
      <c r="C10" s="12">
        <v>12800000</v>
      </c>
      <c r="D10" s="12">
        <v>20.228556223390935</v>
      </c>
      <c r="E10" s="12">
        <v>20.952479338842974</v>
      </c>
      <c r="F10" s="12">
        <v>13900000</v>
      </c>
      <c r="G10" s="12">
        <v>18.548598536647766</v>
      </c>
      <c r="H10" s="12">
        <v>19.215232772459718</v>
      </c>
    </row>
    <row r="13" spans="2:8" x14ac:dyDescent="0.25">
      <c r="B13" s="11"/>
      <c r="C13" s="13" t="s">
        <v>21</v>
      </c>
      <c r="D13" s="13"/>
      <c r="E13" s="11" t="s">
        <v>24</v>
      </c>
      <c r="F13" s="11" t="s">
        <v>30</v>
      </c>
      <c r="G13" s="13" t="s">
        <v>33</v>
      </c>
      <c r="H13" s="13"/>
    </row>
    <row r="14" spans="2:8" x14ac:dyDescent="0.25">
      <c r="B14" s="11"/>
      <c r="C14" s="11" t="s">
        <v>28</v>
      </c>
      <c r="D14" s="11" t="s">
        <v>29</v>
      </c>
      <c r="E14" s="11" t="s">
        <v>27</v>
      </c>
      <c r="F14" s="11" t="s">
        <v>34</v>
      </c>
      <c r="G14" s="11" t="s">
        <v>38</v>
      </c>
      <c r="H14" s="11" t="s">
        <v>39</v>
      </c>
    </row>
    <row r="15" spans="2:8" x14ac:dyDescent="0.25">
      <c r="B15" s="11">
        <v>1</v>
      </c>
      <c r="C15" s="12">
        <v>0.58208421409177213</v>
      </c>
      <c r="D15" s="12">
        <v>0.83171234907061642</v>
      </c>
      <c r="E15" s="12">
        <v>98.850823966934698</v>
      </c>
      <c r="F15" s="12">
        <v>4.3152735815175784</v>
      </c>
      <c r="G15" s="12">
        <v>0.58147360707231588</v>
      </c>
      <c r="H15" s="12">
        <v>0.82985671629646429</v>
      </c>
    </row>
    <row r="16" spans="2:8" x14ac:dyDescent="0.25">
      <c r="B16" s="11">
        <v>2</v>
      </c>
      <c r="C16" s="12">
        <v>0.57392691638126214</v>
      </c>
      <c r="D16" s="12">
        <v>0.81851866304996279</v>
      </c>
      <c r="E16" s="12">
        <v>3.3901410117583186</v>
      </c>
      <c r="F16" s="12">
        <v>0.99280571063182377</v>
      </c>
      <c r="G16" s="12">
        <v>0.57132948132222849</v>
      </c>
      <c r="H16" s="12">
        <v>0.8106975655955817</v>
      </c>
    </row>
    <row r="17" spans="2:8" x14ac:dyDescent="0.25">
      <c r="B17" s="11">
        <v>3</v>
      </c>
      <c r="C17" s="12">
        <v>0.57392766984342014</v>
      </c>
      <c r="D17" s="12">
        <v>0.81851987919923297</v>
      </c>
      <c r="E17" s="12">
        <v>3.3905307292193312</v>
      </c>
      <c r="F17" s="12">
        <v>0.99312712848995988</v>
      </c>
      <c r="G17" s="12">
        <v>0.57133093102512289</v>
      </c>
      <c r="H17" s="12">
        <v>0.81070086539436592</v>
      </c>
    </row>
    <row r="18" spans="2:8" x14ac:dyDescent="0.25">
      <c r="B18" s="11">
        <v>4</v>
      </c>
      <c r="C18" s="12">
        <v>0.58208428931826495</v>
      </c>
      <c r="D18" s="12">
        <v>0.83171247099347356</v>
      </c>
      <c r="E18" s="12">
        <v>98.870747383423634</v>
      </c>
      <c r="F18" s="12">
        <v>4.3149764808557434</v>
      </c>
      <c r="G18" s="12">
        <v>0.58147361152158017</v>
      </c>
      <c r="H18" s="12">
        <v>0.82985662322409359</v>
      </c>
    </row>
    <row r="19" spans="2:8" x14ac:dyDescent="0.25">
      <c r="B19" s="11">
        <v>5</v>
      </c>
      <c r="C19" s="12">
        <v>0.57392722610474967</v>
      </c>
      <c r="D19" s="12">
        <v>0.81851916296883354</v>
      </c>
      <c r="E19" s="12">
        <v>3.3903012034464917</v>
      </c>
      <c r="F19" s="12">
        <v>0.99287759761774219</v>
      </c>
      <c r="G19" s="12">
        <v>0.57132992066742716</v>
      </c>
      <c r="H19" s="12">
        <v>0.81069845243286465</v>
      </c>
    </row>
    <row r="20" spans="2:8" x14ac:dyDescent="0.25">
      <c r="B20" s="11">
        <v>6</v>
      </c>
      <c r="C20" s="12">
        <v>0.5739283458752984</v>
      </c>
      <c r="D20" s="12">
        <v>0.81852097037012062</v>
      </c>
      <c r="E20" s="12">
        <v>3.3908804555600591</v>
      </c>
      <c r="F20" s="12">
        <v>0.99304980377401519</v>
      </c>
      <c r="G20" s="12">
        <v>0.57133128100711894</v>
      </c>
      <c r="H20" s="12">
        <v>0.81070097470800051</v>
      </c>
    </row>
    <row r="21" spans="2:8" x14ac:dyDescent="0.25">
      <c r="B21" s="11">
        <v>7</v>
      </c>
      <c r="C21" s="12">
        <v>0.57392784853020373</v>
      </c>
      <c r="D21" s="12">
        <v>0.8185201676143179</v>
      </c>
      <c r="E21" s="12">
        <v>3.390623162483057</v>
      </c>
      <c r="F21" s="12">
        <v>0.99314674865832231</v>
      </c>
      <c r="G21" s="12">
        <v>0.57133112765893035</v>
      </c>
      <c r="H21" s="12">
        <v>0.81070120657847111</v>
      </c>
    </row>
    <row r="22" spans="2:8" x14ac:dyDescent="0.25">
      <c r="B22" s="11">
        <v>8</v>
      </c>
      <c r="C22" s="12">
        <v>0.58208431459436838</v>
      </c>
      <c r="D22" s="12">
        <v>0.8317125119595572</v>
      </c>
      <c r="E22" s="12">
        <v>98.877443436004754</v>
      </c>
      <c r="F22" s="12">
        <v>4.3148204521310092</v>
      </c>
      <c r="G22" s="12">
        <v>0.5814736001052152</v>
      </c>
      <c r="H22" s="12">
        <v>0.82985655275124826</v>
      </c>
    </row>
    <row r="23" spans="2:8" x14ac:dyDescent="0.25">
      <c r="B23" s="11">
        <v>9</v>
      </c>
      <c r="C23" s="12">
        <v>0.58208438951996477</v>
      </c>
      <c r="D23" s="12">
        <v>0.83171263339474422</v>
      </c>
      <c r="E23" s="12">
        <v>98.897297725814397</v>
      </c>
      <c r="F23" s="12">
        <v>4.3145289311036201</v>
      </c>
      <c r="G23" s="12">
        <v>0.58147360552728844</v>
      </c>
      <c r="H23" s="12">
        <v>0.82985646305880945</v>
      </c>
    </row>
    <row r="24" spans="2:8" x14ac:dyDescent="0.25">
      <c r="B24" s="11">
        <v>10</v>
      </c>
      <c r="C24" s="12">
        <v>0.57392929291652739</v>
      </c>
      <c r="D24" s="12">
        <v>0.81852249897294937</v>
      </c>
      <c r="E24" s="12">
        <v>3.391370474270424</v>
      </c>
      <c r="F24" s="12">
        <v>0.99345534826900406</v>
      </c>
      <c r="G24" s="12">
        <v>0.57133310689393779</v>
      </c>
      <c r="H24" s="12">
        <v>0.81070513347605977</v>
      </c>
    </row>
    <row r="25" spans="2:8" x14ac:dyDescent="0.25">
      <c r="B25" s="11">
        <v>11</v>
      </c>
      <c r="C25" s="12">
        <v>0.57392885811129357</v>
      </c>
      <c r="D25" s="12">
        <v>0.81852179716126838</v>
      </c>
      <c r="E25" s="12">
        <v>3.3911454835473362</v>
      </c>
      <c r="F25" s="12">
        <v>0.99320562509346</v>
      </c>
      <c r="G25" s="12">
        <v>0.57133210354000807</v>
      </c>
      <c r="H25" s="12">
        <v>0.81070272908765428</v>
      </c>
    </row>
    <row r="26" spans="2:8" x14ac:dyDescent="0.25">
      <c r="B26" s="11">
        <v>12</v>
      </c>
      <c r="C26" s="12">
        <v>0.57392928100405216</v>
      </c>
      <c r="D26" s="12">
        <v>0.81852247974522463</v>
      </c>
      <c r="E26" s="12">
        <v>3.3913643098338442</v>
      </c>
      <c r="F26" s="12">
        <v>0.99339001213566669</v>
      </c>
      <c r="G26" s="12">
        <v>0.5713329274152541</v>
      </c>
      <c r="H26" s="12">
        <v>0.81070461176695408</v>
      </c>
    </row>
  </sheetData>
  <mergeCells count="4">
    <mergeCell ref="C6:E6"/>
    <mergeCell ref="F6:H6"/>
    <mergeCell ref="C13:D13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MoS Estatico X</vt:lpstr>
      <vt:lpstr>MoS Estatico Y</vt:lpstr>
      <vt:lpstr>MoS Estatico Z</vt:lpstr>
      <vt:lpstr>Seno x</vt:lpstr>
      <vt:lpstr>Hoja2</vt:lpstr>
      <vt:lpstr>Seno 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Rafael luque lópez</cp:lastModifiedBy>
  <dcterms:created xsi:type="dcterms:W3CDTF">2015-06-05T18:17:20Z</dcterms:created>
  <dcterms:modified xsi:type="dcterms:W3CDTF">2021-06-07T16:15:19Z</dcterms:modified>
</cp:coreProperties>
</file>