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43DF1E32-FB19-4162-9122-149C992B8BC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S Estatico X" sheetId="1" r:id="rId1"/>
    <sheet name="MoS Estatico Y" sheetId="2" r:id="rId2"/>
    <sheet name="MoS Estatico Z" sheetId="3" r:id="rId3"/>
    <sheet name="RANDOM LATERAL XY" sheetId="4" r:id="rId4"/>
    <sheet name="RANDOM LONG 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5" l="1"/>
  <c r="AJ33" i="5"/>
  <c r="AI33" i="5"/>
  <c r="AH33" i="5"/>
  <c r="AG33" i="5"/>
  <c r="AF33" i="5"/>
  <c r="AE33" i="5"/>
  <c r="U49" i="5" s="1"/>
  <c r="AJ32" i="5"/>
  <c r="AI32" i="5"/>
  <c r="AH32" i="5"/>
  <c r="AG32" i="5"/>
  <c r="AF32" i="5"/>
  <c r="AE32" i="5"/>
  <c r="T32" i="5" s="1"/>
  <c r="U32" i="5" s="1"/>
  <c r="M32" i="5"/>
  <c r="L32" i="5"/>
  <c r="AJ31" i="5"/>
  <c r="AI31" i="5"/>
  <c r="AH31" i="5"/>
  <c r="AG31" i="5"/>
  <c r="AF31" i="5"/>
  <c r="V47" i="5" s="1"/>
  <c r="AE31" i="5"/>
  <c r="U47" i="5" s="1"/>
  <c r="T31" i="5"/>
  <c r="U31" i="5" s="1"/>
  <c r="AJ30" i="5"/>
  <c r="AI30" i="5"/>
  <c r="AH30" i="5"/>
  <c r="AG30" i="5"/>
  <c r="AF30" i="5"/>
  <c r="AA62" i="5" s="1"/>
  <c r="AE30" i="5"/>
  <c r="Z62" i="5" s="1"/>
  <c r="T30" i="5"/>
  <c r="U30" i="5" s="1"/>
  <c r="AJ29" i="5"/>
  <c r="AI29" i="5"/>
  <c r="AH29" i="5"/>
  <c r="AG29" i="5"/>
  <c r="AF29" i="5"/>
  <c r="V45" i="5" s="1"/>
  <c r="AE29" i="5"/>
  <c r="U45" i="5" s="1"/>
  <c r="AJ28" i="5"/>
  <c r="AI28" i="5"/>
  <c r="AH28" i="5"/>
  <c r="AG28" i="5"/>
  <c r="AF28" i="5"/>
  <c r="V44" i="5" s="1"/>
  <c r="AE28" i="5"/>
  <c r="U44" i="5" s="1"/>
  <c r="M28" i="5"/>
  <c r="L28" i="5"/>
  <c r="AJ27" i="5"/>
  <c r="AI27" i="5"/>
  <c r="AH27" i="5"/>
  <c r="AG27" i="5"/>
  <c r="AF27" i="5"/>
  <c r="AE27" i="5"/>
  <c r="Z59" i="5" s="1"/>
  <c r="AJ26" i="5"/>
  <c r="AI26" i="5"/>
  <c r="AH26" i="5"/>
  <c r="AG26" i="5"/>
  <c r="AF26" i="5"/>
  <c r="AA58" i="5" s="1"/>
  <c r="AE26" i="5"/>
  <c r="Z58" i="5" s="1"/>
  <c r="AJ25" i="5"/>
  <c r="AI25" i="5"/>
  <c r="AH25" i="5"/>
  <c r="AG25" i="5"/>
  <c r="AA57" i="5" s="1"/>
  <c r="AF25" i="5"/>
  <c r="AE25" i="5"/>
  <c r="U41" i="5" s="1"/>
  <c r="AJ24" i="5"/>
  <c r="AI24" i="5"/>
  <c r="AH24" i="5"/>
  <c r="AG24" i="5"/>
  <c r="AF24" i="5"/>
  <c r="AE24" i="5"/>
  <c r="Z56" i="5" s="1"/>
  <c r="AJ23" i="5"/>
  <c r="AI23" i="5"/>
  <c r="AH23" i="5"/>
  <c r="AG23" i="5"/>
  <c r="AF23" i="5"/>
  <c r="AA55" i="5" s="1"/>
  <c r="AE23" i="5"/>
  <c r="X7" i="5" s="1"/>
  <c r="AJ22" i="5"/>
  <c r="AI22" i="5"/>
  <c r="AH22" i="5"/>
  <c r="AG22" i="5"/>
  <c r="AF22" i="5"/>
  <c r="AA54" i="5" s="1"/>
  <c r="AE22" i="5"/>
  <c r="Z54" i="5" s="1"/>
  <c r="T22" i="5"/>
  <c r="U22" i="5" s="1"/>
  <c r="M22" i="5"/>
  <c r="L22" i="5"/>
  <c r="X17" i="5"/>
  <c r="Y17" i="5" s="1"/>
  <c r="M17" i="5"/>
  <c r="L17" i="5"/>
  <c r="X16" i="5"/>
  <c r="Z16" i="5" s="1"/>
  <c r="X15" i="5"/>
  <c r="Z15" i="5" s="1"/>
  <c r="Z14" i="5"/>
  <c r="Y14" i="5"/>
  <c r="X14" i="5"/>
  <c r="M13" i="5"/>
  <c r="L13" i="5"/>
  <c r="Z9" i="5"/>
  <c r="X9" i="5"/>
  <c r="Y9" i="5" s="1"/>
  <c r="X8" i="5"/>
  <c r="Z8" i="5" s="1"/>
  <c r="X6" i="5"/>
  <c r="Z6" i="5" s="1"/>
  <c r="M6" i="5"/>
  <c r="L6" i="5"/>
  <c r="AA55" i="4"/>
  <c r="AA56" i="4"/>
  <c r="AA57" i="4"/>
  <c r="AA58" i="4"/>
  <c r="AA59" i="4"/>
  <c r="AC59" i="4" s="1"/>
  <c r="AA60" i="4"/>
  <c r="AA61" i="4"/>
  <c r="AA62" i="4"/>
  <c r="AC62" i="4" s="1"/>
  <c r="AA63" i="4"/>
  <c r="AA64" i="4"/>
  <c r="AA65" i="4"/>
  <c r="AA54" i="4"/>
  <c r="AC54" i="4" s="1"/>
  <c r="V39" i="4"/>
  <c r="V40" i="4"/>
  <c r="V41" i="4"/>
  <c r="V42" i="4"/>
  <c r="V43" i="4"/>
  <c r="V44" i="4"/>
  <c r="V45" i="4"/>
  <c r="V46" i="4"/>
  <c r="V47" i="4"/>
  <c r="V48" i="4"/>
  <c r="W48" i="4" s="1"/>
  <c r="V49" i="4"/>
  <c r="V38" i="4"/>
  <c r="W38" i="4" s="1"/>
  <c r="Z55" i="4"/>
  <c r="Z56" i="4"/>
  <c r="Z57" i="4"/>
  <c r="Z58" i="4"/>
  <c r="Z59" i="4"/>
  <c r="Z60" i="4"/>
  <c r="Z61" i="4"/>
  <c r="Z62" i="4"/>
  <c r="Z63" i="4"/>
  <c r="Z64" i="4"/>
  <c r="Z65" i="4"/>
  <c r="Z54" i="4"/>
  <c r="U39" i="4"/>
  <c r="U40" i="4"/>
  <c r="U41" i="4"/>
  <c r="U42" i="4"/>
  <c r="U43" i="4"/>
  <c r="U44" i="4"/>
  <c r="U45" i="4"/>
  <c r="U46" i="4"/>
  <c r="W46" i="4" s="1"/>
  <c r="U47" i="4"/>
  <c r="U48" i="4"/>
  <c r="U49" i="4"/>
  <c r="W49" i="4" s="1"/>
  <c r="U38" i="4"/>
  <c r="T23" i="4"/>
  <c r="T24" i="4"/>
  <c r="T25" i="4"/>
  <c r="U25" i="4" s="1"/>
  <c r="T26" i="4"/>
  <c r="U26" i="4" s="1"/>
  <c r="T27" i="4"/>
  <c r="T28" i="4"/>
  <c r="T29" i="4"/>
  <c r="T30" i="4"/>
  <c r="U30" i="4" s="1"/>
  <c r="T31" i="4"/>
  <c r="U31" i="4" s="1"/>
  <c r="T32" i="4"/>
  <c r="T33" i="4"/>
  <c r="T22" i="4"/>
  <c r="U22" i="4" s="1"/>
  <c r="X7" i="4"/>
  <c r="X8" i="4"/>
  <c r="X9" i="4"/>
  <c r="Z9" i="4" s="1"/>
  <c r="X10" i="4"/>
  <c r="Y10" i="4" s="1"/>
  <c r="X11" i="4"/>
  <c r="X12" i="4"/>
  <c r="X13" i="4"/>
  <c r="X14" i="4"/>
  <c r="Z14" i="4" s="1"/>
  <c r="X15" i="4"/>
  <c r="Z15" i="4" s="1"/>
  <c r="X16" i="4"/>
  <c r="X17" i="4"/>
  <c r="Y17" i="4" s="1"/>
  <c r="X6" i="4"/>
  <c r="Z6" i="4" s="1"/>
  <c r="AE23" i="4"/>
  <c r="AF23" i="4"/>
  <c r="AG23" i="4"/>
  <c r="AH23" i="4"/>
  <c r="AI23" i="4"/>
  <c r="AJ23" i="4"/>
  <c r="AE24" i="4"/>
  <c r="AF24" i="4"/>
  <c r="AG24" i="4"/>
  <c r="AH24" i="4"/>
  <c r="AI24" i="4"/>
  <c r="AJ24" i="4"/>
  <c r="AE25" i="4"/>
  <c r="AF25" i="4"/>
  <c r="AG25" i="4"/>
  <c r="AH25" i="4"/>
  <c r="AI25" i="4"/>
  <c r="AJ25" i="4"/>
  <c r="AE26" i="4"/>
  <c r="AF26" i="4"/>
  <c r="AG26" i="4"/>
  <c r="AH26" i="4"/>
  <c r="AI26" i="4"/>
  <c r="AJ26" i="4"/>
  <c r="AE27" i="4"/>
  <c r="AF27" i="4"/>
  <c r="AG27" i="4"/>
  <c r="AH27" i="4"/>
  <c r="AI27" i="4"/>
  <c r="AJ27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F22" i="4"/>
  <c r="AG22" i="4"/>
  <c r="AH22" i="4"/>
  <c r="AI22" i="4"/>
  <c r="AJ22" i="4"/>
  <c r="AE22" i="4"/>
  <c r="AC63" i="4"/>
  <c r="AC60" i="4"/>
  <c r="AC56" i="4"/>
  <c r="W45" i="4"/>
  <c r="W44" i="4"/>
  <c r="W40" i="4"/>
  <c r="U33" i="4"/>
  <c r="U32" i="4"/>
  <c r="M32" i="4"/>
  <c r="L32" i="4"/>
  <c r="U29" i="4"/>
  <c r="U28" i="4"/>
  <c r="M28" i="4"/>
  <c r="L28" i="4"/>
  <c r="U27" i="4"/>
  <c r="U24" i="4"/>
  <c r="U23" i="4"/>
  <c r="M22" i="4"/>
  <c r="L22" i="4"/>
  <c r="M17" i="4"/>
  <c r="L17" i="4"/>
  <c r="Z16" i="4"/>
  <c r="Y16" i="4"/>
  <c r="Z13" i="4"/>
  <c r="M13" i="4"/>
  <c r="L13" i="4"/>
  <c r="Z12" i="4"/>
  <c r="Z11" i="4"/>
  <c r="Z8" i="4"/>
  <c r="Z7" i="4"/>
  <c r="Y6" i="4"/>
  <c r="M6" i="4"/>
  <c r="L6" i="4"/>
  <c r="M32" i="3"/>
  <c r="L32" i="3"/>
  <c r="M28" i="3"/>
  <c r="L28" i="3"/>
  <c r="M22" i="3"/>
  <c r="L22" i="3"/>
  <c r="M17" i="3"/>
  <c r="L17" i="3"/>
  <c r="M13" i="3"/>
  <c r="L13" i="3"/>
  <c r="M6" i="3"/>
  <c r="L6" i="3"/>
  <c r="M22" i="1"/>
  <c r="L22" i="1"/>
  <c r="M32" i="1"/>
  <c r="L32" i="1"/>
  <c r="M28" i="1"/>
  <c r="L28" i="1"/>
  <c r="Z17" i="5" l="1"/>
  <c r="V49" i="5"/>
  <c r="W49" i="5" s="1"/>
  <c r="X11" i="5"/>
  <c r="Y16" i="5"/>
  <c r="T28" i="5"/>
  <c r="U28" i="5" s="1"/>
  <c r="W44" i="5"/>
  <c r="X12" i="5"/>
  <c r="Z12" i="5" s="1"/>
  <c r="T25" i="5"/>
  <c r="U25" i="5" s="1"/>
  <c r="V41" i="5"/>
  <c r="W41" i="5" s="1"/>
  <c r="AA59" i="5"/>
  <c r="X13" i="5"/>
  <c r="Z13" i="5" s="1"/>
  <c r="V38" i="5"/>
  <c r="T29" i="5"/>
  <c r="U29" i="5" s="1"/>
  <c r="V48" i="5"/>
  <c r="V42" i="5"/>
  <c r="AA56" i="5"/>
  <c r="AC56" i="5" s="1"/>
  <c r="W47" i="5"/>
  <c r="Z7" i="5"/>
  <c r="Y7" i="5"/>
  <c r="AC62" i="5"/>
  <c r="AB62" i="5"/>
  <c r="AC54" i="5"/>
  <c r="AC58" i="5"/>
  <c r="AB58" i="5"/>
  <c r="AC59" i="5"/>
  <c r="AB59" i="5"/>
  <c r="W45" i="5"/>
  <c r="T24" i="5"/>
  <c r="U24" i="5" s="1"/>
  <c r="T27" i="5"/>
  <c r="U27" i="5" s="1"/>
  <c r="U38" i="5"/>
  <c r="U42" i="5"/>
  <c r="U46" i="5"/>
  <c r="W46" i="5" s="1"/>
  <c r="Z57" i="5"/>
  <c r="AC57" i="5" s="1"/>
  <c r="Z60" i="5"/>
  <c r="Z63" i="5"/>
  <c r="AA63" i="5"/>
  <c r="X10" i="5"/>
  <c r="Y13" i="5"/>
  <c r="AB54" i="5"/>
  <c r="AA60" i="5"/>
  <c r="Y6" i="5"/>
  <c r="U39" i="5"/>
  <c r="U43" i="5"/>
  <c r="T23" i="5"/>
  <c r="U23" i="5" s="1"/>
  <c r="T26" i="5"/>
  <c r="U26" i="5" s="1"/>
  <c r="T33" i="5"/>
  <c r="U33" i="5" s="1"/>
  <c r="V39" i="5"/>
  <c r="V43" i="5"/>
  <c r="Z55" i="5"/>
  <c r="AC55" i="5" s="1"/>
  <c r="Z61" i="5"/>
  <c r="Z64" i="5"/>
  <c r="AA61" i="5"/>
  <c r="AA64" i="5"/>
  <c r="U40" i="5"/>
  <c r="U48" i="5"/>
  <c r="W48" i="5" s="1"/>
  <c r="V40" i="5"/>
  <c r="Y15" i="5"/>
  <c r="Z65" i="5"/>
  <c r="Y8" i="5"/>
  <c r="AA65" i="5"/>
  <c r="AC64" i="4"/>
  <c r="AC57" i="4"/>
  <c r="Z17" i="4"/>
  <c r="AC65" i="4"/>
  <c r="W39" i="4"/>
  <c r="AC61" i="4"/>
  <c r="W41" i="4"/>
  <c r="AC55" i="4"/>
  <c r="Y15" i="4"/>
  <c r="Y13" i="4"/>
  <c r="Y9" i="4"/>
  <c r="W42" i="4"/>
  <c r="W47" i="4"/>
  <c r="Z10" i="4"/>
  <c r="W43" i="4"/>
  <c r="AC58" i="4"/>
  <c r="AB54" i="4"/>
  <c r="AB57" i="4"/>
  <c r="AB60" i="4"/>
  <c r="AB63" i="4"/>
  <c r="Y14" i="4"/>
  <c r="AB55" i="4"/>
  <c r="AB58" i="4"/>
  <c r="AB61" i="4"/>
  <c r="AB64" i="4"/>
  <c r="Y7" i="4"/>
  <c r="Y11" i="4"/>
  <c r="Y8" i="4"/>
  <c r="Y12" i="4"/>
  <c r="AB65" i="4"/>
  <c r="AB56" i="4"/>
  <c r="AB59" i="4"/>
  <c r="AB62" i="4"/>
  <c r="AA65" i="3"/>
  <c r="Z65" i="3"/>
  <c r="AA64" i="3"/>
  <c r="Z64" i="3"/>
  <c r="AA63" i="3"/>
  <c r="Z63" i="3"/>
  <c r="AA62" i="3"/>
  <c r="Z62" i="3"/>
  <c r="AA61" i="3"/>
  <c r="AC61" i="3" s="1"/>
  <c r="Z61" i="3"/>
  <c r="AA60" i="3"/>
  <c r="Z60" i="3"/>
  <c r="AA59" i="3"/>
  <c r="Z59" i="3"/>
  <c r="AA58" i="3"/>
  <c r="AC58" i="3" s="1"/>
  <c r="Z58" i="3"/>
  <c r="AA57" i="3"/>
  <c r="Z57" i="3"/>
  <c r="AA56" i="3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W46" i="3" s="1"/>
  <c r="U46" i="3"/>
  <c r="V45" i="3"/>
  <c r="U45" i="3"/>
  <c r="V44" i="3"/>
  <c r="U44" i="3"/>
  <c r="W44" i="3" s="1"/>
  <c r="V43" i="3"/>
  <c r="U43" i="3"/>
  <c r="W43" i="3" s="1"/>
  <c r="V42" i="3"/>
  <c r="W42" i="3" s="1"/>
  <c r="U42" i="3"/>
  <c r="V41" i="3"/>
  <c r="U41" i="3"/>
  <c r="V40" i="3"/>
  <c r="U40" i="3"/>
  <c r="V39" i="3"/>
  <c r="U39" i="3"/>
  <c r="V38" i="3"/>
  <c r="U38" i="3"/>
  <c r="T33" i="3"/>
  <c r="U33" i="3" s="1"/>
  <c r="T32" i="3"/>
  <c r="U32" i="3" s="1"/>
  <c r="T31" i="3"/>
  <c r="U31" i="3" s="1"/>
  <c r="U30" i="3"/>
  <c r="T30" i="3"/>
  <c r="T29" i="3"/>
  <c r="U29" i="3" s="1"/>
  <c r="U28" i="3"/>
  <c r="T28" i="3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X16" i="3"/>
  <c r="Z16" i="3" s="1"/>
  <c r="X15" i="3"/>
  <c r="Z15" i="3" s="1"/>
  <c r="X14" i="3"/>
  <c r="Z14" i="3" s="1"/>
  <c r="X13" i="3"/>
  <c r="Z13" i="3" s="1"/>
  <c r="X12" i="3"/>
  <c r="Y12" i="3" s="1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AA65" i="2"/>
  <c r="Z65" i="2"/>
  <c r="AA64" i="2"/>
  <c r="Z64" i="2"/>
  <c r="AA63" i="2"/>
  <c r="AC63" i="2" s="1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AC55" i="2" s="1"/>
  <c r="Z55" i="2"/>
  <c r="AA54" i="2"/>
  <c r="Z54" i="2"/>
  <c r="V49" i="2"/>
  <c r="U49" i="2"/>
  <c r="V48" i="2"/>
  <c r="U48" i="2"/>
  <c r="V47" i="2"/>
  <c r="U47" i="2"/>
  <c r="W47" i="2" s="1"/>
  <c r="V46" i="2"/>
  <c r="U46" i="2"/>
  <c r="V45" i="2"/>
  <c r="U45" i="2"/>
  <c r="V44" i="2"/>
  <c r="U44" i="2"/>
  <c r="V43" i="2"/>
  <c r="U43" i="2"/>
  <c r="V42" i="2"/>
  <c r="U42" i="2"/>
  <c r="V41" i="2"/>
  <c r="U41" i="2"/>
  <c r="W41" i="2" s="1"/>
  <c r="V40" i="2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U25" i="2"/>
  <c r="T25" i="2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A56" i="1"/>
  <c r="AA57" i="1"/>
  <c r="AA58" i="1"/>
  <c r="AA59" i="1"/>
  <c r="AA60" i="1"/>
  <c r="AA61" i="1"/>
  <c r="AA62" i="1"/>
  <c r="AA63" i="1"/>
  <c r="AA64" i="1"/>
  <c r="AA65" i="1"/>
  <c r="AC65" i="1" s="1"/>
  <c r="AA54" i="1"/>
  <c r="V39" i="1"/>
  <c r="V40" i="1"/>
  <c r="V41" i="1"/>
  <c r="V42" i="1"/>
  <c r="V43" i="1"/>
  <c r="V44" i="1"/>
  <c r="V45" i="1"/>
  <c r="V46" i="1"/>
  <c r="V47" i="1"/>
  <c r="V48" i="1"/>
  <c r="V49" i="1"/>
  <c r="V38" i="1"/>
  <c r="Z55" i="1"/>
  <c r="Z56" i="1"/>
  <c r="Z57" i="1"/>
  <c r="AC57" i="1" s="1"/>
  <c r="Z58" i="1"/>
  <c r="AB58" i="1" s="1"/>
  <c r="Z59" i="1"/>
  <c r="AB59" i="1" s="1"/>
  <c r="Z60" i="1"/>
  <c r="Z61" i="1"/>
  <c r="AC61" i="1" s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W41" i="1" s="1"/>
  <c r="U42" i="1"/>
  <c r="U43" i="1"/>
  <c r="U44" i="1"/>
  <c r="U45" i="1"/>
  <c r="W45" i="1" s="1"/>
  <c r="U46" i="1"/>
  <c r="U47" i="1"/>
  <c r="U48" i="1"/>
  <c r="U49" i="1"/>
  <c r="U38" i="1"/>
  <c r="W39" i="1"/>
  <c r="W43" i="1"/>
  <c r="W44" i="1"/>
  <c r="T23" i="1"/>
  <c r="T24" i="1"/>
  <c r="U24" i="1" s="1"/>
  <c r="T25" i="1"/>
  <c r="U25" i="1" s="1"/>
  <c r="T26" i="1"/>
  <c r="U26" i="1" s="1"/>
  <c r="T27" i="1"/>
  <c r="U27" i="1" s="1"/>
  <c r="T28" i="1"/>
  <c r="T29" i="1"/>
  <c r="T30" i="1"/>
  <c r="T31" i="1"/>
  <c r="U31" i="1" s="1"/>
  <c r="T32" i="1"/>
  <c r="U32" i="1" s="1"/>
  <c r="T33" i="1"/>
  <c r="U33" i="1" s="1"/>
  <c r="T22" i="1"/>
  <c r="U22" i="1" s="1"/>
  <c r="X7" i="1"/>
  <c r="Z7" i="1" s="1"/>
  <c r="X8" i="1"/>
  <c r="Z8" i="1" s="1"/>
  <c r="X9" i="1"/>
  <c r="Y9" i="1" s="1"/>
  <c r="X10" i="1"/>
  <c r="Z10" i="1" s="1"/>
  <c r="X11" i="1"/>
  <c r="Y11" i="1" s="1"/>
  <c r="X12" i="1"/>
  <c r="X13" i="1"/>
  <c r="Z13" i="1" s="1"/>
  <c r="X14" i="1"/>
  <c r="Z14" i="1" s="1"/>
  <c r="X15" i="1"/>
  <c r="X16" i="1"/>
  <c r="Z16" i="1" s="1"/>
  <c r="X17" i="1"/>
  <c r="Y17" i="1" s="1"/>
  <c r="X6" i="1"/>
  <c r="Y6" i="1" s="1"/>
  <c r="AC62" i="1"/>
  <c r="AC60" i="1"/>
  <c r="AB60" i="1"/>
  <c r="AC59" i="1"/>
  <c r="AB55" i="1"/>
  <c r="U30" i="1"/>
  <c r="U29" i="1"/>
  <c r="U28" i="1"/>
  <c r="U23" i="1"/>
  <c r="Z15" i="1"/>
  <c r="Y15" i="1"/>
  <c r="Z12" i="1"/>
  <c r="Y12" i="1"/>
  <c r="M6" i="1"/>
  <c r="L6" i="1"/>
  <c r="M17" i="1"/>
  <c r="L17" i="1"/>
  <c r="M13" i="1"/>
  <c r="L13" i="1"/>
  <c r="Y12" i="5" l="1"/>
  <c r="Z11" i="5"/>
  <c r="Y11" i="5"/>
  <c r="W43" i="5"/>
  <c r="W40" i="5"/>
  <c r="W38" i="5"/>
  <c r="AB56" i="5"/>
  <c r="W42" i="5"/>
  <c r="W39" i="5"/>
  <c r="AC64" i="5"/>
  <c r="AB64" i="5"/>
  <c r="AC61" i="5"/>
  <c r="AB61" i="5"/>
  <c r="AC60" i="5"/>
  <c r="AB60" i="5"/>
  <c r="AB57" i="5"/>
  <c r="AB55" i="5"/>
  <c r="AC63" i="5"/>
  <c r="AB63" i="5"/>
  <c r="AC65" i="5"/>
  <c r="AB65" i="5"/>
  <c r="Z10" i="5"/>
  <c r="Y10" i="5"/>
  <c r="Z11" i="3"/>
  <c r="W39" i="3"/>
  <c r="AB61" i="3"/>
  <c r="AC56" i="3"/>
  <c r="AC57" i="3"/>
  <c r="AC59" i="3"/>
  <c r="AC64" i="3"/>
  <c r="AB60" i="3"/>
  <c r="AC65" i="3"/>
  <c r="AB61" i="2"/>
  <c r="W40" i="2"/>
  <c r="W46" i="2"/>
  <c r="AB62" i="2"/>
  <c r="AC57" i="2"/>
  <c r="AB58" i="2"/>
  <c r="AB64" i="2"/>
  <c r="AC58" i="2"/>
  <c r="W45" i="2"/>
  <c r="AB61" i="1"/>
  <c r="AC58" i="1"/>
  <c r="AB57" i="1"/>
  <c r="AB56" i="1"/>
  <c r="AC55" i="1"/>
  <c r="W48" i="1"/>
  <c r="Y8" i="1"/>
  <c r="W47" i="1"/>
  <c r="W46" i="1"/>
  <c r="W48" i="3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<sst xmlns="http://schemas.openxmlformats.org/spreadsheetml/2006/main" count="633" uniqueCount="57">
  <si>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</si>
  <si>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</si>
  <si>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</si>
  <si>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</si>
  <si>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</si>
  <si>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</si>
  <si>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</si>
  <si>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</si>
  <si>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</si>
  <si>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</si>
  <si>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</si>
  <si>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</si>
  <si>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</si>
  <si>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</si>
  <si>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</si>
  <si>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</si>
  <si>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</si>
  <si>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</si>
  <si>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</si>
  <si>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</si>
  <si>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</si>
  <si>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</si>
  <si>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</si>
  <si>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</si>
  <si>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</si>
  <si>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</si>
  <si>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</si>
  <si>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</si>
  <si>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</si>
  <si>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</si>
  <si>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</si>
  <si>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</si>
  <si>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</si>
  <si>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</si>
  <si>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</si>
  <si>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</si>
  <si>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</si>
  <si>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</si>
  <si>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</si>
  <si>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</si>
  <si>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</si>
  <si>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</si>
  <si>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</si>
  <si>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INPUT F06</t>
  </si>
  <si>
    <t>F_X</t>
  </si>
  <si>
    <t>F_Y</t>
  </si>
  <si>
    <t>F_Z</t>
  </si>
  <si>
    <t>M_X</t>
  </si>
  <si>
    <t>M_Y</t>
  </si>
  <si>
    <t>M_Z</t>
  </si>
  <si>
    <t>BEAM 1D Elements</t>
  </si>
  <si>
    <t>BENDING Stress</t>
  </si>
  <si>
    <t>VALUES 3 SIGMA RMS</t>
  </si>
  <si>
    <t>KA RMS</t>
  </si>
  <si>
    <t>ANALISIS RANDOM  Z</t>
  </si>
  <si>
    <t>-</t>
  </si>
  <si>
    <t>ANALISIS RANDOM  LATERAL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</si>
</sst>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workbookViewId="0">
      <selection sqref="A1:XFD1048576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13900000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18.548598536647766</v>
      </c>
      <c r="M6" s="3">
        <f>(K6/(E6*F6*G6*I6*D6))-1</f>
        <v>19.215232772459714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141.7517</v>
      </c>
      <c r="Y6" s="7">
        <f>((Q6*U6)/(R6+S6*X6*T6))-1</f>
        <v>0.58207354138509193</v>
      </c>
      <c r="Z6" s="7">
        <f>((Q6*W6)/(R6+S6*X6*V6))-1</f>
        <v>0.83169505139651734</v>
      </c>
      <c r="AC6">
        <v>0</v>
      </c>
      <c r="AD6">
        <v>1</v>
      </c>
      <c r="AE6" s="2">
        <v>141.7517</v>
      </c>
      <c r="AF6" s="2">
        <v>-45.123309999999996</v>
      </c>
      <c r="AG6" s="2">
        <v>-215.58179999999999</v>
      </c>
      <c r="AH6" s="2">
        <v>4.634293E-4</v>
      </c>
      <c r="AI6" s="2">
        <v>4.7700290000000001</v>
      </c>
      <c r="AJ6" s="2">
        <v>4.4343389999999996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682.48509999999999</v>
      </c>
      <c r="Y7" s="7">
        <f t="shared" ref="Y7:Y17" si="1">((Q7*U7)/(R7+S7*X7*T7))-1</f>
        <v>0.58059576207299068</v>
      </c>
      <c r="Z7" s="7">
        <f t="shared" ref="Z7:Z17" si="2">((Q7*W7)/(R7+S7*X7*V7))-1</f>
        <v>0.82930085723371505</v>
      </c>
      <c r="AC7">
        <v>0</v>
      </c>
      <c r="AD7">
        <v>2</v>
      </c>
      <c r="AE7" s="2">
        <v>682.48509999999999</v>
      </c>
      <c r="AF7" s="2">
        <v>-97.877080000000007</v>
      </c>
      <c r="AG7" s="2">
        <v>-16.189879999999999</v>
      </c>
      <c r="AH7" s="2">
        <v>2.4908850000000002E-4</v>
      </c>
      <c r="AI7" s="2">
        <v>18.93835</v>
      </c>
      <c r="AJ7" s="2">
        <v>1.5976359999999999E-3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682.47209999999995</v>
      </c>
      <c r="Y8" s="7">
        <f>((Q8*U8)/(R8+S8*X8*T8))-1</f>
        <v>0.58059579756772206</v>
      </c>
      <c r="Z8" s="7">
        <f t="shared" si="2"/>
        <v>0.82930091471831346</v>
      </c>
      <c r="AC8">
        <v>0</v>
      </c>
      <c r="AD8">
        <v>3</v>
      </c>
      <c r="AE8" s="2">
        <v>682.47209999999995</v>
      </c>
      <c r="AF8" s="2">
        <v>97.878230000000002</v>
      </c>
      <c r="AG8" s="2">
        <v>-16.191980000000001</v>
      </c>
      <c r="AH8" s="2">
        <v>-2.519938E-4</v>
      </c>
      <c r="AI8" s="2">
        <v>18.93816</v>
      </c>
      <c r="AJ8" s="2">
        <v>-1.451602E-3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141.75579999999999</v>
      </c>
      <c r="Y9" s="7">
        <f t="shared" si="1"/>
        <v>0.58207353016965757</v>
      </c>
      <c r="Z9" s="7">
        <f t="shared" si="2"/>
        <v>0.83169503321927252</v>
      </c>
      <c r="AC9">
        <v>0</v>
      </c>
      <c r="AD9">
        <v>4</v>
      </c>
      <c r="AE9" s="2">
        <v>141.75579999999999</v>
      </c>
      <c r="AF9" s="2">
        <v>45.126550000000002</v>
      </c>
      <c r="AG9" s="2">
        <v>-215.57900000000001</v>
      </c>
      <c r="AH9" s="2">
        <v>-4.6339759999999998E-4</v>
      </c>
      <c r="AI9" s="2">
        <v>4.7700800000000001</v>
      </c>
      <c r="AJ9" s="2">
        <v>-4.4344190000000001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277.142</v>
      </c>
      <c r="Y10" s="7">
        <f t="shared" si="1"/>
        <v>0.58170327171690728</v>
      </c>
      <c r="Z10" s="7">
        <f t="shared" si="2"/>
        <v>0.83109499860452618</v>
      </c>
      <c r="AC10">
        <v>0</v>
      </c>
      <c r="AD10">
        <v>5</v>
      </c>
      <c r="AE10" s="2">
        <v>277.142</v>
      </c>
      <c r="AF10" s="2">
        <v>-54.203110000000002</v>
      </c>
      <c r="AG10" s="2">
        <v>-503.15089999999998</v>
      </c>
      <c r="AH10" s="2">
        <v>2.3654230000000002E-3</v>
      </c>
      <c r="AI10" s="2">
        <v>2.4450470000000002</v>
      </c>
      <c r="AJ10" s="2">
        <v>8.4546410000000005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277.1454</v>
      </c>
      <c r="Y11" s="7">
        <f t="shared" si="1"/>
        <v>0.58170326242065595</v>
      </c>
      <c r="Z11" s="7">
        <f t="shared" si="2"/>
        <v>0.83109498354058786</v>
      </c>
      <c r="AC11">
        <v>0</v>
      </c>
      <c r="AD11">
        <v>6</v>
      </c>
      <c r="AE11" s="2">
        <v>277.1454</v>
      </c>
      <c r="AF11" s="2">
        <v>54.199449999999999</v>
      </c>
      <c r="AG11" s="2">
        <v>-503.15440000000001</v>
      </c>
      <c r="AH11" s="2">
        <v>-2.3646190000000001E-3</v>
      </c>
      <c r="AI11" s="2">
        <v>2.44509</v>
      </c>
      <c r="AJ11" s="2">
        <v>-8.4547270000000001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-277.1352</v>
      </c>
      <c r="Y12" s="7">
        <f t="shared" si="1"/>
        <v>0.58322022519661987</v>
      </c>
      <c r="Z12" s="7">
        <f t="shared" si="2"/>
        <v>0.83355406056555359</v>
      </c>
      <c r="AC12">
        <v>0</v>
      </c>
      <c r="AD12">
        <v>7</v>
      </c>
      <c r="AE12" s="2">
        <v>-277.1352</v>
      </c>
      <c r="AF12" s="2">
        <v>54.198770000000003</v>
      </c>
      <c r="AG12" s="2">
        <v>-503.14870000000002</v>
      </c>
      <c r="AH12" s="2">
        <v>2.3646180000000002E-3</v>
      </c>
      <c r="AI12" s="2">
        <v>2.445128</v>
      </c>
      <c r="AJ12" s="2">
        <v>-8.4544429999999995</v>
      </c>
    </row>
    <row r="13" spans="2:37" x14ac:dyDescent="0.25">
      <c r="C13" t="s">
        <v>12</v>
      </c>
      <c r="D13" s="5">
        <v>31100000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7.7371549729711866</v>
      </c>
      <c r="M13" s="3">
        <f>(K13/(D13*E13*F13*G13*I13))-1</f>
        <v>8.0351040365655972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-141.75530000000001</v>
      </c>
      <c r="Y13" s="7">
        <f t="shared" si="1"/>
        <v>0.58284944713217479</v>
      </c>
      <c r="Z13" s="7">
        <f t="shared" si="2"/>
        <v>0.83295283552538746</v>
      </c>
      <c r="AC13">
        <v>0</v>
      </c>
      <c r="AD13">
        <v>8</v>
      </c>
      <c r="AE13" s="2">
        <v>-141.75530000000001</v>
      </c>
      <c r="AF13" s="2">
        <v>45.121960000000001</v>
      </c>
      <c r="AG13" s="2">
        <v>-215.57929999999999</v>
      </c>
      <c r="AH13" s="2">
        <v>4.632889E-4</v>
      </c>
      <c r="AI13" s="2">
        <v>4.770086</v>
      </c>
      <c r="AJ13" s="2">
        <v>-4.4343570000000003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-141.751</v>
      </c>
      <c r="Y14" s="7">
        <f t="shared" si="1"/>
        <v>0.58284943535810574</v>
      </c>
      <c r="Z14" s="7">
        <f t="shared" si="2"/>
        <v>0.83295281643525709</v>
      </c>
      <c r="AC14">
        <v>0</v>
      </c>
      <c r="AD14">
        <v>9</v>
      </c>
      <c r="AE14" s="2">
        <v>-141.751</v>
      </c>
      <c r="AF14" s="2">
        <v>-45.118879999999997</v>
      </c>
      <c r="AG14" s="2">
        <v>-215.58269999999999</v>
      </c>
      <c r="AH14" s="2">
        <v>-4.6337929999999998E-4</v>
      </c>
      <c r="AI14" s="2">
        <v>4.7700279999999999</v>
      </c>
      <c r="AJ14" s="2">
        <v>4.4342740000000003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-277.13220000000001</v>
      </c>
      <c r="Y15" s="7">
        <f t="shared" si="1"/>
        <v>0.58322021697830428</v>
      </c>
      <c r="Z15" s="7">
        <f t="shared" si="2"/>
        <v>0.8335540472381191</v>
      </c>
      <c r="AC15">
        <v>0</v>
      </c>
      <c r="AD15">
        <v>10</v>
      </c>
      <c r="AE15" s="2">
        <v>-277.13220000000001</v>
      </c>
      <c r="AF15" s="2">
        <v>-54.202289999999998</v>
      </c>
      <c r="AG15" s="2">
        <v>-503.14670000000001</v>
      </c>
      <c r="AH15" s="2">
        <v>-2.365364E-3</v>
      </c>
      <c r="AI15" s="2">
        <v>2.4450799999999999</v>
      </c>
      <c r="AJ15" s="2">
        <v>8.4543649999999992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-682.48289999999997</v>
      </c>
      <c r="Y16" s="7">
        <f t="shared" si="1"/>
        <v>0.58433142968265495</v>
      </c>
      <c r="Z16" s="7">
        <f t="shared" si="2"/>
        <v>0.83535657913313521</v>
      </c>
      <c r="AC16">
        <v>0</v>
      </c>
      <c r="AD16">
        <v>11</v>
      </c>
      <c r="AE16" s="2">
        <v>-682.48289999999997</v>
      </c>
      <c r="AF16" s="2">
        <v>97.861559999999997</v>
      </c>
      <c r="AG16" s="2">
        <v>-16.19462</v>
      </c>
      <c r="AH16" s="2">
        <v>2.518571E-4</v>
      </c>
      <c r="AI16" s="2">
        <v>18.93844</v>
      </c>
      <c r="AJ16" s="2">
        <v>-1.292936E-3</v>
      </c>
    </row>
    <row r="17" spans="3:36" x14ac:dyDescent="0.25">
      <c r="C17" t="s">
        <v>12</v>
      </c>
      <c r="D17" s="5">
        <v>31100000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7.7371549729711866</v>
      </c>
      <c r="M17" s="3">
        <f>(K17/(PRODUCT(D17:G17)*I17))-1</f>
        <v>8.0351040365655972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-682.49549999999999</v>
      </c>
      <c r="Y17" s="7">
        <f t="shared" si="1"/>
        <v>0.58433146424805082</v>
      </c>
      <c r="Z17" s="7">
        <f t="shared" si="2"/>
        <v>0.83535663521847137</v>
      </c>
      <c r="AC17">
        <v>0</v>
      </c>
      <c r="AD17">
        <v>12</v>
      </c>
      <c r="AE17" s="2">
        <v>-682.49549999999999</v>
      </c>
      <c r="AF17" s="2">
        <v>-97.861850000000004</v>
      </c>
      <c r="AG17" s="2">
        <v>-16.192640000000001</v>
      </c>
      <c r="AH17" s="2">
        <v>-2.489991E-4</v>
      </c>
      <c r="AI17" s="2">
        <v>18.93862</v>
      </c>
      <c r="AJ17" s="2">
        <v>1.441796E-3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25700000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9.572977418653851</v>
      </c>
      <c r="M22" s="3">
        <f>(K22/(PRODUCT(D22:G22)*I22))-1</f>
        <v>9.9335305656494199</v>
      </c>
      <c r="P22">
        <v>1</v>
      </c>
      <c r="Q22">
        <v>13241.4</v>
      </c>
      <c r="R22">
        <v>3.7999999999999999E-2</v>
      </c>
      <c r="S22">
        <v>1</v>
      </c>
      <c r="T22" s="5">
        <f>ABS(AE6)</f>
        <v>141.7517</v>
      </c>
      <c r="U22" s="4">
        <f>(Q22/((1-R22)*T22*S22))-1</f>
        <v>96.102532558333095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682.48509999999999</v>
      </c>
      <c r="U23" s="4">
        <f t="shared" ref="U23:U33" si="4">(Q23/((1-R23)*T23*S23))-1</f>
        <v>19.168131237515759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682.47209999999995</v>
      </c>
      <c r="U24" s="4">
        <f t="shared" si="4"/>
        <v>19.16851540810103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141.75579999999999</v>
      </c>
      <c r="U25" s="4">
        <f t="shared" si="4"/>
        <v>96.099724063841236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277.142</v>
      </c>
      <c r="U26" s="4">
        <f t="shared" si="4"/>
        <v>48.665691466645498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277.1454</v>
      </c>
      <c r="U27" s="4">
        <f t="shared" si="4"/>
        <v>48.665082171484954</v>
      </c>
    </row>
    <row r="28" spans="3:36" x14ac:dyDescent="0.25">
      <c r="C28" t="s">
        <v>12</v>
      </c>
      <c r="D28" s="5">
        <v>1230000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219.91505663366169</v>
      </c>
      <c r="M28" s="3">
        <f>(K28/(D28*E28*F28*G28*I28))-1</f>
        <v>227.44856547739028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277.1352</v>
      </c>
      <c r="U28" s="4">
        <f t="shared" si="4"/>
        <v>48.666910101816967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141.75530000000001</v>
      </c>
      <c r="U29" s="4">
        <f t="shared" si="4"/>
        <v>96.100066554471425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141.751</v>
      </c>
      <c r="U30" s="4">
        <f t="shared" si="4"/>
        <v>96.103012073629557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277.13220000000001</v>
      </c>
      <c r="U31" s="4">
        <f t="shared" si="4"/>
        <v>48.667447753992732</v>
      </c>
    </row>
    <row r="32" spans="3:36" x14ac:dyDescent="0.25">
      <c r="C32" t="s">
        <v>12</v>
      </c>
      <c r="D32" s="5">
        <v>1230000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219.91505663366169</v>
      </c>
      <c r="M32" s="3">
        <f>(K32/(PRODUCT(D32:G32)*I32))-1</f>
        <v>227.44856547739028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682.48289999999997</v>
      </c>
      <c r="U32" s="4">
        <f t="shared" si="4"/>
        <v>19.16819624997061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682.49549999999999</v>
      </c>
      <c r="U33" s="4">
        <f t="shared" si="4"/>
        <v>19.167823911584861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141.7517</v>
      </c>
      <c r="V38" s="5">
        <f>SQRT(AF6^2 + AG6^2)</f>
        <v>220.25354843133877</v>
      </c>
      <c r="W38" s="4">
        <f>(((Q38-(1-R38)*U38)*S38)/(T38*V38))-1</f>
        <v>7.4999667480209453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682.48509999999999</v>
      </c>
      <c r="V39" s="5">
        <f t="shared" ref="V39:V49" si="6">SQRT(AF7^2 + AG7^2)</f>
        <v>99.207031019685303</v>
      </c>
      <c r="W39" s="4">
        <f t="shared" ref="W39:W49" si="7">(((Q39-(1-R39)*U39)*S39)/(T39*V39))-1</f>
        <v>17.122058493591524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682.47209999999995</v>
      </c>
      <c r="V40" s="5">
        <f t="shared" si="6"/>
        <v>99.208508325915773</v>
      </c>
      <c r="W40" s="4">
        <f t="shared" si="7"/>
        <v>17.121806647667071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141.75579999999999</v>
      </c>
      <c r="V41" s="5">
        <f t="shared" si="6"/>
        <v>220.25147163163859</v>
      </c>
      <c r="W41" s="4">
        <f t="shared" si="7"/>
        <v>7.5000443378373696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277.142</v>
      </c>
      <c r="V42" s="5">
        <f t="shared" si="6"/>
        <v>506.06205677217304</v>
      </c>
      <c r="W42" s="4">
        <f t="shared" si="7"/>
        <v>2.6626759850525028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277.1454</v>
      </c>
      <c r="V43" s="5">
        <f t="shared" si="6"/>
        <v>506.06514464015652</v>
      </c>
      <c r="W43" s="4">
        <f t="shared" si="7"/>
        <v>2.6626527131137498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277.1352</v>
      </c>
      <c r="V44" s="5">
        <f t="shared" si="6"/>
        <v>506.05940459713116</v>
      </c>
      <c r="W44" s="4">
        <f t="shared" si="7"/>
        <v>2.6626970271910801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141.75530000000001</v>
      </c>
      <c r="V45" s="5">
        <f t="shared" si="6"/>
        <v>220.25082488547369</v>
      </c>
      <c r="W45" s="4">
        <f t="shared" si="7"/>
        <v>7.5000696094129271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141.751</v>
      </c>
      <c r="V46" s="5">
        <f t="shared" si="6"/>
        <v>220.2535218146225</v>
      </c>
      <c r="W46" s="4">
        <f t="shared" si="7"/>
        <v>7.4999682119757587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277.13220000000001</v>
      </c>
      <c r="V47" s="5">
        <f t="shared" si="6"/>
        <v>506.05779310483314</v>
      </c>
      <c r="W47" s="4">
        <f t="shared" si="7"/>
        <v>2.6627095053978178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682.48289999999997</v>
      </c>
      <c r="V48" s="5">
        <f t="shared" si="6"/>
        <v>99.192492874098079</v>
      </c>
      <c r="W48" s="4">
        <f t="shared" si="7"/>
        <v>17.124717600747061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682.49549999999999</v>
      </c>
      <c r="V49" s="5">
        <f t="shared" si="6"/>
        <v>99.192455739295511</v>
      </c>
      <c r="W49" s="4">
        <f t="shared" si="7"/>
        <v>17.124706929147269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141.7517</v>
      </c>
      <c r="AA54" s="5">
        <f>SQRT(AF6^2 + AG6^2)</f>
        <v>220.25354843133877</v>
      </c>
      <c r="AB54" s="2">
        <f>(1/(SQRT(((AA54*T54)/(V54*Q54))^2 + ( (R54+S54*Z54*T54)/(Q54*U54))^2)))-1</f>
        <v>0.58183482938864284</v>
      </c>
      <c r="AC54" s="2">
        <f>(1/(SQRT(((AA54*W54)/(V54*Q54))^2 + ( (R54+S54*Z54*W54)/(Q54*X54))^2)))-1</f>
        <v>0.83096919631379929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682.48509999999999</v>
      </c>
      <c r="AA55" s="5">
        <f t="shared" ref="AA55:AA65" si="9">SQRT(AF7^2 + AG7^2)</f>
        <v>99.207031019685303</v>
      </c>
      <c r="AB55" s="2">
        <f t="shared" ref="AB55:AB65" si="10">(1/(SQRT(((AA55*T55)/(V55*Q55))^2 + ( (R55+S55*Z55*T55)/(Q55*U55))^2)))-1</f>
        <v>0.58054745906762673</v>
      </c>
      <c r="AC55" s="2">
        <f t="shared" ref="AC55:AC65" si="11">(1/(SQRT(((AA55*W55)/(V55*Q55))^2 + ( (R55+S55*Z55*W55)/(Q55*X55))^2)))-1</f>
        <v>0.8291541029310765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682.47209999999995</v>
      </c>
      <c r="AA56" s="5">
        <f t="shared" si="9"/>
        <v>99.208508325915773</v>
      </c>
      <c r="AB56" s="2">
        <f t="shared" si="10"/>
        <v>0.58054749312058518</v>
      </c>
      <c r="AC56" s="2">
        <f t="shared" si="11"/>
        <v>0.82915415603165554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141.75579999999999</v>
      </c>
      <c r="AA57" s="5">
        <f t="shared" si="9"/>
        <v>220.25147163163859</v>
      </c>
      <c r="AB57" s="2">
        <f t="shared" si="10"/>
        <v>0.58183482267893805</v>
      </c>
      <c r="AC57" s="2">
        <f t="shared" si="11"/>
        <v>0.83096919183832152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277.142</v>
      </c>
      <c r="AA58" s="5">
        <f t="shared" si="9"/>
        <v>506.06205677217304</v>
      </c>
      <c r="AB58" s="2">
        <f t="shared" si="10"/>
        <v>0.58044518403464207</v>
      </c>
      <c r="AC58" s="2">
        <f t="shared" si="11"/>
        <v>0.82727658602101739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277.1454</v>
      </c>
      <c r="AA59" s="5">
        <f t="shared" si="9"/>
        <v>506.06514464015652</v>
      </c>
      <c r="AB59" s="2">
        <f t="shared" si="10"/>
        <v>0.58044515942573049</v>
      </c>
      <c r="AC59" s="2">
        <f t="shared" si="11"/>
        <v>0.82727652459858358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277.1352</v>
      </c>
      <c r="AA60" s="5">
        <f t="shared" si="9"/>
        <v>506.05940459713116</v>
      </c>
      <c r="AB60" s="2">
        <f t="shared" si="10"/>
        <v>0.58044521575384844</v>
      </c>
      <c r="AC60" s="2">
        <f t="shared" si="11"/>
        <v>0.82727665585875276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141.75530000000001</v>
      </c>
      <c r="AA61" s="5">
        <f t="shared" si="9"/>
        <v>220.25082488547369</v>
      </c>
      <c r="AB61" s="2">
        <f t="shared" si="10"/>
        <v>0.58183482544761667</v>
      </c>
      <c r="AC61" s="2">
        <f t="shared" si="11"/>
        <v>0.83096919831260396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141.751</v>
      </c>
      <c r="AA62" s="5">
        <f t="shared" si="9"/>
        <v>220.2535218146225</v>
      </c>
      <c r="AB62" s="2">
        <f t="shared" si="10"/>
        <v>0.58183483136028857</v>
      </c>
      <c r="AC62" s="2">
        <f t="shared" si="11"/>
        <v>0.83096919958887216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277.13220000000001</v>
      </c>
      <c r="AA63" s="5">
        <f t="shared" si="9"/>
        <v>506.05779310483314</v>
      </c>
      <c r="AB63" s="2">
        <f t="shared" si="10"/>
        <v>0.58044523193970532</v>
      </c>
      <c r="AC63" s="2">
        <f t="shared" si="11"/>
        <v>0.82727669330983788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682.48289999999997</v>
      </c>
      <c r="AA64" s="5">
        <f t="shared" si="9"/>
        <v>99.192492874098079</v>
      </c>
      <c r="AB64" s="2">
        <f t="shared" si="10"/>
        <v>0.58054747922917405</v>
      </c>
      <c r="AC64" s="2">
        <f t="shared" si="11"/>
        <v>0.82915415566035167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682.49549999999999</v>
      </c>
      <c r="AA65" s="5">
        <f t="shared" si="9"/>
        <v>99.192455739295511</v>
      </c>
      <c r="AB65" s="2">
        <f t="shared" si="10"/>
        <v>0.58054744486589649</v>
      </c>
      <c r="AC65" s="2">
        <f t="shared" si="11"/>
        <v>0.82915410006775292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62" priority="16" operator="lessThan">
      <formula>0</formula>
    </cfRule>
    <cfRule type="cellIs" dxfId="61" priority="17" operator="greaterThan">
      <formula>0</formula>
    </cfRule>
  </conditionalFormatting>
  <conditionalFormatting sqref="L17:M19">
    <cfRule type="cellIs" dxfId="60" priority="14" operator="lessThan">
      <formula>0</formula>
    </cfRule>
    <cfRule type="cellIs" dxfId="59" priority="15" operator="greaterThan">
      <formula>0</formula>
    </cfRule>
  </conditionalFormatting>
  <conditionalFormatting sqref="Y6:Z17">
    <cfRule type="cellIs" dxfId="58" priority="9" operator="greaterThan">
      <formula>0</formula>
    </cfRule>
  </conditionalFormatting>
  <conditionalFormatting sqref="Y6:Z17 U22:U33 AB54:AC65 W38:W50">
    <cfRule type="cellIs" dxfId="57" priority="7" operator="lessThan">
      <formula>0</formula>
    </cfRule>
    <cfRule type="cellIs" dxfId="56" priority="8" operator="greaterThan">
      <formula>0</formula>
    </cfRule>
  </conditionalFormatting>
  <conditionalFormatting sqref="L28:M29"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L32:M32">
    <cfRule type="cellIs" dxfId="53" priority="3" operator="lessThan">
      <formula>0</formula>
    </cfRule>
    <cfRule type="cellIs" dxfId="52" priority="4" operator="greaterThan">
      <formula>0</formula>
    </cfRule>
  </conditionalFormatting>
  <conditionalFormatting sqref="L22:M22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topLeftCell="K1" workbookViewId="0">
      <selection activeCell="AC6" sqref="AC6:AJ1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41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141.7559</v>
      </c>
      <c r="Y6" s="2">
        <f>((Q6*U6)/(R6+S6*X6*T6))-1</f>
        <v>0.58207352989611039</v>
      </c>
      <c r="Z6" s="2">
        <f>((Q6*W6)/(R6+S6*X6*V6))-1</f>
        <v>0.83169503277592494</v>
      </c>
      <c r="AC6">
        <v>0</v>
      </c>
      <c r="AD6">
        <v>1</v>
      </c>
      <c r="AE6" s="2">
        <v>141.7559</v>
      </c>
      <c r="AF6" s="2">
        <v>215.5787</v>
      </c>
      <c r="AG6" s="2">
        <v>45.1265</v>
      </c>
      <c r="AH6" s="2">
        <v>-4.6341850000000001E-4</v>
      </c>
      <c r="AI6" s="2">
        <v>4.4344200000000003</v>
      </c>
      <c r="AJ6" s="2">
        <v>4.7700839999999998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277.14519999999999</v>
      </c>
      <c r="Y7" s="2">
        <f t="shared" ref="Y7:Y17" si="1">((Q7*U7)/(R7+S7*X7*T7))-1</f>
        <v>0.58170326296749431</v>
      </c>
      <c r="Z7" s="2">
        <f t="shared" ref="Z7:Z17" si="2">((Q7*W7)/(R7+S7*X7*V7))-1</f>
        <v>0.83109498442670171</v>
      </c>
      <c r="AC7">
        <v>0</v>
      </c>
      <c r="AD7">
        <v>2</v>
      </c>
      <c r="AE7" s="2">
        <v>277.14519999999999</v>
      </c>
      <c r="AF7" s="2">
        <v>503.15359999999998</v>
      </c>
      <c r="AG7" s="2">
        <v>54.199530000000003</v>
      </c>
      <c r="AH7" s="2">
        <v>-2.3646790000000002E-3</v>
      </c>
      <c r="AI7" s="2">
        <v>8.4547220000000003</v>
      </c>
      <c r="AJ7" s="2">
        <v>2.445093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-277.13200000000001</v>
      </c>
      <c r="Y8" s="2">
        <f t="shared" si="1"/>
        <v>0.58322021643041655</v>
      </c>
      <c r="Z8" s="2">
        <f t="shared" si="2"/>
        <v>0.8335540463496236</v>
      </c>
      <c r="AC8">
        <v>0</v>
      </c>
      <c r="AD8">
        <v>3</v>
      </c>
      <c r="AE8" s="2">
        <v>-277.13200000000001</v>
      </c>
      <c r="AF8" s="2">
        <v>503.14589999999998</v>
      </c>
      <c r="AG8" s="2">
        <v>-54.202350000000003</v>
      </c>
      <c r="AH8" s="2">
        <v>-2.365364E-3</v>
      </c>
      <c r="AI8" s="2">
        <v>-8.4543610000000005</v>
      </c>
      <c r="AJ8" s="2">
        <v>2.4450820000000002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-141.75110000000001</v>
      </c>
      <c r="Y9" s="2">
        <f t="shared" si="1"/>
        <v>0.58284943563192138</v>
      </c>
      <c r="Z9" s="2">
        <f t="shared" si="2"/>
        <v>0.83295281687921374</v>
      </c>
      <c r="AC9">
        <v>0</v>
      </c>
      <c r="AD9">
        <v>4</v>
      </c>
      <c r="AE9" s="2">
        <v>-141.75110000000001</v>
      </c>
      <c r="AF9" s="2">
        <v>215.58240000000001</v>
      </c>
      <c r="AG9" s="2">
        <v>-45.118810000000003</v>
      </c>
      <c r="AH9" s="2">
        <v>-4.6339280000000003E-4</v>
      </c>
      <c r="AI9" s="2">
        <v>-4.4342750000000004</v>
      </c>
      <c r="AJ9" s="2">
        <v>4.7700319999999996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682.47230000000002</v>
      </c>
      <c r="Y10" s="2">
        <f t="shared" si="1"/>
        <v>0.58059579702164932</v>
      </c>
      <c r="Z10" s="2">
        <f t="shared" si="2"/>
        <v>0.82930091383393512</v>
      </c>
      <c r="AC10">
        <v>0</v>
      </c>
      <c r="AD10">
        <v>5</v>
      </c>
      <c r="AE10" s="2">
        <v>682.47230000000002</v>
      </c>
      <c r="AF10" s="2">
        <v>16.19191</v>
      </c>
      <c r="AG10" s="2">
        <v>97.877499999999998</v>
      </c>
      <c r="AH10" s="2">
        <v>-2.5196110000000002E-4</v>
      </c>
      <c r="AI10" s="2">
        <v>1.4500610000000001E-3</v>
      </c>
      <c r="AJ10" s="2">
        <v>18.93817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-682.49570000000006</v>
      </c>
      <c r="Y11" s="2">
        <f t="shared" si="1"/>
        <v>0.58433146479670794</v>
      </c>
      <c r="Z11" s="2">
        <f t="shared" si="2"/>
        <v>0.8353566361087148</v>
      </c>
      <c r="AC11">
        <v>0</v>
      </c>
      <c r="AD11">
        <v>6</v>
      </c>
      <c r="AE11" s="2">
        <v>-682.49570000000006</v>
      </c>
      <c r="AF11" s="2">
        <v>16.192599999999999</v>
      </c>
      <c r="AG11" s="2">
        <v>-97.861149999999995</v>
      </c>
      <c r="AH11" s="2">
        <v>-2.491247E-4</v>
      </c>
      <c r="AI11" s="2">
        <v>-1.440658E-3</v>
      </c>
      <c r="AJ11" s="2">
        <v>18.93863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682.48490000000004</v>
      </c>
      <c r="Y12" s="2">
        <f t="shared" si="1"/>
        <v>0.58059576261906343</v>
      </c>
      <c r="Z12" s="2">
        <f t="shared" si="2"/>
        <v>0.8293008581180934</v>
      </c>
      <c r="AC12">
        <v>0</v>
      </c>
      <c r="AD12">
        <v>7</v>
      </c>
      <c r="AE12" s="2">
        <v>682.48490000000004</v>
      </c>
      <c r="AF12" s="2">
        <v>16.18994</v>
      </c>
      <c r="AG12" s="2">
        <v>-97.877759999999995</v>
      </c>
      <c r="AH12" s="2">
        <v>2.4911170000000002E-4</v>
      </c>
      <c r="AI12" s="2">
        <v>-1.598974E-3</v>
      </c>
      <c r="AJ12" s="2">
        <v>18.93835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141.7516</v>
      </c>
      <c r="Y13" s="2">
        <f t="shared" si="1"/>
        <v>0.58207354165863912</v>
      </c>
      <c r="Z13" s="2">
        <f t="shared" si="2"/>
        <v>0.8316950518398647</v>
      </c>
      <c r="AC13">
        <v>0</v>
      </c>
      <c r="AD13">
        <v>8</v>
      </c>
      <c r="AE13" s="2">
        <v>141.7516</v>
      </c>
      <c r="AF13" s="2">
        <v>215.5821</v>
      </c>
      <c r="AG13" s="2">
        <v>-45.123390000000001</v>
      </c>
      <c r="AH13" s="2">
        <v>4.6350249999999998E-4</v>
      </c>
      <c r="AI13" s="2">
        <v>-4.4343370000000002</v>
      </c>
      <c r="AJ13" s="2">
        <v>4.7700259999999997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-141.7552</v>
      </c>
      <c r="Y14" s="2">
        <f t="shared" si="1"/>
        <v>0.58284944685835915</v>
      </c>
      <c r="Z14" s="2">
        <f t="shared" si="2"/>
        <v>0.83295283508143103</v>
      </c>
      <c r="AC14">
        <v>0</v>
      </c>
      <c r="AD14">
        <v>9</v>
      </c>
      <c r="AE14" s="2">
        <v>-141.7552</v>
      </c>
      <c r="AF14" s="2">
        <v>215.5796</v>
      </c>
      <c r="AG14" s="2">
        <v>45.122019999999999</v>
      </c>
      <c r="AH14" s="2">
        <v>4.633797E-4</v>
      </c>
      <c r="AI14" s="2">
        <v>4.4343560000000002</v>
      </c>
      <c r="AJ14" s="2">
        <v>4.7700829999999996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-682.48270000000002</v>
      </c>
      <c r="Y15" s="2">
        <f t="shared" si="1"/>
        <v>0.58433142913399783</v>
      </c>
      <c r="Z15" s="2">
        <f t="shared" si="2"/>
        <v>0.83535657824289178</v>
      </c>
      <c r="AC15">
        <v>0</v>
      </c>
      <c r="AD15">
        <v>10</v>
      </c>
      <c r="AE15" s="2">
        <v>-682.48270000000002</v>
      </c>
      <c r="AF15" s="2">
        <v>16.194680000000002</v>
      </c>
      <c r="AG15" s="2">
        <v>97.862250000000003</v>
      </c>
      <c r="AH15" s="2">
        <v>2.5187849999999998E-4</v>
      </c>
      <c r="AI15" s="2">
        <v>1.294314E-3</v>
      </c>
      <c r="AJ15" s="2">
        <v>18.93844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277.1422</v>
      </c>
      <c r="Y16" s="2">
        <f t="shared" si="1"/>
        <v>0.5817032711700687</v>
      </c>
      <c r="Z16" s="2">
        <f t="shared" si="2"/>
        <v>0.83109499771841211</v>
      </c>
      <c r="AC16">
        <v>0</v>
      </c>
      <c r="AD16">
        <v>11</v>
      </c>
      <c r="AE16" s="2">
        <v>277.1422</v>
      </c>
      <c r="AF16" s="2">
        <v>503.15159999999997</v>
      </c>
      <c r="AG16" s="2">
        <v>-54.203040000000001</v>
      </c>
      <c r="AH16" s="2">
        <v>2.3654259999999999E-3</v>
      </c>
      <c r="AI16" s="2">
        <v>-8.4546449999999993</v>
      </c>
      <c r="AJ16" s="2">
        <v>2.4450440000000002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-277.1354</v>
      </c>
      <c r="Y17" s="2">
        <f t="shared" si="1"/>
        <v>0.58322022574450738</v>
      </c>
      <c r="Z17" s="2">
        <f t="shared" si="2"/>
        <v>0.83355406145404909</v>
      </c>
      <c r="AC17">
        <v>0</v>
      </c>
      <c r="AD17">
        <v>12</v>
      </c>
      <c r="AE17" s="2">
        <v>-277.1354</v>
      </c>
      <c r="AF17" s="2">
        <v>503.14949999999999</v>
      </c>
      <c r="AG17" s="2">
        <v>54.198709999999998</v>
      </c>
      <c r="AH17" s="2">
        <v>2.3646159999999999E-3</v>
      </c>
      <c r="AI17" s="2">
        <v>8.4544479999999993</v>
      </c>
      <c r="AJ17" s="2">
        <v>2.445125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8" t="s">
        <v>24</v>
      </c>
      <c r="R20" s="8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141.7559</v>
      </c>
      <c r="U22" s="4">
        <f>(Q22/((1-R22)*T22*S22))-1</f>
        <v>96.099655566005111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277.14519999999999</v>
      </c>
      <c r="U23" s="4">
        <f t="shared" ref="U23:U33" si="4">(Q23/((1-R23)*T23*S23))-1</f>
        <v>48.665118011962925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277.13200000000001</v>
      </c>
      <c r="U24" s="4">
        <f t="shared" si="4"/>
        <v>48.667483597884996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141.75110000000001</v>
      </c>
      <c r="U25" s="4">
        <f t="shared" si="4"/>
        <v>96.102943571154398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682.47230000000002</v>
      </c>
      <c r="U26" s="4">
        <f t="shared" si="4"/>
        <v>19.16850949767348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682.49570000000006</v>
      </c>
      <c r="U27" s="4">
        <f t="shared" si="4"/>
        <v>19.167818001562594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682.48490000000004</v>
      </c>
      <c r="U28" s="4">
        <f t="shared" si="4"/>
        <v>19.168137147721605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141.7516</v>
      </c>
      <c r="U29" s="4">
        <f t="shared" si="4"/>
        <v>96.102601060228352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141.7552</v>
      </c>
      <c r="U30" s="4">
        <f t="shared" si="4"/>
        <v>96.100135052887396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682.48270000000002</v>
      </c>
      <c r="U31" s="4">
        <f t="shared" si="4"/>
        <v>19.168202160214559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277.1422</v>
      </c>
      <c r="U32" s="4">
        <f t="shared" si="4"/>
        <v>48.665655625339866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277.1354</v>
      </c>
      <c r="U33" s="4">
        <f t="shared" si="4"/>
        <v>48.666874258752458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141.7559</v>
      </c>
      <c r="V38" s="5">
        <f>SQRT(AF6^2 + AG6^2)</f>
        <v>220.25116775159219</v>
      </c>
      <c r="W38" s="4">
        <f>(((Q38-(1-R38)*U38)*S38)/(T38*V38))-1</f>
        <v>7.500056002933345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277.14519999999999</v>
      </c>
      <c r="V39" s="5">
        <f t="shared" ref="V39:V49" si="6">SQRT(AF7^2 + AG7^2)</f>
        <v>506.06435780953876</v>
      </c>
      <c r="W39" s="4">
        <f t="shared" ref="W39:W49" si="7">(((Q39-(1-R39)*U39)*S39)/(T39*V39))-1</f>
        <v>2.6626584621315703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277.13200000000001</v>
      </c>
      <c r="V40" s="5">
        <f t="shared" si="6"/>
        <v>506.05700413326213</v>
      </c>
      <c r="W40" s="4">
        <f t="shared" si="7"/>
        <v>2.6627152700831456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141.75110000000001</v>
      </c>
      <c r="V41" s="5">
        <f t="shared" si="6"/>
        <v>220.25321383711091</v>
      </c>
      <c r="W41" s="4">
        <f t="shared" si="7"/>
        <v>7.4999800349868995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682.47230000000002</v>
      </c>
      <c r="V42" s="5">
        <f t="shared" si="6"/>
        <v>99.207776689622975</v>
      </c>
      <c r="W42" s="4">
        <f t="shared" si="7"/>
        <v>17.1219400150921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682.49570000000006</v>
      </c>
      <c r="V43" s="5">
        <f t="shared" si="6"/>
        <v>99.191758599605933</v>
      </c>
      <c r="W43" s="4">
        <f t="shared" si="7"/>
        <v>17.124834036147142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682.48490000000004</v>
      </c>
      <c r="V44" s="5">
        <f t="shared" si="6"/>
        <v>99.207711695317315</v>
      </c>
      <c r="W44" s="4">
        <f t="shared" si="7"/>
        <v>17.121934433095685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141.7516</v>
      </c>
      <c r="V45" s="5">
        <f t="shared" si="6"/>
        <v>220.25385845769443</v>
      </c>
      <c r="W45" s="4">
        <f t="shared" si="7"/>
        <v>7.4999548459781149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141.7552</v>
      </c>
      <c r="V46" s="5">
        <f t="shared" si="6"/>
        <v>220.25113081444189</v>
      </c>
      <c r="W46" s="4">
        <f t="shared" si="7"/>
        <v>7.5000578652068519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682.48270000000002</v>
      </c>
      <c r="V47" s="5">
        <f t="shared" si="6"/>
        <v>99.193183411789434</v>
      </c>
      <c r="W47" s="4">
        <f t="shared" si="7"/>
        <v>17.124591701824325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277.1422</v>
      </c>
      <c r="V48" s="5">
        <f t="shared" si="6"/>
        <v>506.06274524786107</v>
      </c>
      <c r="W48" s="4">
        <f t="shared" si="7"/>
        <v>2.6626709478330928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277.1354</v>
      </c>
      <c r="V49" s="5">
        <f t="shared" si="6"/>
        <v>506.06019356981051</v>
      </c>
      <c r="W49" s="4">
        <f t="shared" si="7"/>
        <v>2.6626912625535155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141.7559</v>
      </c>
      <c r="AA54" s="5">
        <f>SQRT(AF6^2 + AG6^2)</f>
        <v>220.25116775159219</v>
      </c>
      <c r="AB54" s="2">
        <f>(1/(SQRT(((AA54*T54)/(V54*Q54))^2 + ( (R54+S54*Z54*T54)/(Q54*U54))^2)))-1</f>
        <v>0.58183482306405265</v>
      </c>
      <c r="AC54" s="2">
        <f>(1/(SQRT(((AA54*W54)/(V54*Q54))^2 + ( (R54+S54*Z54*W54)/(Q54*X54))^2)))-1</f>
        <v>0.83096919339718989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277.14519999999999</v>
      </c>
      <c r="AA55" s="5">
        <f t="shared" ref="AA55:AA65" si="9">SQRT(AF7^2 + AG7^2)</f>
        <v>506.06435780953876</v>
      </c>
      <c r="AB55" s="2">
        <f t="shared" ref="AB55:AB65" si="10">(1/(SQRT(((AA55*T55)/(V55*Q55))^2 + ( (R55+S55*Z55*T55)/(Q55*U55))^2)))-1</f>
        <v>0.5804451638787953</v>
      </c>
      <c r="AC55" s="2">
        <f t="shared" ref="AC55:AC65" si="11">(1/(SQRT(((AA55*W55)/(V55*Q55))^2 + ( (R55+S55*Z55*W55)/(Q55*X55))^2)))-1</f>
        <v>0.82727653731592854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277.13200000000001</v>
      </c>
      <c r="AA56" s="5">
        <f t="shared" si="9"/>
        <v>506.05700413326213</v>
      </c>
      <c r="AB56" s="2">
        <f t="shared" si="10"/>
        <v>0.58044523640334589</v>
      </c>
      <c r="AC56" s="2">
        <f t="shared" si="11"/>
        <v>0.82727670605922143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141.75110000000001</v>
      </c>
      <c r="AA57" s="5">
        <f t="shared" si="9"/>
        <v>220.25321383711091</v>
      </c>
      <c r="AB57" s="2">
        <f t="shared" si="10"/>
        <v>0.58183483175428874</v>
      </c>
      <c r="AC57" s="2">
        <f t="shared" si="11"/>
        <v>0.83096920117474982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682.47230000000002</v>
      </c>
      <c r="AA58" s="5">
        <f t="shared" si="9"/>
        <v>99.207776689622975</v>
      </c>
      <c r="AB58" s="2">
        <f t="shared" si="10"/>
        <v>0.58054749328699229</v>
      </c>
      <c r="AC58" s="2">
        <f t="shared" si="11"/>
        <v>0.82915415731183373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682.49570000000006</v>
      </c>
      <c r="AA59" s="5">
        <f t="shared" si="9"/>
        <v>99.191758599605933</v>
      </c>
      <c r="AB59" s="2">
        <f t="shared" si="10"/>
        <v>0.58054744499860234</v>
      </c>
      <c r="AC59" s="2">
        <f t="shared" si="11"/>
        <v>0.829154101245549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682.48490000000004</v>
      </c>
      <c r="AA60" s="5">
        <f t="shared" si="9"/>
        <v>99.207711695317315</v>
      </c>
      <c r="AB60" s="2">
        <f t="shared" si="10"/>
        <v>0.58054745895084792</v>
      </c>
      <c r="AC60" s="2">
        <f t="shared" si="11"/>
        <v>0.82915410180166726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141.7516</v>
      </c>
      <c r="AA61" s="5">
        <f t="shared" si="9"/>
        <v>220.25385845769443</v>
      </c>
      <c r="AB61" s="2">
        <f t="shared" si="10"/>
        <v>0.58183482899020134</v>
      </c>
      <c r="AC61" s="2">
        <f t="shared" si="11"/>
        <v>0.83096919471442243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141.7552</v>
      </c>
      <c r="AA62" s="5">
        <f t="shared" si="9"/>
        <v>220.25113081444189</v>
      </c>
      <c r="AB62" s="2">
        <f t="shared" si="10"/>
        <v>0.58183482505806294</v>
      </c>
      <c r="AC62" s="2">
        <f t="shared" si="11"/>
        <v>0.83096919674024217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682.48270000000002</v>
      </c>
      <c r="AA63" s="5">
        <f t="shared" si="9"/>
        <v>99.193183411789434</v>
      </c>
      <c r="AB63" s="2">
        <f t="shared" si="10"/>
        <v>0.58054747910289017</v>
      </c>
      <c r="AC63" s="2">
        <f t="shared" si="11"/>
        <v>0.82915415450206731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277.1422</v>
      </c>
      <c r="AA64" s="5">
        <f t="shared" si="9"/>
        <v>506.06274524786107</v>
      </c>
      <c r="AB64" s="2">
        <f t="shared" si="10"/>
        <v>0.58044518007003965</v>
      </c>
      <c r="AC64" s="2">
        <f t="shared" si="11"/>
        <v>0.82727657478333172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277.1354</v>
      </c>
      <c r="AA65" s="5">
        <f t="shared" si="9"/>
        <v>506.06019356981051</v>
      </c>
      <c r="AB65" s="2">
        <f t="shared" si="10"/>
        <v>0.58044521129018367</v>
      </c>
      <c r="AC65" s="2">
        <f t="shared" si="11"/>
        <v>0.82727664310929705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49" priority="10" operator="lessThan">
      <formula>0</formula>
    </cfRule>
    <cfRule type="cellIs" dxfId="48" priority="11" operator="greaterThan">
      <formula>0</formula>
    </cfRule>
  </conditionalFormatting>
  <conditionalFormatting sqref="L17:M19">
    <cfRule type="cellIs" dxfId="47" priority="8" operator="lessThan">
      <formula>0</formula>
    </cfRule>
    <cfRule type="cellIs" dxfId="46" priority="9" operator="greaterThan">
      <formula>0</formula>
    </cfRule>
  </conditionalFormatting>
  <conditionalFormatting sqref="L23:M24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L27:M28">
    <cfRule type="cellIs" dxfId="43" priority="4" operator="lessThan">
      <formula>0</formula>
    </cfRule>
    <cfRule type="cellIs" dxfId="42" priority="5" operator="greaterThan">
      <formula>0</formula>
    </cfRule>
  </conditionalFormatting>
  <conditionalFormatting sqref="Y6:Z17">
    <cfRule type="cellIs" dxfId="41" priority="3" operator="greaterThan">
      <formula>0</formula>
    </cfRule>
  </conditionalFormatting>
  <conditionalFormatting sqref="Y6:Z17 U22:U33 AB54:AC65 W38:W50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workbookViewId="0">
      <selection activeCell="Y24" sqref="Y2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17600000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14.438949980647948</v>
      </c>
      <c r="M6" s="3">
        <f>(K6/(E6*F6*G6*I6*D6))-1</f>
        <v>14.965439519158526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258.113</v>
      </c>
      <c r="Y6" s="2">
        <f>((Q6*U6)/(R6+S6*X6*T6))-1</f>
        <v>0.58175530235882822</v>
      </c>
      <c r="Z6" s="2">
        <f>((Q6*W6)/(R6+S6*X6*V6))-1</f>
        <v>0.83117931180544113</v>
      </c>
      <c r="AC6">
        <v>0</v>
      </c>
      <c r="AD6">
        <v>1</v>
      </c>
      <c r="AE6" s="2">
        <v>258.113</v>
      </c>
      <c r="AF6" s="2">
        <v>-44.292580000000001</v>
      </c>
      <c r="AG6" s="2">
        <v>44.291960000000003</v>
      </c>
      <c r="AH6" s="2">
        <v>-1.645617E-8</v>
      </c>
      <c r="AI6" s="2">
        <v>2.0431750000000002</v>
      </c>
      <c r="AJ6" s="2">
        <v>2.043158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667.11410000000001</v>
      </c>
      <c r="Y7" s="2">
        <f t="shared" ref="Y7:Y17" si="1">((Q7*U7)/(R7+S7*X7*T7))-1</f>
        <v>0.58063773161079357</v>
      </c>
      <c r="Z7" s="2">
        <f t="shared" ref="Z7:Z17" si="2">((Q7*W7)/(R7+S7*X7*V7))-1</f>
        <v>0.82936882866216299</v>
      </c>
      <c r="AC7">
        <v>0</v>
      </c>
      <c r="AD7">
        <v>2</v>
      </c>
      <c r="AE7" s="2">
        <v>667.11410000000001</v>
      </c>
      <c r="AF7" s="2">
        <v>6.1783279999999996</v>
      </c>
      <c r="AG7" s="2">
        <v>125.25539999999999</v>
      </c>
      <c r="AH7" s="2">
        <v>-2.6058219999999999E-4</v>
      </c>
      <c r="AI7" s="2">
        <v>15.02087</v>
      </c>
      <c r="AJ7" s="2">
        <v>-1.8205690000000001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667.10230000000001</v>
      </c>
      <c r="Y8" s="2">
        <f t="shared" si="1"/>
        <v>0.58063776383079935</v>
      </c>
      <c r="Z8" s="2">
        <f t="shared" si="2"/>
        <v>0.82936888084436844</v>
      </c>
      <c r="AC8">
        <v>0</v>
      </c>
      <c r="AD8">
        <v>3</v>
      </c>
      <c r="AE8" s="2">
        <v>667.10230000000001</v>
      </c>
      <c r="AF8" s="2">
        <v>-6.1786789999999998</v>
      </c>
      <c r="AG8" s="2">
        <v>125.2518</v>
      </c>
      <c r="AH8" s="2">
        <v>2.616621E-4</v>
      </c>
      <c r="AI8" s="2">
        <v>15.020670000000001</v>
      </c>
      <c r="AJ8" s="2">
        <v>1.820757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258.11290000000002</v>
      </c>
      <c r="Y9" s="2">
        <f t="shared" si="1"/>
        <v>0.58175530263226549</v>
      </c>
      <c r="Z9" s="2">
        <f t="shared" si="2"/>
        <v>0.83117931224853914</v>
      </c>
      <c r="AC9">
        <v>0</v>
      </c>
      <c r="AD9">
        <v>4</v>
      </c>
      <c r="AE9" s="2">
        <v>258.11290000000002</v>
      </c>
      <c r="AF9" s="2">
        <v>44.291690000000003</v>
      </c>
      <c r="AG9" s="2">
        <v>44.2911</v>
      </c>
      <c r="AH9" s="2">
        <v>8.4054050000000003E-10</v>
      </c>
      <c r="AI9" s="2">
        <v>2.043142</v>
      </c>
      <c r="AJ9" s="2">
        <v>-2.0431780000000002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667.1037</v>
      </c>
      <c r="Y10" s="2">
        <f t="shared" si="1"/>
        <v>0.58063776000808653</v>
      </c>
      <c r="Z10" s="2">
        <f t="shared" si="2"/>
        <v>0.82936887465325904</v>
      </c>
      <c r="AC10">
        <v>0</v>
      </c>
      <c r="AD10">
        <v>5</v>
      </c>
      <c r="AE10" s="2">
        <v>667.1037</v>
      </c>
      <c r="AF10" s="2">
        <v>-125.252</v>
      </c>
      <c r="AG10" s="2">
        <v>-6.1797110000000002</v>
      </c>
      <c r="AH10" s="2">
        <v>2.6169080000000003E-4</v>
      </c>
      <c r="AI10" s="2">
        <v>-1.820749</v>
      </c>
      <c r="AJ10" s="2">
        <v>15.020709999999999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667.1182</v>
      </c>
      <c r="Y11" s="2">
        <f t="shared" si="1"/>
        <v>0.58063772041570738</v>
      </c>
      <c r="Z11" s="2">
        <f t="shared" si="2"/>
        <v>0.82936881053105838</v>
      </c>
      <c r="AC11">
        <v>0</v>
      </c>
      <c r="AD11">
        <v>6</v>
      </c>
      <c r="AE11" s="2">
        <v>667.1182</v>
      </c>
      <c r="AF11" s="2">
        <v>125.2548</v>
      </c>
      <c r="AG11" s="2">
        <v>-6.1829029999999996</v>
      </c>
      <c r="AH11" s="2">
        <v>-2.6047419999999997E-4</v>
      </c>
      <c r="AI11" s="2">
        <v>-1.8206260000000001</v>
      </c>
      <c r="AJ11" s="2">
        <v>-15.020960000000001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667.11289999999997</v>
      </c>
      <c r="Y12" s="2">
        <f t="shared" si="1"/>
        <v>0.58063773488740433</v>
      </c>
      <c r="Z12" s="2">
        <f t="shared" si="2"/>
        <v>0.82936883396882766</v>
      </c>
      <c r="AC12">
        <v>0</v>
      </c>
      <c r="AD12">
        <v>7</v>
      </c>
      <c r="AE12" s="2">
        <v>667.11289999999997</v>
      </c>
      <c r="AF12" s="2">
        <v>-125.2551</v>
      </c>
      <c r="AG12" s="2">
        <v>6.1775989999999998</v>
      </c>
      <c r="AH12" s="2">
        <v>-2.6055909999999998E-4</v>
      </c>
      <c r="AI12" s="2">
        <v>1.8205789999999999</v>
      </c>
      <c r="AJ12" s="2">
        <v>15.02084</v>
      </c>
    </row>
    <row r="13" spans="2:37" x14ac:dyDescent="0.25">
      <c r="C13" t="s">
        <v>12</v>
      </c>
      <c r="D13" s="5">
        <v>28600000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8.5008922957833555</v>
      </c>
      <c r="M13" s="3">
        <f>(K13/(D13*E13*F13*G13*I13))-1</f>
        <v>8.8248858579437091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258.11290000000002</v>
      </c>
      <c r="Y13" s="2">
        <f t="shared" si="1"/>
        <v>0.58175530263226549</v>
      </c>
      <c r="Z13" s="2">
        <f t="shared" si="2"/>
        <v>0.83117931224853914</v>
      </c>
      <c r="AC13">
        <v>0</v>
      </c>
      <c r="AD13">
        <v>8</v>
      </c>
      <c r="AE13" s="2">
        <v>258.11290000000002</v>
      </c>
      <c r="AF13" s="2">
        <v>-44.290529999999997</v>
      </c>
      <c r="AG13" s="2">
        <v>-44.292259999999999</v>
      </c>
      <c r="AH13" s="2">
        <v>7.8197320000000005E-8</v>
      </c>
      <c r="AI13" s="2">
        <v>-2.0431599999999999</v>
      </c>
      <c r="AJ13" s="2">
        <v>2.0431599999999999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258.11279999999999</v>
      </c>
      <c r="Y14" s="2">
        <f t="shared" si="1"/>
        <v>0.58175530290570254</v>
      </c>
      <c r="Z14" s="2">
        <f t="shared" si="2"/>
        <v>0.83117931269163692</v>
      </c>
      <c r="AC14">
        <v>0</v>
      </c>
      <c r="AD14">
        <v>9</v>
      </c>
      <c r="AE14" s="2">
        <v>258.11279999999999</v>
      </c>
      <c r="AF14" s="2">
        <v>44.29081</v>
      </c>
      <c r="AG14" s="2">
        <v>-44.290179999999999</v>
      </c>
      <c r="AH14" s="2">
        <v>-1.728463E-8</v>
      </c>
      <c r="AI14" s="2">
        <v>-2.0431620000000001</v>
      </c>
      <c r="AJ14" s="2">
        <v>-2.0431439999999998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667.10649999999998</v>
      </c>
      <c r="Y15" s="2">
        <f t="shared" si="1"/>
        <v>0.58063775236266157</v>
      </c>
      <c r="Z15" s="2">
        <f t="shared" si="2"/>
        <v>0.82936886227104067</v>
      </c>
      <c r="AC15">
        <v>0</v>
      </c>
      <c r="AD15">
        <v>10</v>
      </c>
      <c r="AE15" s="2">
        <v>667.10649999999998</v>
      </c>
      <c r="AF15" s="2">
        <v>125.2513</v>
      </c>
      <c r="AG15" s="2">
        <v>6.1833660000000004</v>
      </c>
      <c r="AH15" s="2">
        <v>2.6168380000000002E-4</v>
      </c>
      <c r="AI15" s="2">
        <v>1.8208150000000001</v>
      </c>
      <c r="AJ15" s="2">
        <v>-15.020759999999999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667.10760000000005</v>
      </c>
      <c r="Y16" s="2">
        <f t="shared" si="1"/>
        <v>0.58063774935910151</v>
      </c>
      <c r="Z16" s="2">
        <f t="shared" si="2"/>
        <v>0.82936885740659783</v>
      </c>
      <c r="AC16">
        <v>0</v>
      </c>
      <c r="AD16">
        <v>11</v>
      </c>
      <c r="AE16" s="2">
        <v>667.10760000000005</v>
      </c>
      <c r="AF16" s="2">
        <v>6.1839940000000002</v>
      </c>
      <c r="AG16" s="2">
        <v>-125.25149999999999</v>
      </c>
      <c r="AH16" s="2">
        <v>2.6170490000000001E-4</v>
      </c>
      <c r="AI16" s="2">
        <v>-15.02079</v>
      </c>
      <c r="AJ16" s="2">
        <v>-1.820805</v>
      </c>
    </row>
    <row r="17" spans="3:36" x14ac:dyDescent="0.25">
      <c r="C17" t="s">
        <v>12</v>
      </c>
      <c r="D17" s="5">
        <v>57300000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3.7421556659581841</v>
      </c>
      <c r="M17" s="3">
        <f>(K17/(PRODUCT(D17:G17)*I17))-1</f>
        <v>3.903869730142933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667.11689999999999</v>
      </c>
      <c r="Y17" s="2">
        <f t="shared" si="1"/>
        <v>0.58063772396536861</v>
      </c>
      <c r="Z17" s="2">
        <f t="shared" si="2"/>
        <v>0.82936881627994508</v>
      </c>
      <c r="AC17">
        <v>0</v>
      </c>
      <c r="AD17">
        <v>12</v>
      </c>
      <c r="AE17" s="2">
        <v>667.11689999999999</v>
      </c>
      <c r="AF17" s="2">
        <v>-6.1819860000000002</v>
      </c>
      <c r="AG17" s="2">
        <v>-125.2547</v>
      </c>
      <c r="AH17" s="2">
        <v>-2.6057629999999999E-4</v>
      </c>
      <c r="AI17" s="2">
        <v>-15.02093</v>
      </c>
      <c r="AJ17" s="2">
        <v>1.8206340000000001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39300000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5.9141353602901754</v>
      </c>
      <c r="M22" s="3">
        <f>(K22/(PRODUCT(D22:G22)*I22))-1</f>
        <v>6.1499169347885498</v>
      </c>
      <c r="P22">
        <v>1</v>
      </c>
      <c r="Q22">
        <v>13241.4</v>
      </c>
      <c r="R22">
        <v>3.7999999999999999E-2</v>
      </c>
      <c r="S22">
        <v>1</v>
      </c>
      <c r="T22" s="5">
        <f>ABS(AE6)</f>
        <v>258.113</v>
      </c>
      <c r="U22" s="4">
        <f>(Q22/((1-R22)*T22*S22))-1</f>
        <v>52.327221273043456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667.11410000000001</v>
      </c>
      <c r="U23" s="4">
        <f t="shared" ref="U23:U33" si="4">(Q23/((1-R23)*T23*S23))-1</f>
        <v>19.632825875587198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667.10230000000001</v>
      </c>
      <c r="U24" s="4">
        <f t="shared" si="4"/>
        <v>19.633190838120427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258.11290000000002</v>
      </c>
      <c r="U25" s="4">
        <f t="shared" si="4"/>
        <v>52.327241933468123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667.1037</v>
      </c>
      <c r="U26" s="4">
        <f t="shared" si="4"/>
        <v>19.633147536805843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667.1182</v>
      </c>
      <c r="U27" s="4">
        <f t="shared" si="4"/>
        <v>19.632699069593762</v>
      </c>
    </row>
    <row r="28" spans="3:36" x14ac:dyDescent="0.25">
      <c r="C28" t="s">
        <v>12</v>
      </c>
      <c r="D28" s="5">
        <v>1920000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140.52370815593954</v>
      </c>
      <c r="M28" s="3">
        <f>(K28/(D28*E28*F28*G28*I28))-1</f>
        <v>145.34986225895318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667.11289999999997</v>
      </c>
      <c r="U28" s="4">
        <f t="shared" si="4"/>
        <v>19.632862989831356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258.11290000000002</v>
      </c>
      <c r="U29" s="4">
        <f t="shared" si="4"/>
        <v>52.327241933468123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258.11279999999999</v>
      </c>
      <c r="U30" s="4">
        <f t="shared" si="4"/>
        <v>52.327262593908806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667.10649999999998</v>
      </c>
      <c r="U31" s="4">
        <f t="shared" si="4"/>
        <v>19.633060934721914</v>
      </c>
    </row>
    <row r="32" spans="3:36" x14ac:dyDescent="0.25">
      <c r="C32" t="s">
        <v>12</v>
      </c>
      <c r="D32" s="5">
        <v>1360000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198.79817622014991</v>
      </c>
      <c r="M32" s="3">
        <f>(K32/(PRODUCT(D32:G32)*I32))-1</f>
        <v>205.61157024793386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667.10760000000005</v>
      </c>
      <c r="U32" s="4">
        <f t="shared" si="4"/>
        <v>19.63302691267355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667.11689999999999</v>
      </c>
      <c r="U33" s="4">
        <f t="shared" si="4"/>
        <v>19.632739276203413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258.113</v>
      </c>
      <c r="V38" s="5">
        <f>SQRT(AF6^2 + AG6^2)</f>
        <v>62.638728943825164</v>
      </c>
      <c r="W38" s="4">
        <f>(((Q38-(1-R38)*U38)*S38)/(T38*V38))-1</f>
        <v>28.632728854316991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667.11410000000001</v>
      </c>
      <c r="V39" s="5">
        <f t="shared" ref="V39:V49" si="6">SQRT(AF7^2 + AG7^2)</f>
        <v>125.40768304229044</v>
      </c>
      <c r="W39" s="4">
        <f t="shared" ref="W39:W49" si="7">(((Q39-(1-R39)*U39)*S39)/(T39*V39))-1</f>
        <v>13.352773211500363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667.10230000000001</v>
      </c>
      <c r="V40" s="5">
        <f t="shared" si="6"/>
        <v>125.40410470724251</v>
      </c>
      <c r="W40" s="4">
        <f t="shared" si="7"/>
        <v>13.353195691200561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258.11290000000002</v>
      </c>
      <c r="V41" s="5">
        <f t="shared" si="6"/>
        <v>62.637491506813234</v>
      </c>
      <c r="W41" s="4">
        <f t="shared" si="7"/>
        <v>28.633314484064027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667.1037</v>
      </c>
      <c r="V42" s="5">
        <f t="shared" si="6"/>
        <v>125.40435531529008</v>
      </c>
      <c r="W42" s="4">
        <f t="shared" si="7"/>
        <v>13.35316547353915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667.1182</v>
      </c>
      <c r="V43" s="5">
        <f t="shared" si="6"/>
        <v>125.4073092468992</v>
      </c>
      <c r="W43" s="4">
        <f t="shared" si="7"/>
        <v>13.352811499087935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667.11289999999997</v>
      </c>
      <c r="V44" s="5">
        <f t="shared" si="6"/>
        <v>125.40734749373659</v>
      </c>
      <c r="W44" s="4">
        <f t="shared" si="7"/>
        <v>13.352812929799807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258.11290000000002</v>
      </c>
      <c r="V45" s="5">
        <f t="shared" si="6"/>
        <v>62.637491517369206</v>
      </c>
      <c r="W45" s="4">
        <f t="shared" si="7"/>
        <v>28.633314479070076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258.11279999999999</v>
      </c>
      <c r="V46" s="5">
        <f t="shared" si="6"/>
        <v>62.636218714801899</v>
      </c>
      <c r="W46" s="4">
        <f t="shared" si="7"/>
        <v>28.633916863798557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667.10649999999998</v>
      </c>
      <c r="V47" s="5">
        <f t="shared" si="6"/>
        <v>125.40383633198769</v>
      </c>
      <c r="W47" s="4">
        <f t="shared" si="7"/>
        <v>13.353221805573511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667.10760000000005</v>
      </c>
      <c r="V48" s="5">
        <f t="shared" si="6"/>
        <v>125.40406705542701</v>
      </c>
      <c r="W48" s="4">
        <f t="shared" si="7"/>
        <v>13.35319419246486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667.11689999999999</v>
      </c>
      <c r="V49" s="5">
        <f t="shared" si="6"/>
        <v>125.4071641613596</v>
      </c>
      <c r="W49" s="4">
        <f t="shared" si="7"/>
        <v>13.352829528700189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258.113</v>
      </c>
      <c r="AA54" s="5">
        <f>SQRT(AF6^2 + AG6^2)</f>
        <v>62.638728943825164</v>
      </c>
      <c r="AB54" s="2">
        <f>(1/(SQRT(((AA54*T54)/(V54*Q54))^2 + ( (R54+S54*Z54*T54)/(Q54*U54))^2)))-1</f>
        <v>0.58173600301523631</v>
      </c>
      <c r="AC54" s="2">
        <f>(1/(SQRT(((AA54*W54)/(V54*Q54))^2 + ( (R54+S54*Z54*W54)/(Q54*X54))^2)))-1</f>
        <v>0.83112062230657568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667.11410000000001</v>
      </c>
      <c r="AA55" s="5">
        <f t="shared" ref="AA55:AA65" si="9">SQRT(AF7^2 + AG7^2)</f>
        <v>125.40768304229044</v>
      </c>
      <c r="AB55" s="2">
        <f t="shared" ref="AB55:AB65" si="10">(1/(SQRT(((AA55*T55)/(V55*Q55))^2 + ( (R55+S55*Z55*T55)/(Q55*U55))^2)))-1</f>
        <v>0.58056054175571603</v>
      </c>
      <c r="AC55" s="2">
        <f t="shared" ref="AC55:AC65" si="11">(1/(SQRT(((AA55*W55)/(V55*Q55))^2 + ( (R55+S55*Z55*W55)/(Q55*X55))^2)))-1</f>
        <v>0.82913431325365194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667.10230000000001</v>
      </c>
      <c r="AA56" s="5">
        <f t="shared" si="9"/>
        <v>125.40410470724251</v>
      </c>
      <c r="AB56" s="2">
        <f t="shared" si="10"/>
        <v>0.58056057837562802</v>
      </c>
      <c r="AC56" s="2">
        <f t="shared" si="11"/>
        <v>0.82913437879617535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258.11290000000002</v>
      </c>
      <c r="AA57" s="5">
        <f t="shared" si="9"/>
        <v>62.637491506813234</v>
      </c>
      <c r="AB57" s="2">
        <f t="shared" si="10"/>
        <v>0.58173600405116477</v>
      </c>
      <c r="AC57" s="2">
        <f t="shared" si="11"/>
        <v>0.83112062506833584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667.1037</v>
      </c>
      <c r="AA58" s="5">
        <f t="shared" si="9"/>
        <v>125.40435531529008</v>
      </c>
      <c r="AB58" s="2">
        <f t="shared" si="10"/>
        <v>0.58056057424500218</v>
      </c>
      <c r="AC58" s="2">
        <f t="shared" si="11"/>
        <v>0.82913437167036608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667.1182</v>
      </c>
      <c r="AA59" s="5">
        <f t="shared" si="9"/>
        <v>125.4073092468992</v>
      </c>
      <c r="AB59" s="2">
        <f t="shared" si="10"/>
        <v>0.58056053102238603</v>
      </c>
      <c r="AC59" s="2">
        <f t="shared" si="11"/>
        <v>0.82913429652726123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667.11289999999997</v>
      </c>
      <c r="AA60" s="5">
        <f t="shared" si="9"/>
        <v>125.40734749373659</v>
      </c>
      <c r="AB60" s="2">
        <f t="shared" si="10"/>
        <v>0.58056054544488345</v>
      </c>
      <c r="AC60" s="2">
        <f t="shared" si="11"/>
        <v>0.82913431981300101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258.11290000000002</v>
      </c>
      <c r="AA61" s="5">
        <f t="shared" si="9"/>
        <v>62.637491517369206</v>
      </c>
      <c r="AB61" s="2">
        <f t="shared" si="10"/>
        <v>0.58173600405115811</v>
      </c>
      <c r="AC61" s="2">
        <f t="shared" si="11"/>
        <v>0.83112062506831608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258.11279999999999</v>
      </c>
      <c r="AA62" s="5">
        <f t="shared" si="9"/>
        <v>62.636218714801899</v>
      </c>
      <c r="AB62" s="2">
        <f t="shared" si="10"/>
        <v>0.58173600510886248</v>
      </c>
      <c r="AC62" s="2">
        <f t="shared" si="11"/>
        <v>0.83112062789629548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667.10649999999998</v>
      </c>
      <c r="AA63" s="5">
        <f t="shared" si="9"/>
        <v>125.40383633198769</v>
      </c>
      <c r="AB63" s="2">
        <f t="shared" si="10"/>
        <v>0.58056056723951222</v>
      </c>
      <c r="AC63" s="2">
        <f t="shared" si="11"/>
        <v>0.82913436123350293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667.10760000000005</v>
      </c>
      <c r="AA64" s="5">
        <f t="shared" si="9"/>
        <v>125.40406705542701</v>
      </c>
      <c r="AB64" s="2">
        <f t="shared" si="10"/>
        <v>0.58056056395239586</v>
      </c>
      <c r="AC64" s="2">
        <f t="shared" si="11"/>
        <v>0.82913435550820536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667.11689999999999</v>
      </c>
      <c r="AA65" s="5">
        <f t="shared" si="9"/>
        <v>125.4071641613596</v>
      </c>
      <c r="AB65" s="2">
        <f t="shared" si="10"/>
        <v>0.58056053475011749</v>
      </c>
      <c r="AC65" s="2">
        <f t="shared" si="11"/>
        <v>0.82913430281645839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Y6:Z17">
    <cfRule type="cellIs" dxfId="38" priority="13" operator="greaterThan">
      <formula>0</formula>
    </cfRule>
  </conditionalFormatting>
  <conditionalFormatting sqref="Y6:Z17 U22:U33 AB54:AC65 W38:W50">
    <cfRule type="cellIs" dxfId="37" priority="11" operator="lessThan">
      <formula>0</formula>
    </cfRule>
    <cfRule type="cellIs" dxfId="36" priority="12" operator="greaterThan">
      <formula>0</formula>
    </cfRule>
  </conditionalFormatting>
  <conditionalFormatting sqref="L6:M7 L13:M14">
    <cfRule type="cellIs" dxfId="35" priority="9" operator="lessThan">
      <formula>0</formula>
    </cfRule>
    <cfRule type="cellIs" dxfId="34" priority="10" operator="greaterThan">
      <formula>0</formula>
    </cfRule>
  </conditionalFormatting>
  <conditionalFormatting sqref="L17:M19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L28:M29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L32:M32"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L22:M22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2087-3134-4CBC-BDF3-11097EF74533}">
  <dimension ref="B1:AK65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56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113000000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1.4046506164549024</v>
      </c>
      <c r="M6" s="3">
        <f>(K6/(E6*F6*G6*I6*D6))-1</f>
        <v>1.4866525268777879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</f>
        <v>1431.8501999999999</v>
      </c>
      <c r="Y6" s="7">
        <f>((Q6*U6)/(R6+S6*X6*T6))-1</f>
        <v>0.57855236778033814</v>
      </c>
      <c r="Z6" s="7">
        <f>((Q6*W6)/(R6+S6*X6*V6))-1</f>
        <v>0.82599323709666694</v>
      </c>
      <c r="AD6">
        <v>1</v>
      </c>
      <c r="AE6" s="2">
        <v>477.28339999999997</v>
      </c>
      <c r="AF6" s="2">
        <v>279.82220000000001</v>
      </c>
      <c r="AG6" s="2">
        <v>520.57730000000004</v>
      </c>
      <c r="AH6" s="2">
        <v>3.4808220000000002E-3</v>
      </c>
      <c r="AI6" s="2">
        <v>19.050260000000002</v>
      </c>
      <c r="AJ6" s="2">
        <v>18.321660000000001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</f>
        <v>5543.5020000000004</v>
      </c>
      <c r="Y7" s="7">
        <f t="shared" ref="Y7:Y17" si="1">((Q7*U7)/(R7+S7*X7*T7))-1</f>
        <v>0.56743393756739868</v>
      </c>
      <c r="Z7" s="7">
        <f t="shared" ref="Z7:Z17" si="2">((Q7*W7)/(R7+S7*X7*V7))-1</f>
        <v>0.80805560395353249</v>
      </c>
      <c r="AD7">
        <v>2</v>
      </c>
      <c r="AE7" s="2">
        <v>1847.8340000000001</v>
      </c>
      <c r="AF7" s="2">
        <v>284.18599999999998</v>
      </c>
      <c r="AG7" s="2">
        <v>553.82069999999999</v>
      </c>
      <c r="AH7" s="2">
        <v>3.1896070000000001E-3</v>
      </c>
      <c r="AI7" s="2">
        <v>56.97392</v>
      </c>
      <c r="AJ7" s="2">
        <v>4.4511669999999999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5543.4030000000002</v>
      </c>
      <c r="Y8" s="7">
        <f>((Q8*U8)/(R8+S8*X8*T8))-1</f>
        <v>0.56743420339046646</v>
      </c>
      <c r="Z8" s="7">
        <f t="shared" si="2"/>
        <v>0.80805603161165407</v>
      </c>
      <c r="AD8">
        <v>3</v>
      </c>
      <c r="AE8" s="2">
        <v>1847.8009999999999</v>
      </c>
      <c r="AF8" s="2">
        <v>284.18770000000001</v>
      </c>
      <c r="AG8" s="2">
        <v>553.81700000000001</v>
      </c>
      <c r="AH8" s="2">
        <v>3.1913850000000001E-3</v>
      </c>
      <c r="AI8" s="2">
        <v>56.973379999999999</v>
      </c>
      <c r="AJ8" s="2">
        <v>4.4509869999999996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1431.8636999999999</v>
      </c>
      <c r="Y9" s="7">
        <f t="shared" si="1"/>
        <v>0.57855233101566994</v>
      </c>
      <c r="Z9" s="7">
        <f t="shared" si="2"/>
        <v>0.82599317761680568</v>
      </c>
      <c r="AD9">
        <v>4</v>
      </c>
      <c r="AE9" s="2">
        <v>477.28789999999998</v>
      </c>
      <c r="AF9" s="2">
        <v>279.82769999999999</v>
      </c>
      <c r="AG9" s="2">
        <v>520.57270000000005</v>
      </c>
      <c r="AH9" s="2">
        <v>3.4766860000000001E-3</v>
      </c>
      <c r="AI9" s="2">
        <v>19.050360000000001</v>
      </c>
      <c r="AJ9" s="2">
        <v>18.321840000000002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2205.8631</v>
      </c>
      <c r="Y10" s="7">
        <f t="shared" si="1"/>
        <v>0.57644730255712484</v>
      </c>
      <c r="Z10" s="7">
        <f t="shared" si="2"/>
        <v>0.82258935855089232</v>
      </c>
      <c r="AD10">
        <v>5</v>
      </c>
      <c r="AE10" s="2">
        <v>735.28769999999997</v>
      </c>
      <c r="AF10" s="2">
        <v>212.89949999999999</v>
      </c>
      <c r="AG10" s="2">
        <v>1154.481</v>
      </c>
      <c r="AH10" s="2">
        <v>7.7330059999999997E-3</v>
      </c>
      <c r="AI10" s="2">
        <v>8.4594930000000002</v>
      </c>
      <c r="AJ10" s="2">
        <v>25.785810000000001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2205.8960999999999</v>
      </c>
      <c r="Y11" s="7">
        <f t="shared" si="1"/>
        <v>0.57644721292746737</v>
      </c>
      <c r="Z11" s="7">
        <f t="shared" si="2"/>
        <v>0.82258921369724747</v>
      </c>
      <c r="AD11">
        <v>6</v>
      </c>
      <c r="AE11" s="2">
        <v>735.29870000000005</v>
      </c>
      <c r="AF11" s="2">
        <v>212.89349999999999</v>
      </c>
      <c r="AG11" s="2">
        <v>1154.489</v>
      </c>
      <c r="AH11" s="2">
        <v>7.7287700000000003E-3</v>
      </c>
      <c r="AI11" s="2">
        <v>8.4596540000000005</v>
      </c>
      <c r="AJ11" s="2">
        <v>25.786049999999999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2205.8816999999999</v>
      </c>
      <c r="Y12" s="7">
        <f t="shared" si="1"/>
        <v>0.57644725203858926</v>
      </c>
      <c r="Z12" s="7">
        <f t="shared" si="2"/>
        <v>0.82258927690610806</v>
      </c>
      <c r="AD12">
        <v>7</v>
      </c>
      <c r="AE12" s="2">
        <v>735.29390000000001</v>
      </c>
      <c r="AF12" s="2">
        <v>212.89609999999999</v>
      </c>
      <c r="AG12" s="2">
        <v>1154.4749999999999</v>
      </c>
      <c r="AH12" s="2">
        <v>7.7287909999999996E-3</v>
      </c>
      <c r="AI12" s="2">
        <v>8.4597510000000007</v>
      </c>
      <c r="AJ12" s="2">
        <v>25.786010000000001</v>
      </c>
    </row>
    <row r="13" spans="2:37" x14ac:dyDescent="0.25">
      <c r="C13" t="s">
        <v>12</v>
      </c>
      <c r="D13" s="5">
        <v>210000000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0.2939310459971618</v>
      </c>
      <c r="M13" s="3">
        <f>(K13/(D13*E13*F13*G13*I13))-1</f>
        <v>0.33805588351042903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1431.8654999999999</v>
      </c>
      <c r="Y13" s="7">
        <f t="shared" si="1"/>
        <v>0.57855232611371421</v>
      </c>
      <c r="Z13" s="7">
        <f t="shared" si="2"/>
        <v>0.82599316968615799</v>
      </c>
      <c r="AD13">
        <v>8</v>
      </c>
      <c r="AE13" s="2">
        <v>477.2885</v>
      </c>
      <c r="AF13" s="2">
        <v>279.82010000000002</v>
      </c>
      <c r="AG13" s="2">
        <v>520.57100000000003</v>
      </c>
      <c r="AH13" s="2">
        <v>3.476884E-3</v>
      </c>
      <c r="AI13" s="2">
        <v>19.05058</v>
      </c>
      <c r="AJ13" s="2">
        <v>18.321899999999999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1431.8523</v>
      </c>
      <c r="Y14" s="7">
        <f t="shared" si="1"/>
        <v>0.57855236206138949</v>
      </c>
      <c r="Z14" s="7">
        <f t="shared" si="2"/>
        <v>0.82599322784424367</v>
      </c>
      <c r="AD14">
        <v>9</v>
      </c>
      <c r="AE14" s="2">
        <v>477.28410000000002</v>
      </c>
      <c r="AF14" s="2">
        <v>279.815</v>
      </c>
      <c r="AG14" s="2">
        <v>520.577</v>
      </c>
      <c r="AH14" s="2">
        <v>3.480805E-3</v>
      </c>
      <c r="AI14" s="2">
        <v>19.050460000000001</v>
      </c>
      <c r="AJ14" s="2">
        <v>18.321729999999999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2205.8579999999997</v>
      </c>
      <c r="Y15" s="7">
        <f t="shared" si="1"/>
        <v>0.57644731640898184</v>
      </c>
      <c r="Z15" s="7">
        <f t="shared" si="2"/>
        <v>0.82258938093736678</v>
      </c>
      <c r="AD15">
        <v>10</v>
      </c>
      <c r="AE15" s="2">
        <v>735.28599999999994</v>
      </c>
      <c r="AF15" s="2">
        <v>212.9016</v>
      </c>
      <c r="AG15" s="2">
        <v>1154.471</v>
      </c>
      <c r="AH15" s="2">
        <v>7.7329019999999998E-3</v>
      </c>
      <c r="AI15" s="2">
        <v>8.4595889999999994</v>
      </c>
      <c r="AJ15" s="2">
        <v>25.785830000000001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5543.5410000000002</v>
      </c>
      <c r="Y16" s="7">
        <f t="shared" si="1"/>
        <v>0.5674338328492452</v>
      </c>
      <c r="Z16" s="7">
        <f t="shared" si="2"/>
        <v>0.80805543548220693</v>
      </c>
      <c r="AD16">
        <v>11</v>
      </c>
      <c r="AE16" s="2">
        <v>1847.847</v>
      </c>
      <c r="AF16" s="2">
        <v>284.14760000000001</v>
      </c>
      <c r="AG16" s="2">
        <v>553.81690000000003</v>
      </c>
      <c r="AH16" s="2">
        <v>3.1912329999999999E-3</v>
      </c>
      <c r="AI16" s="2">
        <v>56.974600000000002</v>
      </c>
      <c r="AJ16" s="2">
        <v>4.4508520000000003</v>
      </c>
    </row>
    <row r="17" spans="3:37" x14ac:dyDescent="0.25">
      <c r="C17" t="s">
        <v>12</v>
      </c>
      <c r="D17" s="5">
        <v>210000000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0.2939310459971618</v>
      </c>
      <c r="M17" s="3">
        <f>(K17/(PRODUCT(D17:G17)*I17))-1</f>
        <v>0.33805588351042903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5543.6369999999997</v>
      </c>
      <c r="Y17" s="7">
        <f t="shared" si="1"/>
        <v>0.56743357508154246</v>
      </c>
      <c r="Z17" s="7">
        <f t="shared" si="2"/>
        <v>0.80805502078369318</v>
      </c>
      <c r="AD17">
        <v>12</v>
      </c>
      <c r="AE17" s="2">
        <v>1847.8789999999999</v>
      </c>
      <c r="AF17" s="2">
        <v>284.15030000000002</v>
      </c>
      <c r="AG17" s="2">
        <v>553.82060000000001</v>
      </c>
      <c r="AH17" s="2">
        <v>3.1894409999999999E-3</v>
      </c>
      <c r="AI17" s="2">
        <v>56.975119999999997</v>
      </c>
      <c r="AJ17" s="2">
        <v>4.4510319999999997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</f>
        <v>1431.8501999999999</v>
      </c>
      <c r="U22" s="4">
        <f>(Q22/((1-R22)*T22*S22))-1</f>
        <v>8.6130510471340269</v>
      </c>
      <c r="AD22">
        <v>1</v>
      </c>
      <c r="AE22" s="2">
        <f>AE6*$AC$20</f>
        <v>1431.8501999999999</v>
      </c>
      <c r="AF22" s="2">
        <f t="shared" ref="AF22:AJ22" si="3">AF6*$AC$20</f>
        <v>839.46659999999997</v>
      </c>
      <c r="AG22" s="2">
        <f t="shared" si="3"/>
        <v>1561.7319000000002</v>
      </c>
      <c r="AH22" s="2">
        <f t="shared" si="3"/>
        <v>1.0442466000000001E-2</v>
      </c>
      <c r="AI22" s="2">
        <f t="shared" si="3"/>
        <v>57.150780000000005</v>
      </c>
      <c r="AJ22" s="2">
        <f t="shared" si="3"/>
        <v>54.964980000000004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</f>
        <v>5543.5020000000004</v>
      </c>
      <c r="U23" s="4">
        <f t="shared" ref="U23:U33" si="5">(Q23/((1-R23)*T23*S23))-1</f>
        <v>1.4829880217323028</v>
      </c>
      <c r="AD23">
        <v>2</v>
      </c>
      <c r="AE23" s="2">
        <f t="shared" ref="AE23:AJ23" si="6">AE7*$AC$20</f>
        <v>5543.5020000000004</v>
      </c>
      <c r="AF23" s="2">
        <f t="shared" si="6"/>
        <v>852.55799999999999</v>
      </c>
      <c r="AG23" s="2">
        <f t="shared" si="6"/>
        <v>1661.4621</v>
      </c>
      <c r="AH23" s="2">
        <f t="shared" si="6"/>
        <v>9.5688209999999999E-3</v>
      </c>
      <c r="AI23" s="2">
        <f t="shared" si="6"/>
        <v>170.92176000000001</v>
      </c>
      <c r="AJ23" s="2">
        <f t="shared" si="6"/>
        <v>13.353501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5543.4030000000002</v>
      </c>
      <c r="U24" s="4">
        <f t="shared" si="5"/>
        <v>1.4830323655792417</v>
      </c>
      <c r="AC24" s="6"/>
      <c r="AD24">
        <v>3</v>
      </c>
      <c r="AE24" s="2">
        <f t="shared" ref="AE24:AJ24" si="7">AE8*$AC$20</f>
        <v>5543.4030000000002</v>
      </c>
      <c r="AF24" s="2">
        <f t="shared" si="7"/>
        <v>852.56310000000008</v>
      </c>
      <c r="AG24" s="2">
        <f t="shared" si="7"/>
        <v>1661.451</v>
      </c>
      <c r="AH24" s="2">
        <f t="shared" si="7"/>
        <v>9.5741550000000009E-3</v>
      </c>
      <c r="AI24" s="2">
        <f t="shared" si="7"/>
        <v>170.92014</v>
      </c>
      <c r="AJ24" s="2">
        <f t="shared" si="7"/>
        <v>13.352960999999999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1431.8636999999999</v>
      </c>
      <c r="U25" s="4">
        <f t="shared" si="5"/>
        <v>8.6129604126768946</v>
      </c>
      <c r="AD25">
        <v>4</v>
      </c>
      <c r="AE25" s="2">
        <f t="shared" ref="AE25:AJ25" si="8">AE9*$AC$20</f>
        <v>1431.8636999999999</v>
      </c>
      <c r="AF25" s="2">
        <f t="shared" si="8"/>
        <v>839.48309999999992</v>
      </c>
      <c r="AG25" s="2">
        <f t="shared" si="8"/>
        <v>1561.7181</v>
      </c>
      <c r="AH25" s="2">
        <f t="shared" si="8"/>
        <v>1.0430058000000001E-2</v>
      </c>
      <c r="AI25" s="2">
        <f t="shared" si="8"/>
        <v>57.151080000000007</v>
      </c>
      <c r="AJ25" s="2">
        <f t="shared" si="8"/>
        <v>54.965520000000005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2205.8631</v>
      </c>
      <c r="U26" s="4">
        <f t="shared" si="5"/>
        <v>5.239938038062772</v>
      </c>
      <c r="AD26">
        <v>5</v>
      </c>
      <c r="AE26" s="2">
        <f t="shared" ref="AE26:AJ26" si="9">AE10*$AC$20</f>
        <v>2205.8631</v>
      </c>
      <c r="AF26" s="2">
        <f t="shared" si="9"/>
        <v>638.69849999999997</v>
      </c>
      <c r="AG26" s="2">
        <f t="shared" si="9"/>
        <v>3463.4430000000002</v>
      </c>
      <c r="AH26" s="2">
        <f t="shared" si="9"/>
        <v>2.3199017999999998E-2</v>
      </c>
      <c r="AI26" s="2">
        <f t="shared" si="9"/>
        <v>25.378478999999999</v>
      </c>
      <c r="AJ26" s="2">
        <f t="shared" si="9"/>
        <v>77.357430000000008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2205.8960999999999</v>
      </c>
      <c r="U27" s="4">
        <f t="shared" si="5"/>
        <v>5.2398446891714734</v>
      </c>
      <c r="AD27">
        <v>6</v>
      </c>
      <c r="AE27" s="2">
        <f t="shared" ref="AE27:AJ27" si="10">AE11*$AC$20</f>
        <v>2205.8960999999999</v>
      </c>
      <c r="AF27" s="2">
        <f t="shared" si="10"/>
        <v>638.68049999999994</v>
      </c>
      <c r="AG27" s="2">
        <f t="shared" si="10"/>
        <v>3463.4670000000001</v>
      </c>
      <c r="AH27" s="2">
        <f t="shared" si="10"/>
        <v>2.3186310000000002E-2</v>
      </c>
      <c r="AI27" s="2">
        <f t="shared" si="10"/>
        <v>25.378962000000001</v>
      </c>
      <c r="AJ27" s="2">
        <f t="shared" si="10"/>
        <v>77.358149999999995</v>
      </c>
    </row>
    <row r="28" spans="3:37" x14ac:dyDescent="0.25">
      <c r="C28" t="s">
        <v>12</v>
      </c>
      <c r="D28" s="5">
        <v>210000000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0.2939310459971618</v>
      </c>
      <c r="M28" s="3">
        <f>(K28/(D28*E28*F28*G28*I28))-1</f>
        <v>0.33805588351042903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2205.8816999999999</v>
      </c>
      <c r="U28" s="4">
        <f t="shared" si="5"/>
        <v>5.2398854228896612</v>
      </c>
      <c r="AD28">
        <v>7</v>
      </c>
      <c r="AE28" s="2">
        <f t="shared" ref="AE28:AJ28" si="11">AE12*$AC$20</f>
        <v>2205.8816999999999</v>
      </c>
      <c r="AF28" s="2">
        <f t="shared" si="11"/>
        <v>638.68830000000003</v>
      </c>
      <c r="AG28" s="2">
        <f t="shared" si="11"/>
        <v>3463.4249999999997</v>
      </c>
      <c r="AH28" s="2">
        <f t="shared" si="11"/>
        <v>2.3186373E-2</v>
      </c>
      <c r="AI28" s="2">
        <f t="shared" si="11"/>
        <v>25.379253000000002</v>
      </c>
      <c r="AJ28" s="2">
        <f t="shared" si="11"/>
        <v>77.358029999999999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1431.8654999999999</v>
      </c>
      <c r="U29" s="4">
        <f t="shared" si="5"/>
        <v>8.6129483282117381</v>
      </c>
      <c r="AD29">
        <v>8</v>
      </c>
      <c r="AE29" s="2">
        <f t="shared" ref="AE29:AJ29" si="12">AE13*$AC$20</f>
        <v>1431.8654999999999</v>
      </c>
      <c r="AF29" s="2">
        <f t="shared" si="12"/>
        <v>839.46030000000007</v>
      </c>
      <c r="AG29" s="2">
        <f t="shared" si="12"/>
        <v>1561.7130000000002</v>
      </c>
      <c r="AH29" s="2">
        <f t="shared" si="12"/>
        <v>1.0430652E-2</v>
      </c>
      <c r="AI29" s="2">
        <f t="shared" si="12"/>
        <v>57.151740000000004</v>
      </c>
      <c r="AJ29" s="2">
        <f t="shared" si="12"/>
        <v>54.965699999999998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1431.8523</v>
      </c>
      <c r="U30" s="4">
        <f t="shared" si="5"/>
        <v>8.6130369483284444</v>
      </c>
      <c r="W30" s="2"/>
      <c r="AD30">
        <v>9</v>
      </c>
      <c r="AE30" s="2">
        <f t="shared" ref="AE30:AJ30" si="13">AE14*$AC$20</f>
        <v>1431.8523</v>
      </c>
      <c r="AF30" s="2">
        <f t="shared" si="13"/>
        <v>839.44499999999994</v>
      </c>
      <c r="AG30" s="2">
        <f t="shared" si="13"/>
        <v>1561.731</v>
      </c>
      <c r="AH30" s="2">
        <f t="shared" si="13"/>
        <v>1.0442415E-2</v>
      </c>
      <c r="AI30" s="2">
        <f t="shared" si="13"/>
        <v>57.151380000000003</v>
      </c>
      <c r="AJ30" s="2">
        <f t="shared" si="13"/>
        <v>54.965189999999993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2205.8579999999997</v>
      </c>
      <c r="U31" s="4">
        <f t="shared" si="5"/>
        <v>5.2399524649587894</v>
      </c>
      <c r="AD31">
        <v>10</v>
      </c>
      <c r="AE31" s="2">
        <f t="shared" ref="AE31:AJ31" si="14">AE15*$AC$20</f>
        <v>2205.8579999999997</v>
      </c>
      <c r="AF31" s="2">
        <f t="shared" si="14"/>
        <v>638.70479999999998</v>
      </c>
      <c r="AG31" s="2">
        <f t="shared" si="14"/>
        <v>3463.413</v>
      </c>
      <c r="AH31" s="2">
        <f t="shared" si="14"/>
        <v>2.3198705999999999E-2</v>
      </c>
      <c r="AI31" s="2">
        <f t="shared" si="14"/>
        <v>25.378766999999996</v>
      </c>
      <c r="AJ31" s="2">
        <f t="shared" si="14"/>
        <v>77.357489999999999</v>
      </c>
    </row>
    <row r="32" spans="3:37" x14ac:dyDescent="0.25">
      <c r="C32" t="s">
        <v>12</v>
      </c>
      <c r="D32" s="5">
        <v>210000000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0.2939310459971618</v>
      </c>
      <c r="M32" s="3">
        <f>(K32/(PRODUCT(D32:G32)*I32))-1</f>
        <v>0.33805588351042903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5543.5410000000002</v>
      </c>
      <c r="U32" s="4">
        <f t="shared" si="5"/>
        <v>1.4829705533789799</v>
      </c>
      <c r="AD32">
        <v>11</v>
      </c>
      <c r="AE32" s="2">
        <f t="shared" ref="AE32:AJ32" si="15">AE16*$AC$20</f>
        <v>5543.5410000000002</v>
      </c>
      <c r="AF32" s="2">
        <f t="shared" si="15"/>
        <v>852.44280000000003</v>
      </c>
      <c r="AG32" s="2">
        <f t="shared" si="15"/>
        <v>1661.4507000000001</v>
      </c>
      <c r="AH32" s="2">
        <f t="shared" si="15"/>
        <v>9.5736989999999998E-3</v>
      </c>
      <c r="AI32" s="2">
        <f t="shared" si="15"/>
        <v>170.9238</v>
      </c>
      <c r="AJ32" s="2">
        <f t="shared" si="15"/>
        <v>13.352556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5543.6369999999997</v>
      </c>
      <c r="U33" s="4">
        <f t="shared" si="5"/>
        <v>1.4829275554025392</v>
      </c>
      <c r="AD33">
        <v>12</v>
      </c>
      <c r="AE33" s="2">
        <f t="shared" ref="AE33:AJ33" si="16">AE17*$AC$20</f>
        <v>5543.6369999999997</v>
      </c>
      <c r="AF33" s="2">
        <f t="shared" si="16"/>
        <v>852.45090000000005</v>
      </c>
      <c r="AG33" s="2">
        <f t="shared" si="16"/>
        <v>1661.4618</v>
      </c>
      <c r="AH33" s="2">
        <f t="shared" si="16"/>
        <v>9.5683230000000001E-3</v>
      </c>
      <c r="AI33" s="2">
        <f t="shared" si="16"/>
        <v>170.92535999999998</v>
      </c>
      <c r="AJ33" s="2">
        <f t="shared" si="16"/>
        <v>13.353095999999999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</f>
        <v>1431.8501999999999</v>
      </c>
      <c r="V38" s="5">
        <f>SQRT(AF22^2 + AG22^2)</f>
        <v>1773.0512400923924</v>
      </c>
      <c r="W38" s="4">
        <f>(((Q38-(1-R38)*U38)*S38)/(T38*V38))-1</f>
        <v>-4.4104645360085737E-2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17">AE23</f>
        <v>5543.5020000000004</v>
      </c>
      <c r="V39" s="5">
        <f t="shared" ref="V39:V49" si="18">SQRT(AF23^2 + AG23^2)</f>
        <v>1867.4344575112696</v>
      </c>
      <c r="W39" s="4">
        <f t="shared" ref="W39:W49" si="19">(((Q39-(1-R39)*U39)*S39)/(T39*V39))-1</f>
        <v>-0.39500258961547796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17"/>
        <v>5543.4030000000002</v>
      </c>
      <c r="V40" s="5">
        <f t="shared" si="18"/>
        <v>1867.4269101848699</v>
      </c>
      <c r="W40" s="4">
        <f t="shared" si="19"/>
        <v>-0.39499285882419533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17"/>
        <v>1431.8636999999999</v>
      </c>
      <c r="V41" s="5">
        <f t="shared" si="18"/>
        <v>1773.0468970259135</v>
      </c>
      <c r="W41" s="4">
        <f t="shared" si="19"/>
        <v>-4.4103350283592357E-2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17"/>
        <v>2205.8631</v>
      </c>
      <c r="V42" s="5">
        <f t="shared" si="18"/>
        <v>3521.8423002955783</v>
      </c>
      <c r="W42" s="4">
        <f t="shared" si="19"/>
        <v>-0.54896334889973508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17"/>
        <v>2205.8960999999999</v>
      </c>
      <c r="V43" s="5">
        <f t="shared" si="18"/>
        <v>3521.8626380325013</v>
      </c>
      <c r="W43" s="4">
        <f t="shared" si="19"/>
        <v>-0.54896724121724383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17"/>
        <v>2205.8816999999999</v>
      </c>
      <c r="V44" s="5">
        <f t="shared" si="18"/>
        <v>3521.8227489727374</v>
      </c>
      <c r="W44" s="4">
        <f t="shared" si="19"/>
        <v>-0.54896157078874053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17"/>
        <v>1431.8654999999999</v>
      </c>
      <c r="V45" s="5">
        <f t="shared" si="18"/>
        <v>1773.0316098832222</v>
      </c>
      <c r="W45" s="4">
        <f t="shared" si="19"/>
        <v>-4.4095248026997713E-2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17"/>
        <v>1431.8523</v>
      </c>
      <c r="V46" s="5">
        <f t="shared" si="18"/>
        <v>1773.0402207468392</v>
      </c>
      <c r="W46" s="4">
        <f t="shared" si="19"/>
        <v>-4.4098867295321087E-2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17"/>
        <v>2205.8579999999997</v>
      </c>
      <c r="V47" s="5">
        <f t="shared" si="18"/>
        <v>3521.8139403029286</v>
      </c>
      <c r="W47" s="4">
        <f t="shared" si="19"/>
        <v>-0.54895951783936303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17"/>
        <v>5543.5410000000002</v>
      </c>
      <c r="V48" s="5">
        <f t="shared" si="18"/>
        <v>1867.3717240555857</v>
      </c>
      <c r="W48" s="4">
        <f t="shared" si="19"/>
        <v>-0.3949851352096263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17"/>
        <v>5543.6369999999997</v>
      </c>
      <c r="V49" s="5">
        <f t="shared" si="18"/>
        <v>1867.3852976207268</v>
      </c>
      <c r="W49" s="4">
        <f t="shared" si="19"/>
        <v>-0.3949965979492992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</f>
        <v>1431.8501999999999</v>
      </c>
      <c r="AA54" s="5">
        <f>SQRT(AF22^2 + AG22^2)</f>
        <v>1773.0512400923924</v>
      </c>
      <c r="AB54" s="2">
        <f>(1/(SQRT(((AA54*T54)/(V54*Q54))^2 + ( (R54+S54*Z54*T54)/(Q54*U54))^2)))-1</f>
        <v>0.56340352827607476</v>
      </c>
      <c r="AC54" s="2">
        <f>(1/(SQRT(((AA54*W54)/(V54*Q54))^2 + ( (R54+S54*Z54*W54)/(Q54*X54))^2)))-1</f>
        <v>0.78107888189569108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20">AE23</f>
        <v>5543.5020000000004</v>
      </c>
      <c r="AA55" s="5">
        <f t="shared" ref="AA55:AA65" si="21">SQRT(AF23^2 + AG23^2)</f>
        <v>1867.4344575112696</v>
      </c>
      <c r="AB55" s="2">
        <f t="shared" ref="AB55:AB65" si="22">(1/(SQRT(((AA55*T55)/(V55*Q55))^2 + ( (R55+S55*Z55*T55)/(Q55*U55))^2)))-1</f>
        <v>0.55100404628262045</v>
      </c>
      <c r="AC55" s="2">
        <f t="shared" ref="AC55:AC65" si="23">(1/(SQRT(((AA55*W55)/(V55*Q55))^2 + ( (R55+S55*Z55*W55)/(Q55*X55))^2)))-1</f>
        <v>0.75984067124127885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20"/>
        <v>5543.4030000000002</v>
      </c>
      <c r="AA56" s="5">
        <f t="shared" si="21"/>
        <v>1867.4269101848699</v>
      </c>
      <c r="AB56" s="2">
        <f t="shared" si="22"/>
        <v>0.55100443455732351</v>
      </c>
      <c r="AC56" s="2">
        <f t="shared" si="23"/>
        <v>0.7598414398659521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20"/>
        <v>1431.8636999999999</v>
      </c>
      <c r="AA57" s="5">
        <f t="shared" si="21"/>
        <v>1773.0468970259135</v>
      </c>
      <c r="AB57" s="2">
        <f t="shared" si="22"/>
        <v>0.56340356570853656</v>
      </c>
      <c r="AC57" s="2">
        <f t="shared" si="23"/>
        <v>0.78107903868013095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20"/>
        <v>2205.8631</v>
      </c>
      <c r="AA58" s="5">
        <f t="shared" si="21"/>
        <v>3521.8423002955783</v>
      </c>
      <c r="AB58" s="2">
        <f t="shared" si="22"/>
        <v>0.51931229175222615</v>
      </c>
      <c r="AC58" s="2">
        <f t="shared" si="23"/>
        <v>0.66327084729980323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20"/>
        <v>2205.8960999999999</v>
      </c>
      <c r="AA59" s="5">
        <f t="shared" si="21"/>
        <v>3521.8626380325013</v>
      </c>
      <c r="AB59" s="2">
        <f t="shared" si="22"/>
        <v>0.51931158707808889</v>
      </c>
      <c r="AC59" s="2">
        <f t="shared" si="23"/>
        <v>0.66326913139649069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20"/>
        <v>2205.8816999999999</v>
      </c>
      <c r="AA60" s="5">
        <f t="shared" si="21"/>
        <v>3521.8227489727374</v>
      </c>
      <c r="AB60" s="2">
        <f t="shared" si="22"/>
        <v>0.51931284682235401</v>
      </c>
      <c r="AC60" s="2">
        <f t="shared" si="23"/>
        <v>0.66327232896346433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20"/>
        <v>1431.8654999999999</v>
      </c>
      <c r="AA61" s="5">
        <f t="shared" si="21"/>
        <v>1773.0316098832222</v>
      </c>
      <c r="AB61" s="2">
        <f t="shared" si="22"/>
        <v>0.56340381842118736</v>
      </c>
      <c r="AC61" s="2">
        <f t="shared" si="23"/>
        <v>0.78107977747240454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20"/>
        <v>1431.8523</v>
      </c>
      <c r="AA62" s="5">
        <f t="shared" si="21"/>
        <v>1773.0402207468392</v>
      </c>
      <c r="AB62" s="2">
        <f t="shared" si="22"/>
        <v>0.56340370831499276</v>
      </c>
      <c r="AC62" s="2">
        <f t="shared" si="23"/>
        <v>0.78107941115565249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20"/>
        <v>2205.8579999999997</v>
      </c>
      <c r="AA63" s="5">
        <f t="shared" si="21"/>
        <v>3521.8139403029286</v>
      </c>
      <c r="AB63" s="2">
        <f t="shared" si="22"/>
        <v>0.51931317489998641</v>
      </c>
      <c r="AC63" s="2">
        <f t="shared" si="23"/>
        <v>0.66327310353442193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20"/>
        <v>5543.5410000000002</v>
      </c>
      <c r="AA64" s="5">
        <f t="shared" si="21"/>
        <v>1867.3717240555857</v>
      </c>
      <c r="AB64" s="2">
        <f t="shared" si="22"/>
        <v>0.55100503138166457</v>
      </c>
      <c r="AC64" s="2">
        <f t="shared" si="23"/>
        <v>0.75984362682804596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20"/>
        <v>5543.6369999999997</v>
      </c>
      <c r="AA65" s="5">
        <f t="shared" si="21"/>
        <v>1867.3852976207268</v>
      </c>
      <c r="AB65" s="2">
        <f t="shared" si="22"/>
        <v>0.55100454654013853</v>
      </c>
      <c r="AC65" s="2">
        <f t="shared" si="23"/>
        <v>0.75984257132478139</v>
      </c>
    </row>
  </sheetData>
  <mergeCells count="8">
    <mergeCell ref="Q52:R52"/>
    <mergeCell ref="AD19:AK20"/>
    <mergeCell ref="B1:L2"/>
    <mergeCell ref="Q1:V2"/>
    <mergeCell ref="AD1:AK2"/>
    <mergeCell ref="Q4:R4"/>
    <mergeCell ref="Q20:R20"/>
    <mergeCell ref="Q36:R36"/>
  </mergeCells>
  <conditionalFormatting sqref="L6:M7 L13:M14">
    <cfRule type="cellIs" dxfId="25" priority="12" operator="lessThan">
      <formula>0</formula>
    </cfRule>
    <cfRule type="cellIs" dxfId="24" priority="13" operator="greaterThan">
      <formula>0</formula>
    </cfRule>
  </conditionalFormatting>
  <conditionalFormatting sqref="L17:M19"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Y6:Z17">
    <cfRule type="cellIs" dxfId="21" priority="9" operator="greaterThan">
      <formula>0</formula>
    </cfRule>
  </conditionalFormatting>
  <conditionalFormatting sqref="Y6:Z17 U22:U33 AB54:AC65 W38:W50">
    <cfRule type="cellIs" dxfId="20" priority="7" operator="lessThan">
      <formula>0</formula>
    </cfRule>
    <cfRule type="cellIs" dxfId="19" priority="8" operator="greaterThan">
      <formula>0</formula>
    </cfRule>
  </conditionalFormatting>
  <conditionalFormatting sqref="L28:M29">
    <cfRule type="cellIs" dxfId="18" priority="5" operator="lessThan">
      <formula>0</formula>
    </cfRule>
    <cfRule type="cellIs" dxfId="17" priority="6" operator="greaterThan">
      <formula>0</formula>
    </cfRule>
  </conditionalFormatting>
  <conditionalFormatting sqref="L32:M32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L22:M22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180F-B9DC-4F73-90FF-4FF4CF35D475}">
  <dimension ref="B1:AK65"/>
  <sheetViews>
    <sheetView workbookViewId="0">
      <selection activeCell="B1" sqref="B1:L2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54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70900000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2.832517907748997</v>
      </c>
      <c r="M6" s="3">
        <f>(K6/(E6*F6*G6*I6*D6))-1</f>
        <v>2.9632120668150925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</f>
        <v>1482.9837</v>
      </c>
      <c r="Y6" s="7">
        <f>((Q6*U6)/(R6+S6*X6*T6))-1</f>
        <v>0.57841312775145681</v>
      </c>
      <c r="Z6" s="7">
        <f>((Q6*W6)/(R6+S6*X6*V6))-1</f>
        <v>0.82576797499487786</v>
      </c>
      <c r="AD6">
        <v>1</v>
      </c>
      <c r="AE6" s="2">
        <v>494.3279</v>
      </c>
      <c r="AF6" s="2">
        <v>52.867080000000001</v>
      </c>
      <c r="AG6" s="2">
        <v>52.86056</v>
      </c>
      <c r="AH6" s="2">
        <v>1.131045E-6</v>
      </c>
      <c r="AI6" s="2">
        <v>10.560309999999999</v>
      </c>
      <c r="AJ6" s="2">
        <v>10.5603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</f>
        <v>2203.6449000000002</v>
      </c>
      <c r="Y7" s="7">
        <f t="shared" ref="Y7:Y17" si="1">((Q7*U7)/(R7+S7*X7*T7))-1</f>
        <v>0.57645332732310273</v>
      </c>
      <c r="Z7" s="7">
        <f t="shared" ref="Z7:Z17" si="2">((Q7*W7)/(R7+S7*X7*V7))-1</f>
        <v>0.8225990954023219</v>
      </c>
      <c r="AD7">
        <v>2</v>
      </c>
      <c r="AE7" s="2">
        <v>734.54830000000004</v>
      </c>
      <c r="AF7" s="2">
        <v>10.56025</v>
      </c>
      <c r="AG7" s="2">
        <v>147.04849999999999</v>
      </c>
      <c r="AH7" s="2">
        <v>5.1840990000000004E-4</v>
      </c>
      <c r="AI7" s="2">
        <v>20.10352</v>
      </c>
      <c r="AJ7" s="2">
        <v>4.5082550000000001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2203.5579000000002</v>
      </c>
      <c r="Y8" s="7">
        <f>((Q8*U8)/(R8+S8*X8*T8))-1</f>
        <v>0.57645356362132727</v>
      </c>
      <c r="Z8" s="7">
        <f t="shared" si="2"/>
        <v>0.82259947729339444</v>
      </c>
      <c r="AD8">
        <v>3</v>
      </c>
      <c r="AE8" s="2">
        <v>734.51930000000004</v>
      </c>
      <c r="AF8" s="2">
        <v>10.52632</v>
      </c>
      <c r="AG8" s="2">
        <v>147.0393</v>
      </c>
      <c r="AH8" s="2">
        <v>5.1801989999999997E-4</v>
      </c>
      <c r="AI8" s="2">
        <v>20.102689999999999</v>
      </c>
      <c r="AJ8" s="2">
        <v>4.5083209999999996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1482.9828</v>
      </c>
      <c r="Y9" s="7">
        <f t="shared" si="1"/>
        <v>0.57841313020200258</v>
      </c>
      <c r="Z9" s="7">
        <f t="shared" si="2"/>
        <v>0.8257679789592236</v>
      </c>
      <c r="AD9">
        <v>4</v>
      </c>
      <c r="AE9" s="2">
        <v>494.32760000000002</v>
      </c>
      <c r="AF9" s="2">
        <v>52.869729999999997</v>
      </c>
      <c r="AG9" s="2">
        <v>52.85915</v>
      </c>
      <c r="AH9" s="2">
        <v>1.0522090000000001E-6</v>
      </c>
      <c r="AI9" s="2">
        <v>10.56005</v>
      </c>
      <c r="AJ9" s="2">
        <v>10.56006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2203.5992999999999</v>
      </c>
      <c r="Y10" s="7">
        <f t="shared" si="1"/>
        <v>0.57645345117595648</v>
      </c>
      <c r="Z10" s="7">
        <f t="shared" si="2"/>
        <v>0.82259929556589872</v>
      </c>
      <c r="AD10">
        <v>5</v>
      </c>
      <c r="AE10" s="2">
        <v>734.53309999999999</v>
      </c>
      <c r="AF10" s="2">
        <v>147.04400000000001</v>
      </c>
      <c r="AG10" s="2">
        <v>10.55264</v>
      </c>
      <c r="AH10" s="2">
        <v>5.1807709999999996E-4</v>
      </c>
      <c r="AI10" s="2">
        <v>4.5083120000000001</v>
      </c>
      <c r="AJ10" s="2">
        <v>20.103249999999999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2203.5398999999998</v>
      </c>
      <c r="Y11" s="7">
        <f t="shared" si="1"/>
        <v>0.5764536125106241</v>
      </c>
      <c r="Z11" s="7">
        <f t="shared" si="2"/>
        <v>0.82259955630536075</v>
      </c>
      <c r="AD11">
        <v>6</v>
      </c>
      <c r="AE11" s="2">
        <v>734.51329999999996</v>
      </c>
      <c r="AF11" s="2">
        <v>147.04499999999999</v>
      </c>
      <c r="AG11" s="2">
        <v>10.57307</v>
      </c>
      <c r="AH11" s="2">
        <v>5.1830910000000003E-4</v>
      </c>
      <c r="AI11" s="2">
        <v>4.5082550000000001</v>
      </c>
      <c r="AJ11" s="2">
        <v>20.102209999999999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2203.5765000000001</v>
      </c>
      <c r="Y12" s="7">
        <f t="shared" si="1"/>
        <v>0.57645351310239068</v>
      </c>
      <c r="Z12" s="7">
        <f t="shared" si="2"/>
        <v>0.82259939564770357</v>
      </c>
      <c r="AD12">
        <v>7</v>
      </c>
      <c r="AE12" s="2">
        <v>734.52549999999997</v>
      </c>
      <c r="AF12" s="2">
        <v>147.04239999999999</v>
      </c>
      <c r="AG12" s="2">
        <v>10.535550000000001</v>
      </c>
      <c r="AH12" s="2">
        <v>5.1834579999999997E-4</v>
      </c>
      <c r="AI12" s="2">
        <v>4.5082620000000002</v>
      </c>
      <c r="AJ12" s="2">
        <v>20.102609999999999</v>
      </c>
    </row>
    <row r="13" spans="2:37" x14ac:dyDescent="0.25">
      <c r="C13" t="s">
        <v>12</v>
      </c>
      <c r="D13" s="5">
        <v>157000000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0.73073579400894206</v>
      </c>
      <c r="M13" s="3">
        <f>(K13/(D13*E13*F13*G13*I13))-1</f>
        <v>0.78975627730694287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1482.9828</v>
      </c>
      <c r="Y13" s="7">
        <f t="shared" si="1"/>
        <v>0.57841313020200258</v>
      </c>
      <c r="Z13" s="7">
        <f t="shared" si="2"/>
        <v>0.8257679789592236</v>
      </c>
      <c r="AD13">
        <v>8</v>
      </c>
      <c r="AE13" s="2">
        <v>494.32760000000002</v>
      </c>
      <c r="AF13" s="2">
        <v>52.854730000000004</v>
      </c>
      <c r="AG13" s="2">
        <v>52.875050000000002</v>
      </c>
      <c r="AH13" s="2">
        <v>1.192338E-6</v>
      </c>
      <c r="AI13" s="2">
        <v>10.55997</v>
      </c>
      <c r="AJ13" s="2">
        <v>10.559979999999999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1482.9819</v>
      </c>
      <c r="Y14" s="7">
        <f t="shared" si="1"/>
        <v>0.57841313265254812</v>
      </c>
      <c r="Z14" s="7">
        <f t="shared" si="2"/>
        <v>0.82576798292356957</v>
      </c>
      <c r="AD14">
        <v>9</v>
      </c>
      <c r="AE14" s="2">
        <v>494.32729999999998</v>
      </c>
      <c r="AF14" s="2">
        <v>52.867139999999999</v>
      </c>
      <c r="AG14" s="2">
        <v>52.86383</v>
      </c>
      <c r="AH14" s="2">
        <v>1.11502E-6</v>
      </c>
      <c r="AI14" s="2">
        <v>10.55973</v>
      </c>
      <c r="AJ14" s="2">
        <v>10.55972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2203.4418000000001</v>
      </c>
      <c r="Y15" s="7">
        <f t="shared" si="1"/>
        <v>0.57645387895734435</v>
      </c>
      <c r="Z15" s="7">
        <f t="shared" si="2"/>
        <v>0.82259998692069591</v>
      </c>
      <c r="AD15">
        <v>10</v>
      </c>
      <c r="AE15" s="2">
        <v>734.48059999999998</v>
      </c>
      <c r="AF15" s="2">
        <v>147.03479999999999</v>
      </c>
      <c r="AG15" s="2">
        <v>10.533939999999999</v>
      </c>
      <c r="AH15" s="2">
        <v>5.1799460000000002E-4</v>
      </c>
      <c r="AI15" s="2">
        <v>4.5083130000000002</v>
      </c>
      <c r="AJ15" s="2">
        <v>20.101209999999998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2203.4829</v>
      </c>
      <c r="Y16" s="7">
        <f t="shared" si="1"/>
        <v>0.57645376732675024</v>
      </c>
      <c r="Z16" s="7">
        <f t="shared" si="2"/>
        <v>0.82259980650996489</v>
      </c>
      <c r="AD16">
        <v>11</v>
      </c>
      <c r="AE16" s="2">
        <v>734.49429999999995</v>
      </c>
      <c r="AF16" s="2">
        <v>10.559950000000001</v>
      </c>
      <c r="AG16" s="2">
        <v>147.0395</v>
      </c>
      <c r="AH16" s="2">
        <v>5.180483E-4</v>
      </c>
      <c r="AI16" s="2">
        <v>20.101769999999998</v>
      </c>
      <c r="AJ16" s="2">
        <v>4.508305</v>
      </c>
    </row>
    <row r="17" spans="3:37" x14ac:dyDescent="0.25">
      <c r="C17" t="s">
        <v>12</v>
      </c>
      <c r="D17" s="5">
        <v>157000000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0.73073579400894206</v>
      </c>
      <c r="M17" s="3">
        <f>(K17/(PRODUCT(D17:G17)*I17))-1</f>
        <v>0.78975627730694287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2203.4709000000003</v>
      </c>
      <c r="Y17" s="7">
        <f t="shared" si="1"/>
        <v>0.57645379991962287</v>
      </c>
      <c r="Z17" s="7">
        <f t="shared" si="2"/>
        <v>0.8225998591846273</v>
      </c>
      <c r="AD17">
        <v>12</v>
      </c>
      <c r="AE17" s="2">
        <v>734.49030000000005</v>
      </c>
      <c r="AF17" s="2">
        <v>10.54801</v>
      </c>
      <c r="AG17" s="2">
        <v>147.03899999999999</v>
      </c>
      <c r="AH17" s="2">
        <v>5.1833010000000004E-4</v>
      </c>
      <c r="AI17" s="2">
        <v>20.101289999999999</v>
      </c>
      <c r="AJ17" s="2">
        <v>4.5082620000000002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</f>
        <v>1482.9837</v>
      </c>
      <c r="U22" s="4">
        <f>(Q22/((1-R22)*T22*S22))-1</f>
        <v>8.2815916078167717</v>
      </c>
      <c r="AD22">
        <v>1</v>
      </c>
      <c r="AE22" s="2">
        <f>AE6*$AC$20</f>
        <v>1482.9837</v>
      </c>
      <c r="AF22" s="2">
        <f t="shared" ref="AF22:AJ22" si="3">AF6*$AC$20</f>
        <v>158.60124000000002</v>
      </c>
      <c r="AG22" s="2">
        <f t="shared" si="3"/>
        <v>158.58168000000001</v>
      </c>
      <c r="AH22" s="2">
        <f t="shared" si="3"/>
        <v>3.3931350000000001E-6</v>
      </c>
      <c r="AI22" s="2">
        <f t="shared" si="3"/>
        <v>31.680929999999996</v>
      </c>
      <c r="AJ22" s="2">
        <f t="shared" si="3"/>
        <v>31.680900000000001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</f>
        <v>2203.6449000000002</v>
      </c>
      <c r="U23" s="4">
        <f t="shared" ref="U23:U33" si="5">(Q23/((1-R23)*T23*S23))-1</f>
        <v>5.2462191909636005</v>
      </c>
      <c r="AD23">
        <v>2</v>
      </c>
      <c r="AE23" s="2">
        <f t="shared" ref="AE23:AJ33" si="6">AE7*$AC$20</f>
        <v>2203.6449000000002</v>
      </c>
      <c r="AF23" s="2">
        <f t="shared" si="6"/>
        <v>31.68075</v>
      </c>
      <c r="AG23" s="2">
        <f t="shared" si="6"/>
        <v>441.14549999999997</v>
      </c>
      <c r="AH23" s="2">
        <f t="shared" si="6"/>
        <v>1.5552297000000002E-3</v>
      </c>
      <c r="AI23" s="2">
        <f t="shared" si="6"/>
        <v>60.310559999999995</v>
      </c>
      <c r="AJ23" s="2">
        <f t="shared" si="6"/>
        <v>13.524765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2203.5579000000002</v>
      </c>
      <c r="U24" s="4">
        <f t="shared" si="5"/>
        <v>5.2464658017150647</v>
      </c>
      <c r="AC24" s="6"/>
      <c r="AD24">
        <v>3</v>
      </c>
      <c r="AE24" s="2">
        <f t="shared" si="6"/>
        <v>2203.5579000000002</v>
      </c>
      <c r="AF24" s="2">
        <f t="shared" si="6"/>
        <v>31.578960000000002</v>
      </c>
      <c r="AG24" s="2">
        <f t="shared" si="6"/>
        <v>441.11789999999996</v>
      </c>
      <c r="AH24" s="2">
        <f t="shared" si="6"/>
        <v>1.5540596999999998E-3</v>
      </c>
      <c r="AI24" s="2">
        <f t="shared" si="6"/>
        <v>60.308070000000001</v>
      </c>
      <c r="AJ24" s="2">
        <f t="shared" si="6"/>
        <v>13.524963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1482.9828</v>
      </c>
      <c r="U25" s="4">
        <f t="shared" si="5"/>
        <v>8.2815972406753904</v>
      </c>
      <c r="AD25">
        <v>4</v>
      </c>
      <c r="AE25" s="2">
        <f t="shared" si="6"/>
        <v>1482.9828</v>
      </c>
      <c r="AF25" s="2">
        <f t="shared" si="6"/>
        <v>158.60918999999998</v>
      </c>
      <c r="AG25" s="2">
        <f t="shared" si="6"/>
        <v>158.57745</v>
      </c>
      <c r="AH25" s="2">
        <f t="shared" si="6"/>
        <v>3.1566270000000001E-6</v>
      </c>
      <c r="AI25" s="2">
        <f t="shared" si="6"/>
        <v>31.680150000000001</v>
      </c>
      <c r="AJ25" s="2">
        <f t="shared" si="6"/>
        <v>31.68018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2203.5992999999999</v>
      </c>
      <c r="U26" s="4">
        <f t="shared" si="5"/>
        <v>5.2463484465842152</v>
      </c>
      <c r="AD26">
        <v>5</v>
      </c>
      <c r="AE26" s="2">
        <f t="shared" si="6"/>
        <v>2203.5992999999999</v>
      </c>
      <c r="AF26" s="2">
        <f t="shared" si="6"/>
        <v>441.13200000000006</v>
      </c>
      <c r="AG26" s="2">
        <f t="shared" si="6"/>
        <v>31.657920000000001</v>
      </c>
      <c r="AH26" s="2">
        <f t="shared" si="6"/>
        <v>1.5542312999999998E-3</v>
      </c>
      <c r="AI26" s="2">
        <f t="shared" si="6"/>
        <v>13.524936</v>
      </c>
      <c r="AJ26" s="2">
        <f t="shared" si="6"/>
        <v>60.309749999999994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2203.5398999999998</v>
      </c>
      <c r="U27" s="4">
        <f t="shared" si="5"/>
        <v>5.2465168270604341</v>
      </c>
      <c r="AD27">
        <v>6</v>
      </c>
      <c r="AE27" s="2">
        <f t="shared" si="6"/>
        <v>2203.5398999999998</v>
      </c>
      <c r="AF27" s="2">
        <f t="shared" si="6"/>
        <v>441.13499999999999</v>
      </c>
      <c r="AG27" s="2">
        <f t="shared" si="6"/>
        <v>31.719209999999997</v>
      </c>
      <c r="AH27" s="2">
        <f t="shared" si="6"/>
        <v>1.5549273000000001E-3</v>
      </c>
      <c r="AI27" s="2">
        <f t="shared" si="6"/>
        <v>13.524765</v>
      </c>
      <c r="AJ27" s="2">
        <f t="shared" si="6"/>
        <v>60.306629999999998</v>
      </c>
    </row>
    <row r="28" spans="3:37" x14ac:dyDescent="0.25">
      <c r="C28" t="s">
        <v>12</v>
      </c>
      <c r="D28" s="5">
        <v>157000000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0.73073579400894206</v>
      </c>
      <c r="M28" s="3">
        <f>(K28/(D28*E28*F28*G28*I28))-1</f>
        <v>0.78975627730694287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2203.5765000000001</v>
      </c>
      <c r="U28" s="4">
        <f t="shared" si="5"/>
        <v>5.2464130764005992</v>
      </c>
      <c r="AD28">
        <v>7</v>
      </c>
      <c r="AE28" s="2">
        <f t="shared" si="6"/>
        <v>2203.5765000000001</v>
      </c>
      <c r="AF28" s="2">
        <f t="shared" si="6"/>
        <v>441.12719999999996</v>
      </c>
      <c r="AG28" s="2">
        <f t="shared" si="6"/>
        <v>31.606650000000002</v>
      </c>
      <c r="AH28" s="2">
        <f t="shared" si="6"/>
        <v>1.5550373999999999E-3</v>
      </c>
      <c r="AI28" s="2">
        <f t="shared" si="6"/>
        <v>13.524786000000001</v>
      </c>
      <c r="AJ28" s="2">
        <f t="shared" si="6"/>
        <v>60.307829999999996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1482.9828</v>
      </c>
      <c r="U29" s="4">
        <f t="shared" si="5"/>
        <v>8.2815972406753904</v>
      </c>
      <c r="AD29">
        <v>8</v>
      </c>
      <c r="AE29" s="2">
        <f t="shared" si="6"/>
        <v>1482.9828</v>
      </c>
      <c r="AF29" s="2">
        <f t="shared" si="6"/>
        <v>158.56419</v>
      </c>
      <c r="AG29" s="2">
        <f t="shared" si="6"/>
        <v>158.62515000000002</v>
      </c>
      <c r="AH29" s="2">
        <f t="shared" si="6"/>
        <v>3.5770139999999998E-6</v>
      </c>
      <c r="AI29" s="2">
        <f t="shared" si="6"/>
        <v>31.67991</v>
      </c>
      <c r="AJ29" s="2">
        <f t="shared" si="6"/>
        <v>31.679939999999998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1482.9819</v>
      </c>
      <c r="U30" s="4">
        <f t="shared" si="5"/>
        <v>8.281602873540848</v>
      </c>
      <c r="W30" s="2"/>
      <c r="AD30">
        <v>9</v>
      </c>
      <c r="AE30" s="2">
        <f t="shared" si="6"/>
        <v>1482.9819</v>
      </c>
      <c r="AF30" s="2">
        <f t="shared" si="6"/>
        <v>158.60141999999999</v>
      </c>
      <c r="AG30" s="2">
        <f t="shared" si="6"/>
        <v>158.59148999999999</v>
      </c>
      <c r="AH30" s="2">
        <f t="shared" si="6"/>
        <v>3.3450600000000001E-6</v>
      </c>
      <c r="AI30" s="2">
        <f t="shared" si="6"/>
        <v>31.679189999999998</v>
      </c>
      <c r="AJ30" s="2">
        <f t="shared" si="6"/>
        <v>31.679160000000003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2203.4418000000001</v>
      </c>
      <c r="U31" s="4">
        <f t="shared" si="5"/>
        <v>5.2467949298452377</v>
      </c>
      <c r="AD31">
        <v>10</v>
      </c>
      <c r="AE31" s="2">
        <f t="shared" si="6"/>
        <v>2203.4418000000001</v>
      </c>
      <c r="AF31" s="2">
        <f t="shared" si="6"/>
        <v>441.10439999999994</v>
      </c>
      <c r="AG31" s="2">
        <f t="shared" si="6"/>
        <v>31.601819999999996</v>
      </c>
      <c r="AH31" s="2">
        <f t="shared" si="6"/>
        <v>1.5539837999999999E-3</v>
      </c>
      <c r="AI31" s="2">
        <f t="shared" si="6"/>
        <v>13.524939</v>
      </c>
      <c r="AJ31" s="2">
        <f t="shared" si="6"/>
        <v>60.303629999999998</v>
      </c>
    </row>
    <row r="32" spans="3:37" x14ac:dyDescent="0.25">
      <c r="C32" t="s">
        <v>12</v>
      </c>
      <c r="D32" s="5">
        <v>157000000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0.73073579400894206</v>
      </c>
      <c r="M32" s="3">
        <f>(K32/(PRODUCT(D32:G32)*I32))-1</f>
        <v>0.78975627730694287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2203.4829</v>
      </c>
      <c r="U32" s="4">
        <f t="shared" si="5"/>
        <v>5.2466784128204775</v>
      </c>
      <c r="AD32">
        <v>11</v>
      </c>
      <c r="AE32" s="2">
        <f t="shared" si="6"/>
        <v>2203.4829</v>
      </c>
      <c r="AF32" s="2">
        <f t="shared" si="6"/>
        <v>31.679850000000002</v>
      </c>
      <c r="AG32" s="2">
        <f t="shared" si="6"/>
        <v>441.11850000000004</v>
      </c>
      <c r="AH32" s="2">
        <f t="shared" si="6"/>
        <v>1.5541449E-3</v>
      </c>
      <c r="AI32" s="2">
        <f t="shared" si="6"/>
        <v>60.305309999999992</v>
      </c>
      <c r="AJ32" s="2">
        <f t="shared" si="6"/>
        <v>13.524915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2203.4709000000003</v>
      </c>
      <c r="U33" s="4">
        <f t="shared" si="5"/>
        <v>5.2467124319404732</v>
      </c>
      <c r="AD33">
        <v>12</v>
      </c>
      <c r="AE33" s="2">
        <f t="shared" si="6"/>
        <v>2203.4709000000003</v>
      </c>
      <c r="AF33" s="2">
        <f t="shared" si="6"/>
        <v>31.644030000000001</v>
      </c>
      <c r="AG33" s="2">
        <f t="shared" si="6"/>
        <v>441.11699999999996</v>
      </c>
      <c r="AH33" s="2">
        <f t="shared" si="6"/>
        <v>1.5549903000000001E-3</v>
      </c>
      <c r="AI33" s="2">
        <f t="shared" si="6"/>
        <v>60.303869999999996</v>
      </c>
      <c r="AJ33" s="2">
        <f t="shared" si="6"/>
        <v>13.524786000000001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</f>
        <v>1482.9837</v>
      </c>
      <c r="V38" s="5">
        <f>SQRT(AF22^2 + AG22^2)</f>
        <v>224.28219403501475</v>
      </c>
      <c r="W38" s="4">
        <f>(((Q38-(1-R38)*U38)*S38)/(T38*V38))-1</f>
        <v>6.5254491215749946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7">AE23</f>
        <v>2203.6449000000002</v>
      </c>
      <c r="V39" s="5">
        <f t="shared" ref="V39:V49" si="8">SQRT(AF23^2 + AG23^2)</f>
        <v>442.28160948745369</v>
      </c>
      <c r="W39" s="4">
        <f t="shared" ref="W39:W49" si="9">(((Q39-(1-R39)*U39)*S39)/(T39*V39))-1</f>
        <v>2.5922470362873717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7"/>
        <v>2203.5579000000002</v>
      </c>
      <c r="V40" s="5">
        <f t="shared" si="8"/>
        <v>442.24680034466229</v>
      </c>
      <c r="W40" s="4">
        <f t="shared" si="9"/>
        <v>2.5925568165404691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7"/>
        <v>1482.9828</v>
      </c>
      <c r="V41" s="5">
        <f t="shared" si="8"/>
        <v>224.28482516870952</v>
      </c>
      <c r="W41" s="4">
        <f t="shared" si="9"/>
        <v>6.5253613903741758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7"/>
        <v>2203.5992999999999</v>
      </c>
      <c r="V42" s="5">
        <f t="shared" si="8"/>
        <v>442.26650938402111</v>
      </c>
      <c r="W42" s="4">
        <f t="shared" si="9"/>
        <v>2.5923838543447579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7"/>
        <v>2203.5398999999998</v>
      </c>
      <c r="V43" s="5">
        <f t="shared" si="8"/>
        <v>442.27389308891395</v>
      </c>
      <c r="W43" s="4">
        <f t="shared" si="9"/>
        <v>2.5923423374354702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7"/>
        <v>2203.5765000000001</v>
      </c>
      <c r="V44" s="5">
        <f t="shared" si="8"/>
        <v>442.25805465142457</v>
      </c>
      <c r="W44" s="4">
        <f t="shared" si="9"/>
        <v>2.5924596155795139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7"/>
        <v>1482.9828</v>
      </c>
      <c r="V45" s="5">
        <f t="shared" si="8"/>
        <v>224.28673737624032</v>
      </c>
      <c r="W45" s="4">
        <f t="shared" si="9"/>
        <v>6.5252972311961024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7"/>
        <v>1482.9819</v>
      </c>
      <c r="V46" s="5">
        <f t="shared" si="8"/>
        <v>224.28925771520244</v>
      </c>
      <c r="W46" s="4">
        <f t="shared" si="9"/>
        <v>6.5252132208681406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7"/>
        <v>2203.4418000000001</v>
      </c>
      <c r="V47" s="5">
        <f t="shared" si="8"/>
        <v>442.23496777920258</v>
      </c>
      <c r="W47" s="4">
        <f t="shared" si="9"/>
        <v>2.5926890191592169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7"/>
        <v>2203.4829</v>
      </c>
      <c r="V48" s="5">
        <f t="shared" si="8"/>
        <v>442.25461437759196</v>
      </c>
      <c r="W48" s="4">
        <f t="shared" si="9"/>
        <v>2.592516646887443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7"/>
        <v>2203.4709000000003</v>
      </c>
      <c r="V49" s="5">
        <f t="shared" si="8"/>
        <v>442.25055378556721</v>
      </c>
      <c r="W49" s="4">
        <f t="shared" si="9"/>
        <v>2.5925533611146228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</f>
        <v>1482.9837</v>
      </c>
      <c r="AA54" s="5">
        <f>SQRT(AF22^2 + AG22^2)</f>
        <v>224.28219403501475</v>
      </c>
      <c r="AB54" s="2">
        <f>(1/(SQRT(((AA54*T54)/(V54*Q54))^2 + ( (R54+S54*Z54*T54)/(Q54*U54))^2)))-1</f>
        <v>0.57816731924829345</v>
      </c>
      <c r="AC54" s="2">
        <f>(1/(SQRT(((AA54*W54)/(V54*Q54))^2 + ( (R54+S54*Z54*W54)/(Q54*X54))^2)))-1</f>
        <v>0.82502262006935467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10">AE23</f>
        <v>2203.6449000000002</v>
      </c>
      <c r="AA55" s="5">
        <f t="shared" ref="AA55:AA65" si="11">SQRT(AF23^2 + AG23^2)</f>
        <v>442.28160948745369</v>
      </c>
      <c r="AB55" s="2">
        <f t="shared" ref="AB55:AB65" si="12">(1/(SQRT(((AA55*T55)/(V55*Q55))^2 + ( (R55+S55*Z55*T55)/(Q55*U55))^2)))-1</f>
        <v>0.57550163969187196</v>
      </c>
      <c r="AC55" s="2">
        <f t="shared" ref="AC55:AC65" si="13">(1/(SQRT(((AA55*W55)/(V55*Q55))^2 + ( (R55+S55*Z55*W55)/(Q55*X55))^2)))-1</f>
        <v>0.81972074105166182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10"/>
        <v>2203.5579000000002</v>
      </c>
      <c r="AA56" s="5">
        <f t="shared" si="11"/>
        <v>442.24680034466229</v>
      </c>
      <c r="AB56" s="2">
        <f t="shared" si="12"/>
        <v>0.57550202522341087</v>
      </c>
      <c r="AC56" s="2">
        <f t="shared" si="13"/>
        <v>0.81972157311976734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10"/>
        <v>1482.9828</v>
      </c>
      <c r="AA57" s="5">
        <f t="shared" si="11"/>
        <v>224.28482516870952</v>
      </c>
      <c r="AB57" s="2">
        <f t="shared" si="12"/>
        <v>0.57816731593167447</v>
      </c>
      <c r="AC57" s="2">
        <f t="shared" si="13"/>
        <v>0.82502260655140836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10"/>
        <v>2203.5992999999999</v>
      </c>
      <c r="AA58" s="5">
        <f t="shared" si="11"/>
        <v>442.26650938402111</v>
      </c>
      <c r="AB58" s="2">
        <f t="shared" si="12"/>
        <v>0.57550182824448659</v>
      </c>
      <c r="AC58" s="2">
        <f t="shared" si="13"/>
        <v>0.81972113634177912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10"/>
        <v>2203.5398999999998</v>
      </c>
      <c r="AA59" s="5">
        <f t="shared" si="11"/>
        <v>442.27389308891395</v>
      </c>
      <c r="AB59" s="2">
        <f t="shared" si="12"/>
        <v>0.57550195754068278</v>
      </c>
      <c r="AC59" s="2">
        <f t="shared" si="13"/>
        <v>0.81972129997204757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10"/>
        <v>2203.5765000000001</v>
      </c>
      <c r="AA60" s="5">
        <f t="shared" si="11"/>
        <v>442.25805465142457</v>
      </c>
      <c r="AB60" s="2">
        <f t="shared" si="12"/>
        <v>0.5755019264095862</v>
      </c>
      <c r="AC60" s="2">
        <f t="shared" si="13"/>
        <v>0.81972134573120181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10"/>
        <v>1482.9828</v>
      </c>
      <c r="AA61" s="5">
        <f t="shared" si="11"/>
        <v>224.28673737624032</v>
      </c>
      <c r="AB61" s="2">
        <f t="shared" si="12"/>
        <v>0.57816731174110925</v>
      </c>
      <c r="AC61" s="2">
        <f t="shared" si="13"/>
        <v>0.82502259384934451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10"/>
        <v>1482.9819</v>
      </c>
      <c r="AA62" s="5">
        <f t="shared" si="11"/>
        <v>224.28925771520244</v>
      </c>
      <c r="AB62" s="2">
        <f t="shared" si="12"/>
        <v>0.57816730866718213</v>
      </c>
      <c r="AC62" s="2">
        <f t="shared" si="13"/>
        <v>0.82502258106702375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10"/>
        <v>2203.4418000000001</v>
      </c>
      <c r="AA63" s="5">
        <f t="shared" si="11"/>
        <v>442.23496777920258</v>
      </c>
      <c r="AB63" s="2">
        <f t="shared" si="12"/>
        <v>0.57550239085993393</v>
      </c>
      <c r="AC63" s="2">
        <f t="shared" si="13"/>
        <v>0.81972223397022614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10"/>
        <v>2203.4829</v>
      </c>
      <c r="AA64" s="5">
        <f t="shared" si="11"/>
        <v>442.25461437759196</v>
      </c>
      <c r="AB64" s="2">
        <f t="shared" si="12"/>
        <v>0.57550219496496635</v>
      </c>
      <c r="AC64" s="2">
        <f t="shared" si="13"/>
        <v>0.81972179932005318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10"/>
        <v>2203.4709000000003</v>
      </c>
      <c r="AA65" s="5">
        <f t="shared" si="11"/>
        <v>442.25055378556721</v>
      </c>
      <c r="AB65" s="2">
        <f t="shared" si="12"/>
        <v>0.57550224495681523</v>
      </c>
      <c r="AC65" s="2">
        <f t="shared" si="13"/>
        <v>0.81972190446948434</v>
      </c>
    </row>
  </sheetData>
  <mergeCells count="8">
    <mergeCell ref="Q36:R36"/>
    <mergeCell ref="Q52:R52"/>
    <mergeCell ref="B1:L2"/>
    <mergeCell ref="Q1:V2"/>
    <mergeCell ref="AD1:AK2"/>
    <mergeCell ref="Q4:R4"/>
    <mergeCell ref="AD19:AK20"/>
    <mergeCell ref="Q20:R20"/>
  </mergeCells>
  <conditionalFormatting sqref="L6:M7 L13:M14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L17:M19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Y6:Z17">
    <cfRule type="cellIs" dxfId="8" priority="9" operator="greaterThan">
      <formula>0</formula>
    </cfRule>
  </conditionalFormatting>
  <conditionalFormatting sqref="Y6:Z17 U22:U33 AB54:AC65 W38:W5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28:M2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L32:M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22:M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MoS Estatico X</vt:lpstr>
      <vt:lpstr>MoS Estatico Y</vt:lpstr>
      <vt:lpstr>MoS Estatico Z</vt:lpstr>
      <vt:lpstr>RANDOM LATERAL XY</vt:lpstr>
      <vt:lpstr>RANDOM LONG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2021-06-05T23:11:45Z</dcterms:modified>
</cp:coreProperties>
</file>