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_j\OneDrive\Escritorio\"/>
    </mc:Choice>
  </mc:AlternateContent>
  <xr:revisionPtr revIDLastSave="0" documentId="8_{68E516EA-197E-4BE7-BCF3-AAFBA99D18CE}" xr6:coauthVersionLast="47" xr6:coauthVersionMax="47" xr10:uidLastSave="{00000000-0000-0000-0000-000000000000}"/>
  <bookViews>
    <workbookView xWindow="-108" yWindow="-108" windowWidth="23256" windowHeight="12576" activeTab="3" xr2:uid="{87D730D8-A7B2-4F0D-8516-AA732B12CC1E}"/>
  </bookViews>
  <sheets>
    <sheet name="Proyecto 2" sheetId="1" r:id="rId1"/>
    <sheet name="Cramer" sheetId="2" r:id="rId2"/>
    <sheet name="Eliminacion Gausiana" sheetId="3" r:id="rId3"/>
    <sheet name="Gauss Jord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B12" i="4" s="1"/>
  <c r="B16" i="4" s="1"/>
  <c r="B20" i="4" s="1"/>
  <c r="B24" i="4" s="1"/>
  <c r="C7" i="4"/>
  <c r="C12" i="4" s="1"/>
  <c r="C16" i="4" s="1"/>
  <c r="C20" i="4" s="1"/>
  <c r="C24" i="4" s="1"/>
  <c r="D7" i="4"/>
  <c r="D12" i="4" s="1"/>
  <c r="D16" i="4" s="1"/>
  <c r="D20" i="4" s="1"/>
  <c r="D24" i="4" s="1"/>
  <c r="E7" i="4"/>
  <c r="E12" i="4" s="1"/>
  <c r="E16" i="4" s="1"/>
  <c r="E20" i="4" s="1"/>
  <c r="E24" i="4" s="1"/>
  <c r="B8" i="4"/>
  <c r="C8" i="4"/>
  <c r="D8" i="4"/>
  <c r="E8" i="4"/>
  <c r="B9" i="4"/>
  <c r="C9" i="4"/>
  <c r="C13" i="4" s="1"/>
  <c r="C17" i="4" s="1"/>
  <c r="D9" i="4"/>
  <c r="E9" i="4"/>
  <c r="B11" i="4"/>
  <c r="C11" i="4"/>
  <c r="C15" i="4" s="1"/>
  <c r="C19" i="4" s="1"/>
  <c r="C23" i="4" s="1"/>
  <c r="C27" i="4" s="1"/>
  <c r="B13" i="4"/>
  <c r="B17" i="4" s="1"/>
  <c r="B21" i="4" s="1"/>
  <c r="B25" i="4" s="1"/>
  <c r="B29" i="4" s="1"/>
  <c r="B15" i="4"/>
  <c r="B19" i="4"/>
  <c r="B23" i="4"/>
  <c r="B27" i="4"/>
  <c r="B7" i="3" a="1"/>
  <c r="E11" i="3" s="1"/>
  <c r="E15" i="3" s="1"/>
  <c r="B8" i="3"/>
  <c r="C8" i="3"/>
  <c r="D8" i="3"/>
  <c r="E8" i="3"/>
  <c r="B9" i="3"/>
  <c r="C9" i="3"/>
  <c r="C13" i="3" s="1"/>
  <c r="C17" i="3" s="1"/>
  <c r="D9" i="3"/>
  <c r="E9" i="3"/>
  <c r="B12" i="3"/>
  <c r="C12" i="3"/>
  <c r="D12" i="3"/>
  <c r="E12" i="3"/>
  <c r="B16" i="3"/>
  <c r="C16" i="3"/>
  <c r="D16" i="3"/>
  <c r="E16" i="3"/>
  <c r="B30" i="3"/>
  <c r="E30" i="3"/>
  <c r="C32" i="3"/>
  <c r="C38" i="3" s="1"/>
  <c r="B36" i="3"/>
  <c r="D36" i="3"/>
  <c r="G36" i="3"/>
  <c r="B43" i="3"/>
  <c r="D43" i="3"/>
  <c r="F43" i="3"/>
  <c r="I43" i="3"/>
  <c r="C28" i="4" l="1"/>
  <c r="C32" i="4" s="1"/>
  <c r="C36" i="4" s="1"/>
  <c r="B33" i="4"/>
  <c r="B37" i="4" s="1"/>
  <c r="B31" i="4"/>
  <c r="B35" i="4" s="1"/>
  <c r="C31" i="4"/>
  <c r="C35" i="4" s="1"/>
  <c r="C21" i="4"/>
  <c r="C25" i="4" s="1"/>
  <c r="C29" i="4" s="1"/>
  <c r="C33" i="4" s="1"/>
  <c r="C37" i="4" s="1"/>
  <c r="B28" i="4"/>
  <c r="B32" i="4" s="1"/>
  <c r="B36" i="4" s="1"/>
  <c r="D11" i="4"/>
  <c r="E11" i="4"/>
  <c r="C45" i="3"/>
  <c r="E13" i="3"/>
  <c r="E17" i="3" s="1"/>
  <c r="D13" i="3"/>
  <c r="D17" i="3" s="1"/>
  <c r="B7" i="3"/>
  <c r="D11" i="3"/>
  <c r="D15" i="3" s="1"/>
  <c r="C11" i="3"/>
  <c r="C15" i="3" s="1"/>
  <c r="C7" i="2"/>
  <c r="C15" i="2"/>
  <c r="C17" i="2" s="1"/>
  <c r="C26" i="2"/>
  <c r="C28" i="2" s="1"/>
  <c r="C37" i="2"/>
  <c r="C39" i="2" s="1"/>
  <c r="E15" i="4" l="1"/>
  <c r="E19" i="4" s="1"/>
  <c r="E23" i="4" s="1"/>
  <c r="E27" i="4" s="1"/>
  <c r="E13" i="4"/>
  <c r="E17" i="4" s="1"/>
  <c r="E21" i="4" s="1"/>
  <c r="E25" i="4" s="1"/>
  <c r="D13" i="4"/>
  <c r="D17" i="4" s="1"/>
  <c r="D21" i="4" s="1"/>
  <c r="D25" i="4" s="1"/>
  <c r="D15" i="4"/>
  <c r="D19" i="4" s="1"/>
  <c r="D23" i="4" s="1"/>
  <c r="D27" i="4" s="1"/>
  <c r="B13" i="3"/>
  <c r="B17" i="3" s="1"/>
  <c r="B11" i="3"/>
  <c r="B15" i="3" s="1"/>
  <c r="D29" i="4" l="1"/>
  <c r="D33" i="4" s="1"/>
  <c r="D37" i="4" s="1"/>
  <c r="D28" i="4"/>
  <c r="D32" i="4" s="1"/>
  <c r="D36" i="4" s="1"/>
  <c r="D31" i="4"/>
  <c r="D35" i="4" s="1"/>
  <c r="E29" i="4"/>
  <c r="E33" i="4" s="1"/>
  <c r="E37" i="4" s="1"/>
  <c r="E28" i="4"/>
  <c r="E32" i="4" s="1"/>
  <c r="E36" i="4" s="1"/>
  <c r="E31" i="4" l="1"/>
  <c r="E35" i="4" s="1"/>
  <c r="B40" i="4" s="1" a="1"/>
  <c r="C46" i="4" l="1"/>
  <c r="B40" i="4"/>
  <c r="C44" i="4"/>
  <c r="C4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<sst xmlns="http://schemas.openxmlformats.org/spreadsheetml/2006/main" count="97" uniqueCount="48">
  <si>
    <t>x=DetZ/DetS=</t>
  </si>
  <si>
    <t>DetZ=</t>
  </si>
  <si>
    <t>Para la variable z</t>
  </si>
  <si>
    <t>x=DetY/DetS=</t>
  </si>
  <si>
    <t>DetY=</t>
  </si>
  <si>
    <t>Para la variable y</t>
  </si>
  <si>
    <t>x=DetX/DetS=</t>
  </si>
  <si>
    <t>DetX=</t>
  </si>
  <si>
    <t>Para la variable x</t>
  </si>
  <si>
    <t>DetS=</t>
  </si>
  <si>
    <t>b</t>
  </si>
  <si>
    <t>z</t>
  </si>
  <si>
    <t>y</t>
  </si>
  <si>
    <t>x</t>
  </si>
  <si>
    <t>x=</t>
  </si>
  <si>
    <t>=</t>
  </si>
  <si>
    <t>y+</t>
  </si>
  <si>
    <t>x+</t>
  </si>
  <si>
    <t>De E1</t>
  </si>
  <si>
    <t>y=</t>
  </si>
  <si>
    <t>De E2</t>
  </si>
  <si>
    <t>z=</t>
  </si>
  <si>
    <t>De E3</t>
  </si>
  <si>
    <t>E3</t>
  </si>
  <si>
    <t>E2</t>
  </si>
  <si>
    <t>E1</t>
  </si>
  <si>
    <t>Se resuelve el sistama de ecuaciones</t>
  </si>
  <si>
    <t>F3-(9/40)*F2 -&gt;F3</t>
  </si>
  <si>
    <t>F2</t>
  </si>
  <si>
    <t>F1</t>
  </si>
  <si>
    <t>F3-(3/2)*F1 -&gt;F3</t>
  </si>
  <si>
    <t>F3</t>
  </si>
  <si>
    <t>F2-(7/4)*F1 -&gt; F2</t>
  </si>
  <si>
    <t>F1-(3/2)*F2--&gt;F1</t>
  </si>
  <si>
    <t>F1-(3/4)*F3--&gt;F1</t>
  </si>
  <si>
    <t>F2-(7/16)*F3--&gt;F2</t>
  </si>
  <si>
    <t>F3/(975/8)--&gt;F3</t>
  </si>
  <si>
    <t>F3+450*F2--&gt;F3</t>
  </si>
  <si>
    <t>F2/-2000--F2</t>
  </si>
  <si>
    <t>F3-600*F1--F3</t>
  </si>
  <si>
    <t>F2-1700*F1--&gt;F2</t>
  </si>
  <si>
    <t>F1/400--&gt;F1</t>
  </si>
  <si>
    <t>Integrantes del Equipo 4:</t>
  </si>
  <si>
    <t>Juan Pablo Suástegui | A01066742 | IC | Campus Guadalajara</t>
  </si>
  <si>
    <t>Fernando Arrieta Espinoza | A01336257 | IC  | Campus Estado de México</t>
  </si>
  <si>
    <t>Jorge Axel Correa | A01636607 | IC  | Campus Guadalajara</t>
  </si>
  <si>
    <t>Nicolás Gamboa | A01636262 | IC  | Campus Guadalajara</t>
  </si>
  <si>
    <t>Javier Tena Estrada | A01067470 | IID | Campus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</si>
</sst>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5623"/>
        <bgColor rgb="FF385623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1"/>
    <xf numFmtId="0" fontId="2" fillId="5" borderId="0" xfId="1" applyFill="1"/>
    <xf numFmtId="0" fontId="2" fillId="5" borderId="0" xfId="1" applyFill="1" applyAlignment="1">
      <alignment horizontal="right"/>
    </xf>
    <xf numFmtId="0" fontId="2" fillId="0" borderId="0" xfId="1" applyAlignment="1">
      <alignment horizontal="right"/>
    </xf>
    <xf numFmtId="0" fontId="3" fillId="6" borderId="0" xfId="1" applyFont="1" applyFill="1"/>
    <xf numFmtId="0" fontId="4" fillId="0" borderId="0" xfId="1" applyFont="1"/>
    <xf numFmtId="0" fontId="3" fillId="7" borderId="0" xfId="1" applyFont="1" applyFill="1"/>
    <xf numFmtId="0" fontId="3" fillId="6" borderId="1" xfId="1" applyFont="1" applyFill="1" applyBorder="1"/>
    <xf numFmtId="0" fontId="4" fillId="0" borderId="2" xfId="1" applyFont="1" applyBorder="1"/>
    <xf numFmtId="0" fontId="3" fillId="7" borderId="2" xfId="1" applyFont="1" applyFill="1" applyBorder="1"/>
    <xf numFmtId="0" fontId="0" fillId="5" borderId="0" xfId="0" applyFill="1"/>
    <xf numFmtId="0" fontId="0" fillId="0" borderId="0" xfId="0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/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2">
    <cellStyle name="Normal" xfId="0" builtinId="0"/>
    <cellStyle name="Normal 2" xfId="1" xr:uid="{CBBEAE4D-2483-48F6-AACE-A29F37442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092-422A-491A-A600-9F30DF594AC8}">
  <dimension ref="A1:F6"/>
  <sheetViews>
    <sheetView workbookViewId="0">
      <selection activeCell="E14" sqref="E14"/>
    </sheetView>
  </sheetViews>
  <sheetFormatPr baseColWidth="10" defaultRowHeight="14.4" x14ac:dyDescent="0.3"/>
  <sheetData>
    <row r="1" spans="1:6" ht="15.6" x14ac:dyDescent="0.3">
      <c r="A1" s="18" t="s">
        <v>42</v>
      </c>
      <c r="B1" s="19"/>
      <c r="C1" s="19"/>
      <c r="D1" s="19"/>
      <c r="E1" s="19"/>
      <c r="F1" s="20"/>
    </row>
    <row r="2" spans="1:6" ht="14.4" customHeight="1" x14ac:dyDescent="0.3">
      <c r="A2" s="21" t="s">
        <v>43</v>
      </c>
      <c r="B2" s="22"/>
      <c r="C2" s="22"/>
      <c r="D2" s="22"/>
      <c r="E2" s="22"/>
      <c r="F2" s="23"/>
    </row>
    <row r="3" spans="1:6" ht="15.6" customHeight="1" x14ac:dyDescent="0.3">
      <c r="A3" s="21" t="s">
        <v>44</v>
      </c>
      <c r="B3" s="22"/>
      <c r="C3" s="22"/>
      <c r="D3" s="22"/>
      <c r="E3" s="22"/>
      <c r="F3" s="23"/>
    </row>
    <row r="4" spans="1:6" ht="15.6" customHeight="1" x14ac:dyDescent="0.3">
      <c r="A4" s="21" t="s">
        <v>45</v>
      </c>
      <c r="B4" s="22"/>
      <c r="C4" s="22"/>
      <c r="D4" s="22"/>
      <c r="E4" s="22"/>
      <c r="F4" s="23"/>
    </row>
    <row r="5" spans="1:6" ht="15.6" customHeight="1" x14ac:dyDescent="0.3">
      <c r="A5" s="21" t="s">
        <v>46</v>
      </c>
      <c r="B5" s="22"/>
      <c r="C5" s="22"/>
      <c r="D5" s="22"/>
      <c r="E5" s="22"/>
      <c r="F5" s="23"/>
    </row>
    <row r="6" spans="1:6" ht="15.6" customHeight="1" thickBot="1" x14ac:dyDescent="0.35">
      <c r="A6" s="24" t="s">
        <v>47</v>
      </c>
      <c r="B6" s="25"/>
      <c r="C6" s="25"/>
      <c r="D6" s="25"/>
      <c r="E6" s="25"/>
      <c r="F6" s="26"/>
    </row>
  </sheetData>
  <mergeCells count="6">
    <mergeCell ref="A1:E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D180-F533-4F1F-BCF7-7DE855AF0A3E}">
  <dimension ref="B2:E39"/>
  <sheetViews>
    <sheetView topLeftCell="A19" workbookViewId="0">
      <selection activeCell="D39" sqref="D39"/>
    </sheetView>
  </sheetViews>
  <sheetFormatPr baseColWidth="10" defaultRowHeight="14.4" x14ac:dyDescent="0.3"/>
  <cols>
    <col min="2" max="2" width="12.5546875" customWidth="1"/>
    <col min="3" max="3" width="12.6640625" bestFit="1" customWidth="1"/>
  </cols>
  <sheetData>
    <row r="2" spans="2:5" x14ac:dyDescent="0.3">
      <c r="B2" s="5" t="s">
        <v>13</v>
      </c>
      <c r="C2" s="5" t="s">
        <v>12</v>
      </c>
      <c r="D2" s="5" t="s">
        <v>11</v>
      </c>
      <c r="E2" s="5" t="s">
        <v>10</v>
      </c>
    </row>
    <row r="3" spans="2:5" x14ac:dyDescent="0.3">
      <c r="B3">
        <v>400</v>
      </c>
      <c r="C3">
        <v>600</v>
      </c>
      <c r="D3">
        <v>300</v>
      </c>
      <c r="E3" s="2">
        <v>300000</v>
      </c>
    </row>
    <row r="4" spans="2:5" x14ac:dyDescent="0.3">
      <c r="B4">
        <v>1700</v>
      </c>
      <c r="C4">
        <v>550</v>
      </c>
      <c r="D4">
        <v>400</v>
      </c>
      <c r="E4" s="2">
        <v>480000</v>
      </c>
    </row>
    <row r="5" spans="2:5" x14ac:dyDescent="0.3">
      <c r="B5">
        <v>600</v>
      </c>
      <c r="C5">
        <v>450</v>
      </c>
      <c r="D5">
        <v>375</v>
      </c>
      <c r="E5" s="2">
        <v>375000</v>
      </c>
    </row>
    <row r="7" spans="2:5" x14ac:dyDescent="0.3">
      <c r="B7" s="4" t="s">
        <v>9</v>
      </c>
      <c r="C7" s="4">
        <f>MDETERM(B3:D5)</f>
        <v>-97500000</v>
      </c>
    </row>
    <row r="9" spans="2:5" x14ac:dyDescent="0.3">
      <c r="B9" t="s">
        <v>8</v>
      </c>
    </row>
    <row r="10" spans="2:5" x14ac:dyDescent="0.3">
      <c r="C10" s="3"/>
    </row>
    <row r="11" spans="2:5" x14ac:dyDescent="0.3">
      <c r="B11" s="2">
        <v>300000</v>
      </c>
      <c r="C11">
        <v>600</v>
      </c>
      <c r="D11">
        <v>300</v>
      </c>
    </row>
    <row r="12" spans="2:5" x14ac:dyDescent="0.3">
      <c r="B12" s="2">
        <v>480000</v>
      </c>
      <c r="C12">
        <v>550</v>
      </c>
      <c r="D12">
        <v>400</v>
      </c>
    </row>
    <row r="13" spans="2:5" x14ac:dyDescent="0.3">
      <c r="B13" s="2">
        <v>375000</v>
      </c>
      <c r="C13">
        <v>450</v>
      </c>
      <c r="D13">
        <v>375</v>
      </c>
    </row>
    <row r="15" spans="2:5" x14ac:dyDescent="0.3">
      <c r="B15" t="s">
        <v>7</v>
      </c>
      <c r="C15">
        <f>MDETERM(B11:D13)</f>
        <v>-7200000000</v>
      </c>
    </row>
    <row r="17" spans="2:4" x14ac:dyDescent="0.3">
      <c r="B17" s="1" t="s">
        <v>6</v>
      </c>
      <c r="C17" s="1">
        <f>C15/C7</f>
        <v>73.84615384615384</v>
      </c>
    </row>
    <row r="20" spans="2:4" x14ac:dyDescent="0.3">
      <c r="B20" t="s">
        <v>5</v>
      </c>
    </row>
    <row r="21" spans="2:4" x14ac:dyDescent="0.3">
      <c r="C21" s="3"/>
    </row>
    <row r="22" spans="2:4" x14ac:dyDescent="0.3">
      <c r="B22">
        <v>400</v>
      </c>
      <c r="C22" s="2">
        <v>300000</v>
      </c>
      <c r="D22">
        <v>300</v>
      </c>
    </row>
    <row r="23" spans="2:4" x14ac:dyDescent="0.3">
      <c r="B23">
        <v>1700</v>
      </c>
      <c r="C23" s="2">
        <v>480000</v>
      </c>
      <c r="D23">
        <v>400</v>
      </c>
    </row>
    <row r="24" spans="2:4" x14ac:dyDescent="0.3">
      <c r="B24">
        <v>600</v>
      </c>
      <c r="C24" s="2">
        <v>375000</v>
      </c>
      <c r="D24">
        <v>375</v>
      </c>
    </row>
    <row r="26" spans="2:4" x14ac:dyDescent="0.3">
      <c r="B26" t="s">
        <v>4</v>
      </c>
      <c r="C26">
        <f>MDETERM(B22:D24)</f>
        <v>-2399999999.9999938</v>
      </c>
    </row>
    <row r="28" spans="2:4" x14ac:dyDescent="0.3">
      <c r="B28" s="1" t="s">
        <v>3</v>
      </c>
      <c r="C28" s="1">
        <f>C26/C7</f>
        <v>24.615384615384553</v>
      </c>
    </row>
    <row r="31" spans="2:4" x14ac:dyDescent="0.3">
      <c r="B31" t="s">
        <v>2</v>
      </c>
    </row>
    <row r="32" spans="2:4" x14ac:dyDescent="0.3">
      <c r="C32" s="3"/>
    </row>
    <row r="33" spans="2:4" x14ac:dyDescent="0.3">
      <c r="B33">
        <v>400</v>
      </c>
      <c r="C33">
        <v>600</v>
      </c>
      <c r="D33" s="2">
        <v>300000</v>
      </c>
    </row>
    <row r="34" spans="2:4" x14ac:dyDescent="0.3">
      <c r="B34">
        <v>1700</v>
      </c>
      <c r="C34">
        <v>550</v>
      </c>
      <c r="D34" s="2">
        <v>480000</v>
      </c>
    </row>
    <row r="35" spans="2:4" x14ac:dyDescent="0.3">
      <c r="B35">
        <v>600</v>
      </c>
      <c r="C35">
        <v>450</v>
      </c>
      <c r="D35" s="2">
        <v>375000</v>
      </c>
    </row>
    <row r="37" spans="2:4" x14ac:dyDescent="0.3">
      <c r="B37" t="s">
        <v>1</v>
      </c>
      <c r="C37">
        <f>MDETERM(B33:D35)</f>
        <v>-83100000000.000015</v>
      </c>
    </row>
    <row r="39" spans="2:4" x14ac:dyDescent="0.3">
      <c r="B39" s="1" t="s">
        <v>0</v>
      </c>
      <c r="C39" s="1">
        <f>C37/C7</f>
        <v>852.30769230769249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9C84-2825-4774-BA39-5F8CCCC8FEE8}">
  <dimension ref="A2:I45"/>
  <sheetViews>
    <sheetView zoomScale="114" workbookViewId="0">
      <selection activeCell="C39" sqref="C39"/>
    </sheetView>
  </sheetViews>
  <sheetFormatPr baseColWidth="10" defaultRowHeight="13.8" x14ac:dyDescent="0.25"/>
  <cols>
    <col min="1" max="1" width="17.5546875" style="6" customWidth="1"/>
    <col min="2" max="16384" width="11.5546875" style="6"/>
  </cols>
  <sheetData>
    <row r="2" spans="1:5" ht="14.4" x14ac:dyDescent="0.3">
      <c r="B2" s="11" t="s">
        <v>13</v>
      </c>
      <c r="C2" s="11" t="s">
        <v>12</v>
      </c>
      <c r="D2" s="11" t="s">
        <v>11</v>
      </c>
      <c r="E2" s="11" t="s">
        <v>10</v>
      </c>
    </row>
    <row r="3" spans="1:5" ht="14.4" x14ac:dyDescent="0.3">
      <c r="A3" s="6" t="s">
        <v>29</v>
      </c>
      <c r="B3" s="14">
        <v>400</v>
      </c>
      <c r="C3" s="14">
        <v>600</v>
      </c>
      <c r="D3" s="14">
        <v>300</v>
      </c>
      <c r="E3" s="13">
        <v>300000</v>
      </c>
    </row>
    <row r="4" spans="1:5" ht="14.4" x14ac:dyDescent="0.3">
      <c r="A4" s="6" t="s">
        <v>28</v>
      </c>
      <c r="B4" s="15">
        <v>1700</v>
      </c>
      <c r="C4" s="14">
        <v>550</v>
      </c>
      <c r="D4" s="14">
        <v>400</v>
      </c>
      <c r="E4" s="13">
        <v>480000</v>
      </c>
    </row>
    <row r="5" spans="1:5" ht="14.4" x14ac:dyDescent="0.3">
      <c r="A5" s="6" t="s">
        <v>31</v>
      </c>
      <c r="B5" s="12">
        <v>600</v>
      </c>
      <c r="C5" s="12">
        <v>450</v>
      </c>
      <c r="D5" s="11">
        <v>375</v>
      </c>
      <c r="E5" s="10">
        <v>375000</v>
      </c>
    </row>
    <row r="7" spans="1:5" x14ac:dyDescent="0.25">
      <c r="A7" s="6" t="s">
        <v>29</v>
      </c>
      <c r="B7" s="6" cm="1">
        <f t="array" ref="B7:E7">B3:E3</f>
        <v>400</v>
      </c>
      <c r="C7" s="6">
        <v>600</v>
      </c>
      <c r="D7" s="6">
        <v>300</v>
      </c>
      <c r="E7" s="6">
        <v>300000</v>
      </c>
    </row>
    <row r="8" spans="1:5" x14ac:dyDescent="0.25">
      <c r="A8" s="6" t="s">
        <v>32</v>
      </c>
      <c r="B8" s="6">
        <f>B4-(B3*(17/4))</f>
        <v>0</v>
      </c>
      <c r="C8" s="6">
        <f>C4-(C3*(17/4))</f>
        <v>-2000</v>
      </c>
      <c r="D8" s="6">
        <f>D4-(D3*(17/4))</f>
        <v>-875</v>
      </c>
      <c r="E8" s="6">
        <f>E4-(E3*(17/4))</f>
        <v>-795000</v>
      </c>
    </row>
    <row r="9" spans="1:5" x14ac:dyDescent="0.25">
      <c r="A9" s="6" t="s">
        <v>31</v>
      </c>
      <c r="B9" s="6">
        <f>B5</f>
        <v>600</v>
      </c>
      <c r="C9" s="6">
        <f>C5</f>
        <v>450</v>
      </c>
      <c r="D9" s="6">
        <f>D5</f>
        <v>375</v>
      </c>
      <c r="E9" s="6">
        <f>E5</f>
        <v>375000</v>
      </c>
    </row>
    <row r="11" spans="1:5" x14ac:dyDescent="0.25">
      <c r="A11" s="6" t="s">
        <v>29</v>
      </c>
      <c r="B11" s="6">
        <f>B7</f>
        <v>400</v>
      </c>
      <c r="C11" s="6">
        <f>C7</f>
        <v>600</v>
      </c>
      <c r="D11" s="6">
        <f>D7</f>
        <v>300</v>
      </c>
      <c r="E11" s="6">
        <f>E7</f>
        <v>300000</v>
      </c>
    </row>
    <row r="12" spans="1:5" x14ac:dyDescent="0.25">
      <c r="A12" s="6" t="s">
        <v>28</v>
      </c>
      <c r="B12" s="6">
        <f>B8</f>
        <v>0</v>
      </c>
      <c r="C12" s="6">
        <f>C8</f>
        <v>-2000</v>
      </c>
      <c r="D12" s="6">
        <f>D8</f>
        <v>-875</v>
      </c>
      <c r="E12" s="6">
        <f>E8</f>
        <v>-795000</v>
      </c>
    </row>
    <row r="13" spans="1:5" x14ac:dyDescent="0.25">
      <c r="A13" s="6" t="s">
        <v>30</v>
      </c>
      <c r="B13" s="6">
        <f>B9-(B7*(3/2))</f>
        <v>0</v>
      </c>
      <c r="C13" s="6">
        <f>C9-(C7*(3/2))</f>
        <v>-450</v>
      </c>
      <c r="D13" s="6">
        <f>D9-(D7*(3/2))</f>
        <v>-75</v>
      </c>
      <c r="E13" s="6">
        <f>E9-(E7*(3/2))</f>
        <v>-75000</v>
      </c>
    </row>
    <row r="15" spans="1:5" x14ac:dyDescent="0.25">
      <c r="A15" s="6" t="s">
        <v>29</v>
      </c>
      <c r="B15" s="6">
        <f>B11</f>
        <v>400</v>
      </c>
      <c r="C15" s="6">
        <f>C11</f>
        <v>600</v>
      </c>
      <c r="D15" s="6">
        <f>D11</f>
        <v>300</v>
      </c>
      <c r="E15" s="6">
        <f>E11</f>
        <v>300000</v>
      </c>
    </row>
    <row r="16" spans="1:5" x14ac:dyDescent="0.25">
      <c r="A16" s="6" t="s">
        <v>28</v>
      </c>
      <c r="B16" s="6">
        <f>B12</f>
        <v>0</v>
      </c>
      <c r="C16" s="6">
        <f>C12</f>
        <v>-2000</v>
      </c>
      <c r="D16" s="6">
        <f>D12</f>
        <v>-875</v>
      </c>
      <c r="E16" s="6">
        <f>E12</f>
        <v>-795000</v>
      </c>
    </row>
    <row r="17" spans="1:5" x14ac:dyDescent="0.25">
      <c r="A17" s="6" t="s">
        <v>27</v>
      </c>
      <c r="B17" s="6">
        <f>B13-(B12*(9/40))</f>
        <v>0</v>
      </c>
      <c r="C17" s="6">
        <f>C13-(C12*(9/40))</f>
        <v>0</v>
      </c>
      <c r="D17" s="6">
        <f>D13-(D12*(9/40))</f>
        <v>121.875</v>
      </c>
      <c r="E17" s="6">
        <f>E13-(E12*(9/40))</f>
        <v>103875</v>
      </c>
    </row>
    <row r="20" spans="1:5" x14ac:dyDescent="0.25">
      <c r="A20" s="6" t="s">
        <v>26</v>
      </c>
    </row>
    <row r="22" spans="1:5" ht="14.4" x14ac:dyDescent="0.3">
      <c r="B22" s="11" t="s">
        <v>13</v>
      </c>
      <c r="C22" s="11" t="s">
        <v>12</v>
      </c>
      <c r="D22" s="11" t="s">
        <v>11</v>
      </c>
      <c r="E22" s="11" t="s">
        <v>10</v>
      </c>
    </row>
    <row r="23" spans="1:5" ht="14.4" x14ac:dyDescent="0.3">
      <c r="A23" s="6" t="s">
        <v>25</v>
      </c>
      <c r="B23" s="14">
        <v>400</v>
      </c>
      <c r="C23" s="14">
        <v>600</v>
      </c>
      <c r="D23" s="14">
        <v>300</v>
      </c>
      <c r="E23" s="13">
        <v>300000</v>
      </c>
    </row>
    <row r="24" spans="1:5" ht="14.4" x14ac:dyDescent="0.3">
      <c r="A24" s="6" t="s">
        <v>24</v>
      </c>
      <c r="B24" s="15">
        <v>0</v>
      </c>
      <c r="C24" s="14">
        <v>-2000</v>
      </c>
      <c r="D24" s="14">
        <v>-875</v>
      </c>
      <c r="E24" s="13">
        <v>-795000</v>
      </c>
    </row>
    <row r="25" spans="1:5" ht="14.4" x14ac:dyDescent="0.3">
      <c r="A25" s="6" t="s">
        <v>23</v>
      </c>
      <c r="B25" s="12">
        <v>0</v>
      </c>
      <c r="C25" s="12">
        <v>0</v>
      </c>
      <c r="D25" s="11">
        <v>121.875</v>
      </c>
      <c r="E25" s="10">
        <v>103875</v>
      </c>
    </row>
    <row r="28" spans="1:5" x14ac:dyDescent="0.25">
      <c r="B28" s="6" t="s">
        <v>22</v>
      </c>
    </row>
    <row r="30" spans="1:5" x14ac:dyDescent="0.25">
      <c r="B30" s="6">
        <f>D25</f>
        <v>121.875</v>
      </c>
      <c r="C30" s="6" t="s">
        <v>11</v>
      </c>
      <c r="D30" s="6" t="s">
        <v>15</v>
      </c>
      <c r="E30" s="6">
        <f>E25</f>
        <v>103875</v>
      </c>
    </row>
    <row r="32" spans="1:5" x14ac:dyDescent="0.25">
      <c r="B32" s="9" t="s">
        <v>21</v>
      </c>
      <c r="C32" s="7">
        <f>E30/B30</f>
        <v>852.30769230769226</v>
      </c>
    </row>
    <row r="34" spans="2:9" x14ac:dyDescent="0.25">
      <c r="B34" s="6" t="s">
        <v>20</v>
      </c>
    </row>
    <row r="36" spans="2:9" x14ac:dyDescent="0.25">
      <c r="B36" s="6">
        <f>C24</f>
        <v>-2000</v>
      </c>
      <c r="C36" s="6" t="s">
        <v>12</v>
      </c>
      <c r="D36" s="6">
        <f>D24</f>
        <v>-875</v>
      </c>
      <c r="E36" s="6" t="s">
        <v>11</v>
      </c>
      <c r="F36" s="6" t="s">
        <v>15</v>
      </c>
      <c r="G36" s="6">
        <f>E24</f>
        <v>-795000</v>
      </c>
    </row>
    <row r="38" spans="2:9" x14ac:dyDescent="0.25">
      <c r="B38" s="9" t="s">
        <v>19</v>
      </c>
      <c r="C38" s="7">
        <f>(G36+(-D36*C32))/B36</f>
        <v>24.615384615384624</v>
      </c>
    </row>
    <row r="41" spans="2:9" x14ac:dyDescent="0.25">
      <c r="B41" s="6" t="s">
        <v>18</v>
      </c>
    </row>
    <row r="43" spans="2:9" x14ac:dyDescent="0.25">
      <c r="B43" s="6">
        <f>B23</f>
        <v>400</v>
      </c>
      <c r="C43" s="6" t="s">
        <v>17</v>
      </c>
      <c r="D43" s="6">
        <f>C23</f>
        <v>600</v>
      </c>
      <c r="E43" s="6" t="s">
        <v>16</v>
      </c>
      <c r="F43" s="6">
        <f>D23</f>
        <v>300</v>
      </c>
      <c r="G43" s="6" t="s">
        <v>11</v>
      </c>
      <c r="H43" s="6" t="s">
        <v>15</v>
      </c>
      <c r="I43" s="6">
        <f>E23</f>
        <v>300000</v>
      </c>
    </row>
    <row r="45" spans="2:9" x14ac:dyDescent="0.25">
      <c r="B45" s="8" t="s">
        <v>14</v>
      </c>
      <c r="C45" s="7">
        <f>(I43-(F43*C32)-(D43*C38))/B43</f>
        <v>73.846153846153854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A0FD-41FA-40E7-8E77-8A945BA0A1DC}">
  <dimension ref="A1:E46"/>
  <sheetViews>
    <sheetView tabSelected="1" workbookViewId="0">
      <selection activeCell="F16" sqref="F16"/>
    </sheetView>
  </sheetViews>
  <sheetFormatPr baseColWidth="10" defaultRowHeight="14.4" x14ac:dyDescent="0.3"/>
  <cols>
    <col min="1" max="1" width="16.44140625" customWidth="1"/>
  </cols>
  <sheetData>
    <row r="1" spans="1:5" x14ac:dyDescent="0.3">
      <c r="A1" s="3"/>
    </row>
    <row r="2" spans="1:5" x14ac:dyDescent="0.3">
      <c r="B2" s="5" t="s">
        <v>13</v>
      </c>
      <c r="C2" s="5" t="s">
        <v>12</v>
      </c>
      <c r="D2" s="5" t="s">
        <v>11</v>
      </c>
      <c r="E2" s="5" t="s">
        <v>10</v>
      </c>
    </row>
    <row r="3" spans="1:5" x14ac:dyDescent="0.3">
      <c r="A3" t="s">
        <v>29</v>
      </c>
      <c r="B3">
        <v>400</v>
      </c>
      <c r="C3">
        <v>600</v>
      </c>
      <c r="D3">
        <v>300</v>
      </c>
      <c r="E3">
        <v>300000</v>
      </c>
    </row>
    <row r="4" spans="1:5" x14ac:dyDescent="0.3">
      <c r="A4" t="s">
        <v>28</v>
      </c>
      <c r="B4">
        <v>1700</v>
      </c>
      <c r="C4">
        <v>550</v>
      </c>
      <c r="D4">
        <v>400</v>
      </c>
      <c r="E4">
        <v>480000</v>
      </c>
    </row>
    <row r="5" spans="1:5" x14ac:dyDescent="0.3">
      <c r="A5" t="s">
        <v>31</v>
      </c>
      <c r="B5">
        <v>600</v>
      </c>
      <c r="C5">
        <v>450</v>
      </c>
      <c r="D5">
        <v>375</v>
      </c>
      <c r="E5">
        <v>375000</v>
      </c>
    </row>
    <row r="7" spans="1:5" x14ac:dyDescent="0.3">
      <c r="A7" t="s">
        <v>41</v>
      </c>
      <c r="B7">
        <f>B3/400</f>
        <v>1</v>
      </c>
      <c r="C7">
        <f>C3/400</f>
        <v>1.5</v>
      </c>
      <c r="D7">
        <f>D3/400</f>
        <v>0.75</v>
      </c>
      <c r="E7">
        <f>E3/400</f>
        <v>750</v>
      </c>
    </row>
    <row r="8" spans="1:5" x14ac:dyDescent="0.3">
      <c r="A8" t="s">
        <v>28</v>
      </c>
      <c r="B8">
        <f>B4</f>
        <v>1700</v>
      </c>
      <c r="C8">
        <f>C4</f>
        <v>550</v>
      </c>
      <c r="D8">
        <f>D4</f>
        <v>400</v>
      </c>
      <c r="E8">
        <f>E4</f>
        <v>480000</v>
      </c>
    </row>
    <row r="9" spans="1:5" x14ac:dyDescent="0.3">
      <c r="A9" t="s">
        <v>31</v>
      </c>
      <c r="B9">
        <f>B5</f>
        <v>600</v>
      </c>
      <c r="C9">
        <f>C5</f>
        <v>450</v>
      </c>
      <c r="D9">
        <f>D5</f>
        <v>375</v>
      </c>
      <c r="E9">
        <f>E5</f>
        <v>375000</v>
      </c>
    </row>
    <row r="11" spans="1:5" x14ac:dyDescent="0.3">
      <c r="A11" t="s">
        <v>29</v>
      </c>
      <c r="B11">
        <f>B7</f>
        <v>1</v>
      </c>
      <c r="C11">
        <f>C7</f>
        <v>1.5</v>
      </c>
      <c r="D11">
        <f>D7</f>
        <v>0.75</v>
      </c>
      <c r="E11">
        <f>E7</f>
        <v>750</v>
      </c>
    </row>
    <row r="12" spans="1:5" x14ac:dyDescent="0.3">
      <c r="A12" t="s">
        <v>40</v>
      </c>
      <c r="B12">
        <f>B8-(1700*B7)</f>
        <v>0</v>
      </c>
      <c r="C12">
        <f>C8-(1700*C7)</f>
        <v>-2000</v>
      </c>
      <c r="D12">
        <f>D8-(1700*D7)</f>
        <v>-875</v>
      </c>
      <c r="E12">
        <f>E8-(1700*E7)</f>
        <v>-795000</v>
      </c>
    </row>
    <row r="13" spans="1:5" x14ac:dyDescent="0.3">
      <c r="A13" t="s">
        <v>39</v>
      </c>
      <c r="B13">
        <f>B9-(600*B11)</f>
        <v>0</v>
      </c>
      <c r="C13">
        <f>C9-(600*C11)</f>
        <v>-450</v>
      </c>
      <c r="D13">
        <f>D9-(600*D11)</f>
        <v>-75</v>
      </c>
      <c r="E13">
        <f>E9-(600*E11)</f>
        <v>-75000</v>
      </c>
    </row>
    <row r="15" spans="1:5" x14ac:dyDescent="0.3">
      <c r="A15" t="s">
        <v>29</v>
      </c>
      <c r="B15">
        <f>B11</f>
        <v>1</v>
      </c>
      <c r="C15">
        <f>C11</f>
        <v>1.5</v>
      </c>
      <c r="D15">
        <f>D11</f>
        <v>0.75</v>
      </c>
      <c r="E15">
        <f>E11</f>
        <v>750</v>
      </c>
    </row>
    <row r="16" spans="1:5" x14ac:dyDescent="0.3">
      <c r="A16" t="s">
        <v>38</v>
      </c>
      <c r="B16">
        <f>B12</f>
        <v>0</v>
      </c>
      <c r="C16">
        <f>C12/-2000</f>
        <v>1</v>
      </c>
      <c r="D16">
        <f>D12/-2000</f>
        <v>0.4375</v>
      </c>
      <c r="E16">
        <f>E12/-2000</f>
        <v>397.5</v>
      </c>
    </row>
    <row r="17" spans="1:5" x14ac:dyDescent="0.3">
      <c r="A17" t="s">
        <v>31</v>
      </c>
      <c r="B17">
        <f>B13</f>
        <v>0</v>
      </c>
      <c r="C17">
        <f>C13</f>
        <v>-450</v>
      </c>
      <c r="D17">
        <f>D13</f>
        <v>-75</v>
      </c>
      <c r="E17">
        <f>E13</f>
        <v>-75000</v>
      </c>
    </row>
    <row r="19" spans="1:5" x14ac:dyDescent="0.3">
      <c r="A19" t="s">
        <v>29</v>
      </c>
      <c r="B19">
        <f>B15</f>
        <v>1</v>
      </c>
      <c r="C19">
        <f>C15</f>
        <v>1.5</v>
      </c>
      <c r="D19">
        <f>D15</f>
        <v>0.75</v>
      </c>
      <c r="E19">
        <f>E15</f>
        <v>750</v>
      </c>
    </row>
    <row r="20" spans="1:5" x14ac:dyDescent="0.3">
      <c r="A20" t="s">
        <v>28</v>
      </c>
      <c r="B20">
        <f>B16</f>
        <v>0</v>
      </c>
      <c r="C20">
        <f>C16</f>
        <v>1</v>
      </c>
      <c r="D20">
        <f>D16</f>
        <v>0.4375</v>
      </c>
      <c r="E20">
        <f>E16</f>
        <v>397.5</v>
      </c>
    </row>
    <row r="21" spans="1:5" x14ac:dyDescent="0.3">
      <c r="A21" t="s">
        <v>37</v>
      </c>
      <c r="B21">
        <f>B17+(450*B16)</f>
        <v>0</v>
      </c>
      <c r="C21">
        <f>C17+(450*C16)</f>
        <v>0</v>
      </c>
      <c r="D21">
        <f>D17+(450*D16)</f>
        <v>121.875</v>
      </c>
      <c r="E21">
        <f>E17+(450*E16)</f>
        <v>103875</v>
      </c>
    </row>
    <row r="23" spans="1:5" x14ac:dyDescent="0.3">
      <c r="A23" t="s">
        <v>29</v>
      </c>
      <c r="B23">
        <f>B19</f>
        <v>1</v>
      </c>
      <c r="C23">
        <f>C19</f>
        <v>1.5</v>
      </c>
      <c r="D23">
        <f>D19</f>
        <v>0.75</v>
      </c>
      <c r="E23">
        <f>E19</f>
        <v>750</v>
      </c>
    </row>
    <row r="24" spans="1:5" x14ac:dyDescent="0.3">
      <c r="A24" t="s">
        <v>28</v>
      </c>
      <c r="B24">
        <f>B20</f>
        <v>0</v>
      </c>
      <c r="C24">
        <f>C20</f>
        <v>1</v>
      </c>
      <c r="D24">
        <f>D20</f>
        <v>0.4375</v>
      </c>
      <c r="E24">
        <f>E20</f>
        <v>397.5</v>
      </c>
    </row>
    <row r="25" spans="1:5" x14ac:dyDescent="0.3">
      <c r="A25" t="s">
        <v>36</v>
      </c>
      <c r="B25">
        <f>B21/(975/8)</f>
        <v>0</v>
      </c>
      <c r="C25">
        <f>C21/(975/8)</f>
        <v>0</v>
      </c>
      <c r="D25">
        <f>D21/(975/8)</f>
        <v>1</v>
      </c>
      <c r="E25">
        <f>E21/(975/8)</f>
        <v>852.30769230769226</v>
      </c>
    </row>
    <row r="27" spans="1:5" x14ac:dyDescent="0.3">
      <c r="A27" t="s">
        <v>29</v>
      </c>
      <c r="B27">
        <f>B23</f>
        <v>1</v>
      </c>
      <c r="C27">
        <f>C23</f>
        <v>1.5</v>
      </c>
      <c r="D27">
        <f>D23</f>
        <v>0.75</v>
      </c>
      <c r="E27">
        <f>E23</f>
        <v>750</v>
      </c>
    </row>
    <row r="28" spans="1:5" x14ac:dyDescent="0.3">
      <c r="A28" t="s">
        <v>35</v>
      </c>
      <c r="B28">
        <f>B24-(B25*(7/16))</f>
        <v>0</v>
      </c>
      <c r="C28">
        <f>C24-(C25*(7/16))</f>
        <v>1</v>
      </c>
      <c r="D28">
        <f>D24-(D25*(7/16))</f>
        <v>0</v>
      </c>
      <c r="E28">
        <f>E24-(E25*(7/16))</f>
        <v>24.615384615384642</v>
      </c>
    </row>
    <row r="29" spans="1:5" x14ac:dyDescent="0.3">
      <c r="A29" t="s">
        <v>31</v>
      </c>
      <c r="B29">
        <f>B25</f>
        <v>0</v>
      </c>
      <c r="C29">
        <f>C25</f>
        <v>0</v>
      </c>
      <c r="D29">
        <f>D25</f>
        <v>1</v>
      </c>
      <c r="E29">
        <f>E25</f>
        <v>852.30769230769226</v>
      </c>
    </row>
    <row r="31" spans="1:5" x14ac:dyDescent="0.3">
      <c r="A31" t="s">
        <v>34</v>
      </c>
      <c r="B31">
        <f>B27-(B29*(3/4))</f>
        <v>1</v>
      </c>
      <c r="C31">
        <f>C27-(C29*(3/4))</f>
        <v>1.5</v>
      </c>
      <c r="D31">
        <f>D27-(D29*(3/4))</f>
        <v>0</v>
      </c>
      <c r="E31">
        <f>E27-(E29*(3/4))</f>
        <v>110.76923076923083</v>
      </c>
    </row>
    <row r="32" spans="1:5" x14ac:dyDescent="0.3">
      <c r="A32" t="s">
        <v>28</v>
      </c>
      <c r="B32">
        <f>B28</f>
        <v>0</v>
      </c>
      <c r="C32">
        <f>C28</f>
        <v>1</v>
      </c>
      <c r="D32">
        <f>D28</f>
        <v>0</v>
      </c>
      <c r="E32">
        <f>E28</f>
        <v>24.615384615384642</v>
      </c>
    </row>
    <row r="33" spans="1:5" x14ac:dyDescent="0.3">
      <c r="A33" t="s">
        <v>31</v>
      </c>
      <c r="B33">
        <f>B29</f>
        <v>0</v>
      </c>
      <c r="C33">
        <f>C29</f>
        <v>0</v>
      </c>
      <c r="D33">
        <f>D29</f>
        <v>1</v>
      </c>
      <c r="E33">
        <f>E29</f>
        <v>852.30769230769226</v>
      </c>
    </row>
    <row r="35" spans="1:5" x14ac:dyDescent="0.3">
      <c r="A35" t="s">
        <v>33</v>
      </c>
      <c r="B35">
        <f>B31-(B32*(3/2))</f>
        <v>1</v>
      </c>
      <c r="C35">
        <f>C31-(C32*(3/2))</f>
        <v>0</v>
      </c>
      <c r="D35">
        <f>D31-(D32*(3/2))</f>
        <v>0</v>
      </c>
      <c r="E35">
        <f>E31-(E32*(3/2))</f>
        <v>73.846153846153868</v>
      </c>
    </row>
    <row r="36" spans="1:5" x14ac:dyDescent="0.3">
      <c r="A36" t="s">
        <v>28</v>
      </c>
      <c r="B36">
        <f>B32</f>
        <v>0</v>
      </c>
      <c r="C36">
        <f>C32</f>
        <v>1</v>
      </c>
      <c r="D36">
        <f>D32</f>
        <v>0</v>
      </c>
      <c r="E36">
        <f>E32</f>
        <v>24.615384615384642</v>
      </c>
    </row>
    <row r="37" spans="1:5" x14ac:dyDescent="0.3">
      <c r="A37" t="s">
        <v>31</v>
      </c>
      <c r="B37">
        <f>B33</f>
        <v>0</v>
      </c>
      <c r="C37">
        <f>C33</f>
        <v>0</v>
      </c>
      <c r="D37">
        <f>D33</f>
        <v>1</v>
      </c>
      <c r="E37">
        <f>E33</f>
        <v>852.30769230769226</v>
      </c>
    </row>
    <row r="39" spans="1:5" x14ac:dyDescent="0.3">
      <c r="B39" s="5" t="s">
        <v>13</v>
      </c>
      <c r="C39" s="5" t="s">
        <v>12</v>
      </c>
      <c r="D39" s="5" t="s">
        <v>11</v>
      </c>
      <c r="E39" s="5" t="s">
        <v>10</v>
      </c>
    </row>
    <row r="40" spans="1:5" x14ac:dyDescent="0.3">
      <c r="B40" s="5" cm="1">
        <f t="array" ref="B40:E42">B35:E37</f>
        <v>1</v>
      </c>
      <c r="C40" s="5">
        <v>0</v>
      </c>
      <c r="D40" s="5">
        <v>0</v>
      </c>
      <c r="E40" s="5">
        <v>73.846153846153868</v>
      </c>
    </row>
    <row r="41" spans="1:5" x14ac:dyDescent="0.3">
      <c r="B41" s="5">
        <v>0</v>
      </c>
      <c r="C41" s="5">
        <v>1</v>
      </c>
      <c r="D41" s="5">
        <v>0</v>
      </c>
      <c r="E41" s="5">
        <v>24.615384615384642</v>
      </c>
    </row>
    <row r="42" spans="1:5" x14ac:dyDescent="0.3">
      <c r="B42" s="5">
        <v>0</v>
      </c>
      <c r="C42" s="5">
        <v>0</v>
      </c>
      <c r="D42" s="5">
        <v>1</v>
      </c>
      <c r="E42" s="5">
        <v>852.30769230769226</v>
      </c>
    </row>
    <row r="44" spans="1:5" x14ac:dyDescent="0.3">
      <c r="B44" s="17" t="s">
        <v>21</v>
      </c>
      <c r="C44" s="16">
        <f>E42</f>
        <v>852.30769230769226</v>
      </c>
    </row>
    <row r="45" spans="1:5" x14ac:dyDescent="0.3">
      <c r="B45" s="17" t="s">
        <v>19</v>
      </c>
      <c r="C45" s="16">
        <f>E41</f>
        <v>24.615384615384642</v>
      </c>
    </row>
    <row r="46" spans="1:5" x14ac:dyDescent="0.3">
      <c r="B46" s="17" t="s">
        <v>14</v>
      </c>
      <c r="C46" s="16">
        <f>E40</f>
        <v>73.846153846153868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 2</vt:lpstr>
      <vt:lpstr>Cramer</vt:lpstr>
      <vt:lpstr>Eliminacion Gausiana</vt:lpstr>
      <vt:lpstr>Gauss Jordan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Tena Estrada</dc:creator>
  <cp:lastModifiedBy>Javi Tena Estrada</cp:lastModifiedBy>
  <dcterms:created xsi:type="dcterms:W3CDTF">2021-11-02T06:32:12Z</dcterms:created>
  <dcterms:modified xsi:type="dcterms:W3CDTF">2021-11-02T06:37:41Z</dcterms:modified>
</cp:coreProperties>
</file>